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8592"/>
  </bookViews>
  <sheets>
    <sheet name="Tables" sheetId="91" r:id="rId1"/>
    <sheet name="Sch M-2.1 with TCJA, Non-Fuel" sheetId="92" r:id="rId2"/>
    <sheet name="Sch M-2.1 with TCJA" sheetId="90" r:id="rId3"/>
    <sheet name="SJB-x" sheetId="89" r:id="rId4"/>
    <sheet name="Sch M-2.2" sheetId="88" r:id="rId5"/>
    <sheet name="Sch M-2.3 (1)" sheetId="52" r:id="rId6"/>
    <sheet name="Sch M-2.3 (2)" sheetId="53" r:id="rId7"/>
    <sheet name="Sch M-2.3 (3)" sheetId="62" r:id="rId8"/>
  </sheets>
  <externalReferences>
    <externalReference r:id="rId9"/>
    <externalReference r:id="rId10"/>
    <externalReference r:id="rId11"/>
    <externalReference r:id="rId12"/>
  </externalReferences>
  <definedNames>
    <definedName name="\\" localSheetId="2" hidden="1">#REF!</definedName>
    <definedName name="\\" localSheetId="1" hidden="1">#REF!</definedName>
    <definedName name="\\" hidden="1">#REF!</definedName>
    <definedName name="\\\" localSheetId="2" hidden="1">#REF!</definedName>
    <definedName name="\\\" localSheetId="1" hidden="1">#REF!</definedName>
    <definedName name="\\\" hidden="1">#REF!</definedName>
    <definedName name="\\\\" localSheetId="2" hidden="1">#REF!</definedName>
    <definedName name="\\\\" localSheetId="1" hidden="1">#REF!</definedName>
    <definedName name="\\\\" hidden="1">#REF!</definedName>
    <definedName name="__123Graph_A" localSheetId="2" hidden="1">#REF!</definedName>
    <definedName name="__123Graph_A" localSheetId="1" hidden="1">#REF!</definedName>
    <definedName name="__123Graph_A" hidden="1">#REF!</definedName>
    <definedName name="__123Graph_B" localSheetId="2" hidden="1">#REF!</definedName>
    <definedName name="__123Graph_B" localSheetId="1" hidden="1">#REF!</definedName>
    <definedName name="__123Graph_B" hidden="1">#REF!</definedName>
    <definedName name="__123Graph_C" localSheetId="2" hidden="1">#REF!</definedName>
    <definedName name="__123Graph_C" localSheetId="1" hidden="1">#REF!</definedName>
    <definedName name="__123Graph_C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" localSheetId="2" hidden="1">#REF!</definedName>
    <definedName name="__123Graph_E" localSheetId="1" hidden="1">#REF!</definedName>
    <definedName name="__123Graph_E" hidden="1">#REF!</definedName>
    <definedName name="__123Graph_F" localSheetId="2" hidden="1">#REF!</definedName>
    <definedName name="__123Graph_F" localSheetId="1" hidden="1">#REF!</definedName>
    <definedName name="__123Graph_F" hidden="1">#REF!</definedName>
    <definedName name="__123Graph_X" localSheetId="2" hidden="1">#REF!</definedName>
    <definedName name="__123Graph_X" localSheetId="1" hidden="1">#REF!</definedName>
    <definedName name="__123Graph_X" hidden="1">#REF!</definedName>
    <definedName name="_1022_Count" localSheetId="2">#REF!</definedName>
    <definedName name="_1022_Count" localSheetId="1">#REF!</definedName>
    <definedName name="_1022_Count">#REF!</definedName>
    <definedName name="_1022_Demand_Base" localSheetId="2">#REF!</definedName>
    <definedName name="_1022_Demand_Base" localSheetId="1">#REF!</definedName>
    <definedName name="_1022_Demand_Base">#REF!</definedName>
    <definedName name="_1022_Demand_Intermediate" localSheetId="2">#REF!</definedName>
    <definedName name="_1022_Demand_Intermediate" localSheetId="1">#REF!</definedName>
    <definedName name="_1022_Demand_Intermediate">#REF!</definedName>
    <definedName name="_1022_Demand_Peak" localSheetId="2">#REF!</definedName>
    <definedName name="_1022_Demand_Peak" localSheetId="1">#REF!</definedName>
    <definedName name="_1022_Demand_Peak">#REF!</definedName>
    <definedName name="_1022_KWH" localSheetId="2">#REF!</definedName>
    <definedName name="_1022_KWH" localSheetId="1">#REF!</definedName>
    <definedName name="_1022_KWH">#REF!</definedName>
    <definedName name="_1022_KWH_P1" localSheetId="2">#REF!</definedName>
    <definedName name="_1022_KWH_P1" localSheetId="1">#REF!</definedName>
    <definedName name="_1022_KWH_P1">#REF!</definedName>
    <definedName name="_1022_KWH_P3" localSheetId="2">#REF!</definedName>
    <definedName name="_1022_KWH_P3" localSheetId="1">#REF!</definedName>
    <definedName name="_1022_KWH_P3">#REF!</definedName>
    <definedName name="_1022_Measured_KVA_Base" localSheetId="2">#REF!</definedName>
    <definedName name="_1022_Measured_KVA_Base" localSheetId="1">#REF!</definedName>
    <definedName name="_1022_Measured_KVA_Base">#REF!</definedName>
    <definedName name="_1022_Measured_KVA_Inter" localSheetId="2">#REF!</definedName>
    <definedName name="_1022_Measured_KVA_Inter" localSheetId="1">#REF!</definedName>
    <definedName name="_1022_Measured_KVA_Inter">#REF!</definedName>
    <definedName name="_1022_Measured_KVA_Peak" localSheetId="2">#REF!</definedName>
    <definedName name="_1022_Measured_KVA_Peak" localSheetId="1">#REF!</definedName>
    <definedName name="_1022_Measured_KVA_Peak">#REF!</definedName>
    <definedName name="_1022_Measured_KW" localSheetId="2">#REF!</definedName>
    <definedName name="_1022_Measured_KW" localSheetId="1">#REF!</definedName>
    <definedName name="_1022_Measured_KW">#REF!</definedName>
    <definedName name="_1022_PF_Qty" localSheetId="2">#REF!</definedName>
    <definedName name="_1022_PF_Qty" localSheetId="1">#REF!</definedName>
    <definedName name="_1022_PF_Qty">#REF!</definedName>
    <definedName name="_1022_Power_Factor_Revenue" localSheetId="2">#REF!</definedName>
    <definedName name="_1022_Power_Factor_Revenue" localSheetId="1">#REF!</definedName>
    <definedName name="_1022_Power_Factor_Revenue">#REF!</definedName>
    <definedName name="_1022_RateCategory" localSheetId="2">#REF!</definedName>
    <definedName name="_1022_RateCategory" localSheetId="1">#REF!</definedName>
    <definedName name="_1022_RateCategory">#REF!</definedName>
    <definedName name="_1022_RevenueMonth" localSheetId="2">#REF!</definedName>
    <definedName name="_1022_RevenueMonth" localSheetId="1">#REF!</definedName>
    <definedName name="_1022_RevenueMonth">#REF!</definedName>
    <definedName name="_1055_KWH" localSheetId="2">#REF!</definedName>
    <definedName name="_1055_KWH" localSheetId="1">#REF!</definedName>
    <definedName name="_1055_KWH">#REF!</definedName>
    <definedName name="_1055_Light_Count" localSheetId="2">#REF!</definedName>
    <definedName name="_1055_Light_Count" localSheetId="1">#REF!</definedName>
    <definedName name="_1055_Light_Count">#REF!</definedName>
    <definedName name="_1055_RateCategory" localSheetId="2">#REF!</definedName>
    <definedName name="_1055_RateCategory" localSheetId="1">#REF!</definedName>
    <definedName name="_1055_RateCategory">#REF!</definedName>
    <definedName name="_1055_RevMonth" localSheetId="2">#REF!</definedName>
    <definedName name="_1055_RevMonth" localSheetId="1">#REF!</definedName>
    <definedName name="_1055_RevMonth">#REF!</definedName>
    <definedName name="_12MonLights_Base_Fuel_Revenue" localSheetId="2">#REF!</definedName>
    <definedName name="_12MonLights_Base_Fuel_Revenue" localSheetId="1">#REF!</definedName>
    <definedName name="_12MonLights_Base_Fuel_Revenue">#REF!</definedName>
    <definedName name="_12MonLights_Count" localSheetId="2">#REF!</definedName>
    <definedName name="_12MonLights_Count" localSheetId="1">#REF!</definedName>
    <definedName name="_12MonLights_Count">#REF!</definedName>
    <definedName name="_12MonLights_Count_Adj" localSheetId="2">#REF!</definedName>
    <definedName name="_12MonLights_Count_Adj" localSheetId="1">#REF!</definedName>
    <definedName name="_12MonLights_Count_Adj">#REF!</definedName>
    <definedName name="_12MonLights_ECR" localSheetId="2">#REF!</definedName>
    <definedName name="_12MonLights_ECR" localSheetId="1">#REF!</definedName>
    <definedName name="_12MonLights_ECR">#REF!</definedName>
    <definedName name="_12MonLights_FAC" localSheetId="2">#REF!</definedName>
    <definedName name="_12MonLights_FAC" localSheetId="1">#REF!</definedName>
    <definedName name="_12MonLights_FAC">#REF!</definedName>
    <definedName name="_12MonLights_KWH" localSheetId="2">#REF!</definedName>
    <definedName name="_12MonLights_KWH" localSheetId="1">#REF!</definedName>
    <definedName name="_12MonLights_KWH">#REF!</definedName>
    <definedName name="_12MonLights_KWH_OutOfPeriod" localSheetId="2">#REF!</definedName>
    <definedName name="_12MonLights_KWH_OutOfPeriod" localSheetId="1">#REF!</definedName>
    <definedName name="_12MonLights_KWH_OutOfPeriod">#REF!</definedName>
    <definedName name="_12MonLights_Non_Fuel_Revenue" localSheetId="2">#REF!</definedName>
    <definedName name="_12MonLights_Non_Fuel_Revenue" localSheetId="1">#REF!</definedName>
    <definedName name="_12MonLights_Non_Fuel_Revenue">#REF!</definedName>
    <definedName name="_12MonLights_RateCategory" localSheetId="2">#REF!</definedName>
    <definedName name="_12MonLights_RateCategory" localSheetId="1">#REF!</definedName>
    <definedName name="_12MonLights_RateCategory">#REF!</definedName>
    <definedName name="_12MonLights_RateClass" localSheetId="2">#REF!</definedName>
    <definedName name="_12MonLights_RateClass" localSheetId="1">#REF!</definedName>
    <definedName name="_12MonLights_RateClass">#REF!</definedName>
    <definedName name="_12MonLights_Revenue" localSheetId="2">#REF!</definedName>
    <definedName name="_12MonLights_Revenue" localSheetId="1">#REF!</definedName>
    <definedName name="_12MonLights_Revenue">#REF!</definedName>
    <definedName name="_12MonLights_Revenue_Actual" localSheetId="2">#REF!</definedName>
    <definedName name="_12MonLights_Revenue_Actual" localSheetId="1">#REF!</definedName>
    <definedName name="_12MonLights_Revenue_Actual">#REF!</definedName>
    <definedName name="_12MonLights_Revenue_Adj" localSheetId="2">#REF!</definedName>
    <definedName name="_12MonLights_Revenue_Adj" localSheetId="1">#REF!</definedName>
    <definedName name="_12MonLights_Revenue_Adj">#REF!</definedName>
    <definedName name="_12MonLights_Revenue_BaseFuel" localSheetId="2">#REF!</definedName>
    <definedName name="_12MonLights_Revenue_BaseFuel" localSheetId="1">#REF!</definedName>
    <definedName name="_12MonLights_Revenue_BaseFuel">#REF!</definedName>
    <definedName name="_12MonLights_Revenue_Calculated" localSheetId="2">#REF!</definedName>
    <definedName name="_12MonLights_Revenue_Calculated" localSheetId="1">#REF!</definedName>
    <definedName name="_12MonLights_Revenue_Calculated">#REF!</definedName>
    <definedName name="_12MonLights_Revenue_FAC" localSheetId="2">#REF!</definedName>
    <definedName name="_12MonLights_Revenue_FAC" localSheetId="1">#REF!</definedName>
    <definedName name="_12MonLights_Revenue_FAC">#REF!</definedName>
    <definedName name="_12MonLights_Revenue_OutOfPeriod" localSheetId="2">#REF!</definedName>
    <definedName name="_12MonLights_Revenue_OutOfPeriod" localSheetId="1">#REF!</definedName>
    <definedName name="_12MonLights_Revenue_OutOfPeriod">#REF!</definedName>
    <definedName name="_12MonLights_RevMonth" localSheetId="2">#REF!</definedName>
    <definedName name="_12MonLights_RevMonth" localSheetId="1">#REF!</definedName>
    <definedName name="_12MonLights_RevMonth">#REF!</definedName>
    <definedName name="_12MonLights_TariffRateCategory" localSheetId="2">#REF!</definedName>
    <definedName name="_12MonLights_TariffRateCategory" localSheetId="1">#REF!</definedName>
    <definedName name="_12MonLights_TariffRateCategory">#REF!</definedName>
    <definedName name="_12MonLights_TotalRevenue" localSheetId="2">#REF!</definedName>
    <definedName name="_12MonLights_TotalRevenue" localSheetId="1">#REF!</definedName>
    <definedName name="_12MonLights_TotalRevenue">#REF!</definedName>
    <definedName name="_12MonResults_CustomerCount" localSheetId="2">#REF!</definedName>
    <definedName name="_12MonResults_CustomerCount" localSheetId="1">#REF!</definedName>
    <definedName name="_12MonResults_CustomerCount">#REF!</definedName>
    <definedName name="_12MonResults_CustomerCount_Adj" localSheetId="2">#REF!</definedName>
    <definedName name="_12MonResults_CustomerCount_Adj" localSheetId="1">#REF!</definedName>
    <definedName name="_12MonResults_CustomerCount_Adj">#REF!</definedName>
    <definedName name="_12MonResults_Demand_Billed_kW_B" localSheetId="2">#REF!</definedName>
    <definedName name="_12MonResults_Demand_Billed_kW_B" localSheetId="1">#REF!</definedName>
    <definedName name="_12MonResults_Demand_Billed_kW_B">#REF!</definedName>
    <definedName name="_12MonResults_Demand_Billed_kW_I" localSheetId="2">#REF!</definedName>
    <definedName name="_12MonResults_Demand_Billed_kW_I" localSheetId="1">#REF!</definedName>
    <definedName name="_12MonResults_Demand_Billed_kW_I">#REF!</definedName>
    <definedName name="_12MonResults_Demand_Billed_KW_P" localSheetId="2">#REF!</definedName>
    <definedName name="_12MonResults_Demand_Billed_KW_P" localSheetId="1">#REF!</definedName>
    <definedName name="_12MonResults_Demand_Billed_KW_P">#REF!</definedName>
    <definedName name="_12MonResults_Demand_Measured_kW_B" localSheetId="2">#REF!</definedName>
    <definedName name="_12MonResults_Demand_Measured_kW_B" localSheetId="1">#REF!</definedName>
    <definedName name="_12MonResults_Demand_Measured_kW_B">#REF!</definedName>
    <definedName name="_12MonResults_Demand_Measured_kW_I" localSheetId="2">#REF!</definedName>
    <definedName name="_12MonResults_Demand_Measured_kW_I" localSheetId="1">#REF!</definedName>
    <definedName name="_12MonResults_Demand_Measured_kW_I">#REF!</definedName>
    <definedName name="_12MonResults_Demand_Measured_kW_P" localSheetId="2">#REF!</definedName>
    <definedName name="_12MonResults_Demand_Measured_kW_P" localSheetId="1">#REF!</definedName>
    <definedName name="_12MonResults_Demand_Measured_kW_P">#REF!</definedName>
    <definedName name="_12MonResults_Demand_Minimum_B" localSheetId="2">#REF!</definedName>
    <definedName name="_12MonResults_Demand_Minimum_B" localSheetId="1">#REF!</definedName>
    <definedName name="_12MonResults_Demand_Minimum_B">#REF!</definedName>
    <definedName name="_12MonResults_Demand_Minimum_I" localSheetId="2">#REF!</definedName>
    <definedName name="_12MonResults_Demand_Minimum_I" localSheetId="1">#REF!</definedName>
    <definedName name="_12MonResults_Demand_Minimum_I">#REF!</definedName>
    <definedName name="_12MonResults_Demand_Minimum_P" localSheetId="2">#REF!</definedName>
    <definedName name="_12MonResults_Demand_Minimum_P" localSheetId="1">#REF!</definedName>
    <definedName name="_12MonResults_Demand_Minimum_P">#REF!</definedName>
    <definedName name="_12MonResults_Demand_OutOfPeriod_B" localSheetId="2">#REF!</definedName>
    <definedName name="_12MonResults_Demand_OutOfPeriod_B" localSheetId="1">#REF!</definedName>
    <definedName name="_12MonResults_Demand_OutOfPeriod_B">#REF!</definedName>
    <definedName name="_12MonResults_Demand_OutOfPeriod_I" localSheetId="2">#REF!</definedName>
    <definedName name="_12MonResults_Demand_OutOfPeriod_I" localSheetId="1">#REF!</definedName>
    <definedName name="_12MonResults_Demand_OutOfPeriod_I">#REF!</definedName>
    <definedName name="_12MonResults_Demand_OutOfPeriod_P" localSheetId="2">#REF!</definedName>
    <definedName name="_12MonResults_Demand_OutOfPeriod_P" localSheetId="1">#REF!</definedName>
    <definedName name="_12MonResults_Demand_OutOfPeriod_P">#REF!</definedName>
    <definedName name="_12MonResults_KWH_OutOfPeriod" localSheetId="2">#REF!</definedName>
    <definedName name="_12MonResults_KWH_OutOfPeriod" localSheetId="1">#REF!</definedName>
    <definedName name="_12MonResults_KWH_OutOfPeriod">#REF!</definedName>
    <definedName name="_12MonResults_KWH_P1" localSheetId="2">#REF!</definedName>
    <definedName name="_12MonResults_KWH_P1" localSheetId="1">#REF!</definedName>
    <definedName name="_12MonResults_KWH_P1">#REF!</definedName>
    <definedName name="_12MonResults_KWH_P2" localSheetId="2">#REF!</definedName>
    <definedName name="_12MonResults_KWH_P2" localSheetId="1">#REF!</definedName>
    <definedName name="_12MonResults_KWH_P2">#REF!</definedName>
    <definedName name="_12MonResults_KWH_P3" localSheetId="2">#REF!</definedName>
    <definedName name="_12MonResults_KWH_P3" localSheetId="1">#REF!</definedName>
    <definedName name="_12MonResults_KWH_P3">#REF!</definedName>
    <definedName name="_12MonResults_KWH_Total" localSheetId="2">#REF!</definedName>
    <definedName name="_12MonResults_KWH_Total" localSheetId="1">#REF!</definedName>
    <definedName name="_12MonResults_KWH_Total">#REF!</definedName>
    <definedName name="_12MonResults_Period" localSheetId="2">#REF!</definedName>
    <definedName name="_12MonResults_Period" localSheetId="1">#REF!</definedName>
    <definedName name="_12MonResults_Period">#REF!</definedName>
    <definedName name="_12MonResults_Rate" localSheetId="2">#REF!</definedName>
    <definedName name="_12MonResults_Rate" localSheetId="1">#REF!</definedName>
    <definedName name="_12MonResults_Rate">#REF!</definedName>
    <definedName name="_12MonResults_RateCategory" localSheetId="2">#REF!</definedName>
    <definedName name="_12MonResults_RateCategory" localSheetId="1">#REF!</definedName>
    <definedName name="_12MonResults_RateCategory">#REF!</definedName>
    <definedName name="_12MonResults_RateClass" localSheetId="2">#REF!</definedName>
    <definedName name="_12MonResults_RateClass" localSheetId="1">#REF!</definedName>
    <definedName name="_12MonResults_RateClass">#REF!</definedName>
    <definedName name="_12MonResults_Revenue_Actual" localSheetId="2">#REF!</definedName>
    <definedName name="_12MonResults_Revenue_Actual" localSheetId="1">#REF!</definedName>
    <definedName name="_12MonResults_Revenue_Actual">#REF!</definedName>
    <definedName name="_12MonResults_Revenue_Adj_BSC" localSheetId="2">#REF!</definedName>
    <definedName name="_12MonResults_Revenue_Adj_BSC" localSheetId="1">#REF!</definedName>
    <definedName name="_12MonResults_Revenue_Adj_BSC">#REF!</definedName>
    <definedName name="_12MonResults_Revenue_Adj_Demand" localSheetId="2">#REF!</definedName>
    <definedName name="_12MonResults_Revenue_Adj_Demand" localSheetId="1">#REF!</definedName>
    <definedName name="_12MonResults_Revenue_Adj_Demand">#REF!</definedName>
    <definedName name="_12MonResults_Revenue_Adj_Energy" localSheetId="2">#REF!</definedName>
    <definedName name="_12MonResults_Revenue_Adj_Energy" localSheetId="1">#REF!</definedName>
    <definedName name="_12MonResults_Revenue_Adj_Energy">#REF!</definedName>
    <definedName name="_12MonResults_Revenue_BaseFuel" localSheetId="2">#REF!</definedName>
    <definedName name="_12MonResults_Revenue_BaseFuel" localSheetId="1">#REF!</definedName>
    <definedName name="_12MonResults_Revenue_BaseFuel">#REF!</definedName>
    <definedName name="_12MonResults_Revenue_Calc_BSC" localSheetId="2">#REF!</definedName>
    <definedName name="_12MonResults_Revenue_Calc_BSC" localSheetId="1">#REF!</definedName>
    <definedName name="_12MonResults_Revenue_Calc_BSC">#REF!</definedName>
    <definedName name="_12MonResults_Revenue_Calc_Energy" localSheetId="2">#REF!</definedName>
    <definedName name="_12MonResults_Revenue_Calc_Energy" localSheetId="1">#REF!</definedName>
    <definedName name="_12MonResults_Revenue_Calc_Energy">#REF!</definedName>
    <definedName name="_12MonResults_Revenue_Calculated" localSheetId="2">#REF!</definedName>
    <definedName name="_12MonResults_Revenue_Calculated" localSheetId="1">#REF!</definedName>
    <definedName name="_12MonResults_Revenue_Calculated">#REF!</definedName>
    <definedName name="_12MonResults_Revenue_CSR" localSheetId="2">#REF!</definedName>
    <definedName name="_12MonResults_Revenue_CSR" localSheetId="1">#REF!</definedName>
    <definedName name="_12MonResults_Revenue_CSR">#REF!</definedName>
    <definedName name="_12MonResults_Revenue_Demand" localSheetId="2">#REF!</definedName>
    <definedName name="_12MonResults_Revenue_Demand" localSheetId="1">#REF!</definedName>
    <definedName name="_12MonResults_Revenue_Demand">#REF!</definedName>
    <definedName name="_12MonResults_Revenue_Demand_B" localSheetId="2">#REF!</definedName>
    <definedName name="_12MonResults_Revenue_Demand_B" localSheetId="1">#REF!</definedName>
    <definedName name="_12MonResults_Revenue_Demand_B">#REF!</definedName>
    <definedName name="_12MonResults_Revenue_Demand_I" localSheetId="2">#REF!</definedName>
    <definedName name="_12MonResults_Revenue_Demand_I" localSheetId="1">#REF!</definedName>
    <definedName name="_12MonResults_Revenue_Demand_I">#REF!</definedName>
    <definedName name="_12MonResults_Revenue_Demand_P" localSheetId="2">#REF!</definedName>
    <definedName name="_12MonResults_Revenue_Demand_P" localSheetId="1">#REF!</definedName>
    <definedName name="_12MonResults_Revenue_Demand_P">#REF!</definedName>
    <definedName name="_12MonResults_Revenue_DSM" localSheetId="2">#REF!</definedName>
    <definedName name="_12MonResults_Revenue_DSM" localSheetId="1">#REF!</definedName>
    <definedName name="_12MonResults_Revenue_DSM">#REF!</definedName>
    <definedName name="_12MonResults_Revenue_ECR" localSheetId="2">#REF!</definedName>
    <definedName name="_12MonResults_Revenue_ECR" localSheetId="1">#REF!</definedName>
    <definedName name="_12MonResults_Revenue_ECR">#REF!</definedName>
    <definedName name="_12MonResults_Revenue_FAC" localSheetId="2">#REF!</definedName>
    <definedName name="_12MonResults_Revenue_FAC" localSheetId="1">#REF!</definedName>
    <definedName name="_12MonResults_Revenue_FAC">#REF!</definedName>
    <definedName name="_12MonResults_Revenue_Minimum" localSheetId="2">#REF!</definedName>
    <definedName name="_12MonResults_Revenue_Minimum" localSheetId="1">#REF!</definedName>
    <definedName name="_12MonResults_Revenue_Minimum">#REF!</definedName>
    <definedName name="_12MonResults_Revenue_MSR" localSheetId="2">#REF!</definedName>
    <definedName name="_12MonResults_Revenue_MSR" localSheetId="1">#REF!</definedName>
    <definedName name="_12MonResults_Revenue_MSR">#REF!</definedName>
    <definedName name="_12MonResults_Revenue_NonFuel_Energy" localSheetId="2">#REF!</definedName>
    <definedName name="_12MonResults_Revenue_NonFuel_Energy" localSheetId="1">#REF!</definedName>
    <definedName name="_12MonResults_Revenue_NonFuel_Energy">#REF!</definedName>
    <definedName name="_12MonResults_Revenue_OutOfPeriod_BSC" localSheetId="2">#REF!</definedName>
    <definedName name="_12MonResults_Revenue_OutOfPeriod_BSC" localSheetId="1">#REF!</definedName>
    <definedName name="_12MonResults_Revenue_OutOfPeriod_BSC">#REF!</definedName>
    <definedName name="_12MonResults_Revenue_OutOfPeriod_Demand" localSheetId="2">#REF!</definedName>
    <definedName name="_12MonResults_Revenue_OutOfPeriod_Demand" localSheetId="1">#REF!</definedName>
    <definedName name="_12MonResults_Revenue_OutOfPeriod_Demand">#REF!</definedName>
    <definedName name="_12MonResults_Revenue_OutOfPeriod_Energy" localSheetId="2">#REF!</definedName>
    <definedName name="_12MonResults_Revenue_OutOfPeriod_Energy" localSheetId="1">#REF!</definedName>
    <definedName name="_12MonResults_Revenue_OutOfPeriod_Energy">#REF!</definedName>
    <definedName name="_12MonResults_Revenue_Pwr_Factor" localSheetId="2">#REF!</definedName>
    <definedName name="_12MonResults_Revenue_Pwr_Factor" localSheetId="1">#REF!</definedName>
    <definedName name="_12MonResults_Revenue_Pwr_Factor">#REF!</definedName>
    <definedName name="_12MonResults_Revenue_Red_Cap" localSheetId="2">#REF!</definedName>
    <definedName name="_12MonResults_Revenue_Red_Cap" localSheetId="1">#REF!</definedName>
    <definedName name="_12MonResults_Revenue_Red_Cap">#REF!</definedName>
    <definedName name="_12MonResults_Revenue_Total" localSheetId="2">#REF!</definedName>
    <definedName name="_12MonResults_Revenue_Total" localSheetId="1">#REF!</definedName>
    <definedName name="_12MonResults_Revenue_Total">#REF!</definedName>
    <definedName name="_12MonResults_RevMonth" localSheetId="2">#REF!</definedName>
    <definedName name="_12MonResults_RevMonth" localSheetId="1">#REF!</definedName>
    <definedName name="_12MonResults_RevMonth">#REF!</definedName>
    <definedName name="_12MonResults_TariffRateClass" localSheetId="2">#REF!</definedName>
    <definedName name="_12MonResults_TariffRateClass" localSheetId="1">#REF!</definedName>
    <definedName name="_12MonResults_TariffRateClass">#REF!</definedName>
    <definedName name="_12MonResults_TarrifRateCategory" localSheetId="2">#REF!</definedName>
    <definedName name="_12MonResults_TarrifRateCategory" localSheetId="1">#REF!</definedName>
    <definedName name="_12MonResults_TarrifRateCategory">#REF!</definedName>
    <definedName name="_13Month_Base_ECR_Total" localSheetId="2">#REF!</definedName>
    <definedName name="_13Month_Base_ECR_Total" localSheetId="1">#REF!</definedName>
    <definedName name="_13Month_Base_ECR_Total">#REF!</definedName>
    <definedName name="_13Month_Count" localSheetId="2">#REF!</definedName>
    <definedName name="_13Month_Count" localSheetId="1">#REF!</definedName>
    <definedName name="_13Month_Count">#REF!</definedName>
    <definedName name="_13Month_Count_Adj" localSheetId="2">#REF!</definedName>
    <definedName name="_13Month_Count_Adj" localSheetId="1">#REF!</definedName>
    <definedName name="_13Month_Count_Adj">#REF!</definedName>
    <definedName name="_13Month_Energy" localSheetId="2">#REF!</definedName>
    <definedName name="_13Month_Energy" localSheetId="1">#REF!</definedName>
    <definedName name="_13Month_Energy">#REF!</definedName>
    <definedName name="_13Month_FAC" localSheetId="2">#REF!</definedName>
    <definedName name="_13Month_FAC" localSheetId="1">#REF!</definedName>
    <definedName name="_13Month_FAC">#REF!</definedName>
    <definedName name="_13Month_RateCategory" localSheetId="2">#REF!</definedName>
    <definedName name="_13Month_RateCategory" localSheetId="1">#REF!</definedName>
    <definedName name="_13Month_RateCategory">#REF!</definedName>
    <definedName name="_13Month_RateClass" localSheetId="2">#REF!</definedName>
    <definedName name="_13Month_RateClass" localSheetId="1">#REF!</definedName>
    <definedName name="_13Month_RateClass">#REF!</definedName>
    <definedName name="_13Month_Revenue_Actual" localSheetId="2">#REF!</definedName>
    <definedName name="_13Month_Revenue_Actual" localSheetId="1">#REF!</definedName>
    <definedName name="_13Month_Revenue_Actual">#REF!</definedName>
    <definedName name="_13thMonth_FAC_Current" localSheetId="2">#REF!</definedName>
    <definedName name="_13thMonth_FAC_Current" localSheetId="1">#REF!</definedName>
    <definedName name="_13thMonth_FAC_Current">#REF!</definedName>
    <definedName name="_13thMonth_Revenue_Current" localSheetId="2">#REF!</definedName>
    <definedName name="_13thMonth_Revenue_Current" localSheetId="1">#REF!</definedName>
    <definedName name="_13thMonth_Revenue_Current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aseECR_Base_ECR_RateClass" localSheetId="2">#REF!</definedName>
    <definedName name="_BaseECR_Base_ECR_RateClass" localSheetId="1">#REF!</definedName>
    <definedName name="_BaseECR_Base_ECR_RateClass">#REF!</definedName>
    <definedName name="_BaseECR_Base_ECR_Revenue" localSheetId="2">#REF!</definedName>
    <definedName name="_BaseECR_Base_ECR_Revenue" localSheetId="1">#REF!</definedName>
    <definedName name="_BaseECR_Base_ECR_Revenue">#REF!</definedName>
    <definedName name="_BaseECRLights_RateClass" localSheetId="2">#REF!</definedName>
    <definedName name="_BaseECRLights_RateClass" localSheetId="1">#REF!</definedName>
    <definedName name="_BaseECRLights_RateClass">#REF!</definedName>
    <definedName name="_BaseECRLights_Revenue" localSheetId="2">#REF!</definedName>
    <definedName name="_BaseECRLights_Revenue" localSheetId="1">#REF!</definedName>
    <definedName name="_BaseECRLights_Revenue">#REF!</definedName>
    <definedName name="_ECR_BaseRevenue" localSheetId="2">#REF!</definedName>
    <definedName name="_ECR_BaseRevenue" localSheetId="1">#REF!</definedName>
    <definedName name="_ECR_BaseRevenue">#REF!</definedName>
    <definedName name="_ECR_RateCategory" localSheetId="2">#REF!</definedName>
    <definedName name="_ECR_RateCategory" localSheetId="1">#REF!</definedName>
    <definedName name="_ECR_RateCategory">#REF!</definedName>
    <definedName name="_ECR_RateClass" localSheetId="2">#REF!</definedName>
    <definedName name="_ECR_RateClass" localSheetId="1">#REF!</definedName>
    <definedName name="_ECR_RateClass">#REF!</definedName>
    <definedName name="_ECRResults_Revenue" localSheetId="2">#REF!</definedName>
    <definedName name="_ECRResults_Revenue" localSheetId="1">#REF!</definedName>
    <definedName name="_ECRResults_Revenue">#REF!</definedName>
    <definedName name="_ECRResults_Revenue_Demand_Minimum" localSheetId="2">#REF!</definedName>
    <definedName name="_ECRResults_Revenue_Demand_Minimum" localSheetId="1">#REF!</definedName>
    <definedName name="_ECRResults_Revenue_Demand_Minimum">#REF!</definedName>
    <definedName name="_ECRRollinLights_BaseRevenue" localSheetId="2">#REF!</definedName>
    <definedName name="_ECRRollinLights_BaseRevenue" localSheetId="1">#REF!</definedName>
    <definedName name="_ECRRollinLights_BaseRevenue">#REF!</definedName>
    <definedName name="_ECRRollinLights_RateClass" localSheetId="2">#REF!</definedName>
    <definedName name="_ECRRollinLights_RateClass" localSheetId="1">#REF!</definedName>
    <definedName name="_ECRRollinLights_RateClass">#REF!</definedName>
    <definedName name="_FACLights_FAC" localSheetId="2">#REF!</definedName>
    <definedName name="_FACLights_FAC" localSheetId="1">#REF!</definedName>
    <definedName name="_FACLights_FAC">#REF!</definedName>
    <definedName name="_FACLights_KWH" localSheetId="2">#REF!</definedName>
    <definedName name="_FACLights_KWH" localSheetId="1">#REF!</definedName>
    <definedName name="_FACLights_KWH">#REF!</definedName>
    <definedName name="_FACLights_RateClass" localSheetId="2">#REF!</definedName>
    <definedName name="_FACLights_RateClass" localSheetId="1">#REF!</definedName>
    <definedName name="_FACLights_RateClass">#REF!</definedName>
    <definedName name="_FACLights_Revenue_Calculated" localSheetId="2">#REF!</definedName>
    <definedName name="_FACLights_Revenue_Calculated" localSheetId="1">#REF!</definedName>
    <definedName name="_FACLights_Revenue_Calculated">#REF!</definedName>
    <definedName name="_FACLights_RevMonth" localSheetId="2">#REF!</definedName>
    <definedName name="_FACLights_RevMonth" localSheetId="1">#REF!</definedName>
    <definedName name="_FACLights_RevMonth">#REF!</definedName>
    <definedName name="_FACResults_FAC" localSheetId="2">#REF!</definedName>
    <definedName name="_FACResults_FAC" localSheetId="1">#REF!</definedName>
    <definedName name="_FACResults_FAC">#REF!</definedName>
    <definedName name="_FACResults_KWH" localSheetId="2">#REF!</definedName>
    <definedName name="_FACResults_KWH" localSheetId="1">#REF!</definedName>
    <definedName name="_FACResults_KWH">#REF!</definedName>
    <definedName name="_FACResults_RateCategory" localSheetId="2">#REF!</definedName>
    <definedName name="_FACResults_RateCategory" localSheetId="1">#REF!</definedName>
    <definedName name="_FACResults_RateCategory">#REF!</definedName>
    <definedName name="_FACResults_RateClass" localSheetId="2">#REF!</definedName>
    <definedName name="_FACResults_RateClass" localSheetId="1">#REF!</definedName>
    <definedName name="_FACResults_RateClass">#REF!</definedName>
    <definedName name="_FACResults_Revenue_Calculated" localSheetId="2">#REF!</definedName>
    <definedName name="_FACResults_Revenue_Calculated" localSheetId="1">#REF!</definedName>
    <definedName name="_FACResults_Revenue_Calculated">#REF!</definedName>
    <definedName name="_FACResults_Revenue_Demand_Minimum" localSheetId="2">#REF!</definedName>
    <definedName name="_FACResults_Revenue_Demand_Minimum" localSheetId="1">#REF!</definedName>
    <definedName name="_FACResults_Revenue_Demand_Minimum">#REF!</definedName>
    <definedName name="_FACResults_RevMonth3" localSheetId="2">#REF!</definedName>
    <definedName name="_FACResults_RevMonth3" localSheetId="1">#REF!</definedName>
    <definedName name="_FACResults_RevMonth3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7" hidden="1">'Sch M-2.3 (3)'!$C$8:$C$296</definedName>
    <definedName name="_Lights_Rates">[1]Sheet2!$E$4:$E$1000</definedName>
    <definedName name="_Lights_Tariff_Category">[1]Sheet2!$D$4:$D$1000</definedName>
    <definedName name="_Order1" hidden="1">0</definedName>
    <definedName name="_Order2" hidden="1">0</definedName>
    <definedName name="_Rates_Balance_Energy">[1]Sheet1!$L$4:$L$521</definedName>
    <definedName name="_Rates_BasicServiceCharge">[1]Sheet1!$F$4:$F$521</definedName>
    <definedName name="_Rates_Demand_Base">[1]Sheet1!$O$4:$O$521</definedName>
    <definedName name="_Rates_Demand_Intermediate">[1]Sheet1!$P$4:$P$521</definedName>
    <definedName name="_Rates_Demand_Peak">[1]Sheet1!$Q$4:$Q$521</definedName>
    <definedName name="_Rates_ECR_Demand">[1]Sheet1!$S$4:$S$521</definedName>
    <definedName name="_Rates_ECR_Energy">[1]Sheet1!$J$4:$J$521</definedName>
    <definedName name="_Rates_Energy">[1]Sheet1!$G$4:$G$521</definedName>
    <definedName name="_Rates_Energy_P2">[1]Sheet1!$H$4:$H$521</definedName>
    <definedName name="_Rates_Energy_P3">[1]Sheet1!$I$4:$I$521</definedName>
    <definedName name="_Rates_FAC_Energy">[1]Sheet1!$K$4:$K$521</definedName>
    <definedName name="_Rates_Lights_BaseFAC">[1]Sheet2!$H$4:$H$1000</definedName>
    <definedName name="_Rates_Lights_ECR">[1]Sheet2!$G$4:$G$749</definedName>
    <definedName name="_Rates_Rate">[1]Sheet1!$B$4:$B$521</definedName>
    <definedName name="_Rates_Tariff_Category">[1]Sheet1!$E$4:$E$1001</definedName>
    <definedName name="_SBR_Base_Revenue" localSheetId="2">#REF!</definedName>
    <definedName name="_SBR_Base_Revenue" localSheetId="1">#REF!</definedName>
    <definedName name="_SBR_Base_Revenue">#REF!</definedName>
    <definedName name="_SBR_BSC_Revenue" localSheetId="2">#REF!</definedName>
    <definedName name="_SBR_BSC_Revenue" localSheetId="1">#REF!</definedName>
    <definedName name="_SBR_BSC_Revenue">#REF!</definedName>
    <definedName name="_SBR_CSR" localSheetId="2">#REF!</definedName>
    <definedName name="_SBR_CSR" localSheetId="1">#REF!</definedName>
    <definedName name="_SBR_CSR">#REF!</definedName>
    <definedName name="_SBR_Demand_Revenue" localSheetId="2">#REF!</definedName>
    <definedName name="_SBR_Demand_Revenue" localSheetId="1">#REF!</definedName>
    <definedName name="_SBR_Demand_Revenue">#REF!</definedName>
    <definedName name="_SBR_DSM" localSheetId="2">#REF!</definedName>
    <definedName name="_SBR_DSM" localSheetId="1">#REF!</definedName>
    <definedName name="_SBR_DSM">#REF!</definedName>
    <definedName name="_SBR_ECR" localSheetId="2">#REF!</definedName>
    <definedName name="_SBR_ECR" localSheetId="1">#REF!</definedName>
    <definedName name="_SBR_ECR">#REF!</definedName>
    <definedName name="_SBR_Energy_Revenue" localSheetId="2">#REF!</definedName>
    <definedName name="_SBR_Energy_Revenue" localSheetId="1">#REF!</definedName>
    <definedName name="_SBR_Energy_Revenue">#REF!</definedName>
    <definedName name="_SBR_FAC" localSheetId="2">#REF!</definedName>
    <definedName name="_SBR_FAC" localSheetId="1">#REF!</definedName>
    <definedName name="_SBR_FAC">#REF!</definedName>
    <definedName name="_SBR_KWH" localSheetId="2">#REF!</definedName>
    <definedName name="_SBR_KWH" localSheetId="1">#REF!</definedName>
    <definedName name="_SBR_KWH">#REF!</definedName>
    <definedName name="_SBR_MSR" localSheetId="2">#REF!</definedName>
    <definedName name="_SBR_MSR" localSheetId="1">#REF!</definedName>
    <definedName name="_SBR_MSR">#REF!</definedName>
    <definedName name="_SBR_Rate_Category" localSheetId="2">#REF!</definedName>
    <definedName name="_SBR_Rate_Category" localSheetId="1">#REF!</definedName>
    <definedName name="_SBR_Rate_Category">#REF!</definedName>
    <definedName name="_SBR_RateClass" localSheetId="2">#REF!</definedName>
    <definedName name="_SBR_RateClass" localSheetId="1">#REF!</definedName>
    <definedName name="_SBR_RateClass">#REF!</definedName>
    <definedName name="_SBR_Revenue_Actual" localSheetId="2">#REF!</definedName>
    <definedName name="_SBR_Revenue_Actual" localSheetId="1">#REF!</definedName>
    <definedName name="_SBR_Revenue_Actual">#REF!</definedName>
    <definedName name="_SBR_Revenue_Month" localSheetId="2">#REF!</definedName>
    <definedName name="_SBR_Revenue_Month" localSheetId="1">#REF!</definedName>
    <definedName name="_SBR_Revenue_Month">#REF!</definedName>
    <definedName name="_SBR_Revenue_Retail" localSheetId="2">#REF!</definedName>
    <definedName name="_SBR_Revenue_Retail" localSheetId="1">#REF!</definedName>
    <definedName name="_SBR_Revenue_Retail">#REF!</definedName>
    <definedName name="a" localSheetId="2" hidden="1">#REF!</definedName>
    <definedName name="a" localSheetId="1" hidden="1">#REF!</definedName>
    <definedName name="a" hidden="1">#REF!</definedName>
    <definedName name="BNE_MESSAGES_HIDDEN" localSheetId="2" hidden="1">#REF!</definedName>
    <definedName name="BNE_MESSAGES_HIDDEN" localSheetId="1" hidden="1">#REF!</definedName>
    <definedName name="BNE_MESSAGES_HIDDEN" hidden="1">#REF!</definedName>
    <definedName name="DolUnitFactor">[2]ListsValues!$M$29</definedName>
    <definedName name="L_12MonLights_Count_OutOfPeriod">'[3]12MonLights'!$F$4:$F$1168</definedName>
    <definedName name="L_12MonLights_Count_Total">'[3]12MonLights'!$E$4:$E$1168</definedName>
    <definedName name="L_12MonLights_ECR">'[3]12MonLights'!$T$4:$T$1168</definedName>
    <definedName name="L_12MonLights_FAC">'[3]12MonLights'!$S$4:$S$1168</definedName>
    <definedName name="L_12MonLights_KWH_OutOfPeriod">'[3]12MonLights'!$H$4:$H$1168</definedName>
    <definedName name="L_12MonLights_KWH_Total">'[3]12MonLights'!$G$4:$G$1168</definedName>
    <definedName name="L_12MonLights_OST">'[3]12MonLights'!$U$4:$U$1168</definedName>
    <definedName name="L_12MonLights_RateClass">'[3]12MonLights'!$C$4:$C$1168</definedName>
    <definedName name="L_12MonLights_Revenue_Month">'[3]12MonLights'!$B$4:$B$1168</definedName>
    <definedName name="L_12MonLights_Revenue_Total_Base">'[3]12MonLights'!$Q$4:$Q$1168</definedName>
    <definedName name="L_12MonLights_SBR">'[3]12MonLights'!$W$4:$W$1168</definedName>
    <definedName name="L_12MonLightsTariffRateCategory">'[3]12MonLights'!$AF$4:$AF$1168</definedName>
    <definedName name="L_12MonPoles_Count">'[3]12MonPoles'!$E$2:$E$290</definedName>
    <definedName name="L_12MonPoles_RateCategory">'[3]12MonPoles'!$D$2:$D$290</definedName>
    <definedName name="L_12MonPoles_RateClass">'[3]12MonPoles'!$C$2:$C$290</definedName>
    <definedName name="L_12MonPoles_Revenue_Actual">'[3]12MonPoles'!$K$2:$K$290</definedName>
    <definedName name="L_12MonPoles_Revenue_Adj">'[3]12MonPoles'!$I$2:$I$290</definedName>
    <definedName name="L_12MonPoles_Revenue_Base">'[3]12MonPoles'!$H$2:$H$290</definedName>
    <definedName name="L_12MonPoles_Revenue_Month">'[3]12MonPoles'!$B$2:$B$290</definedName>
    <definedName name="L_12MonPoles_Revenue_Total_Calc">'[3]12MonPoles'!$J$2:$J$290</definedName>
    <definedName name="L_12MonResults_Contract_Cnt">'[4]12MonResults'!$E$4:$E$1013</definedName>
    <definedName name="L_12MonResults_Demand_Measured_Base">'[3]12MonResults'!$L$4:$L$1013</definedName>
    <definedName name="L_12MonResults_Demand_Measured_Inter">'[3]12MonResults'!$M$4:$M$1013</definedName>
    <definedName name="L_12MonResults_Demand_Measured_Peak">'[3]12MonResults'!$N$4:$N$1013</definedName>
    <definedName name="L_12MonResults_Demand_Minimum_Base">'[3]12MonResults'!$O$4:$O$1013</definedName>
    <definedName name="L_12MonResults_Demand_Minimum_Inter">'[3]12MonResults'!$P$4:$P$1013</definedName>
    <definedName name="L_12MonResults_Demand_Minimum_Peak">'[3]12MonResults'!$Q$4:$Q$1013</definedName>
    <definedName name="L_12MonResults_KWH_OutOfPeriod">'[3]12MonResults'!$K$4:$K$1013</definedName>
    <definedName name="L_12MonResults_KWH_P1">'[3]12MonResults'!$G$4:$G$1013</definedName>
    <definedName name="L_12MonResults_KWH_P3">'[3]12MonResults'!$I$4:$I$1013</definedName>
    <definedName name="L_12MonResults_KWH_Total">'[3]12MonResults'!$J$4:$J$1013</definedName>
    <definedName name="L_12MonResults_RateCategory">'[3]12MonResults'!$D$4:$D$1013</definedName>
    <definedName name="L_12MonResults_RateClass">'[4]12MonResults'!$C$4:$C$1013</definedName>
    <definedName name="L_12MonResults_Revenue_DSM">'[3]12MonResults'!$AP$4:$AP$1013</definedName>
    <definedName name="L_12MonResults_Revenue_ECR_G1">'[3]12MonResults'!$AQ$4:$AQ$1013</definedName>
    <definedName name="L_12MonResults_Revenue_ECR_G2">'[3]12MonResults'!$AT$4:$AT$1013</definedName>
    <definedName name="L_12MonResults_Revenue_FAC">'[3]12MonResults'!$AO$4:$AO$1013</definedName>
    <definedName name="L_12MonResults_Revenue_Month">'[3]12MonResults'!$B$4:$B$1013</definedName>
    <definedName name="L_12MonResults_Revenue_OST">'[3]12MonResults'!$AU$4:$AU$1013</definedName>
    <definedName name="L_12MonResults_Revenue_Total">'[4]12MonResults'!$AV$4:$AV$1013</definedName>
    <definedName name="L_12MonthLights_3_Digit_Code">'[3]12MonLights'!$AH$4:$AH$1156</definedName>
    <definedName name="L_LightingRates_FAC_Rate">[3]LightingRates!$H$1521:$H$3037</definedName>
    <definedName name="L_LightingRates_Tariff_Rate_Category">[3]LightingRates!$E$1521:$E$3037</definedName>
    <definedName name="L_LightingRates_UnitCharge">[3]LightingRates!$F$1521:$F$3037</definedName>
    <definedName name="L_Rates_BSC">[3]Rates!$F$4:$F$400</definedName>
    <definedName name="L_Rates_Demand_Base">[3]Rates!$Q$4:$Q$400</definedName>
    <definedName name="L_Rates_Demand_Intermediate">[3]Rates!$R$4:$R$400</definedName>
    <definedName name="L_Rates_Demand_Peak">[3]Rates!$S$4:$S$400</definedName>
    <definedName name="L_Rates_Energy">[3]Rates!$G$4:$G$400</definedName>
    <definedName name="L_Rates_Energy_Base_Fuel">[3]Rates!$L$4:$L$400</definedName>
    <definedName name="L_Rates_Energy_P2">[3]Rates!$H$4:$H$400</definedName>
    <definedName name="L_Rates_Energy_P3">[3]Rates!$I$4:$I$400</definedName>
    <definedName name="L_Rates_Tariff_Rate_Category">[3]Rates!$E$4:$E$400</definedName>
    <definedName name="Pal_Workbook_GUID" hidden="1">"T1JZEUQ3QVQ5BAVQPB29KMZ9"</definedName>
    <definedName name="_xlnm.Print_Area" localSheetId="2">'Sch M-2.1 with TCJA'!$A$1:$F$41</definedName>
    <definedName name="_xlnm.Print_Area" localSheetId="1">'Sch M-2.1 with TCJA, Non-Fuel'!$A$1:$F$41</definedName>
    <definedName name="_xlnm.Print_Area" localSheetId="4">'Sch M-2.2'!$A$1:$K$42</definedName>
    <definedName name="_xlnm.Print_Area" localSheetId="5">'Sch M-2.3 (1)'!$A$1:$T$62</definedName>
    <definedName name="_xlnm.Print_Area" localSheetId="6">'Sch M-2.3 (2)'!$A$1:$J$631</definedName>
    <definedName name="_xlnm.Print_Area" localSheetId="7">'Sch M-2.3 (3)'!$A$1:$H$297</definedName>
    <definedName name="_xlnm.Print_Area" localSheetId="3">'SJB-x'!$A$48:$J$62</definedName>
    <definedName name="_xlnm.Print_Area" localSheetId="0">Tables!$J$21:$R$30</definedName>
    <definedName name="_xlnm.Print_Titles" localSheetId="5">'Sch M-2.3 (1)'!$A:$A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4" i="90" l="1"/>
  <c r="E44" i="92"/>
  <c r="D44" i="92"/>
  <c r="C44" i="92"/>
  <c r="B44" i="92"/>
  <c r="H19" i="91"/>
  <c r="H18" i="91"/>
  <c r="H17" i="91"/>
  <c r="H16" i="91"/>
  <c r="H15" i="91"/>
  <c r="H11" i="91"/>
  <c r="H10" i="91"/>
  <c r="H9" i="91"/>
  <c r="H8" i="91"/>
  <c r="H7" i="91"/>
  <c r="R27" i="92"/>
  <c r="J11" i="91"/>
  <c r="J19" i="91" s="1"/>
  <c r="J18" i="91"/>
  <c r="J17" i="91"/>
  <c r="J16" i="91"/>
  <c r="J15" i="91"/>
  <c r="J10" i="91"/>
  <c r="J9" i="91"/>
  <c r="J8" i="91"/>
  <c r="J7" i="91"/>
  <c r="H38" i="90"/>
  <c r="H38" i="92"/>
  <c r="C42" i="92" l="1"/>
  <c r="C41" i="92"/>
  <c r="C40" i="92"/>
  <c r="C39" i="92"/>
  <c r="C43" i="92" s="1"/>
  <c r="C38" i="92"/>
  <c r="C32" i="92" l="1"/>
  <c r="C30" i="92"/>
  <c r="D30" i="92" s="1"/>
  <c r="E30" i="92" s="1"/>
  <c r="C29" i="92"/>
  <c r="D29" i="92" s="1"/>
  <c r="C28" i="92"/>
  <c r="D28" i="92" s="1"/>
  <c r="E28" i="92" s="1"/>
  <c r="C27" i="92"/>
  <c r="D27" i="92" s="1"/>
  <c r="C24" i="92"/>
  <c r="C23" i="92"/>
  <c r="C22" i="92"/>
  <c r="C21" i="92"/>
  <c r="C20" i="92"/>
  <c r="D20" i="92" s="1"/>
  <c r="C19" i="92"/>
  <c r="C18" i="92"/>
  <c r="D18" i="92" s="1"/>
  <c r="C17" i="92"/>
  <c r="D17" i="92" s="1"/>
  <c r="C16" i="92"/>
  <c r="C15" i="92"/>
  <c r="C14" i="92"/>
  <c r="C13" i="92"/>
  <c r="C12" i="92"/>
  <c r="D12" i="92" s="1"/>
  <c r="C11" i="92"/>
  <c r="C10" i="92"/>
  <c r="D10" i="92" s="1"/>
  <c r="C9" i="92"/>
  <c r="D9" i="92" s="1"/>
  <c r="C8" i="92"/>
  <c r="C7" i="92"/>
  <c r="D7" i="92" s="1"/>
  <c r="D32" i="92"/>
  <c r="D24" i="92"/>
  <c r="D23" i="92"/>
  <c r="D22" i="92"/>
  <c r="D21" i="92"/>
  <c r="D19" i="92"/>
  <c r="D16" i="92"/>
  <c r="D15" i="92"/>
  <c r="D14" i="92"/>
  <c r="D13" i="92"/>
  <c r="D11" i="92"/>
  <c r="D8" i="92"/>
  <c r="H7" i="92"/>
  <c r="P20" i="92"/>
  <c r="R20" i="92" s="1"/>
  <c r="P19" i="92"/>
  <c r="R19" i="92" s="1"/>
  <c r="P14" i="92"/>
  <c r="R14" i="92" s="1"/>
  <c r="P11" i="92"/>
  <c r="R11" i="92" s="1"/>
  <c r="Q24" i="92"/>
  <c r="Q23" i="92"/>
  <c r="Q22" i="92"/>
  <c r="Q21" i="92"/>
  <c r="Q20" i="92"/>
  <c r="Q19" i="92"/>
  <c r="Q18" i="92"/>
  <c r="Q17" i="92"/>
  <c r="Q16" i="92"/>
  <c r="Q15" i="92"/>
  <c r="Q14" i="92"/>
  <c r="Q13" i="92"/>
  <c r="Q12" i="92"/>
  <c r="Q11" i="92"/>
  <c r="Q10" i="92"/>
  <c r="Q9" i="92"/>
  <c r="Q8" i="92"/>
  <c r="Q7" i="92"/>
  <c r="E66" i="92"/>
  <c r="D57" i="92"/>
  <c r="E56" i="92"/>
  <c r="E57" i="92" s="1"/>
  <c r="H32" i="92" s="1"/>
  <c r="D55" i="92"/>
  <c r="C55" i="92" s="1"/>
  <c r="C57" i="92" s="1"/>
  <c r="D54" i="92"/>
  <c r="C54" i="92"/>
  <c r="E32" i="92"/>
  <c r="H30" i="92"/>
  <c r="H29" i="92"/>
  <c r="J28" i="92"/>
  <c r="H28" i="92"/>
  <c r="J27" i="92"/>
  <c r="H27" i="92"/>
  <c r="J25" i="92"/>
  <c r="L24" i="92"/>
  <c r="K24" i="92"/>
  <c r="N24" i="92" s="1"/>
  <c r="H24" i="92"/>
  <c r="N23" i="92"/>
  <c r="L23" i="92"/>
  <c r="K23" i="92"/>
  <c r="P23" i="92" s="1"/>
  <c r="R23" i="92" s="1"/>
  <c r="H23" i="92"/>
  <c r="L22" i="92"/>
  <c r="K22" i="92"/>
  <c r="N22" i="92" s="1"/>
  <c r="H22" i="92"/>
  <c r="L21" i="92"/>
  <c r="K21" i="92"/>
  <c r="N21" i="92" s="1"/>
  <c r="H21" i="92"/>
  <c r="L20" i="92"/>
  <c r="B20" i="92" s="1"/>
  <c r="K20" i="92"/>
  <c r="N20" i="92" s="1"/>
  <c r="H20" i="92"/>
  <c r="L19" i="92"/>
  <c r="B19" i="92" s="1"/>
  <c r="K19" i="92"/>
  <c r="N19" i="92" s="1"/>
  <c r="H19" i="92"/>
  <c r="L18" i="92"/>
  <c r="K18" i="92"/>
  <c r="N18" i="92" s="1"/>
  <c r="H18" i="92"/>
  <c r="L17" i="92"/>
  <c r="K17" i="92"/>
  <c r="N17" i="92" s="1"/>
  <c r="H17" i="92"/>
  <c r="L16" i="92"/>
  <c r="K16" i="92"/>
  <c r="N16" i="92" s="1"/>
  <c r="H16" i="92"/>
  <c r="L15" i="92"/>
  <c r="K15" i="92"/>
  <c r="N15" i="92" s="1"/>
  <c r="H15" i="92"/>
  <c r="N14" i="92"/>
  <c r="L14" i="92"/>
  <c r="K14" i="92"/>
  <c r="H14" i="92"/>
  <c r="L13" i="92"/>
  <c r="K13" i="92"/>
  <c r="N13" i="92" s="1"/>
  <c r="H13" i="92"/>
  <c r="L12" i="92"/>
  <c r="K12" i="92"/>
  <c r="N12" i="92" s="1"/>
  <c r="H12" i="92"/>
  <c r="L11" i="92"/>
  <c r="K11" i="92"/>
  <c r="N11" i="92" s="1"/>
  <c r="H11" i="92"/>
  <c r="L10" i="92"/>
  <c r="K10" i="92"/>
  <c r="N10" i="92" s="1"/>
  <c r="H10" i="92"/>
  <c r="L9" i="92"/>
  <c r="K9" i="92"/>
  <c r="N9" i="92" s="1"/>
  <c r="H9" i="92"/>
  <c r="N8" i="92"/>
  <c r="L8" i="92"/>
  <c r="K8" i="92"/>
  <c r="P8" i="92" s="1"/>
  <c r="R8" i="92" s="1"/>
  <c r="H8" i="92"/>
  <c r="N7" i="92"/>
  <c r="L7" i="92"/>
  <c r="L25" i="92" s="1"/>
  <c r="K7" i="92"/>
  <c r="P7" i="92" s="1"/>
  <c r="R7" i="92" s="1"/>
  <c r="C25" i="92" l="1"/>
  <c r="E29" i="92"/>
  <c r="E27" i="92"/>
  <c r="B15" i="92"/>
  <c r="E15" i="92" s="1"/>
  <c r="B17" i="92"/>
  <c r="B42" i="92" s="1"/>
  <c r="B10" i="92"/>
  <c r="E10" i="92" s="1"/>
  <c r="B13" i="92"/>
  <c r="B21" i="92"/>
  <c r="B11" i="92"/>
  <c r="B23" i="92"/>
  <c r="B8" i="92"/>
  <c r="B14" i="92"/>
  <c r="P22" i="92"/>
  <c r="R22" i="92" s="1"/>
  <c r="B22" i="92" s="1"/>
  <c r="P15" i="92"/>
  <c r="R15" i="92" s="1"/>
  <c r="P16" i="92"/>
  <c r="R16" i="92" s="1"/>
  <c r="B16" i="92" s="1"/>
  <c r="P24" i="92"/>
  <c r="R24" i="92" s="1"/>
  <c r="B24" i="92" s="1"/>
  <c r="E23" i="92"/>
  <c r="P9" i="92"/>
  <c r="R9" i="92" s="1"/>
  <c r="R25" i="92" s="1"/>
  <c r="P17" i="92"/>
  <c r="R17" i="92" s="1"/>
  <c r="K25" i="92"/>
  <c r="P10" i="92"/>
  <c r="R10" i="92" s="1"/>
  <c r="P18" i="92"/>
  <c r="R18" i="92" s="1"/>
  <c r="B18" i="92" s="1"/>
  <c r="E18" i="92" s="1"/>
  <c r="B7" i="92"/>
  <c r="P12" i="92"/>
  <c r="R12" i="92" s="1"/>
  <c r="B12" i="92" s="1"/>
  <c r="K27" i="92"/>
  <c r="P13" i="92"/>
  <c r="R13" i="92" s="1"/>
  <c r="P21" i="92"/>
  <c r="R21" i="92" s="1"/>
  <c r="Q25" i="92"/>
  <c r="E17" i="92"/>
  <c r="N25" i="92"/>
  <c r="K28" i="92"/>
  <c r="H25" i="92"/>
  <c r="C31" i="92" l="1"/>
  <c r="D25" i="92"/>
  <c r="E22" i="92"/>
  <c r="E12" i="92"/>
  <c r="E24" i="92"/>
  <c r="E16" i="92"/>
  <c r="E14" i="92"/>
  <c r="B9" i="92"/>
  <c r="E9" i="92" s="1"/>
  <c r="P25" i="92"/>
  <c r="E8" i="92"/>
  <c r="B38" i="92"/>
  <c r="B25" i="92"/>
  <c r="E7" i="92"/>
  <c r="E19" i="92"/>
  <c r="E21" i="92"/>
  <c r="E11" i="92"/>
  <c r="H31" i="92"/>
  <c r="H33" i="92" s="1"/>
  <c r="E20" i="92"/>
  <c r="E13" i="92"/>
  <c r="B40" i="92"/>
  <c r="E42" i="92"/>
  <c r="B39" i="92"/>
  <c r="D40" i="92"/>
  <c r="B41" i="92"/>
  <c r="C33" i="92" l="1"/>
  <c r="D33" i="92" s="1"/>
  <c r="D31" i="92"/>
  <c r="D41" i="92"/>
  <c r="E41" i="92" s="1"/>
  <c r="E49" i="92" s="1"/>
  <c r="B31" i="92"/>
  <c r="E25" i="92"/>
  <c r="D39" i="92"/>
  <c r="E39" i="92" s="1"/>
  <c r="E40" i="92"/>
  <c r="B43" i="92"/>
  <c r="B50" i="92"/>
  <c r="D38" i="92"/>
  <c r="K49" i="92" l="1"/>
  <c r="D49" i="92"/>
  <c r="J49" i="92" s="1"/>
  <c r="D43" i="92"/>
  <c r="E43" i="92" s="1"/>
  <c r="J48" i="92"/>
  <c r="K48" i="92" s="1"/>
  <c r="E48" i="92"/>
  <c r="D48" i="92" s="1"/>
  <c r="E46" i="92"/>
  <c r="D46" i="92" s="1"/>
  <c r="B33" i="92"/>
  <c r="E33" i="92" s="1"/>
  <c r="E31" i="92"/>
  <c r="E38" i="92"/>
  <c r="J46" i="92" l="1"/>
  <c r="K46" i="92" s="1"/>
  <c r="D47" i="92"/>
  <c r="E47" i="92" s="1"/>
  <c r="J47" i="92" l="1"/>
  <c r="K47" i="92" s="1"/>
  <c r="D50" i="92"/>
  <c r="P31" i="91" l="1"/>
  <c r="O30" i="91"/>
  <c r="O29" i="91"/>
  <c r="O28" i="91"/>
  <c r="O27" i="91"/>
  <c r="O26" i="91"/>
  <c r="M31" i="91"/>
  <c r="N31" i="91"/>
  <c r="O31" i="91"/>
  <c r="Q30" i="91"/>
  <c r="N30" i="91"/>
  <c r="M30" i="91"/>
  <c r="D19" i="91"/>
  <c r="E11" i="91"/>
  <c r="F11" i="91" s="1"/>
  <c r="D11" i="91"/>
  <c r="C11" i="91"/>
  <c r="Q31" i="91"/>
  <c r="L31" i="91"/>
  <c r="I62" i="89"/>
  <c r="G62" i="89"/>
  <c r="E62" i="89"/>
  <c r="D62" i="89"/>
  <c r="C62" i="89"/>
  <c r="B62" i="89"/>
  <c r="E61" i="89"/>
  <c r="D61" i="89"/>
  <c r="B61" i="89"/>
  <c r="C59" i="89"/>
  <c r="F62" i="89" l="1"/>
  <c r="G54" i="89"/>
  <c r="G55" i="89"/>
  <c r="G56" i="89"/>
  <c r="C18" i="91"/>
  <c r="E18" i="91" s="1"/>
  <c r="F18" i="91" s="1"/>
  <c r="C17" i="91"/>
  <c r="E17" i="91" s="1"/>
  <c r="F17" i="91" s="1"/>
  <c r="C16" i="91"/>
  <c r="E16" i="91" s="1"/>
  <c r="F16" i="91" s="1"/>
  <c r="C15" i="91"/>
  <c r="C19" i="91" s="1"/>
  <c r="E43" i="90"/>
  <c r="E42" i="90"/>
  <c r="D43" i="90"/>
  <c r="C43" i="90"/>
  <c r="B43" i="90"/>
  <c r="E15" i="91" l="1"/>
  <c r="B16" i="90"/>
  <c r="B8" i="90"/>
  <c r="L24" i="90"/>
  <c r="L18" i="90"/>
  <c r="L16" i="90"/>
  <c r="L10" i="90"/>
  <c r="L8" i="90"/>
  <c r="J24" i="90"/>
  <c r="B24" i="90" s="1"/>
  <c r="J23" i="90"/>
  <c r="J22" i="90"/>
  <c r="J21" i="90"/>
  <c r="B21" i="90" s="1"/>
  <c r="E21" i="90" s="1"/>
  <c r="J20" i="90"/>
  <c r="J19" i="90"/>
  <c r="B19" i="90" s="1"/>
  <c r="J18" i="90"/>
  <c r="J17" i="90"/>
  <c r="J16" i="90"/>
  <c r="J15" i="90"/>
  <c r="J14" i="90"/>
  <c r="J13" i="90"/>
  <c r="B13" i="90" s="1"/>
  <c r="J12" i="90"/>
  <c r="J11" i="90"/>
  <c r="J10" i="90"/>
  <c r="J9" i="90"/>
  <c r="J8" i="90"/>
  <c r="J7" i="90"/>
  <c r="I27" i="90"/>
  <c r="H28" i="90"/>
  <c r="H27" i="90"/>
  <c r="H25" i="90"/>
  <c r="I24" i="90"/>
  <c r="I23" i="90"/>
  <c r="L23" i="90" s="1"/>
  <c r="I22" i="90"/>
  <c r="L22" i="90" s="1"/>
  <c r="I21" i="90"/>
  <c r="L21" i="90" s="1"/>
  <c r="I20" i="90"/>
  <c r="L20" i="90" s="1"/>
  <c r="I19" i="90"/>
  <c r="L19" i="90" s="1"/>
  <c r="I18" i="90"/>
  <c r="I17" i="90"/>
  <c r="L17" i="90" s="1"/>
  <c r="I16" i="90"/>
  <c r="I15" i="90"/>
  <c r="L15" i="90" s="1"/>
  <c r="I14" i="90"/>
  <c r="L14" i="90" s="1"/>
  <c r="I13" i="90"/>
  <c r="L13" i="90" s="1"/>
  <c r="I12" i="90"/>
  <c r="L12" i="90" s="1"/>
  <c r="I11" i="90"/>
  <c r="L11" i="90" s="1"/>
  <c r="I10" i="90"/>
  <c r="I9" i="90"/>
  <c r="L9" i="90" s="1"/>
  <c r="I8" i="90"/>
  <c r="I7" i="90"/>
  <c r="L7" i="90" s="1"/>
  <c r="E66" i="90"/>
  <c r="E56" i="90"/>
  <c r="E57" i="90" s="1"/>
  <c r="C32" i="90" s="1"/>
  <c r="D32" i="90" s="1"/>
  <c r="D55" i="90"/>
  <c r="C55" i="90" s="1"/>
  <c r="D54" i="90"/>
  <c r="C54" i="90" s="1"/>
  <c r="E32" i="90"/>
  <c r="C30" i="90"/>
  <c r="D30" i="90" s="1"/>
  <c r="E30" i="90" s="1"/>
  <c r="C29" i="90"/>
  <c r="D29" i="90" s="1"/>
  <c r="E29" i="90" s="1"/>
  <c r="C28" i="90"/>
  <c r="D28" i="90" s="1"/>
  <c r="E28" i="90" s="1"/>
  <c r="C27" i="90"/>
  <c r="D27" i="90" s="1"/>
  <c r="E27" i="90" s="1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E19" i="91" l="1"/>
  <c r="F19" i="91" s="1"/>
  <c r="F15" i="91"/>
  <c r="B23" i="90"/>
  <c r="B17" i="90"/>
  <c r="B42" i="90" s="1"/>
  <c r="C42" i="90" s="1"/>
  <c r="B11" i="90"/>
  <c r="D11" i="90" s="1"/>
  <c r="E11" i="90" s="1"/>
  <c r="B12" i="90"/>
  <c r="D12" i="90" s="1"/>
  <c r="E12" i="90" s="1"/>
  <c r="B20" i="90"/>
  <c r="D20" i="90" s="1"/>
  <c r="E20" i="90" s="1"/>
  <c r="B15" i="90"/>
  <c r="B9" i="90"/>
  <c r="L25" i="90"/>
  <c r="B7" i="90"/>
  <c r="B38" i="90" s="1"/>
  <c r="B14" i="90"/>
  <c r="D14" i="90" s="1"/>
  <c r="E14" i="90" s="1"/>
  <c r="B22" i="90"/>
  <c r="D22" i="90" s="1"/>
  <c r="E22" i="90" s="1"/>
  <c r="I28" i="90"/>
  <c r="J25" i="90"/>
  <c r="B18" i="90"/>
  <c r="B10" i="90"/>
  <c r="D10" i="90" s="1"/>
  <c r="E10" i="90" s="1"/>
  <c r="C57" i="90"/>
  <c r="B41" i="90"/>
  <c r="C41" i="90"/>
  <c r="D41" i="90" s="1"/>
  <c r="E41" i="90" s="1"/>
  <c r="E49" i="90" s="1"/>
  <c r="I25" i="90"/>
  <c r="D15" i="90"/>
  <c r="E15" i="90" s="1"/>
  <c r="D19" i="90"/>
  <c r="E19" i="90" s="1"/>
  <c r="D23" i="90"/>
  <c r="E23" i="90" s="1"/>
  <c r="D16" i="90"/>
  <c r="E16" i="90" s="1"/>
  <c r="B40" i="90"/>
  <c r="D24" i="90"/>
  <c r="E24" i="90" s="1"/>
  <c r="D13" i="90"/>
  <c r="D17" i="90"/>
  <c r="D21" i="90"/>
  <c r="D9" i="90"/>
  <c r="E9" i="90" s="1"/>
  <c r="D8" i="90"/>
  <c r="E8" i="90" s="1"/>
  <c r="D7" i="90"/>
  <c r="E7" i="90" s="1"/>
  <c r="E17" i="90"/>
  <c r="C38" i="90"/>
  <c r="C40" i="90"/>
  <c r="D18" i="90"/>
  <c r="E18" i="90" s="1"/>
  <c r="C39" i="90"/>
  <c r="C25" i="90"/>
  <c r="D57" i="90"/>
  <c r="E13" i="90"/>
  <c r="H56" i="89" l="1"/>
  <c r="I49" i="90"/>
  <c r="D49" i="90"/>
  <c r="B39" i="90"/>
  <c r="B25" i="90"/>
  <c r="D40" i="90"/>
  <c r="E40" i="90" s="1"/>
  <c r="D38" i="90"/>
  <c r="D25" i="90"/>
  <c r="D31" i="90" s="1"/>
  <c r="D33" i="90" s="1"/>
  <c r="C31" i="90"/>
  <c r="C33" i="90" s="1"/>
  <c r="B31" i="90"/>
  <c r="D39" i="90" l="1"/>
  <c r="H49" i="90"/>
  <c r="E38" i="90"/>
  <c r="E39" i="90"/>
  <c r="B50" i="90"/>
  <c r="E25" i="90"/>
  <c r="E31" i="90"/>
  <c r="B33" i="90"/>
  <c r="E33" i="90" s="1"/>
  <c r="H48" i="90" l="1"/>
  <c r="I48" i="90" s="1"/>
  <c r="E46" i="90"/>
  <c r="E48" i="90"/>
  <c r="I59" i="53"/>
  <c r="I55" i="53"/>
  <c r="I51" i="53"/>
  <c r="I52" i="53" s="1"/>
  <c r="I65" i="53" s="1"/>
  <c r="H55" i="89" l="1"/>
  <c r="D48" i="90"/>
  <c r="H53" i="89"/>
  <c r="D46" i="90"/>
  <c r="I56" i="53"/>
  <c r="I66" i="53" s="1"/>
  <c r="I60" i="53"/>
  <c r="I67" i="53" s="1"/>
  <c r="C60" i="52"/>
  <c r="H60" i="52" s="1"/>
  <c r="J67" i="53"/>
  <c r="G67" i="53"/>
  <c r="G66" i="53"/>
  <c r="G65" i="53"/>
  <c r="G53" i="89" l="1"/>
  <c r="D47" i="90"/>
  <c r="H47" i="90"/>
  <c r="I47" i="90" s="1"/>
  <c r="H46" i="90"/>
  <c r="I46" i="90" s="1"/>
  <c r="I40" i="88"/>
  <c r="F40" i="88"/>
  <c r="K40" i="88" s="1"/>
  <c r="E47" i="90" l="1"/>
  <c r="H54" i="89" s="1"/>
  <c r="G57" i="89"/>
  <c r="D50" i="90"/>
  <c r="C30" i="89"/>
  <c r="C29" i="89"/>
  <c r="C27" i="89"/>
  <c r="E81" i="89" l="1"/>
  <c r="I311" i="53" l="1"/>
  <c r="I271" i="53"/>
  <c r="D70" i="89" l="1"/>
  <c r="C70" i="89" s="1"/>
  <c r="D69" i="89"/>
  <c r="C69" i="89" s="1"/>
  <c r="E71" i="89"/>
  <c r="C72" i="89" l="1"/>
  <c r="E72" i="89"/>
  <c r="C32" i="89" s="1"/>
  <c r="J60" i="52" s="1"/>
  <c r="K60" i="52" s="1"/>
  <c r="Q60" i="52" s="1"/>
  <c r="D72" i="89"/>
  <c r="H98" i="62" l="1"/>
  <c r="H97" i="62"/>
  <c r="H96" i="62"/>
  <c r="H95" i="62"/>
  <c r="I556" i="53" l="1"/>
  <c r="I518" i="53" l="1"/>
  <c r="I517" i="53"/>
  <c r="I394" i="53"/>
  <c r="I385" i="53"/>
  <c r="I273" i="53"/>
  <c r="I193" i="53"/>
  <c r="I152" i="53"/>
  <c r="I151" i="53"/>
  <c r="J66" i="53"/>
  <c r="I108" i="53"/>
  <c r="I107" i="53"/>
  <c r="I48" i="53"/>
  <c r="E32" i="89" l="1"/>
  <c r="I313" i="53" l="1"/>
  <c r="J313" i="53" s="1"/>
  <c r="J273" i="53"/>
  <c r="I231" i="53"/>
  <c r="J231" i="53" s="1"/>
  <c r="J193" i="53"/>
  <c r="J65" i="53"/>
  <c r="J594" i="53" l="1"/>
  <c r="P49" i="52" l="1"/>
  <c r="O49" i="52"/>
  <c r="N49" i="52"/>
  <c r="M49" i="52"/>
  <c r="L49" i="52"/>
  <c r="B40" i="88" l="1"/>
  <c r="J624" i="53" l="1"/>
  <c r="J626" i="53" s="1"/>
  <c r="G624" i="53"/>
  <c r="G626" i="53" s="1"/>
  <c r="D588" i="53"/>
  <c r="E40" i="88" l="1"/>
  <c r="C49" i="52"/>
  <c r="B23" i="89"/>
  <c r="B60" i="89" s="1"/>
  <c r="C23" i="89"/>
  <c r="E60" i="89" s="1"/>
  <c r="H40" i="88"/>
  <c r="J40" i="88" s="1"/>
  <c r="D60" i="89" l="1"/>
  <c r="D23" i="89"/>
  <c r="E23" i="89" s="1"/>
  <c r="H49" i="52"/>
  <c r="G60" i="89" l="1"/>
  <c r="J49" i="52"/>
  <c r="I60" i="89" l="1"/>
  <c r="H60" i="89"/>
  <c r="K49" i="52"/>
  <c r="Q49" i="52" s="1"/>
  <c r="J60" i="89" l="1"/>
  <c r="D587" i="53"/>
  <c r="J587" i="53" s="1"/>
  <c r="J588" i="53" l="1"/>
  <c r="J590" i="53" s="1"/>
  <c r="J53" i="52" l="1"/>
  <c r="J56" i="52" l="1"/>
  <c r="D32" i="89" l="1"/>
  <c r="S60" i="52" s="1"/>
  <c r="T60" i="52" s="1"/>
  <c r="G586" i="53" l="1"/>
  <c r="G590" i="53" s="1"/>
  <c r="H94" i="62" l="1"/>
  <c r="H93" i="62"/>
  <c r="H92" i="62"/>
  <c r="H91" i="62"/>
  <c r="H90" i="62"/>
  <c r="H89" i="62"/>
  <c r="H88" i="62"/>
  <c r="H87" i="62"/>
  <c r="H86" i="62"/>
  <c r="H85" i="62"/>
  <c r="H84" i="62"/>
  <c r="H79" i="62"/>
  <c r="H39" i="62"/>
  <c r="H38" i="62"/>
  <c r="H37" i="62"/>
  <c r="H36" i="62"/>
  <c r="H35" i="62"/>
  <c r="H128" i="62"/>
  <c r="H127" i="62"/>
  <c r="H126" i="62"/>
  <c r="H125" i="62"/>
  <c r="D432" i="53" l="1"/>
  <c r="I146" i="53" l="1"/>
  <c r="I153" i="53"/>
  <c r="I102" i="53"/>
  <c r="I111" i="53" s="1"/>
  <c r="J111" i="53" s="1"/>
  <c r="I109" i="53"/>
  <c r="I15" i="53"/>
  <c r="I17" i="53" s="1"/>
  <c r="J17" i="53" s="1"/>
  <c r="I155" i="53" l="1"/>
  <c r="J155" i="53" s="1"/>
  <c r="I453" i="53" l="1"/>
  <c r="J389" i="53"/>
  <c r="J388" i="53"/>
  <c r="F313" i="53"/>
  <c r="F273" i="53"/>
  <c r="F231" i="53"/>
  <c r="F193" i="53"/>
  <c r="J55" i="52" l="1"/>
  <c r="O33" i="52" l="1"/>
  <c r="J432" i="53" l="1"/>
  <c r="C28" i="89" l="1"/>
  <c r="J54" i="52" s="1"/>
  <c r="C54" i="52" l="1"/>
  <c r="H54" i="52" s="1"/>
  <c r="C55" i="52"/>
  <c r="H55" i="52" s="1"/>
  <c r="C56" i="52"/>
  <c r="H56" i="52" s="1"/>
  <c r="C53" i="52"/>
  <c r="H53" i="52" s="1"/>
  <c r="D30" i="89" l="1"/>
  <c r="E30" i="89" s="1"/>
  <c r="D29" i="89"/>
  <c r="D28" i="89"/>
  <c r="E28" i="89" s="1"/>
  <c r="D27" i="89"/>
  <c r="E27" i="89" s="1"/>
  <c r="E29" i="89" l="1"/>
  <c r="S54" i="52"/>
  <c r="S56" i="52"/>
  <c r="S55" i="52"/>
  <c r="S53" i="52"/>
  <c r="K56" i="52" l="1"/>
  <c r="Q56" i="52" s="1"/>
  <c r="T56" i="52" s="1"/>
  <c r="K55" i="52"/>
  <c r="Q55" i="52" s="1"/>
  <c r="T55" i="52" s="1"/>
  <c r="K54" i="52"/>
  <c r="Q54" i="52" s="1"/>
  <c r="T54" i="52" s="1"/>
  <c r="K53" i="52"/>
  <c r="Q53" i="52" s="1"/>
  <c r="T53" i="52" s="1"/>
  <c r="F292" i="62" l="1"/>
  <c r="J274" i="53" l="1"/>
  <c r="D428" i="53"/>
  <c r="J428" i="53" s="1"/>
  <c r="J569" i="53"/>
  <c r="N40" i="52"/>
  <c r="J566" i="53"/>
  <c r="J568" i="53"/>
  <c r="P40" i="52"/>
  <c r="C552" i="53"/>
  <c r="C35" i="88"/>
  <c r="L40" i="52"/>
  <c r="J567" i="53"/>
  <c r="M40" i="52"/>
  <c r="G389" i="53"/>
  <c r="J63" i="53"/>
  <c r="G388" i="53"/>
  <c r="J387" i="53"/>
  <c r="I35" i="88" l="1"/>
  <c r="F35" i="88"/>
  <c r="K35" i="88" s="1"/>
  <c r="C384" i="53"/>
  <c r="J384" i="53" s="1"/>
  <c r="B35" i="88"/>
  <c r="D35" i="88" s="1"/>
  <c r="J552" i="53"/>
  <c r="H40" i="52"/>
  <c r="J553" i="53"/>
  <c r="G553" i="53"/>
  <c r="G551" i="53"/>
  <c r="G556" i="53"/>
  <c r="J556" i="53"/>
  <c r="J555" i="53"/>
  <c r="G555" i="53"/>
  <c r="G63" i="53"/>
  <c r="G383" i="53"/>
  <c r="G387" i="53"/>
  <c r="G385" i="53"/>
  <c r="J385" i="53"/>
  <c r="J62" i="53"/>
  <c r="G62" i="53"/>
  <c r="G558" i="53" l="1"/>
  <c r="J558" i="53"/>
  <c r="F21" i="62" l="1"/>
  <c r="H159" i="62"/>
  <c r="H247" i="62"/>
  <c r="F111" i="62"/>
  <c r="H243" i="62"/>
  <c r="F219" i="62"/>
  <c r="F165" i="62"/>
  <c r="H191" i="62"/>
  <c r="F72" i="62"/>
  <c r="H273" i="62"/>
  <c r="F164" i="62"/>
  <c r="H190" i="62"/>
  <c r="H215" i="62"/>
  <c r="F215" i="62"/>
  <c r="F178" i="62"/>
  <c r="H205" i="62"/>
  <c r="H264" i="62"/>
  <c r="F56" i="62"/>
  <c r="F55" i="62"/>
  <c r="H263" i="62"/>
  <c r="H252" i="62"/>
  <c r="F226" i="62"/>
  <c r="F71" i="62"/>
  <c r="H272" i="62"/>
  <c r="F76" i="62"/>
  <c r="H277" i="62"/>
  <c r="F175" i="62"/>
  <c r="H202" i="62"/>
  <c r="F115" i="62"/>
  <c r="H81" i="62"/>
  <c r="F144" i="62"/>
  <c r="H144" i="62"/>
  <c r="F23" i="62"/>
  <c r="H161" i="62"/>
  <c r="F173" i="62"/>
  <c r="H200" i="62"/>
  <c r="H253" i="62"/>
  <c r="F58" i="62"/>
  <c r="F73" i="62"/>
  <c r="H274" i="62"/>
  <c r="H149" i="62"/>
  <c r="F15" i="62"/>
  <c r="F167" i="62"/>
  <c r="H193" i="62"/>
  <c r="H271" i="62"/>
  <c r="F70" i="62"/>
  <c r="F61" i="62"/>
  <c r="H256" i="62"/>
  <c r="F210" i="62"/>
  <c r="H210" i="62"/>
  <c r="H255" i="62"/>
  <c r="F60" i="62"/>
  <c r="D42" i="88"/>
  <c r="F221" i="62"/>
  <c r="H245" i="62"/>
  <c r="H151" i="62"/>
  <c r="F17" i="62"/>
  <c r="F118" i="62"/>
  <c r="H83" i="62"/>
  <c r="F33" i="62"/>
  <c r="H33" i="62"/>
  <c r="H208" i="62"/>
  <c r="F208" i="62"/>
  <c r="F31" i="62"/>
  <c r="H31" i="62"/>
  <c r="H201" i="62"/>
  <c r="F174" i="62"/>
  <c r="H270" i="62"/>
  <c r="F69" i="62"/>
  <c r="F32" i="62"/>
  <c r="H32" i="62"/>
  <c r="H276" i="62"/>
  <c r="F75" i="62"/>
  <c r="H246" i="62"/>
  <c r="F220" i="62"/>
  <c r="H244" i="62"/>
  <c r="F110" i="62"/>
  <c r="F14" i="62"/>
  <c r="H148" i="62"/>
  <c r="F114" i="62"/>
  <c r="H80" i="62"/>
  <c r="F171" i="62"/>
  <c r="H198" i="62"/>
  <c r="H209" i="62"/>
  <c r="F209" i="62"/>
  <c r="H211" i="62"/>
  <c r="F211" i="62"/>
  <c r="F13" i="62"/>
  <c r="H147" i="62"/>
  <c r="F68" i="62"/>
  <c r="H269" i="62"/>
  <c r="F28" i="62"/>
  <c r="H195" i="62"/>
  <c r="F217" i="62"/>
  <c r="H217" i="62"/>
  <c r="F156" i="62"/>
  <c r="H156" i="62"/>
  <c r="H160" i="62"/>
  <c r="F22" i="62"/>
  <c r="H157" i="62"/>
  <c r="F25" i="62"/>
  <c r="H199" i="62"/>
  <c r="F172" i="62"/>
  <c r="H268" i="62"/>
  <c r="F67" i="62"/>
  <c r="H194" i="62"/>
  <c r="F168" i="62"/>
  <c r="F216" i="62"/>
  <c r="H216" i="62"/>
  <c r="H248" i="62"/>
  <c r="F222" i="62"/>
  <c r="H267" i="62"/>
  <c r="F66" i="62"/>
  <c r="H254" i="62"/>
  <c r="F59" i="62"/>
  <c r="F228" i="62"/>
  <c r="H258" i="62"/>
  <c r="F18" i="62"/>
  <c r="H152" i="62"/>
  <c r="F12" i="62"/>
  <c r="H146" i="62"/>
  <c r="F154" i="62"/>
  <c r="H154" i="62"/>
  <c r="H192" i="62"/>
  <c r="F166" i="62"/>
  <c r="H153" i="62"/>
  <c r="F19" i="62"/>
  <c r="H150" i="62"/>
  <c r="F16" i="62"/>
  <c r="H203" i="62"/>
  <c r="F176" i="62"/>
  <c r="H251" i="62"/>
  <c r="F225" i="62"/>
  <c r="F145" i="62"/>
  <c r="H145" i="62"/>
  <c r="H34" i="62"/>
  <c r="F51" i="62"/>
  <c r="F63" i="62"/>
  <c r="H121" i="62"/>
  <c r="F231" i="62"/>
  <c r="H261" i="62"/>
  <c r="H260" i="62"/>
  <c r="F230" i="62"/>
  <c r="F64" i="62"/>
  <c r="H122" i="62"/>
  <c r="H82" i="62" l="1"/>
  <c r="F116" i="62"/>
  <c r="F280" i="62"/>
  <c r="H280" i="62"/>
  <c r="J627" i="53" l="1"/>
  <c r="J628" i="53" s="1"/>
  <c r="G628" i="53"/>
  <c r="J630" i="53" l="1"/>
  <c r="J631" i="53" l="1"/>
  <c r="G40" i="88"/>
  <c r="S49" i="52"/>
  <c r="T49" i="52" s="1"/>
  <c r="J314" i="53" l="1"/>
  <c r="J352" i="53"/>
  <c r="D271" i="53" l="1"/>
  <c r="J271" i="53" s="1"/>
  <c r="D311" i="53"/>
  <c r="J311" i="53" s="1"/>
  <c r="D191" i="53"/>
  <c r="J191" i="53" s="1"/>
  <c r="D229" i="53"/>
  <c r="J229" i="53" s="1"/>
  <c r="J58" i="53" l="1"/>
  <c r="J59" i="53"/>
  <c r="G57" i="53"/>
  <c r="J54" i="53" l="1"/>
  <c r="J55" i="53"/>
  <c r="G53" i="53"/>
  <c r="J50" i="53" l="1"/>
  <c r="J51" i="53"/>
  <c r="G49" i="53"/>
  <c r="C9" i="88"/>
  <c r="C38" i="88" l="1"/>
  <c r="N43" i="52"/>
  <c r="M43" i="52"/>
  <c r="P43" i="52"/>
  <c r="L43" i="52"/>
  <c r="H33" i="52"/>
  <c r="J533" i="53"/>
  <c r="C34" i="88"/>
  <c r="J532" i="53"/>
  <c r="J534" i="53"/>
  <c r="J531" i="53"/>
  <c r="C517" i="53"/>
  <c r="J266" i="53"/>
  <c r="J268" i="53"/>
  <c r="J270" i="53"/>
  <c r="J604" i="53" l="1"/>
  <c r="J596" i="53" s="1"/>
  <c r="G596" i="53"/>
  <c r="J605" i="53"/>
  <c r="J597" i="53" s="1"/>
  <c r="G597" i="53"/>
  <c r="J607" i="53"/>
  <c r="J599" i="53" s="1"/>
  <c r="G599" i="53"/>
  <c r="J606" i="53"/>
  <c r="J598" i="53" s="1"/>
  <c r="G598" i="53"/>
  <c r="C142" i="53"/>
  <c r="J142" i="53" s="1"/>
  <c r="C105" i="53"/>
  <c r="J105" i="53" s="1"/>
  <c r="C345" i="53"/>
  <c r="J345" i="53" s="1"/>
  <c r="C11" i="53"/>
  <c r="J11" i="53" s="1"/>
  <c r="C453" i="53"/>
  <c r="J453" i="53" s="1"/>
  <c r="C224" i="53"/>
  <c r="J224" i="53" s="1"/>
  <c r="C262" i="53"/>
  <c r="J262" i="53" s="1"/>
  <c r="C98" i="53"/>
  <c r="J98" i="53" s="1"/>
  <c r="C48" i="53"/>
  <c r="J48" i="53" s="1"/>
  <c r="J69" i="53" s="1"/>
  <c r="C305" i="53"/>
  <c r="J305" i="53" s="1"/>
  <c r="C149" i="53"/>
  <c r="J149" i="53" s="1"/>
  <c r="C485" i="53"/>
  <c r="J485" i="53" s="1"/>
  <c r="C186" i="53"/>
  <c r="J186" i="53" s="1"/>
  <c r="C393" i="53"/>
  <c r="J393" i="53" s="1"/>
  <c r="B34" i="88"/>
  <c r="B36" i="88" s="1"/>
  <c r="J517" i="53"/>
  <c r="D429" i="53"/>
  <c r="J429" i="53" s="1"/>
  <c r="D430" i="53"/>
  <c r="J430" i="53" s="1"/>
  <c r="D431" i="53"/>
  <c r="J431" i="53" s="1"/>
  <c r="D38" i="88"/>
  <c r="J144" i="53"/>
  <c r="J145" i="53"/>
  <c r="J151" i="53"/>
  <c r="J152" i="53"/>
  <c r="J100" i="53"/>
  <c r="J101" i="53"/>
  <c r="J107" i="53"/>
  <c r="J108" i="53"/>
  <c r="J14" i="53"/>
  <c r="J13" i="53"/>
  <c r="G27" i="52"/>
  <c r="P27" i="52" s="1"/>
  <c r="E27" i="52"/>
  <c r="F27" i="52"/>
  <c r="C27" i="52"/>
  <c r="D27" i="52"/>
  <c r="J524" i="53"/>
  <c r="H31" i="52"/>
  <c r="H21" i="52"/>
  <c r="C36" i="88"/>
  <c r="H19" i="52"/>
  <c r="H22" i="52"/>
  <c r="H17" i="52"/>
  <c r="H26" i="52"/>
  <c r="H37" i="52"/>
  <c r="H29" i="52"/>
  <c r="H39" i="52"/>
  <c r="H41" i="52" s="1"/>
  <c r="H25" i="52"/>
  <c r="H35" i="52"/>
  <c r="H43" i="52"/>
  <c r="G516" i="53"/>
  <c r="M39" i="52"/>
  <c r="M41" i="52" s="1"/>
  <c r="E41" i="52"/>
  <c r="J454" i="53"/>
  <c r="G454" i="53"/>
  <c r="G484" i="53"/>
  <c r="J518" i="53"/>
  <c r="G518" i="53"/>
  <c r="C41" i="52"/>
  <c r="G452" i="53"/>
  <c r="L39" i="52"/>
  <c r="L41" i="52" s="1"/>
  <c r="D41" i="52"/>
  <c r="G41" i="52"/>
  <c r="P41" i="52" s="1"/>
  <c r="P39" i="52"/>
  <c r="N39" i="52"/>
  <c r="N41" i="52" s="1"/>
  <c r="F41" i="52"/>
  <c r="J520" i="53"/>
  <c r="G520" i="53"/>
  <c r="G486" i="53"/>
  <c r="J486" i="53"/>
  <c r="J521" i="53"/>
  <c r="G521" i="53"/>
  <c r="G148" i="53"/>
  <c r="B9" i="88"/>
  <c r="D9" i="88" s="1"/>
  <c r="G223" i="53"/>
  <c r="J189" i="53"/>
  <c r="G189" i="53"/>
  <c r="J310" i="53"/>
  <c r="G310" i="53"/>
  <c r="J263" i="53"/>
  <c r="G263" i="53"/>
  <c r="J346" i="53"/>
  <c r="G346" i="53"/>
  <c r="G99" i="53"/>
  <c r="C12" i="88"/>
  <c r="J309" i="53"/>
  <c r="G309" i="53"/>
  <c r="J308" i="53"/>
  <c r="G308" i="53"/>
  <c r="G304" i="53"/>
  <c r="G392" i="53"/>
  <c r="G104" i="53"/>
  <c r="G47" i="53"/>
  <c r="G69" i="53" s="1"/>
  <c r="G261" i="53"/>
  <c r="G344" i="53"/>
  <c r="G97" i="53"/>
  <c r="B12" i="88"/>
  <c r="J227" i="53"/>
  <c r="G227" i="53"/>
  <c r="J350" i="53"/>
  <c r="G350" i="53"/>
  <c r="J306" i="53"/>
  <c r="G306" i="53"/>
  <c r="G150" i="53"/>
  <c r="J190" i="53"/>
  <c r="G190" i="53"/>
  <c r="J348" i="53"/>
  <c r="G348" i="53"/>
  <c r="J398" i="53"/>
  <c r="G398" i="53"/>
  <c r="G12" i="53"/>
  <c r="C8" i="88"/>
  <c r="J187" i="53"/>
  <c r="G187" i="53"/>
  <c r="G143" i="53"/>
  <c r="C14" i="88"/>
  <c r="J397" i="53"/>
  <c r="G397" i="53"/>
  <c r="G349" i="53"/>
  <c r="J396" i="53"/>
  <c r="G396" i="53"/>
  <c r="G10" i="53"/>
  <c r="B8" i="88"/>
  <c r="G185" i="53"/>
  <c r="G141" i="53"/>
  <c r="B14" i="88"/>
  <c r="G269" i="53"/>
  <c r="J394" i="53"/>
  <c r="G394" i="53"/>
  <c r="J225" i="53"/>
  <c r="G225" i="53"/>
  <c r="G106" i="53"/>
  <c r="G267" i="53"/>
  <c r="J228" i="53"/>
  <c r="G228" i="53"/>
  <c r="G265" i="53"/>
  <c r="J316" i="53" l="1"/>
  <c r="G523" i="53"/>
  <c r="G19" i="53"/>
  <c r="G195" i="53"/>
  <c r="J233" i="53"/>
  <c r="G113" i="53"/>
  <c r="G233" i="53"/>
  <c r="G276" i="53"/>
  <c r="J195" i="53"/>
  <c r="G157" i="53"/>
  <c r="J157" i="53"/>
  <c r="J276" i="53"/>
  <c r="D36" i="88"/>
  <c r="G354" i="53"/>
  <c r="G316" i="53"/>
  <c r="D34" i="88"/>
  <c r="J113" i="53"/>
  <c r="J19" i="53"/>
  <c r="J39" i="52"/>
  <c r="H27" i="52"/>
  <c r="H23" i="52"/>
  <c r="H15" i="52"/>
  <c r="J523" i="53"/>
  <c r="J525" i="53" s="1"/>
  <c r="B10" i="88"/>
  <c r="D8" i="88"/>
  <c r="C10" i="88"/>
  <c r="G525" i="53" l="1"/>
  <c r="D10" i="88"/>
  <c r="J559" i="53" l="1"/>
  <c r="J560" i="53" s="1"/>
  <c r="J591" i="53"/>
  <c r="J592" i="53" s="1"/>
  <c r="G592" i="53"/>
  <c r="G560" i="53" l="1"/>
  <c r="M14" i="52" l="1"/>
  <c r="L14" i="52"/>
  <c r="P14" i="52"/>
  <c r="N14" i="52"/>
  <c r="J434" i="53"/>
  <c r="F15" i="52" l="1"/>
  <c r="D15" i="52"/>
  <c r="C15" i="52"/>
  <c r="G15" i="52"/>
  <c r="E15" i="52"/>
  <c r="G434" i="53"/>
  <c r="P33" i="52"/>
  <c r="P15" i="52" l="1"/>
  <c r="M33" i="52"/>
  <c r="H289" i="62" l="1"/>
  <c r="M46" i="52"/>
  <c r="M45" i="52" l="1"/>
  <c r="M47" i="52" s="1"/>
  <c r="E47" i="52"/>
  <c r="O46" i="52" l="1"/>
  <c r="H291" i="62" l="1"/>
  <c r="P46" i="52"/>
  <c r="H284" i="62"/>
  <c r="H292" i="62"/>
  <c r="O45" i="52"/>
  <c r="O47" i="52" s="1"/>
  <c r="I47" i="52"/>
  <c r="G47" i="52" l="1"/>
  <c r="P47" i="52" s="1"/>
  <c r="P45" i="52"/>
  <c r="G436" i="53" l="1"/>
  <c r="J363" i="53"/>
  <c r="G125" i="53" l="1"/>
  <c r="G81" i="53"/>
  <c r="J14" i="52"/>
  <c r="J435" i="53"/>
  <c r="G438" i="53"/>
  <c r="J408" i="53"/>
  <c r="L31" i="52"/>
  <c r="L29" i="52"/>
  <c r="J362" i="53"/>
  <c r="J409" i="53"/>
  <c r="M31" i="52"/>
  <c r="N29" i="52"/>
  <c r="J364" i="53"/>
  <c r="J79" i="53"/>
  <c r="J410" i="53"/>
  <c r="N31" i="52"/>
  <c r="O19" i="52"/>
  <c r="N26" i="52"/>
  <c r="J326" i="53"/>
  <c r="M37" i="52"/>
  <c r="J497" i="53"/>
  <c r="J285" i="53"/>
  <c r="M25" i="52"/>
  <c r="J77" i="53"/>
  <c r="J205" i="53"/>
  <c r="F23" i="52"/>
  <c r="N21" i="52"/>
  <c r="J78" i="53"/>
  <c r="J243" i="53"/>
  <c r="N22" i="52"/>
  <c r="C23" i="52"/>
  <c r="J498" i="53"/>
  <c r="N37" i="52"/>
  <c r="J465" i="53"/>
  <c r="M35" i="52"/>
  <c r="J242" i="53"/>
  <c r="M22" i="52"/>
  <c r="L26" i="52"/>
  <c r="J324" i="53"/>
  <c r="J80" i="53"/>
  <c r="E28" i="88"/>
  <c r="F28" i="88" s="1"/>
  <c r="L37" i="52"/>
  <c r="J496" i="53"/>
  <c r="J204" i="53"/>
  <c r="M21" i="52"/>
  <c r="E23" i="52"/>
  <c r="E51" i="52" s="1"/>
  <c r="J464" i="53"/>
  <c r="L35" i="52"/>
  <c r="J284" i="53"/>
  <c r="L25" i="52"/>
  <c r="J325" i="53"/>
  <c r="M26" i="52"/>
  <c r="N33" i="52"/>
  <c r="N35" i="52"/>
  <c r="J466" i="53"/>
  <c r="L22" i="52"/>
  <c r="J241" i="53"/>
  <c r="D23" i="52"/>
  <c r="J203" i="53"/>
  <c r="L21" i="52"/>
  <c r="M29" i="52"/>
  <c r="N25" i="52"/>
  <c r="J286" i="53"/>
  <c r="L33" i="52"/>
  <c r="K33" i="52" l="1"/>
  <c r="N27" i="52"/>
  <c r="M27" i="52"/>
  <c r="L27" i="52"/>
  <c r="O40" i="52"/>
  <c r="J436" i="53"/>
  <c r="J438" i="53" s="1"/>
  <c r="J70" i="53"/>
  <c r="G71" i="53"/>
  <c r="J20" i="53"/>
  <c r="O17" i="52"/>
  <c r="O31" i="52"/>
  <c r="I15" i="52"/>
  <c r="J22" i="52"/>
  <c r="J277" i="53"/>
  <c r="J125" i="53"/>
  <c r="L23" i="52"/>
  <c r="J17" i="52"/>
  <c r="J33" i="52"/>
  <c r="B21" i="88"/>
  <c r="B32" i="88"/>
  <c r="M17" i="52"/>
  <c r="J122" i="53"/>
  <c r="M23" i="52"/>
  <c r="C21" i="88"/>
  <c r="J35" i="52"/>
  <c r="B17" i="89"/>
  <c r="L19" i="52"/>
  <c r="J165" i="53"/>
  <c r="J167" i="53"/>
  <c r="N19" i="52"/>
  <c r="O29" i="52"/>
  <c r="N23" i="52"/>
  <c r="O14" i="52"/>
  <c r="J73" i="53"/>
  <c r="M19" i="52"/>
  <c r="J166" i="53"/>
  <c r="C24" i="88"/>
  <c r="C30" i="88"/>
  <c r="B24" i="88"/>
  <c r="J30" i="53"/>
  <c r="P13" i="52"/>
  <c r="J244" i="53"/>
  <c r="P22" i="52"/>
  <c r="J29" i="53"/>
  <c r="N13" i="52"/>
  <c r="N15" i="52" s="1"/>
  <c r="C20" i="88"/>
  <c r="N17" i="52"/>
  <c r="J123" i="53"/>
  <c r="J124" i="53"/>
  <c r="P17" i="52"/>
  <c r="J28" i="53"/>
  <c r="M13" i="52"/>
  <c r="J21" i="52"/>
  <c r="C26" i="88"/>
  <c r="J499" i="53"/>
  <c r="P37" i="52"/>
  <c r="J19" i="52"/>
  <c r="P35" i="52"/>
  <c r="J467" i="53"/>
  <c r="P29" i="52"/>
  <c r="J365" i="53"/>
  <c r="J27" i="53"/>
  <c r="L13" i="52"/>
  <c r="L15" i="52" s="1"/>
  <c r="B26" i="88"/>
  <c r="P31" i="52"/>
  <c r="J411" i="53"/>
  <c r="C17" i="88"/>
  <c r="P21" i="52"/>
  <c r="J206" i="53"/>
  <c r="G23" i="52"/>
  <c r="G51" i="52" s="1"/>
  <c r="J327" i="53"/>
  <c r="P26" i="52"/>
  <c r="J121" i="53"/>
  <c r="L17" i="52"/>
  <c r="P19" i="52"/>
  <c r="J168" i="53"/>
  <c r="B30" i="88"/>
  <c r="J37" i="52"/>
  <c r="J31" i="52"/>
  <c r="P25" i="52"/>
  <c r="J287" i="53"/>
  <c r="B42" i="89" l="1"/>
  <c r="O25" i="52"/>
  <c r="J25" i="52"/>
  <c r="J320" i="53"/>
  <c r="G328" i="53"/>
  <c r="J328" i="53" s="1"/>
  <c r="I27" i="52"/>
  <c r="J27" i="52" s="1"/>
  <c r="J595" i="53"/>
  <c r="J601" i="53" s="1"/>
  <c r="G570" i="53"/>
  <c r="J570" i="53" s="1"/>
  <c r="G564" i="53"/>
  <c r="K40" i="52" s="1"/>
  <c r="G535" i="53"/>
  <c r="J535" i="53" s="1"/>
  <c r="G529" i="53"/>
  <c r="K39" i="52" s="1"/>
  <c r="G608" i="53"/>
  <c r="O43" i="52"/>
  <c r="J43" i="52"/>
  <c r="J527" i="53"/>
  <c r="J529" i="53" s="1"/>
  <c r="O39" i="52"/>
  <c r="I41" i="52"/>
  <c r="J562" i="53"/>
  <c r="J564" i="53" s="1"/>
  <c r="J71" i="53"/>
  <c r="J75" i="53" s="1"/>
  <c r="J492" i="53"/>
  <c r="G500" i="53"/>
  <c r="J500" i="53" s="1"/>
  <c r="J460" i="53"/>
  <c r="G468" i="53"/>
  <c r="J468" i="53" s="1"/>
  <c r="J440" i="53"/>
  <c r="J441" i="53" s="1"/>
  <c r="H28" i="88"/>
  <c r="C17" i="89" s="1"/>
  <c r="D17" i="89" s="1"/>
  <c r="E17" i="89" s="1"/>
  <c r="J404" i="53"/>
  <c r="G412" i="53"/>
  <c r="J412" i="53" s="1"/>
  <c r="J358" i="53"/>
  <c r="G366" i="53"/>
  <c r="J366" i="53" s="1"/>
  <c r="J114" i="53"/>
  <c r="J115" i="53" s="1"/>
  <c r="G115" i="53"/>
  <c r="G119" i="53" s="1"/>
  <c r="K17" i="52" s="1"/>
  <c r="J280" i="53"/>
  <c r="G288" i="53"/>
  <c r="J288" i="53" s="1"/>
  <c r="J237" i="53"/>
  <c r="G245" i="53"/>
  <c r="J245" i="53" s="1"/>
  <c r="J199" i="53"/>
  <c r="G207" i="53"/>
  <c r="J207" i="53" s="1"/>
  <c r="J161" i="53"/>
  <c r="G169" i="53"/>
  <c r="J169" i="53" s="1"/>
  <c r="J158" i="53"/>
  <c r="J29" i="52"/>
  <c r="J26" i="52"/>
  <c r="J13" i="52"/>
  <c r="O22" i="52"/>
  <c r="O37" i="52"/>
  <c r="M15" i="52"/>
  <c r="M51" i="52" s="1"/>
  <c r="P23" i="52"/>
  <c r="P51" i="52" s="1"/>
  <c r="Q33" i="52"/>
  <c r="I23" i="52"/>
  <c r="J23" i="52" s="1"/>
  <c r="O21" i="52"/>
  <c r="O26" i="52"/>
  <c r="O35" i="52"/>
  <c r="J489" i="53"/>
  <c r="J317" i="53"/>
  <c r="J457" i="53"/>
  <c r="J234" i="53"/>
  <c r="J355" i="53"/>
  <c r="J196" i="53"/>
  <c r="D24" i="88"/>
  <c r="E58" i="52"/>
  <c r="J456" i="53"/>
  <c r="J400" i="53"/>
  <c r="D21" i="88"/>
  <c r="D12" i="88"/>
  <c r="D14" i="88"/>
  <c r="C16" i="88"/>
  <c r="B20" i="88"/>
  <c r="B22" i="88" s="1"/>
  <c r="G31" i="53"/>
  <c r="O13" i="52" s="1"/>
  <c r="O15" i="52" s="1"/>
  <c r="J23" i="53"/>
  <c r="J117" i="53"/>
  <c r="D26" i="88"/>
  <c r="B16" i="88"/>
  <c r="G400" i="53"/>
  <c r="J21" i="53"/>
  <c r="G456" i="53"/>
  <c r="C32" i="88"/>
  <c r="D32" i="88" s="1"/>
  <c r="J488" i="53"/>
  <c r="G488" i="53"/>
  <c r="J401" i="53"/>
  <c r="B17" i="88"/>
  <c r="D17" i="88" s="1"/>
  <c r="C22" i="88"/>
  <c r="D30" i="88"/>
  <c r="J81" i="53"/>
  <c r="E42" i="89" l="1"/>
  <c r="C42" i="89"/>
  <c r="E62" i="52"/>
  <c r="O27" i="52"/>
  <c r="I51" i="52"/>
  <c r="I58" i="52" s="1"/>
  <c r="I62" i="52" s="1"/>
  <c r="J608" i="53"/>
  <c r="J610" i="53" s="1"/>
  <c r="G21" i="53"/>
  <c r="G25" i="53" s="1"/>
  <c r="K13" i="52" s="1"/>
  <c r="G402" i="53"/>
  <c r="G406" i="53" s="1"/>
  <c r="K31" i="52" s="1"/>
  <c r="Q31" i="52" s="1"/>
  <c r="G318" i="53"/>
  <c r="G322" i="53" s="1"/>
  <c r="Q39" i="52"/>
  <c r="I28" i="88"/>
  <c r="J28" i="88" s="1"/>
  <c r="J458" i="53"/>
  <c r="J462" i="53" s="1"/>
  <c r="J470" i="53" s="1"/>
  <c r="J318" i="53"/>
  <c r="G572" i="53"/>
  <c r="J572" i="53"/>
  <c r="G537" i="53"/>
  <c r="J537" i="53"/>
  <c r="H34" i="88" s="1"/>
  <c r="J490" i="53"/>
  <c r="G28" i="88"/>
  <c r="S33" i="52"/>
  <c r="T33" i="52" s="1"/>
  <c r="J402" i="53"/>
  <c r="J406" i="53" s="1"/>
  <c r="J414" i="53" s="1"/>
  <c r="M58" i="52"/>
  <c r="M62" i="52" s="1"/>
  <c r="J15" i="52"/>
  <c r="P58" i="52"/>
  <c r="P62" i="52" s="1"/>
  <c r="O41" i="52"/>
  <c r="G490" i="53"/>
  <c r="G494" i="53" s="1"/>
  <c r="G458" i="53"/>
  <c r="G462" i="53" s="1"/>
  <c r="J119" i="53"/>
  <c r="J127" i="53" s="1"/>
  <c r="G356" i="53"/>
  <c r="G360" i="53" s="1"/>
  <c r="J159" i="53"/>
  <c r="J163" i="53" s="1"/>
  <c r="J171" i="53" s="1"/>
  <c r="G235" i="53"/>
  <c r="G239" i="53" s="1"/>
  <c r="G278" i="53"/>
  <c r="G282" i="53" s="1"/>
  <c r="K25" i="52" s="1"/>
  <c r="J278" i="53"/>
  <c r="J282" i="53" s="1"/>
  <c r="J290" i="53" s="1"/>
  <c r="H20" i="88" s="1"/>
  <c r="G159" i="53"/>
  <c r="G163" i="53" s="1"/>
  <c r="G75" i="53"/>
  <c r="K14" i="52" s="1"/>
  <c r="Q14" i="52" s="1"/>
  <c r="G127" i="53"/>
  <c r="G58" i="52"/>
  <c r="O23" i="52"/>
  <c r="O51" i="52" s="1"/>
  <c r="D22" i="88"/>
  <c r="B18" i="88"/>
  <c r="D20" i="88"/>
  <c r="J83" i="53"/>
  <c r="H9" i="88" s="1"/>
  <c r="I9" i="88" s="1"/>
  <c r="Q17" i="52"/>
  <c r="C18" i="88"/>
  <c r="D16" i="88"/>
  <c r="J25" i="53"/>
  <c r="J31" i="53"/>
  <c r="J575" i="53" l="1"/>
  <c r="G62" i="52"/>
  <c r="K28" i="88"/>
  <c r="O58" i="52"/>
  <c r="O62" i="52" s="1"/>
  <c r="E34" i="88"/>
  <c r="B20" i="89" s="1"/>
  <c r="E35" i="88"/>
  <c r="G368" i="53"/>
  <c r="K29" i="52"/>
  <c r="Q29" i="52" s="1"/>
  <c r="G247" i="53"/>
  <c r="K22" i="52"/>
  <c r="Q22" i="52" s="1"/>
  <c r="G470" i="53"/>
  <c r="K35" i="52"/>
  <c r="Q35" i="52" s="1"/>
  <c r="G330" i="53"/>
  <c r="K26" i="52"/>
  <c r="Q26" i="52" s="1"/>
  <c r="G171" i="53"/>
  <c r="K19" i="52"/>
  <c r="Q19" i="52" s="1"/>
  <c r="G502" i="53"/>
  <c r="K37" i="52"/>
  <c r="Q37" i="52" s="1"/>
  <c r="J574" i="53"/>
  <c r="H35" i="88"/>
  <c r="C21" i="89" s="1"/>
  <c r="H38" i="88"/>
  <c r="J539" i="53"/>
  <c r="I34" i="88"/>
  <c r="C20" i="89"/>
  <c r="K15" i="52"/>
  <c r="Q13" i="52"/>
  <c r="Q15" i="52" s="1"/>
  <c r="K41" i="52"/>
  <c r="J494" i="53"/>
  <c r="J502" i="53" s="1"/>
  <c r="G290" i="53"/>
  <c r="J235" i="53"/>
  <c r="J239" i="53" s="1"/>
  <c r="J247" i="53" s="1"/>
  <c r="J197" i="53"/>
  <c r="J201" i="53" s="1"/>
  <c r="G197" i="53"/>
  <c r="G201" i="53" s="1"/>
  <c r="K21" i="52" s="1"/>
  <c r="G83" i="53"/>
  <c r="J322" i="53"/>
  <c r="J330" i="53" s="1"/>
  <c r="E12" i="88"/>
  <c r="F12" i="88" s="1"/>
  <c r="C8" i="89"/>
  <c r="H30" i="88"/>
  <c r="I30" i="88" s="1"/>
  <c r="I20" i="88"/>
  <c r="D18" i="88"/>
  <c r="G33" i="53"/>
  <c r="H26" i="88"/>
  <c r="G414" i="53"/>
  <c r="J33" i="53"/>
  <c r="H12" i="88"/>
  <c r="I12" i="88" s="1"/>
  <c r="J129" i="53"/>
  <c r="S17" i="52" s="1"/>
  <c r="H14" i="88"/>
  <c r="C13" i="89"/>
  <c r="B21" i="89" l="1"/>
  <c r="J540" i="53"/>
  <c r="S39" i="52"/>
  <c r="G35" i="88"/>
  <c r="S40" i="52"/>
  <c r="F34" i="88"/>
  <c r="J34" i="88" s="1"/>
  <c r="D20" i="89"/>
  <c r="E20" i="89" s="1"/>
  <c r="E36" i="88"/>
  <c r="F36" i="88" s="1"/>
  <c r="E9" i="88"/>
  <c r="F9" i="88" s="1"/>
  <c r="J9" i="88" s="1"/>
  <c r="E20" i="88"/>
  <c r="F20" i="88" s="1"/>
  <c r="J20" i="88" s="1"/>
  <c r="J173" i="53"/>
  <c r="G14" i="88" s="1"/>
  <c r="J472" i="53"/>
  <c r="G30" i="88" s="1"/>
  <c r="E24" i="88"/>
  <c r="F24" i="88" s="1"/>
  <c r="J209" i="53"/>
  <c r="H16" i="88" s="1"/>
  <c r="E32" i="88"/>
  <c r="F32" i="88" s="1"/>
  <c r="E21" i="88"/>
  <c r="F21" i="88" s="1"/>
  <c r="J40" i="52"/>
  <c r="Q40" i="52" s="1"/>
  <c r="E30" i="88"/>
  <c r="F30" i="88" s="1"/>
  <c r="J30" i="88" s="1"/>
  <c r="E14" i="88"/>
  <c r="B10" i="89" s="1"/>
  <c r="E17" i="88"/>
  <c r="F17" i="88" s="1"/>
  <c r="J292" i="53"/>
  <c r="J293" i="53" s="1"/>
  <c r="Q25" i="52"/>
  <c r="Q27" i="52" s="1"/>
  <c r="K27" i="52"/>
  <c r="H36" i="88"/>
  <c r="I36" i="88" s="1"/>
  <c r="J35" i="88"/>
  <c r="G34" i="88"/>
  <c r="C22" i="89"/>
  <c r="E59" i="89" s="1"/>
  <c r="I38" i="88"/>
  <c r="H32" i="88"/>
  <c r="I32" i="88" s="1"/>
  <c r="J504" i="53"/>
  <c r="J505" i="53" s="1"/>
  <c r="H17" i="88"/>
  <c r="I17" i="88" s="1"/>
  <c r="J249" i="53"/>
  <c r="Q21" i="52"/>
  <c r="G209" i="53"/>
  <c r="E8" i="88"/>
  <c r="F8" i="88" s="1"/>
  <c r="H8" i="88"/>
  <c r="H10" i="88" s="1"/>
  <c r="I10" i="88" s="1"/>
  <c r="J85" i="53"/>
  <c r="J86" i="53" s="1"/>
  <c r="J332" i="53"/>
  <c r="H21" i="88"/>
  <c r="C14" i="89" s="1"/>
  <c r="B9" i="89"/>
  <c r="C18" i="89"/>
  <c r="C16" i="89"/>
  <c r="I26" i="88"/>
  <c r="C9" i="89"/>
  <c r="J12" i="88"/>
  <c r="C10" i="89"/>
  <c r="I14" i="88"/>
  <c r="J35" i="53"/>
  <c r="G12" i="88"/>
  <c r="J130" i="53"/>
  <c r="J416" i="53"/>
  <c r="E26" i="88"/>
  <c r="F26" i="88" s="1"/>
  <c r="K20" i="88" l="1"/>
  <c r="K12" i="88"/>
  <c r="Q41" i="52"/>
  <c r="T40" i="52"/>
  <c r="K30" i="88"/>
  <c r="K9" i="88"/>
  <c r="K34" i="88"/>
  <c r="D21" i="89"/>
  <c r="E21" i="89"/>
  <c r="G36" i="88"/>
  <c r="J174" i="53"/>
  <c r="B8" i="89"/>
  <c r="J36" i="88"/>
  <c r="S19" i="52"/>
  <c r="T19" i="52" s="1"/>
  <c r="B15" i="89"/>
  <c r="S35" i="52"/>
  <c r="T35" i="52" s="1"/>
  <c r="J473" i="53"/>
  <c r="B13" i="89"/>
  <c r="E22" i="88"/>
  <c r="F22" i="88" s="1"/>
  <c r="B14" i="89"/>
  <c r="B19" i="89"/>
  <c r="I16" i="88"/>
  <c r="C11" i="89"/>
  <c r="B18" i="89"/>
  <c r="F14" i="88"/>
  <c r="J14" i="88" s="1"/>
  <c r="B12" i="89"/>
  <c r="G20" i="88"/>
  <c r="S25" i="52"/>
  <c r="T25" i="52" s="1"/>
  <c r="S37" i="52"/>
  <c r="T37" i="52" s="1"/>
  <c r="S22" i="52"/>
  <c r="T22" i="52" s="1"/>
  <c r="E16" i="88"/>
  <c r="F16" i="88" s="1"/>
  <c r="H18" i="88"/>
  <c r="I18" i="88" s="1"/>
  <c r="G32" i="88"/>
  <c r="J32" i="88"/>
  <c r="C19" i="89"/>
  <c r="C41" i="89" s="1"/>
  <c r="G17" i="88"/>
  <c r="J250" i="53"/>
  <c r="J211" i="53"/>
  <c r="J212" i="53" s="1"/>
  <c r="C12" i="89"/>
  <c r="Q23" i="52"/>
  <c r="K23" i="52"/>
  <c r="G9" i="88"/>
  <c r="B7" i="89"/>
  <c r="E10" i="88"/>
  <c r="F10" i="88" s="1"/>
  <c r="J10" i="88" s="1"/>
  <c r="I8" i="88"/>
  <c r="J8" i="88" s="1"/>
  <c r="S14" i="52"/>
  <c r="S26" i="52"/>
  <c r="J333" i="53"/>
  <c r="G21" i="88"/>
  <c r="I21" i="88"/>
  <c r="J21" i="88" s="1"/>
  <c r="H22" i="88"/>
  <c r="G8" i="88"/>
  <c r="S13" i="52"/>
  <c r="C7" i="89"/>
  <c r="C38" i="89" s="1"/>
  <c r="D9" i="89"/>
  <c r="E9" i="89" s="1"/>
  <c r="J26" i="88"/>
  <c r="B16" i="89"/>
  <c r="G26" i="88"/>
  <c r="J417" i="53"/>
  <c r="S31" i="52"/>
  <c r="J36" i="53"/>
  <c r="J17" i="88"/>
  <c r="B41" i="89" l="1"/>
  <c r="G41" i="89" s="1"/>
  <c r="B38" i="89"/>
  <c r="B53" i="89" s="1"/>
  <c r="D41" i="89"/>
  <c r="E41" i="89" s="1"/>
  <c r="B56" i="89"/>
  <c r="C56" i="89"/>
  <c r="D56" i="89" s="1"/>
  <c r="B40" i="89"/>
  <c r="G40" i="89" s="1"/>
  <c r="D38" i="89"/>
  <c r="K8" i="88"/>
  <c r="K14" i="88"/>
  <c r="K17" i="88"/>
  <c r="K26" i="88"/>
  <c r="K10" i="88"/>
  <c r="K21" i="88"/>
  <c r="K32" i="88"/>
  <c r="K36" i="88"/>
  <c r="D8" i="89"/>
  <c r="E8" i="89" s="1"/>
  <c r="D18" i="89"/>
  <c r="E18" i="89" s="1"/>
  <c r="D14" i="89"/>
  <c r="E14" i="89" s="1"/>
  <c r="D13" i="89"/>
  <c r="E13" i="89" s="1"/>
  <c r="S27" i="52"/>
  <c r="T27" i="52" s="1"/>
  <c r="D19" i="89"/>
  <c r="E19" i="89" s="1"/>
  <c r="J16" i="88"/>
  <c r="D12" i="89"/>
  <c r="E12" i="89" s="1"/>
  <c r="G22" i="88"/>
  <c r="J41" i="52"/>
  <c r="E18" i="88"/>
  <c r="F18" i="88" s="1"/>
  <c r="J18" i="88" s="1"/>
  <c r="B11" i="89"/>
  <c r="G16" i="88"/>
  <c r="G18" i="88" s="1"/>
  <c r="S21" i="52"/>
  <c r="T21" i="52" s="1"/>
  <c r="T14" i="52"/>
  <c r="G10" i="88"/>
  <c r="S15" i="52"/>
  <c r="I22" i="88"/>
  <c r="J22" i="88" s="1"/>
  <c r="T26" i="52"/>
  <c r="T13" i="52"/>
  <c r="D16" i="89"/>
  <c r="E16" i="89" s="1"/>
  <c r="D7" i="89"/>
  <c r="E7" i="89" s="1"/>
  <c r="D10" i="89"/>
  <c r="E10" i="89" s="1"/>
  <c r="T17" i="52"/>
  <c r="T31" i="52"/>
  <c r="E38" i="89" l="1"/>
  <c r="G38" i="89"/>
  <c r="C53" i="89" s="1"/>
  <c r="I56" i="89"/>
  <c r="B55" i="89"/>
  <c r="C55" i="89"/>
  <c r="D55" i="89" s="1"/>
  <c r="K18" i="88"/>
  <c r="K16" i="88"/>
  <c r="K22" i="88"/>
  <c r="D11" i="89"/>
  <c r="E11" i="89" s="1"/>
  <c r="S41" i="52"/>
  <c r="T41" i="52" s="1"/>
  <c r="T39" i="52"/>
  <c r="S23" i="52"/>
  <c r="T23" i="52" s="1"/>
  <c r="T15" i="52"/>
  <c r="I53" i="89" l="1"/>
  <c r="D53" i="89"/>
  <c r="J56" i="89"/>
  <c r="E56" i="89"/>
  <c r="I55" i="89"/>
  <c r="E55" i="89" s="1"/>
  <c r="H288" i="62"/>
  <c r="H290" i="62"/>
  <c r="L46" i="52"/>
  <c r="N46" i="52"/>
  <c r="E53" i="89" l="1"/>
  <c r="J53" i="89"/>
  <c r="J55" i="89"/>
  <c r="H45" i="52"/>
  <c r="H46" i="52"/>
  <c r="L45" i="52"/>
  <c r="L47" i="52" s="1"/>
  <c r="L51" i="52" s="1"/>
  <c r="D47" i="52"/>
  <c r="D51" i="52" s="1"/>
  <c r="N45" i="52"/>
  <c r="N47" i="52" s="1"/>
  <c r="N51" i="52" s="1"/>
  <c r="F47" i="52"/>
  <c r="F51" i="52" s="1"/>
  <c r="N58" i="52" l="1"/>
  <c r="N62" i="52" s="1"/>
  <c r="L58" i="52"/>
  <c r="L62" i="52" s="1"/>
  <c r="J46" i="52"/>
  <c r="K46" i="52" s="1"/>
  <c r="Q46" i="52" s="1"/>
  <c r="C47" i="52"/>
  <c r="C51" i="52" s="1"/>
  <c r="D58" i="52"/>
  <c r="F58" i="52"/>
  <c r="D62" i="52" l="1"/>
  <c r="F62" i="52"/>
  <c r="F282" i="62"/>
  <c r="J45" i="52"/>
  <c r="K45" i="52" s="1"/>
  <c r="Q45" i="52" s="1"/>
  <c r="H47" i="52"/>
  <c r="H51" i="52" s="1"/>
  <c r="H281" i="62" l="1"/>
  <c r="F286" i="62"/>
  <c r="F294" i="62" s="1"/>
  <c r="H58" i="52"/>
  <c r="H62" i="52" s="1"/>
  <c r="J47" i="52"/>
  <c r="J51" i="52" s="1"/>
  <c r="Q47" i="52"/>
  <c r="C58" i="52"/>
  <c r="C62" i="52" s="1"/>
  <c r="K47" i="52" l="1"/>
  <c r="E42" i="88"/>
  <c r="J58" i="52"/>
  <c r="J62" i="52" s="1"/>
  <c r="F42" i="88" l="1"/>
  <c r="B24" i="89"/>
  <c r="B39" i="89" s="1"/>
  <c r="G39" i="89" l="1"/>
  <c r="G43" i="89" s="1"/>
  <c r="B43" i="89"/>
  <c r="B54" i="89"/>
  <c r="B57" i="89" s="1"/>
  <c r="C54" i="89"/>
  <c r="H282" i="62"/>
  <c r="H286" i="62" s="1"/>
  <c r="H294" i="62" s="1"/>
  <c r="I54" i="89" l="1"/>
  <c r="I57" i="89" s="1"/>
  <c r="D54" i="89"/>
  <c r="J54" i="89"/>
  <c r="C57" i="89"/>
  <c r="H42" i="88"/>
  <c r="H295" i="62"/>
  <c r="H296" i="62" s="1"/>
  <c r="E54" i="89" l="1"/>
  <c r="E57" i="89" s="1"/>
  <c r="H57" i="89"/>
  <c r="D57" i="89"/>
  <c r="G42" i="88"/>
  <c r="S47" i="52"/>
  <c r="I42" i="88"/>
  <c r="J42" i="88" s="1"/>
  <c r="C24" i="89"/>
  <c r="C39" i="89" s="1"/>
  <c r="D39" i="89" l="1"/>
  <c r="K42" i="88"/>
  <c r="D24" i="89"/>
  <c r="E24" i="89" s="1"/>
  <c r="T47" i="52"/>
  <c r="E39" i="89" l="1"/>
  <c r="G601" i="53"/>
  <c r="K43" i="52" s="1"/>
  <c r="G610" i="53" l="1"/>
  <c r="Q43" i="52"/>
  <c r="Q51" i="52" s="1"/>
  <c r="Q58" i="52" s="1"/>
  <c r="Q62" i="52" s="1"/>
  <c r="K51" i="52"/>
  <c r="K58" i="52" s="1"/>
  <c r="K62" i="52" s="1"/>
  <c r="J612" i="53" l="1"/>
  <c r="G38" i="88" s="1"/>
  <c r="E38" i="88"/>
  <c r="J613" i="53"/>
  <c r="S43" i="52"/>
  <c r="F38" i="88" l="1"/>
  <c r="J38" i="88" s="1"/>
  <c r="B22" i="89"/>
  <c r="B59" i="89" s="1"/>
  <c r="D59" i="89" s="1"/>
  <c r="T43" i="52"/>
  <c r="K38" i="88" l="1"/>
  <c r="B25" i="89"/>
  <c r="D22" i="89"/>
  <c r="E22" i="89" s="1"/>
  <c r="G59" i="89" l="1"/>
  <c r="B31" i="89"/>
  <c r="B33" i="89" s="1"/>
  <c r="J349" i="53"/>
  <c r="H59" i="89" l="1"/>
  <c r="I59" i="89"/>
  <c r="H62" i="89"/>
  <c r="J354" i="53"/>
  <c r="J356" i="53"/>
  <c r="J360" i="53" s="1"/>
  <c r="J368" i="53" s="1"/>
  <c r="J370" i="53" s="1"/>
  <c r="J59" i="89" l="1"/>
  <c r="J62" i="89"/>
  <c r="H24" i="88"/>
  <c r="C15" i="89" s="1"/>
  <c r="C40" i="89" s="1"/>
  <c r="J371" i="53"/>
  <c r="S29" i="52"/>
  <c r="G24" i="88"/>
  <c r="D40" i="89" l="1"/>
  <c r="C43" i="89"/>
  <c r="I24" i="88"/>
  <c r="J24" i="88" s="1"/>
  <c r="T29" i="52"/>
  <c r="S51" i="52"/>
  <c r="D15" i="89"/>
  <c r="E15" i="89" s="1"/>
  <c r="C25" i="89"/>
  <c r="E40" i="89" l="1"/>
  <c r="D43" i="89"/>
  <c r="E43" i="89" s="1"/>
  <c r="K24" i="88"/>
  <c r="C31" i="89"/>
  <c r="C33" i="89" s="1"/>
  <c r="D25" i="89"/>
  <c r="T51" i="52"/>
  <c r="S58" i="52"/>
  <c r="T58" i="52" l="1"/>
  <c r="S62" i="52"/>
  <c r="T62" i="52" s="1"/>
  <c r="E25" i="89"/>
  <c r="D31" i="89"/>
  <c r="D33" i="89" s="1"/>
  <c r="E33" i="89" l="1"/>
  <c r="E31" i="89"/>
  <c r="J57" i="89" l="1"/>
</calcChain>
</file>

<file path=xl/sharedStrings.xml><?xml version="1.0" encoding="utf-8"?>
<sst xmlns="http://schemas.openxmlformats.org/spreadsheetml/2006/main" count="1630" uniqueCount="616">
  <si>
    <t>RS</t>
  </si>
  <si>
    <t>RTS</t>
  </si>
  <si>
    <t>LE</t>
  </si>
  <si>
    <t>TE</t>
  </si>
  <si>
    <t>PSS</t>
  </si>
  <si>
    <t>PSP</t>
  </si>
  <si>
    <t>Retail Transmission Service</t>
  </si>
  <si>
    <t>Traffic Energy Service</t>
  </si>
  <si>
    <t>Total</t>
  </si>
  <si>
    <t>DSM</t>
  </si>
  <si>
    <t>ECR</t>
  </si>
  <si>
    <t>CSR</t>
  </si>
  <si>
    <t>Lighting Service</t>
  </si>
  <si>
    <t>Lights</t>
  </si>
  <si>
    <t>Residential Service</t>
  </si>
  <si>
    <t>General Service Rate</t>
  </si>
  <si>
    <t>General Service</t>
  </si>
  <si>
    <t>Fluctuating Load Service</t>
  </si>
  <si>
    <t>Rates</t>
  </si>
  <si>
    <t xml:space="preserve">Unit </t>
  </si>
  <si>
    <t>Charges</t>
  </si>
  <si>
    <t>Power Service Primary</t>
  </si>
  <si>
    <t>Power Service Secondary</t>
  </si>
  <si>
    <t>Time-of-Day Primary Service</t>
  </si>
  <si>
    <t>Time-of-Day Secondary Service</t>
  </si>
  <si>
    <t>TODS</t>
  </si>
  <si>
    <t>TODP</t>
  </si>
  <si>
    <t>KUUM_421</t>
  </si>
  <si>
    <t>KUUM_457</t>
  </si>
  <si>
    <t>KUUM_447</t>
  </si>
  <si>
    <t>KUUM_496</t>
  </si>
  <si>
    <t>KUUM_470</t>
  </si>
  <si>
    <t>KUUM_459</t>
  </si>
  <si>
    <t>KUUM_493</t>
  </si>
  <si>
    <t>KUUM_452</t>
  </si>
  <si>
    <t>KUUM_494</t>
  </si>
  <si>
    <t>KUUM_460</t>
  </si>
  <si>
    <t>KUUM_454</t>
  </si>
  <si>
    <t>KUUM_490</t>
  </si>
  <si>
    <t>KUUM_450</t>
  </si>
  <si>
    <t>KUUM_422</t>
  </si>
  <si>
    <t>KUUM_458</t>
  </si>
  <si>
    <t>KUUM_474</t>
  </si>
  <si>
    <t>KUUM_464</t>
  </si>
  <si>
    <t>KUUM_478</t>
  </si>
  <si>
    <t>KUUM_488</t>
  </si>
  <si>
    <t>KUUM_495</t>
  </si>
  <si>
    <t>KUUM_469</t>
  </si>
  <si>
    <t>KUUM_455</t>
  </si>
  <si>
    <t>KUUM_491</t>
  </si>
  <si>
    <t>KUUM_451</t>
  </si>
  <si>
    <t>KUUM_471</t>
  </si>
  <si>
    <t>KUUM_461</t>
  </si>
  <si>
    <t>KUUM_424</t>
  </si>
  <si>
    <t>KUUM_440</t>
  </si>
  <si>
    <t>KUUM_410</t>
  </si>
  <si>
    <t>KUUM_466</t>
  </si>
  <si>
    <t>KUUM_472</t>
  </si>
  <si>
    <t>KUUM_462</t>
  </si>
  <si>
    <t>KUUM_401</t>
  </si>
  <si>
    <t>KUUM_411</t>
  </si>
  <si>
    <t>KUUM_412</t>
  </si>
  <si>
    <t>KUUM_414</t>
  </si>
  <si>
    <t>KUUM_467</t>
  </si>
  <si>
    <t>KUUM_476</t>
  </si>
  <si>
    <t>KUUM_426</t>
  </si>
  <si>
    <t>KUUM_475</t>
  </si>
  <si>
    <t>KUUM_465</t>
  </si>
  <si>
    <t>KUUM_479</t>
  </si>
  <si>
    <t>KUUM_489</t>
  </si>
  <si>
    <t>KUUM_409</t>
  </si>
  <si>
    <t>KUUM_425</t>
  </si>
  <si>
    <t>KUUM_456</t>
  </si>
  <si>
    <t>KUUM_446</t>
  </si>
  <si>
    <t>KUUM_404</t>
  </si>
  <si>
    <t>KUUM_473</t>
  </si>
  <si>
    <t>KUUM_463</t>
  </si>
  <si>
    <t>KUUM_420</t>
  </si>
  <si>
    <t>KUUM_430</t>
  </si>
  <si>
    <t>KUUM_413</t>
  </si>
  <si>
    <t>KUUM_415</t>
  </si>
  <si>
    <t>KUUM_468</t>
  </si>
  <si>
    <t>KUUM_477</t>
  </si>
  <si>
    <t>KUUM_487</t>
  </si>
  <si>
    <t>KUUM_428</t>
  </si>
  <si>
    <t>KUUM_300</t>
  </si>
  <si>
    <t>KUUM_301</t>
  </si>
  <si>
    <t>KUUM_448</t>
  </si>
  <si>
    <t>KUUM_498</t>
  </si>
  <si>
    <t>All Electric School Rate</t>
  </si>
  <si>
    <t>High Pressure Sodium</t>
  </si>
  <si>
    <t>Mercury Vapor</t>
  </si>
  <si>
    <t>Incandescent</t>
  </si>
  <si>
    <t>Metal Halide</t>
  </si>
  <si>
    <t>Current Rates</t>
  </si>
  <si>
    <t>Lighting Energy Service</t>
  </si>
  <si>
    <t>KUUM_499</t>
  </si>
  <si>
    <t>FLS</t>
  </si>
  <si>
    <t>KUUM_497</t>
  </si>
  <si>
    <t>KUUM_492</t>
  </si>
  <si>
    <t>Adjustment</t>
  </si>
  <si>
    <t>to Reflect</t>
  </si>
  <si>
    <t xml:space="preserve">Revenue </t>
  </si>
  <si>
    <t>to Remove</t>
  </si>
  <si>
    <t>Adjusted to</t>
  </si>
  <si>
    <t>Base Rate</t>
  </si>
  <si>
    <t>Adjusted</t>
  </si>
  <si>
    <t>Percentage</t>
  </si>
  <si>
    <t>Increase</t>
  </si>
  <si>
    <t>Electric Service Revenues</t>
  </si>
  <si>
    <t>Rent from Electric Property</t>
  </si>
  <si>
    <t>Other Miscellaneous Electric Revenue</t>
  </si>
  <si>
    <t xml:space="preserve">Calculated </t>
  </si>
  <si>
    <t>Present</t>
  </si>
  <si>
    <t xml:space="preserve">Revenue at </t>
  </si>
  <si>
    <t>Present Rates</t>
  </si>
  <si>
    <t>Total Calculated at Base Rates</t>
  </si>
  <si>
    <t>Correction Factor</t>
  </si>
  <si>
    <t>Total After Application of Correction Factor</t>
  </si>
  <si>
    <t>Proposed Increase</t>
  </si>
  <si>
    <t>Percentage Increase</t>
  </si>
  <si>
    <t>TRAFFIC ENERGY SERVICE RATE TE</t>
  </si>
  <si>
    <t>Fuel Adjustment</t>
  </si>
  <si>
    <t>Clause</t>
  </si>
  <si>
    <t>Total Base Revenues Net of ECR</t>
  </si>
  <si>
    <t>ECR Base Revenues</t>
  </si>
  <si>
    <t>Total Base Revenues Inclusive of ECR</t>
  </si>
  <si>
    <t>Removal of</t>
  </si>
  <si>
    <t>Revenues</t>
  </si>
  <si>
    <t>Total Net Base Revenues</t>
  </si>
  <si>
    <t>TIME OF DAY SECONDARY SERVICE RATE TODS</t>
  </si>
  <si>
    <t>Total Base Revenues Inclusive of Base ECR</t>
  </si>
  <si>
    <t>RETAIL TRANSMISSION SERVICE RATE RTS</t>
  </si>
  <si>
    <t>Adjustment to Reflect Removal of Base ECR Revenues</t>
  </si>
  <si>
    <t>LIGHTING ENERGY SERVICE RATE LE</t>
  </si>
  <si>
    <t>as Billed Basis</t>
  </si>
  <si>
    <t>Test Year</t>
  </si>
  <si>
    <t>Billings Net</t>
  </si>
  <si>
    <t>of ECR at</t>
  </si>
  <si>
    <t xml:space="preserve">Adjusted </t>
  </si>
  <si>
    <t>Billings Including</t>
  </si>
  <si>
    <t>All ECR Revenue</t>
  </si>
  <si>
    <t>at Current Rates</t>
  </si>
  <si>
    <t>RESIDENTIAL RATE RS, inclusive of Volunteer Fire Department customers</t>
  </si>
  <si>
    <t>Sales to Ultimate Customers</t>
  </si>
  <si>
    <t>kWh</t>
  </si>
  <si>
    <t>Open Bottom, 5800 Lumen, Fixture Only</t>
  </si>
  <si>
    <t>Cobra Head, 4000 Lumen, Fixture Only</t>
  </si>
  <si>
    <t>Cobra Head, 4000 Lumen, Fixture and Pole</t>
  </si>
  <si>
    <t>Cobra Head, 50000 Lumen, Fixture Only</t>
  </si>
  <si>
    <t>Directional, 12000 Lumen, Flood, Fixture with Pole</t>
  </si>
  <si>
    <t>Directional, 32000 Lumen, Flood, Fixture with Pole</t>
  </si>
  <si>
    <t>Directional, 107800 Lumen, Flood, Fixture with Pole</t>
  </si>
  <si>
    <t>Tear Drop, 1000 Lumen, Fixture Only</t>
  </si>
  <si>
    <t>Tear Drop, 2500 Lumen, Fixture Only</t>
  </si>
  <si>
    <t>Tear Drop, 4000 Lumen, Fixture Only</t>
  </si>
  <si>
    <t>Tear Drop, 6000 Lumen, Fixture Only</t>
  </si>
  <si>
    <t>Partial Month and Prorated Bills</t>
  </si>
  <si>
    <t>Existing</t>
  </si>
  <si>
    <t>Bill Code</t>
  </si>
  <si>
    <t>Late Payment Charges</t>
  </si>
  <si>
    <t>Primary Delivery</t>
  </si>
  <si>
    <t>Transmission Delivery</t>
  </si>
  <si>
    <t>TIME OF DAY PRIMARY SERVICE RATE TODP</t>
  </si>
  <si>
    <t>LS</t>
  </si>
  <si>
    <t>RLS</t>
  </si>
  <si>
    <t>Energy Charge</t>
  </si>
  <si>
    <t>Rate Class</t>
  </si>
  <si>
    <t>Restricted Lighting Service</t>
  </si>
  <si>
    <t>Curtailable Service Riders</t>
  </si>
  <si>
    <t>WORK PAPER REFERENCE NO(S):</t>
  </si>
  <si>
    <t>DATA:  ____ BASE PERIOD  __X__  FORECAST PERIOD</t>
  </si>
  <si>
    <t>TYPE OF FILING: __X__ ORIGINAL  _____ UPDATED  _____ REVISED</t>
  </si>
  <si>
    <t>Demand, kW</t>
  </si>
  <si>
    <t>Schedule M-2.3</t>
  </si>
  <si>
    <t>Customer Months</t>
  </si>
  <si>
    <t>Demand, kVA</t>
  </si>
  <si>
    <t>Base Demand</t>
  </si>
  <si>
    <t>Peak Demand</t>
  </si>
  <si>
    <t>Page 1 of 1</t>
  </si>
  <si>
    <t>All Electric School Service</t>
  </si>
  <si>
    <t>Total Revenue at Present Rates</t>
  </si>
  <si>
    <t>GENERAL SERVICE RATE GS</t>
  </si>
  <si>
    <t>KUUM_390</t>
  </si>
  <si>
    <t>KUUM_391</t>
  </si>
  <si>
    <t>KUUM_392</t>
  </si>
  <si>
    <t>KUUM_393</t>
  </si>
  <si>
    <t>KUUM_396</t>
  </si>
  <si>
    <t>KUUM_397</t>
  </si>
  <si>
    <t>KUUM_398</t>
  </si>
  <si>
    <t>KUUM_399</t>
  </si>
  <si>
    <t>Witness:  W. S. SEELYE</t>
  </si>
  <si>
    <t>Curtailable Service Rider</t>
  </si>
  <si>
    <t>Off-System</t>
  </si>
  <si>
    <t>RTOD</t>
  </si>
  <si>
    <t>Schedule M-2.2</t>
  </si>
  <si>
    <t>Average Consumption, kWh</t>
  </si>
  <si>
    <t>Annual Revenue at Current Rates</t>
  </si>
  <si>
    <t>Average Current Bill</t>
  </si>
  <si>
    <t>Revenue Increase</t>
  </si>
  <si>
    <t>Annual Revenue at Proposed Rates</t>
  </si>
  <si>
    <t>Average Proposed Bill</t>
  </si>
  <si>
    <t>Change in Average Bill</t>
  </si>
  <si>
    <t>Percent Change in Average Bill</t>
  </si>
  <si>
    <t>Schedule M-2.1</t>
  </si>
  <si>
    <t>Total Revenue at Proposed Rates</t>
  </si>
  <si>
    <t>Change in Total Revenue</t>
  </si>
  <si>
    <t>Percent Change in Total Revenue</t>
  </si>
  <si>
    <t>Lighting Service &amp; Restricted Lighting Service</t>
  </si>
  <si>
    <t>Electric Service Revenue</t>
  </si>
  <si>
    <t>Other Miscellaneous Revenue</t>
  </si>
  <si>
    <t>Add Off-System</t>
  </si>
  <si>
    <t>Add Back</t>
  </si>
  <si>
    <t>FAC Mechanism Revenues</t>
  </si>
  <si>
    <t>DSM Mechanism Revenues</t>
  </si>
  <si>
    <t>ECR Mechanism Revenues</t>
  </si>
  <si>
    <t>ALL ELECTRIC SCHOOLS RATE AES</t>
  </si>
  <si>
    <t>GS, GS3</t>
  </si>
  <si>
    <t>AES, AES3</t>
  </si>
  <si>
    <t>RESIDENTIAL RATE RTOD, Residential Time-of-Day Demand and Residential Time-of-Day Energy</t>
  </si>
  <si>
    <t>CURTAILABLE SERVICE RIDERS</t>
  </si>
  <si>
    <t>Non-Compliance Charge</t>
  </si>
  <si>
    <t>Total Base Revenues</t>
  </si>
  <si>
    <t>Curtailable</t>
  </si>
  <si>
    <t>Light Emitting Diode (LED)</t>
  </si>
  <si>
    <t>Residential Time-of-Day Service</t>
  </si>
  <si>
    <t>Total kWh</t>
  </si>
  <si>
    <t>Base Revenues</t>
  </si>
  <si>
    <t>Single Phase Energy Charge</t>
  </si>
  <si>
    <t>Three Phase Energy Charge</t>
  </si>
  <si>
    <t>Demand kVA Base</t>
  </si>
  <si>
    <t>Demand kW Intermediate</t>
  </si>
  <si>
    <t>Demand kW Peak</t>
  </si>
  <si>
    <t>Demand kVA Intermediate</t>
  </si>
  <si>
    <t>Demand kVA Peak</t>
  </si>
  <si>
    <t>Summer Demand, kW</t>
  </si>
  <si>
    <t>Winter Demand, kW</t>
  </si>
  <si>
    <t>Sales Adjustment</t>
  </si>
  <si>
    <t>OSS Mechanism Revenues</t>
  </si>
  <si>
    <t>LIGHTING SERVICE -- RATE SHEET NO. 35</t>
  </si>
  <si>
    <t>LIGHTING SERVICE, CONTINUED, RATE SHEET NO. 35.1</t>
  </si>
  <si>
    <t>RESTRICTED LIGHTING SERVICE -- RATE SHEET NO. 36</t>
  </si>
  <si>
    <t>RESTRICTED LIGHTING SERVICE, CONTINUED, RATE SHEET NO. 36.1</t>
  </si>
  <si>
    <t>RESTRICTED LIGHTING SERVICE, CONTINUED, RATE SHEET NO. 36.2</t>
  </si>
  <si>
    <t>DO NOT PRINT</t>
  </si>
  <si>
    <t>Residential Service Rates</t>
  </si>
  <si>
    <t>Power Service Rates</t>
  </si>
  <si>
    <t>LIGHTING SERVICE, CONTINUED, RATE SHEET NO. 35.2</t>
  </si>
  <si>
    <t>Cobra Head, 8179 Lumen, Fixture Only</t>
  </si>
  <si>
    <t>Cobra Head, 14166 Lumen, Fixture Only</t>
  </si>
  <si>
    <t>Cobra Head, 23214 Lumen, Fixture Only</t>
  </si>
  <si>
    <t>Proposed</t>
  </si>
  <si>
    <t>kW</t>
  </si>
  <si>
    <t>EVC</t>
  </si>
  <si>
    <t>OSLP</t>
  </si>
  <si>
    <t>OSLS</t>
  </si>
  <si>
    <t>Demand kW Base</t>
  </si>
  <si>
    <t>Demand Base</t>
  </si>
  <si>
    <t>Demand Intermediate</t>
  </si>
  <si>
    <t>Demand Peak</t>
  </si>
  <si>
    <t>Proposed Rates</t>
  </si>
  <si>
    <t>Energy Charge, Off-Peak (RTOD-Energy Only)</t>
  </si>
  <si>
    <t>Energy Charge, Peak (RTOD-Energy Only)</t>
  </si>
  <si>
    <t>FAC Mechanism Revenue</t>
  </si>
  <si>
    <t>DSM Mechanism Revenue</t>
  </si>
  <si>
    <t>OSS Mechanism Revenue</t>
  </si>
  <si>
    <t>ECR Mechanism Revenue</t>
  </si>
  <si>
    <t>ECR Base Revenue</t>
  </si>
  <si>
    <t>Adjustment to Reflect Removal of Base ECR Revenue</t>
  </si>
  <si>
    <t>Energy Charge (RTOD-Demand Only)</t>
  </si>
  <si>
    <t>Demand</t>
  </si>
  <si>
    <t>Redundant Capacity Rider</t>
  </si>
  <si>
    <t>CSR-1 Transmission Voltage Service</t>
  </si>
  <si>
    <t>CSR-1 Primary Voltage Service</t>
  </si>
  <si>
    <t>CSR-2 Transmission Voltage Service</t>
  </si>
  <si>
    <t>CSR-2 Primary Voltage Service</t>
  </si>
  <si>
    <t>POWER SERVICE RATE PS-SECONDARY</t>
  </si>
  <si>
    <t>POWER SERVICE RATE PS-PRIMARY</t>
  </si>
  <si>
    <t>FLUCTUATING LOAD SERVICE RATE FLS</t>
  </si>
  <si>
    <t>OUTDOOR SPORTS LIGHTING SERVICE RATE OSL-SECONDARY</t>
  </si>
  <si>
    <t>OUTDOOR SPORTS LIGHTING SERVICE RATE OSL-PRIMARY</t>
  </si>
  <si>
    <t>Outdoor Sports Lighting Service Secondary</t>
  </si>
  <si>
    <t>Outdoor Sports Lighting Service Primary</t>
  </si>
  <si>
    <t>ELECTRIC VEHICLE CHARGING RATE EVC</t>
  </si>
  <si>
    <t>Electric Vehicle Charging Service</t>
  </si>
  <si>
    <t>Residential Service Rate</t>
  </si>
  <si>
    <t>Power Service Secondary Rate</t>
  </si>
  <si>
    <t>Power Service Primary Rate</t>
  </si>
  <si>
    <t>Time of Day Secondary Service Rate</t>
  </si>
  <si>
    <t>Time of Day Primary Service Rate</t>
  </si>
  <si>
    <t>Time of Day Service Rates</t>
  </si>
  <si>
    <t>Retail Transmission Service Rate</t>
  </si>
  <si>
    <t>Fluctuating Load Service Rate</t>
  </si>
  <si>
    <t>Lighting Energy Rate</t>
  </si>
  <si>
    <t>Traffic Energy Rate</t>
  </si>
  <si>
    <t>Outdoor Sports Lighting Service Secondary Rate</t>
  </si>
  <si>
    <t>Outdoor Sports Lighting Service Primary Rate</t>
  </si>
  <si>
    <t>Outdoor Sports Lighting Service Rates</t>
  </si>
  <si>
    <t>Electric Vehicle Charging Service Rate</t>
  </si>
  <si>
    <t>Lighting and Restricted Lighting Service Rates</t>
  </si>
  <si>
    <t>Residential Time-of-Day Service Rate</t>
  </si>
  <si>
    <t>Retail Transmisison Service Rate</t>
  </si>
  <si>
    <t>Infrastructure Charge</t>
  </si>
  <si>
    <t>Variable Energy Charge</t>
  </si>
  <si>
    <t>Total Energy Charge</t>
  </si>
  <si>
    <t>Single Phase Infrastructure Energy Charge</t>
  </si>
  <si>
    <t>Single Phase Variable Energy Charge</t>
  </si>
  <si>
    <t xml:space="preserve">    Single Phase Total Energy Charge</t>
  </si>
  <si>
    <t>Three Phase Infrastructure Energy Charge</t>
  </si>
  <si>
    <t>Three Phase Variable Energy Charge</t>
  </si>
  <si>
    <t xml:space="preserve">    Three Phase Total Energy Charge</t>
  </si>
  <si>
    <t>Sales Adj</t>
  </si>
  <si>
    <t>Base ECR</t>
  </si>
  <si>
    <t>Peak Demand, kW</t>
  </si>
  <si>
    <t>Base Demand, kW</t>
  </si>
  <si>
    <t>Energy Portion of Charging Unit Fee</t>
  </si>
  <si>
    <t>Metal Halide, continued</t>
  </si>
  <si>
    <t>Underground Service</t>
  </si>
  <si>
    <t>Overhead Service</t>
  </si>
  <si>
    <t>Pole Charges</t>
  </si>
  <si>
    <t>Pole 1 Cobra</t>
  </si>
  <si>
    <t>Pole 2 Contemporary</t>
  </si>
  <si>
    <t>Pole 3 Post Top - Decorative Smooth</t>
  </si>
  <si>
    <t>Pole 4 Post Top - Historic Fluted</t>
  </si>
  <si>
    <t>Per Month</t>
  </si>
  <si>
    <t>Cobra Head, 2500-4000 Lumen</t>
  </si>
  <si>
    <t>Directional, Flood, 4500-6000 Lumen</t>
  </si>
  <si>
    <t>Directional, Flood, 14000-17500 Lumen</t>
  </si>
  <si>
    <t>Directional, Flood, 22000-28000 Lumen</t>
  </si>
  <si>
    <t>Directional, Flood, 35000-50000 Lumen</t>
  </si>
  <si>
    <t>Acorn, 4000-7000 Lumen</t>
  </si>
  <si>
    <t>Contemporary, 4000-7000 Lumen</t>
  </si>
  <si>
    <t>Contemporary, 4000-7000 Lumen, 2nd Fixture</t>
  </si>
  <si>
    <t>Contemporary, 8000-11000 Lumen</t>
  </si>
  <si>
    <t>Contemporary, 8000-11000 Lumen, 2nd Fixture</t>
  </si>
  <si>
    <t>Contemporary, 13500-16500 Lumen</t>
  </si>
  <si>
    <t>Contemporary, 13500-16500 Lumen, 2nd Fixture</t>
  </si>
  <si>
    <t>Contemporary, 21000-28000 Lumen</t>
  </si>
  <si>
    <t>Contemporary, 21000-28000 Lumen, 2nd Fixture</t>
  </si>
  <si>
    <t>Contemporary, 45000-50000 Lumen</t>
  </si>
  <si>
    <t>Contemporary, 45000-50000 Lumen, 2nd Fixture</t>
  </si>
  <si>
    <t>Conversion Fee</t>
  </si>
  <si>
    <t>LED, continued</t>
  </si>
  <si>
    <t>Underground Service, continued</t>
  </si>
  <si>
    <t>Overhead Service, continued</t>
  </si>
  <si>
    <t>Basic Service Charge, Monthly</t>
  </si>
  <si>
    <t>Basic Service Charge, Daily</t>
  </si>
  <si>
    <t>Single Phase Basic Service Charge, Monthly</t>
  </si>
  <si>
    <t>Single Phase Basic Service Charge, Daily</t>
  </si>
  <si>
    <t>Single Phase Customer Charge, Monthly</t>
  </si>
  <si>
    <t>Single Phase Customer Charge, Daily</t>
  </si>
  <si>
    <t>Three Phase Customer Charge, Monthly</t>
  </si>
  <si>
    <t>Three Phase Customer Charge, Daily</t>
  </si>
  <si>
    <t>Three Phase Basic Service Charge, Monthly</t>
  </si>
  <si>
    <t>Three Phase Basic Service Charge, Daily</t>
  </si>
  <si>
    <t>Billing Periods</t>
  </si>
  <si>
    <t>Months</t>
  </si>
  <si>
    <t>LED</t>
  </si>
  <si>
    <t>Cobra Head, 5800 Lumen, Fixture Only (Moved to 36)</t>
  </si>
  <si>
    <t>Cobra Head, 9500 Lumen, Fixture Only (Moved to 36)</t>
  </si>
  <si>
    <t>Cobra Head, 22000 Lumen, Fixture Only (Moved to 36)</t>
  </si>
  <si>
    <t>Cobra Head, 50000 Lumen, Fixture Only (Moved to 36)</t>
  </si>
  <si>
    <t>Directional, 9500 Lumen, Fixture Only (Moved to 36)</t>
  </si>
  <si>
    <t>Directional, 22000 Lumen, Fixture Only (Moved to 36)</t>
  </si>
  <si>
    <t>Directional, 50000 Lumen, Fixture Only (Moved to 36)</t>
  </si>
  <si>
    <t>Open Bottom, 9500 Lumen, Fixture Only (Moved to 36)</t>
  </si>
  <si>
    <t>Directional, 32000 Lumen, Fixture Only (Moved to 36.1)</t>
  </si>
  <si>
    <t>Open Bottom, 5007 Lumen, Fixture Only (Moved to 35)</t>
  </si>
  <si>
    <t>Colonial, 5800 Lumen, Decorative (Moved to 36.2)</t>
  </si>
  <si>
    <t>Colonial, 9500 Lumen, Decorative (Moved to 36.2)</t>
  </si>
  <si>
    <t>Acorn, 5800 Lumen, Smooth Pole (Moved to 36.2)</t>
  </si>
  <si>
    <t>Acorn, 5800 Lumen, Fluted Pole (Moved to 36.2)</t>
  </si>
  <si>
    <t>Acorn, 9500 Lumen, Smooth Pole (Moved to 36.2)</t>
  </si>
  <si>
    <t>Acorn, 9500 Lumen, Fluted Pole (Moved to 36.2)</t>
  </si>
  <si>
    <t>Victorian, 5800 Lumen, Fluted Pole (Moved to 35.2)</t>
  </si>
  <si>
    <t>Victorian, 9500 Lumen, Fluted Pole (Moved to 35.2)</t>
  </si>
  <si>
    <t>Contemporary Fixture and Pole, 5800 Lumen, Second Fixture (Moved to 36.2)</t>
  </si>
  <si>
    <t>Contemporary Fixture and Pole, 5800 Lumen (Moved to 36.2)</t>
  </si>
  <si>
    <t>Contemporary Fixture and Pole, 9500 Lumen, Second Fixture (Moved to 36.2)</t>
  </si>
  <si>
    <t>Contemporary Fixture and Pole, 9500 Lumen (Moved to 36.2)</t>
  </si>
  <si>
    <t>Contemporary Fixture and Pole, 22000 Lumen, Second Fixture (Moved to 36.2)</t>
  </si>
  <si>
    <t>Contemporary Fixture and Pole, 22000 Lumen (Moved to 36.2)</t>
  </si>
  <si>
    <t>Contemporary Fixture and Pole, 50000 Lumen, Second Fixture (Moved to 36.2)</t>
  </si>
  <si>
    <t>Contemporary Fixture and Pole, 50000 Lumen (Moved to 36.2)</t>
  </si>
  <si>
    <t>Dark Sky, 4000 Lumen, Decorative (Moved to 36.2)</t>
  </si>
  <si>
    <t>Dark Sky, 9500 Lumen, Decorative (Moved to 36.2)</t>
  </si>
  <si>
    <t>Cobra Head, 8179 Lumen, Smooth Pole (Moved from 35.2)</t>
  </si>
  <si>
    <t>Cobra Head, 14166 Lumen, Smooth Pole (Moved from 35.2)</t>
  </si>
  <si>
    <t>Cobra Head, 23214 Lumen, Smooth Pole (Moved from 35.2)</t>
  </si>
  <si>
    <t>Colonial, 5665 Lumen, 4-Sided Decorative (Moved from 35.2)</t>
  </si>
  <si>
    <t>Contemporary, 32000 Lumen, Fixture Only (Moved to 36.2)</t>
  </si>
  <si>
    <t>Contemporary, 32000 Lumen, Fixture with Smooth Pole (Moved to 36.2)</t>
  </si>
  <si>
    <t>Cobra Head, 8179 Lumen, Smooth Pole (Moved to 35.1)</t>
  </si>
  <si>
    <t>Cobra Head, 14166 Lumen, Smooth Pole (Moved to 35.1)</t>
  </si>
  <si>
    <t>Cobra Head, 23214 Lumen, Smooth Pole (Moved to 35.1)</t>
  </si>
  <si>
    <t>Colonial, 5665 Lumen, 4-Sided Decorative (Moved to 35.1)</t>
  </si>
  <si>
    <t>Victorian, 5800 Lumen, Fluted Pole (Moved from 35.1)</t>
  </si>
  <si>
    <t>Victorian, 9500 Lumen, Fluted Pole (Moved from 35.1)</t>
  </si>
  <si>
    <t>Cobra Head, 5800 Lumen, Fixture Only (Moved from 35)</t>
  </si>
  <si>
    <t>Cobra Head, 9500 Lumen, Fixture Only (Moved from 35)</t>
  </si>
  <si>
    <t>Cobra Head, 22000 Lumen, Fixture Only (Moved from 35)</t>
  </si>
  <si>
    <t>Cobra Head, 50000 Lumen, Fixture Only (Moved from 35)</t>
  </si>
  <si>
    <t>Open Bottom, 9500 Lumen, Fixture Only (Moved from 35)</t>
  </si>
  <si>
    <t>Directional, 9500 Lumen, Fixture Only (Moved from 35)</t>
  </si>
  <si>
    <t>Directional, 22000 Lumen, Fixture Only (Moved from 35)</t>
  </si>
  <si>
    <t>Directional, 50000 Lumen, Fixture Only (Moved from 35)</t>
  </si>
  <si>
    <t>Directional, 12000 Lumen, Fixture Only (Moved to 36.1)</t>
  </si>
  <si>
    <t>Directional, 12000 Lumen, Flood, Fixture with Pole (Moved to 36.1)</t>
  </si>
  <si>
    <t>Directional, 32000 Lumen, Flood, Fixture with Pole (Moved to 36.1)</t>
  </si>
  <si>
    <t>Directional, 107800 Lumen, Fixture Only (Moved to 36.1)</t>
  </si>
  <si>
    <t>Directional, 107800 Lumen, Flood, Fixture with Pole (Moved to 36.1)</t>
  </si>
  <si>
    <t>Cobra Head, 7000 Lumen, Fixture Only (Moved to 36.1)</t>
  </si>
  <si>
    <t>Cobra Head, 7000 Lumen, Fixture and Pole (Moved to 36.1)</t>
  </si>
  <si>
    <t>Cobra Head, 10000 Lumen, Fixture Only (Moved to 36.1)</t>
  </si>
  <si>
    <t>Cobra Head, 10000 Lumen, Fixture and Pole (Moved to 36.1)</t>
  </si>
  <si>
    <t>Cobra Head, 20000 Lumen, Fixture Only (Moved to 36.1)</t>
  </si>
  <si>
    <t>Cobra Head, 20000 Lumen, Fixture and Pole (Moved to 36.1)</t>
  </si>
  <si>
    <t>Open Bottom, 7000 Lumen, Fixture Only (Moved to 36.1)</t>
  </si>
  <si>
    <t>Directional, 12000 Lumen, Fixture Only (Moved from 36)</t>
  </si>
  <si>
    <t>Directional, 12000 Lumen, Flood, Fixture with Pole (Moved from 36)</t>
  </si>
  <si>
    <t>Directional, 32000 Lumen, Flood, Fixture with Pole (Moved from 36)</t>
  </si>
  <si>
    <t>Directional, 107800 Lumen, Fixture Only (Moved from 36)</t>
  </si>
  <si>
    <t>Directional, 107800 Lumen, Flood, Fixture with Pole (Moved from 36)</t>
  </si>
  <si>
    <t>Cobra Head, 7000 Lumen, Fixture Only (Moved from 36)</t>
  </si>
  <si>
    <t>Cobra Head, 7000 Lumen, Fixture and Pole (Moved from 36)</t>
  </si>
  <si>
    <t>Cobra Head, 10000 Lumen, Fixture Only (Moved from 36)</t>
  </si>
  <si>
    <t>Cobra Head, 10000 Lumen, Fixture and Pole (Moved from 36)</t>
  </si>
  <si>
    <t>Cobra Head, 20000 Lumen, Fixture Only (Moved from 36)</t>
  </si>
  <si>
    <t>Cobra Head, 20000 Lumen, Fixture and Pole (Moved from 36)</t>
  </si>
  <si>
    <t>Open Bottom, 7000 Lumen, Fixture Only (Moved from 36)</t>
  </si>
  <si>
    <t>Directional, 32000 Lumen, Fixture Only (Moved from 35)</t>
  </si>
  <si>
    <t>Contemporary, 12000 Lumen, Fixture Only (Moved to 36.2)</t>
  </si>
  <si>
    <t>Contemporary, 12000 Lumen, Fixture with Smooth Pole (Moved to 36.2)</t>
  </si>
  <si>
    <t>Contemporary, 107800 Lumen, Fixture Only (Moved to 36.2)</t>
  </si>
  <si>
    <t>Contemporary, 107800 Lumen, Fixture with Smooth Pole (Moved to 36.2)</t>
  </si>
  <si>
    <t>Acorn, 4000 Lumen, Smooth Pole (Moved to 36.2)</t>
  </si>
  <si>
    <t>Acorn, 4000 Lumen, Fluted Pole (Moved to 36.2)</t>
  </si>
  <si>
    <t>Colonial, 4000 Lumen, Smooth Pole (Moved to 36.2)</t>
  </si>
  <si>
    <t>Coach, 5800 Lumen, Smooth Pole (Moved to 36.2)</t>
  </si>
  <si>
    <t>Coach, 9500 Lumen, Smooth Pole (Moved to 36.2)</t>
  </si>
  <si>
    <t>Contemporary, 12000 Lumen, Fixture Only (Moved from 36.1)</t>
  </si>
  <si>
    <t>Contemporary, 32000 Lumen, Fixture Only (Moved from 35.2)</t>
  </si>
  <si>
    <t>Contemporary, 107800 Lumen, Fixture Only (Moved from 36.1)</t>
  </si>
  <si>
    <t>Contemporary, 12000 Lumen, Fixture with Smooth Pole (Moved from 36.1)</t>
  </si>
  <si>
    <t>Contemporary, 32000 Lumen, Fixture with Smooth Pole (Moved from 35.2)</t>
  </si>
  <si>
    <t>Contemporary, 107800 Lumen, Fixture with Smooth Pole (Moved from 36.1)</t>
  </si>
  <si>
    <t>Acorn, 4000 Lumen, Smooth Pole (Moved from 36.1)</t>
  </si>
  <si>
    <t>Acorn, 4000 Lumen, Fluted Pole (Moved from 36.1)</t>
  </si>
  <si>
    <t>Acorn, 5800 Lumen, Smooth Pole (Moved from 35.1)</t>
  </si>
  <si>
    <t>Acorn, 5800 Lumen, Fluted Pole (Moved from 35.1)</t>
  </si>
  <si>
    <t>Acorn, 9500 Lumen, Smooth Pole (Moved from 35.1)</t>
  </si>
  <si>
    <t>Acorn, 9500 Lumen, Fluted Pole (Moved from 35.1)</t>
  </si>
  <si>
    <t>Colonial, 4000 Lumen, Smooth Pole (Moved from 36.1)</t>
  </si>
  <si>
    <t>Coach, 5800 Lumen, Smooth Pole (Moved from 36.1)</t>
  </si>
  <si>
    <t>Coach, 9500 Lumen, Smooth Pole (Moved from 36.1)</t>
  </si>
  <si>
    <t>Colonial, 5800 Lumen, Decorative (Moved from 35.1)</t>
  </si>
  <si>
    <t>Colonial, 9500 Lumen, Decorative (Moved from 35.1)</t>
  </si>
  <si>
    <t>Contemporary Fixture and Pole, 5800 Lumen, Second Fixture (Moved from 35.1)</t>
  </si>
  <si>
    <t>Contemporary Fixture and Pole, 5800 Lumen (Moved from 35.1)</t>
  </si>
  <si>
    <t>Contemporary Fixture and Pole, 9500 Lumen, Second Fixture (Moved from 35.1)</t>
  </si>
  <si>
    <t>Contemporary Fixture and Pole, 9500 Lumen (Moved from 35.1)</t>
  </si>
  <si>
    <t>Contemporary Fixture and Pole, 22000 Lumen, Second Fixture (Moved from 35.1)</t>
  </si>
  <si>
    <t>Contemporary Fixture and Pole, 22000 Lumen (Moved from 35.1)</t>
  </si>
  <si>
    <t>Contemporary Fixture and Pole, 50000 Lumen, Second Fixture (Moved from 35.1)</t>
  </si>
  <si>
    <t>Contemporary Fixture and Pole, 50000 Lumen (Moved from 35.1)</t>
  </si>
  <si>
    <t>Dark Sky, 4000 Lumen, Decorative (Moved from 35.1)</t>
  </si>
  <si>
    <t>Dark Sky, 9500 Lumen, Decorative (Moved from 35.1)</t>
  </si>
  <si>
    <t>Unadjusted Total</t>
  </si>
  <si>
    <t>Economic Development Rider</t>
  </si>
  <si>
    <t>Other Operating Revenues:</t>
  </si>
  <si>
    <t>Hours</t>
  </si>
  <si>
    <t>First Two Hours Charging Unit Fee</t>
  </si>
  <si>
    <t>Fee for Every Hour After the First Two Hours Charging Unit Fee</t>
  </si>
  <si>
    <t>Total Base Revenues Net of Mechanisms</t>
  </si>
  <si>
    <t>Adjustment to Reflect Removal of ECR Mechanism Revenue</t>
  </si>
  <si>
    <t>Adjustment to Reflect Removal of OSS Mechanism Revenue</t>
  </si>
  <si>
    <t>Adjustment to Reflect Removal of DSM Mechanism Revenue</t>
  </si>
  <si>
    <t>Adjustment to Reflect Removal of FAC Mechanism Revenue</t>
  </si>
  <si>
    <t>Open Bottom, 5007 Lumen, Fixture Only (Moved from 35.1)</t>
  </si>
  <si>
    <t>Mechanism Revenue Included in the Above Charging Revenue</t>
  </si>
  <si>
    <t>Solar Capacity Charges</t>
  </si>
  <si>
    <t>Share</t>
  </si>
  <si>
    <t>Capacity</t>
  </si>
  <si>
    <t>Imputed Revenue for Solar and Electric Vehicles</t>
  </si>
  <si>
    <t>KUUM_KC1</t>
  </si>
  <si>
    <t>KUUM_KF1</t>
  </si>
  <si>
    <t>KUUM_KF2</t>
  </si>
  <si>
    <t>KUUM_KF3</t>
  </si>
  <si>
    <t>KUUM_KF4</t>
  </si>
  <si>
    <t>KUUM_KA1</t>
  </si>
  <si>
    <t>KUUM_KN1</t>
  </si>
  <si>
    <t>KUUM_KN2</t>
  </si>
  <si>
    <t>KUUM_KN3</t>
  </si>
  <si>
    <t>KUUM_KN4</t>
  </si>
  <si>
    <t>KUUM_KN5</t>
  </si>
  <si>
    <t>KUUM_KF5</t>
  </si>
  <si>
    <t>KUUM_KF6</t>
  </si>
  <si>
    <t>KUUM_KF7</t>
  </si>
  <si>
    <t>KUUM_KF8</t>
  </si>
  <si>
    <t>KUUM_PK1</t>
  </si>
  <si>
    <t>KUUM_PK2</t>
  </si>
  <si>
    <t>KUUM_PK3</t>
  </si>
  <si>
    <t>KUUM_PK4</t>
  </si>
  <si>
    <t>Per COS Study</t>
  </si>
  <si>
    <t>SS</t>
  </si>
  <si>
    <t>BS</t>
  </si>
  <si>
    <t>Fixture/Pole</t>
  </si>
  <si>
    <t>Sch M Decrease 
(Tax Effected)</t>
  </si>
  <si>
    <t>Misc Revenue Adjs. Summary</t>
  </si>
  <si>
    <t>Excess Facilities (454)</t>
  </si>
  <si>
    <t>Meter Pulse Charge (456)</t>
  </si>
  <si>
    <t>Returned Check Fee (456</t>
  </si>
  <si>
    <t>Late Payment Charge (450)</t>
  </si>
  <si>
    <t>EVSE-R (454)</t>
  </si>
  <si>
    <t>KUUM_KC2</t>
  </si>
  <si>
    <t>EVC/EVSE-R</t>
  </si>
  <si>
    <t>*</t>
  </si>
  <si>
    <t xml:space="preserve">* The impact of the proposed revenue decreases for Electric Vehicle Charging Service and Solar Capacity Charges and any under-recoveries of costs for </t>
  </si>
  <si>
    <t>these programs will be borne by shareholders and thus are reflected in the adjustment for Imputed Revenue for Solar and Electric Vehicles.</t>
  </si>
  <si>
    <t>Energy Charge (RTOD-Demand only), Infrastructure Charge</t>
  </si>
  <si>
    <t>Energy Charge (RTOD-Demand only), Variable Energy Charge</t>
  </si>
  <si>
    <t>Total Energy Charge (RTOD-Demand only)</t>
  </si>
  <si>
    <t>Energy Charge, Off-Peak (RTOD-Energy only), Infrastructure Charge</t>
  </si>
  <si>
    <t>Energy Charge, Off-Peak (RTOD-Energy only), Variable Energy Charge</t>
  </si>
  <si>
    <t>Total Energy Charge, Off-Peak (RTOD-Energy only)</t>
  </si>
  <si>
    <t>Energy Charge, Peak (RTOD-Energy only), Infrastructure Charge</t>
  </si>
  <si>
    <t>Energy Charge, Peak (RTOD-Energy only), Variable Energy Charge</t>
  </si>
  <si>
    <t>Total Energy Charge, Peak (RTOD-Energy only)</t>
  </si>
  <si>
    <t>Solar Energy Credit (Base Energy Charge or SQF Charge, as applicable)</t>
  </si>
  <si>
    <t>Solar Energy Credit (RTOD-Demand Only) (Base Energy Charge or SQF Charge, as applicable)</t>
  </si>
  <si>
    <t>Solar Energy Credit, Off-Peak (RTOD-Energy Only) (Base Energy Charge or SQF Charge, as applicable)</t>
  </si>
  <si>
    <t>Solar Energy Credit, Peak (RTOD-Energy Only) (Base Energy Charge or SQF Charge, as applicable)</t>
  </si>
  <si>
    <t>Solar Share Capacity Charge</t>
  </si>
  <si>
    <t>Cobra Head, 5800 Lumen, Fixture and Pole (Moved from 35)</t>
  </si>
  <si>
    <t>Cobra Head, 9500 Lumen, Fixture and Pole (Moved from 35)</t>
  </si>
  <si>
    <t>Cobra Head, 22000 Lumen, Fixture and Pole (Moved from 35)</t>
  </si>
  <si>
    <t>Cobra Head, 50000 Lumen, Fixture and Pole (Moved from 35)</t>
  </si>
  <si>
    <t>Page 2 of 25</t>
  </si>
  <si>
    <t>Page 1 of 25</t>
  </si>
  <si>
    <t>Page 25 of 25</t>
  </si>
  <si>
    <t>Page 24 of 25</t>
  </si>
  <si>
    <t>Page 23 of 25</t>
  </si>
  <si>
    <t>Page 22 of 25</t>
  </si>
  <si>
    <t>Page 21 of 25</t>
  </si>
  <si>
    <t>Page 20 of 25</t>
  </si>
  <si>
    <t>Page 19 of 25</t>
  </si>
  <si>
    <t>Page 18 of 25</t>
  </si>
  <si>
    <t>Page 17 of 25</t>
  </si>
  <si>
    <t>Page 16 of 25</t>
  </si>
  <si>
    <t>Page 15 of 25</t>
  </si>
  <si>
    <t>Page 14 of 25</t>
  </si>
  <si>
    <t>Page 13 of 25</t>
  </si>
  <si>
    <t>Page 12 of 25</t>
  </si>
  <si>
    <t>Page 11 of 25</t>
  </si>
  <si>
    <t>Page 10 of 25</t>
  </si>
  <si>
    <t>Page 9 of 25</t>
  </si>
  <si>
    <t>Page 8 of 25</t>
  </si>
  <si>
    <t>Page 7 of 25</t>
  </si>
  <si>
    <t>Page 6 of 25</t>
  </si>
  <si>
    <t>Page 5 of 25</t>
  </si>
  <si>
    <t>Page 4 of 25</t>
  </si>
  <si>
    <t>Page 3 of 25</t>
  </si>
  <si>
    <t>Total Tier I</t>
  </si>
  <si>
    <t>Total Tier II</t>
  </si>
  <si>
    <t>Total Tier III</t>
  </si>
  <si>
    <t>Total Tier IV</t>
  </si>
  <si>
    <t>2016 Test Year Total kWh</t>
  </si>
  <si>
    <t>Current Test Year Total kWh</t>
  </si>
  <si>
    <t>Res</t>
  </si>
  <si>
    <t>Other</t>
  </si>
  <si>
    <t>TCJA Surcredit Annul Basis</t>
  </si>
  <si>
    <t>Current Test Year TCJA Surcredit Impact</t>
  </si>
  <si>
    <t>Total Revenue at Present Rates with TCJA Surcredit</t>
  </si>
  <si>
    <t>Tier I</t>
  </si>
  <si>
    <t>Tier II</t>
  </si>
  <si>
    <t>Tier III</t>
  </si>
  <si>
    <t>Tier IV</t>
  </si>
  <si>
    <t xml:space="preserve"> </t>
  </si>
  <si>
    <t>(-2%)</t>
  </si>
  <si>
    <t>TCJA</t>
  </si>
  <si>
    <t>CRS</t>
  </si>
  <si>
    <t>Present Base Revenues</t>
  </si>
  <si>
    <t>KIUC Increases Including TCJA Surcredit Loss</t>
  </si>
  <si>
    <t>TCJA Surcredit</t>
  </si>
  <si>
    <t>Total*</t>
  </si>
  <si>
    <t>TIER</t>
  </si>
  <si>
    <t>Table 4</t>
  </si>
  <si>
    <t>KU Proposed Increases by TIER</t>
  </si>
  <si>
    <t>Total Revenue at Present Rates with TCJA Surcredits</t>
  </si>
  <si>
    <t>% Increase Including TCJA Elimination</t>
  </si>
  <si>
    <t xml:space="preserve">KIUC Base Rate Increases </t>
  </si>
  <si>
    <t>Table 6</t>
  </si>
  <si>
    <t>(does not include EV)</t>
  </si>
  <si>
    <t>Subtotal Excluding EV, Solar, CSR</t>
  </si>
  <si>
    <t>*Excludes EV, Solar, CSR other operating revenues</t>
  </si>
  <si>
    <t>EV, Solar, CSR</t>
  </si>
  <si>
    <t>Current Test Year Base Fuel</t>
  </si>
  <si>
    <t>Current Test Year Total Fuel</t>
  </si>
  <si>
    <t>Non-Fuel Revenue at Proposed Rates</t>
  </si>
  <si>
    <t>Non-Fuel Revenue at Present Rates with TCJA Surcredit</t>
  </si>
  <si>
    <t>Current Test Year  Fuel Clause</t>
  </si>
  <si>
    <t xml:space="preserve"> Revenues, Excluding TCJA Impacts</t>
  </si>
  <si>
    <t>Adjusted Present Revenues (includes TCJA Surcredit)</t>
  </si>
  <si>
    <t>KIUC Proposed Revenues</t>
  </si>
  <si>
    <t>% Increase</t>
  </si>
  <si>
    <t xml:space="preserve"> Revenues, Including TCJA Impacts</t>
  </si>
  <si>
    <t>PresentRevenues</t>
  </si>
  <si>
    <t>Adjusted Present Revenues</t>
  </si>
  <si>
    <t xml:space="preserve"> % Increase </t>
  </si>
  <si>
    <t>% Change</t>
  </si>
  <si>
    <t>% Change Non-Fuel</t>
  </si>
  <si>
    <t>Fuel</t>
  </si>
  <si>
    <t>KIUC Proposed Revenue Allocation - KU</t>
  </si>
  <si>
    <t>KU Proposed Increases Including TCJA Surcredit Loss</t>
  </si>
  <si>
    <t>KIUC Proposed Revenue Allocation Including TCJA Elimination</t>
  </si>
  <si>
    <t xml:space="preserve">KIUC Proposed Base Revenue Increase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</si>
</sst>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[$-409]mmm\-yy;@"/>
    <numFmt numFmtId="167" formatCode="[$-409]mmmm\ d\,\ yyyy;@"/>
    <numFmt numFmtId="168" formatCode="0_);\(0\)"/>
    <numFmt numFmtId="169" formatCode="_(&quot;$&quot;* #,##0_);_(&quot;$&quot;* \(#,##0\);_(&quot;$&quot;* &quot;-&quot;??_);_(@_)"/>
    <numFmt numFmtId="170" formatCode="[$-409]mmmm\-yy;@"/>
    <numFmt numFmtId="171" formatCode="General_)"/>
    <numFmt numFmtId="172" formatCode="0.000000000"/>
    <numFmt numFmtId="173" formatCode="&quot;$&quot;#,##0\ ;\(&quot;$&quot;#,##0\)"/>
    <numFmt numFmtId="174" formatCode="_(* #,##0.00_);_(* \(#,##0.00\);_(* &quot;-&quot;_);_(@_)"/>
    <numFmt numFmtId="175" formatCode="_(* #,##0.000_);_(* \(#,##0.000\);_(* &quot;-&quot;_);_(@_)"/>
    <numFmt numFmtId="176" formatCode="0\ 00\ 000\ 000"/>
    <numFmt numFmtId="177" formatCode="[$-409]d\-mmm\-yy;@"/>
    <numFmt numFmtId="178" formatCode="_-* #,##0.00\ [$€]_-;\-* #,##0.00\ [$€]_-;_-* &quot;-&quot;??\ [$€]_-;_-@_-"/>
    <numFmt numFmtId="179" formatCode="_([$€-2]* #,##0.00_);_([$€-2]* \(#,##0.00\);_([$€-2]* &quot;-&quot;??_)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00000000"/>
    <numFmt numFmtId="185" formatCode="[$-409]d\-mmm\-yyyy;@"/>
    <numFmt numFmtId="186" formatCode="#,##0.00;[Red]\(#,##0.00\)"/>
    <numFmt numFmtId="187" formatCode="###,000"/>
    <numFmt numFmtId="188" formatCode="_(* #,##0.0000_);_(* \(#,##0.0000\);_(* &quot;-&quot;_);_(@_)"/>
    <numFmt numFmtId="189" formatCode="0.000000"/>
    <numFmt numFmtId="190" formatCode="_(* #,##0_);_(* \(#,##0\);_(* &quot;0&quot;_);_(@_)"/>
    <numFmt numFmtId="191" formatCode="_(&quot;$&quot;* #,##0_);_(&quot;$&quot;* \(#,##0\);_(&quot;$&quot;* &quot;0&quot;_);_(@_)"/>
    <numFmt numFmtId="192" formatCode="_(&quot;$&quot;* #,##0.00000_);_(&quot;$&quot;* \(#,##0.00000\);_(&quot;$&quot;* &quot;0&quot;_);_(@_)"/>
    <numFmt numFmtId="193" formatCode="_(&quot;$&quot;* #,##0.00_);_(&quot;$&quot;* \(#,##0.00\);_(&quot;$&quot;* &quot;0&quot;_);_(@_)"/>
    <numFmt numFmtId="194" formatCode="_(&quot;$&quot;* #,##0.00000000_);_(&quot;$&quot;* \(#,##0.00000000\);_(&quot;$&quot;* &quot;0&quot;_);_(@_)"/>
    <numFmt numFmtId="195" formatCode="0.0%"/>
  </numFmts>
  <fonts count="155"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Times New Roman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2"/>
    </font>
    <font>
      <sz val="12"/>
      <name val="Times New Roman"/>
      <family val="1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8"/>
      <color indexed="8"/>
      <name val="Wingdings"/>
      <charset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 val="singleAccounting"/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Accounting"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u val="singleAccounting"/>
      <sz val="10"/>
      <color theme="1"/>
      <name val="Times New Roman"/>
      <family val="2"/>
    </font>
    <font>
      <sz val="10"/>
      <color theme="1"/>
      <name val="Times New Roman"/>
      <family val="2"/>
    </font>
    <font>
      <u/>
      <sz val="10"/>
      <color theme="1"/>
      <name val="Calibri"/>
      <family val="2"/>
    </font>
    <font>
      <b/>
      <sz val="12"/>
      <color theme="1"/>
      <name val="Calibri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148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0" fontId="16" fillId="0" borderId="0"/>
    <xf numFmtId="0" fontId="18" fillId="0" borderId="0"/>
    <xf numFmtId="0" fontId="16" fillId="0" borderId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4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19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0" fontId="19" fillId="10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7" fillId="10" borderId="0" applyNumberFormat="0" applyBorder="0" applyAlignment="0" applyProtection="0"/>
    <xf numFmtId="170" fontId="26" fillId="34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19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19" fillId="14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7" fillId="14" borderId="0" applyNumberFormat="0" applyBorder="0" applyAlignment="0" applyProtection="0"/>
    <xf numFmtId="170" fontId="26" fillId="36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19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19" fillId="1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7" fillId="18" borderId="0" applyNumberFormat="0" applyBorder="0" applyAlignment="0" applyProtection="0"/>
    <xf numFmtId="170" fontId="26" fillId="38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19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0" fontId="19" fillId="22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7" fillId="22" borderId="0" applyNumberFormat="0" applyBorder="0" applyAlignment="0" applyProtection="0"/>
    <xf numFmtId="170" fontId="26" fillId="40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19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9" fillId="26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7" fillId="26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19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19" fillId="30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7" fillId="30" borderId="0" applyNumberFormat="0" applyBorder="0" applyAlignment="0" applyProtection="0"/>
    <xf numFmtId="170" fontId="26" fillId="38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19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9" fillId="1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7" fillId="11" borderId="0" applyNumberFormat="0" applyBorder="0" applyAlignment="0" applyProtection="0"/>
    <xf numFmtId="170" fontId="26" fillId="41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19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19" fillId="1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7" fillId="15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19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19" fillId="19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7" fillId="19" borderId="0" applyNumberFormat="0" applyBorder="0" applyAlignment="0" applyProtection="0"/>
    <xf numFmtId="170" fontId="26" fillId="43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19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0" fontId="19" fillId="23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7" fillId="23" borderId="0" applyNumberFormat="0" applyBorder="0" applyAlignment="0" applyProtection="0"/>
    <xf numFmtId="170" fontId="26" fillId="35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19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9" fillId="27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7" fillId="27" borderId="0" applyNumberFormat="0" applyBorder="0" applyAlignment="0" applyProtection="0"/>
    <xf numFmtId="170" fontId="26" fillId="41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19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19" fillId="31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7" fillId="31" borderId="0" applyNumberFormat="0" applyBorder="0" applyAlignment="0" applyProtection="0"/>
    <xf numFmtId="170" fontId="26" fillId="38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28" fillId="41" borderId="0" applyNumberFormat="0" applyBorder="0" applyAlignment="0" applyProtection="0"/>
    <xf numFmtId="170" fontId="30" fillId="12" borderId="0" applyNumberFormat="0" applyBorder="0" applyAlignment="0" applyProtection="0"/>
    <xf numFmtId="170" fontId="28" fillId="4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9" fillId="12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30" fillId="12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28" fillId="46" borderId="0" applyNumberFormat="0" applyBorder="0" applyAlignment="0" applyProtection="0"/>
    <xf numFmtId="170" fontId="30" fillId="16" borderId="0" applyNumberFormat="0" applyBorder="0" applyAlignment="0" applyProtection="0"/>
    <xf numFmtId="170" fontId="28" fillId="4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9" fillId="1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30" fillId="1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28" fillId="44" borderId="0" applyNumberFormat="0" applyBorder="0" applyAlignment="0" applyProtection="0"/>
    <xf numFmtId="170" fontId="30" fillId="20" borderId="0" applyNumberFormat="0" applyBorder="0" applyAlignment="0" applyProtection="0"/>
    <xf numFmtId="170" fontId="28" fillId="4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9" fillId="20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9" fillId="24" borderId="0" applyNumberFormat="0" applyBorder="0" applyAlignment="0" applyProtection="0"/>
    <xf numFmtId="170" fontId="29" fillId="24" borderId="0" applyNumberFormat="0" applyBorder="0" applyAlignment="0" applyProtection="0"/>
    <xf numFmtId="170" fontId="29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28" fillId="35" borderId="0" applyNumberFormat="0" applyBorder="0" applyAlignment="0" applyProtection="0"/>
    <xf numFmtId="170" fontId="30" fillId="24" borderId="0" applyNumberFormat="0" applyBorder="0" applyAlignment="0" applyProtection="0"/>
    <xf numFmtId="170" fontId="28" fillId="3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9" fillId="24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9" fillId="28" borderId="0" applyNumberFormat="0" applyBorder="0" applyAlignment="0" applyProtection="0"/>
    <xf numFmtId="170" fontId="29" fillId="28" borderId="0" applyNumberFormat="0" applyBorder="0" applyAlignment="0" applyProtection="0"/>
    <xf numFmtId="170" fontId="29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28" fillId="41" borderId="0" applyNumberFormat="0" applyBorder="0" applyAlignment="0" applyProtection="0"/>
    <xf numFmtId="170" fontId="30" fillId="28" borderId="0" applyNumberFormat="0" applyBorder="0" applyAlignment="0" applyProtection="0"/>
    <xf numFmtId="170" fontId="28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9" fillId="28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9" fillId="32" borderId="0" applyNumberFormat="0" applyBorder="0" applyAlignment="0" applyProtection="0"/>
    <xf numFmtId="170" fontId="29" fillId="32" borderId="0" applyNumberFormat="0" applyBorder="0" applyAlignment="0" applyProtection="0"/>
    <xf numFmtId="170" fontId="29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28" fillId="36" borderId="0" applyNumberFormat="0" applyBorder="0" applyAlignment="0" applyProtection="0"/>
    <xf numFmtId="170" fontId="30" fillId="32" borderId="0" applyNumberFormat="0" applyBorder="0" applyAlignment="0" applyProtection="0"/>
    <xf numFmtId="17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9" fillId="32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30" fillId="32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28" fillId="51" borderId="0" applyNumberFormat="0" applyBorder="0" applyAlignment="0" applyProtection="0"/>
    <xf numFmtId="170" fontId="30" fillId="9" borderId="0" applyNumberFormat="0" applyBorder="0" applyAlignment="0" applyProtection="0"/>
    <xf numFmtId="170" fontId="28" fillId="51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0" fontId="29" fillId="9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28" fillId="51" borderId="0" applyNumberFormat="0" applyBorder="0" applyAlignment="0" applyProtection="0"/>
    <xf numFmtId="170" fontId="28" fillId="51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28" fillId="46" borderId="0" applyNumberFormat="0" applyBorder="0" applyAlignment="0" applyProtection="0"/>
    <xf numFmtId="170" fontId="30" fillId="13" borderId="0" applyNumberFormat="0" applyBorder="0" applyAlignment="0" applyProtection="0"/>
    <xf numFmtId="170" fontId="28" fillId="4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29" fillId="13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30" fillId="13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28" fillId="44" borderId="0" applyNumberFormat="0" applyBorder="0" applyAlignment="0" applyProtection="0"/>
    <xf numFmtId="170" fontId="30" fillId="17" borderId="0" applyNumberFormat="0" applyBorder="0" applyAlignment="0" applyProtection="0"/>
    <xf numFmtId="170" fontId="28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0" fontId="29" fillId="17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30" fillId="17" borderId="0" applyNumberFormat="0" applyBorder="0" applyAlignment="0" applyProtection="0"/>
    <xf numFmtId="170" fontId="28" fillId="44" borderId="0" applyNumberFormat="0" applyBorder="0" applyAlignment="0" applyProtection="0"/>
    <xf numFmtId="170" fontId="28" fillId="44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28" fillId="54" borderId="0" applyNumberFormat="0" applyBorder="0" applyAlignment="0" applyProtection="0"/>
    <xf numFmtId="170" fontId="30" fillId="21" borderId="0" applyNumberFormat="0" applyBorder="0" applyAlignment="0" applyProtection="0"/>
    <xf numFmtId="170" fontId="28" fillId="5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0" fontId="29" fillId="21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30" fillId="21" borderId="0" applyNumberFormat="0" applyBorder="0" applyAlignment="0" applyProtection="0"/>
    <xf numFmtId="170" fontId="28" fillId="54" borderId="0" applyNumberFormat="0" applyBorder="0" applyAlignment="0" applyProtection="0"/>
    <xf numFmtId="170" fontId="28" fillId="54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9" fillId="25" borderId="0" applyNumberFormat="0" applyBorder="0" applyAlignment="0" applyProtection="0"/>
    <xf numFmtId="170" fontId="29" fillId="25" borderId="0" applyNumberFormat="0" applyBorder="0" applyAlignment="0" applyProtection="0"/>
    <xf numFmtId="170" fontId="29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28" fillId="48" borderId="0" applyNumberFormat="0" applyBorder="0" applyAlignment="0" applyProtection="0"/>
    <xf numFmtId="170" fontId="30" fillId="25" borderId="0" applyNumberFormat="0" applyBorder="0" applyAlignment="0" applyProtection="0"/>
    <xf numFmtId="170" fontId="28" fillId="4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0" fontId="29" fillId="25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9" fillId="29" borderId="0" applyNumberFormat="0" applyBorder="0" applyAlignment="0" applyProtection="0"/>
    <xf numFmtId="170" fontId="29" fillId="29" borderId="0" applyNumberFormat="0" applyBorder="0" applyAlignment="0" applyProtection="0"/>
    <xf numFmtId="170" fontId="29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28" fillId="52" borderId="0" applyNumberFormat="0" applyBorder="0" applyAlignment="0" applyProtection="0"/>
    <xf numFmtId="170" fontId="30" fillId="29" borderId="0" applyNumberFormat="0" applyBorder="0" applyAlignment="0" applyProtection="0"/>
    <xf numFmtId="170" fontId="28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9" fillId="29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30" fillId="29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1" fillId="39" borderId="0" applyNumberFormat="0" applyBorder="0" applyAlignment="0" applyProtection="0"/>
    <xf numFmtId="170" fontId="33" fillId="3" borderId="0" applyNumberFormat="0" applyBorder="0" applyAlignment="0" applyProtection="0"/>
    <xf numFmtId="170" fontId="31" fillId="3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0" fontId="32" fillId="3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3" fillId="3" borderId="0" applyNumberFormat="0" applyBorder="0" applyAlignment="0" applyProtection="0"/>
    <xf numFmtId="170" fontId="31" fillId="39" borderId="0" applyNumberFormat="0" applyBorder="0" applyAlignment="0" applyProtection="0"/>
    <xf numFmtId="170" fontId="31" fillId="39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5" fillId="6" borderId="6" applyNumberFormat="0" applyAlignment="0" applyProtection="0"/>
    <xf numFmtId="170" fontId="35" fillId="6" borderId="6" applyNumberFormat="0" applyAlignment="0" applyProtection="0"/>
    <xf numFmtId="170" fontId="35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7" fillId="56" borderId="12" applyNumberFormat="0" applyAlignment="0" applyProtection="0"/>
    <xf numFmtId="170" fontId="36" fillId="6" borderId="6" applyNumberFormat="0" applyAlignment="0" applyProtection="0"/>
    <xf numFmtId="170" fontId="37" fillId="56" borderId="12" applyNumberFormat="0" applyAlignment="0" applyProtection="0"/>
    <xf numFmtId="0" fontId="35" fillId="6" borderId="6" applyNumberFormat="0" applyAlignment="0" applyProtection="0"/>
    <xf numFmtId="0" fontId="35" fillId="6" borderId="6" applyNumberFormat="0" applyAlignment="0" applyProtection="0"/>
    <xf numFmtId="0" fontId="35" fillId="6" borderId="6" applyNumberFormat="0" applyAlignment="0" applyProtection="0"/>
    <xf numFmtId="0" fontId="35" fillId="6" borderId="6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0" fontId="35" fillId="6" borderId="6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6" fillId="6" borderId="6" applyNumberFormat="0" applyAlignment="0" applyProtection="0"/>
    <xf numFmtId="170" fontId="37" fillId="56" borderId="12" applyNumberFormat="0" applyAlignment="0" applyProtection="0"/>
    <xf numFmtId="170" fontId="37" fillId="56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4" fillId="55" borderId="12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9" fillId="7" borderId="9" applyNumberFormat="0" applyAlignment="0" applyProtection="0"/>
    <xf numFmtId="170" fontId="39" fillId="7" borderId="9" applyNumberFormat="0" applyAlignment="0" applyProtection="0"/>
    <xf numFmtId="170" fontId="39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38" fillId="57" borderId="13" applyNumberFormat="0" applyAlignment="0" applyProtection="0"/>
    <xf numFmtId="170" fontId="40" fillId="7" borderId="9" applyNumberFormat="0" applyAlignment="0" applyProtection="0"/>
    <xf numFmtId="170" fontId="38" fillId="57" borderId="13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0" fontId="39" fillId="7" borderId="9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40" fillId="7" borderId="9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170" fontId="38" fillId="57" borderId="13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17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5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4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16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4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170" fontId="47" fillId="0" borderId="0" applyProtection="0"/>
    <xf numFmtId="2" fontId="16" fillId="0" borderId="0" applyFont="0" applyFill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9" fillId="2" borderId="0" applyNumberFormat="0" applyBorder="0" applyAlignment="0" applyProtection="0"/>
    <xf numFmtId="170" fontId="49" fillId="2" borderId="0" applyNumberFormat="0" applyBorder="0" applyAlignment="0" applyProtection="0"/>
    <xf numFmtId="170" fontId="49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48" fillId="41" borderId="0" applyNumberFormat="0" applyBorder="0" applyAlignment="0" applyProtection="0"/>
    <xf numFmtId="170" fontId="50" fillId="2" borderId="0" applyNumberFormat="0" applyBorder="0" applyAlignment="0" applyProtection="0"/>
    <xf numFmtId="170" fontId="48" fillId="41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0" fontId="49" fillId="2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50" fillId="2" borderId="0" applyNumberFormat="0" applyBorder="0" applyAlignment="0" applyProtection="0"/>
    <xf numFmtId="170" fontId="48" fillId="41" borderId="0" applyNumberFormat="0" applyBorder="0" applyAlignment="0" applyProtection="0"/>
    <xf numFmtId="170" fontId="48" fillId="41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48" fillId="37" borderId="0" applyNumberFormat="0" applyBorder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2" fillId="0" borderId="3" applyNumberFormat="0" applyFill="0" applyAlignment="0" applyProtection="0"/>
    <xf numFmtId="170" fontId="52" fillId="0" borderId="3" applyNumberFormat="0" applyFill="0" applyAlignment="0" applyProtection="0"/>
    <xf numFmtId="170" fontId="52" fillId="0" borderId="3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53" fillId="0" borderId="15" applyNumberFormat="0" applyFill="0" applyAlignment="0" applyProtection="0"/>
    <xf numFmtId="170" fontId="21" fillId="0" borderId="3" applyNumberFormat="0" applyFill="0" applyAlignment="0" applyProtection="0"/>
    <xf numFmtId="170" fontId="53" fillId="0" borderId="15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0" fontId="52" fillId="0" borderId="3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21" fillId="0" borderId="3" applyNumberFormat="0" applyFill="0" applyAlignment="0" applyProtection="0"/>
    <xf numFmtId="170" fontId="53" fillId="0" borderId="15" applyNumberFormat="0" applyFill="0" applyAlignment="0" applyProtection="0"/>
    <xf numFmtId="170" fontId="53" fillId="0" borderId="15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1" fillId="0" borderId="14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6" fillId="0" borderId="4" applyNumberFormat="0" applyFill="0" applyAlignment="0" applyProtection="0"/>
    <xf numFmtId="170" fontId="56" fillId="0" borderId="4" applyNumberFormat="0" applyFill="0" applyAlignment="0" applyProtection="0"/>
    <xf numFmtId="170" fontId="56" fillId="0" borderId="4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57" fillId="0" borderId="17" applyNumberFormat="0" applyFill="0" applyAlignment="0" applyProtection="0"/>
    <xf numFmtId="170" fontId="22" fillId="0" borderId="4" applyNumberFormat="0" applyFill="0" applyAlignment="0" applyProtection="0"/>
    <xf numFmtId="170" fontId="57" fillId="0" borderId="17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0" fontId="56" fillId="0" borderId="4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58" fillId="0" borderId="0" applyNumberFormat="0" applyFill="0" applyBorder="0" applyAlignment="0" applyProtection="0"/>
    <xf numFmtId="170" fontId="58" fillId="0" borderId="0" applyNumberFormat="0" applyFill="0" applyBorder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22" fillId="0" borderId="4" applyNumberFormat="0" applyFill="0" applyAlignment="0" applyProtection="0"/>
    <xf numFmtId="170" fontId="57" fillId="0" borderId="17" applyNumberFormat="0" applyFill="0" applyAlignment="0" applyProtection="0"/>
    <xf numFmtId="170" fontId="57" fillId="0" borderId="17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5" fillId="0" borderId="16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60" fillId="0" borderId="5" applyNumberFormat="0" applyFill="0" applyAlignment="0" applyProtection="0"/>
    <xf numFmtId="170" fontId="60" fillId="0" borderId="5" applyNumberFormat="0" applyFill="0" applyAlignment="0" applyProtection="0"/>
    <xf numFmtId="170" fontId="60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61" fillId="0" borderId="19" applyNumberFormat="0" applyFill="0" applyAlignment="0" applyProtection="0"/>
    <xf numFmtId="170" fontId="23" fillId="0" borderId="5" applyNumberFormat="0" applyFill="0" applyAlignment="0" applyProtection="0"/>
    <xf numFmtId="170" fontId="61" fillId="0" borderId="19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0" fillId="0" borderId="5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23" fillId="0" borderId="5" applyNumberFormat="0" applyFill="0" applyAlignment="0" applyProtection="0"/>
    <xf numFmtId="17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18" applyNumberFormat="0" applyFill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3" fillId="5" borderId="6" applyNumberFormat="0" applyAlignment="0" applyProtection="0"/>
    <xf numFmtId="170" fontId="63" fillId="5" borderId="6" applyNumberFormat="0" applyAlignment="0" applyProtection="0"/>
    <xf numFmtId="170" fontId="63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2" fillId="43" borderId="12" applyNumberFormat="0" applyAlignment="0" applyProtection="0"/>
    <xf numFmtId="170" fontId="64" fillId="5" borderId="6" applyNumberFormat="0" applyAlignment="0" applyProtection="0"/>
    <xf numFmtId="170" fontId="62" fillId="43" borderId="12" applyNumberFormat="0" applyAlignment="0" applyProtection="0"/>
    <xf numFmtId="0" fontId="63" fillId="5" borderId="6" applyNumberFormat="0" applyAlignment="0" applyProtection="0"/>
    <xf numFmtId="0" fontId="63" fillId="5" borderId="6" applyNumberFormat="0" applyAlignment="0" applyProtection="0"/>
    <xf numFmtId="0" fontId="63" fillId="5" borderId="6" applyNumberFormat="0" applyAlignment="0" applyProtection="0"/>
    <xf numFmtId="0" fontId="63" fillId="5" borderId="6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0" fontId="63" fillId="5" borderId="6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4" fillId="5" borderId="6" applyNumberFormat="0" applyAlignment="0" applyProtection="0"/>
    <xf numFmtId="170" fontId="62" fillId="43" borderId="12" applyNumberFormat="0" applyAlignment="0" applyProtection="0"/>
    <xf numFmtId="170" fontId="62" fillId="43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2" fillId="40" borderId="12" applyNumberFormat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6" fillId="0" borderId="8" applyNumberFormat="0" applyFill="0" applyAlignment="0" applyProtection="0"/>
    <xf numFmtId="170" fontId="66" fillId="0" borderId="8" applyNumberFormat="0" applyFill="0" applyAlignment="0" applyProtection="0"/>
    <xf numFmtId="170" fontId="66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8" fillId="0" borderId="21" applyNumberFormat="0" applyFill="0" applyAlignment="0" applyProtection="0"/>
    <xf numFmtId="170" fontId="67" fillId="0" borderId="8" applyNumberFormat="0" applyFill="0" applyAlignment="0" applyProtection="0"/>
    <xf numFmtId="170" fontId="68" fillId="0" borderId="21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0" fontId="66" fillId="0" borderId="8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7" fillId="0" borderId="8" applyNumberFormat="0" applyFill="0" applyAlignment="0" applyProtection="0"/>
    <xf numFmtId="170" fontId="68" fillId="0" borderId="21" applyNumberFormat="0" applyFill="0" applyAlignment="0" applyProtection="0"/>
    <xf numFmtId="170" fontId="68" fillId="0" borderId="21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70" fillId="4" borderId="0" applyNumberFormat="0" applyBorder="0" applyAlignment="0" applyProtection="0"/>
    <xf numFmtId="170" fontId="70" fillId="4" borderId="0" applyNumberFormat="0" applyBorder="0" applyAlignment="0" applyProtection="0"/>
    <xf numFmtId="170" fontId="70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2" fillId="43" borderId="0" applyNumberFormat="0" applyBorder="0" applyAlignment="0" applyProtection="0"/>
    <xf numFmtId="170" fontId="71" fillId="4" borderId="0" applyNumberFormat="0" applyBorder="0" applyAlignment="0" applyProtection="0"/>
    <xf numFmtId="170" fontId="72" fillId="43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0" fontId="70" fillId="4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1" fillId="4" borderId="0" applyNumberFormat="0" applyBorder="0" applyAlignment="0" applyProtection="0"/>
    <xf numFmtId="170" fontId="72" fillId="43" borderId="0" applyNumberFormat="0" applyBorder="0" applyAlignment="0" applyProtection="0"/>
    <xf numFmtId="170" fontId="72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69" fillId="43" borderId="0" applyNumberFormat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41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6" fillId="0" borderId="0"/>
    <xf numFmtId="170" fontId="16" fillId="0" borderId="0"/>
    <xf numFmtId="170" fontId="16" fillId="0" borderId="0"/>
    <xf numFmtId="41" fontId="25" fillId="0" borderId="0"/>
    <xf numFmtId="41" fontId="25" fillId="0" borderId="0"/>
    <xf numFmtId="41" fontId="25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7" fillId="0" borderId="0"/>
    <xf numFmtId="170" fontId="16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73" fillId="0" borderId="0"/>
    <xf numFmtId="170" fontId="27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170" fontId="27" fillId="0" borderId="0"/>
    <xf numFmtId="170" fontId="27" fillId="0" borderId="0"/>
    <xf numFmtId="170" fontId="16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75" fillId="38" borderId="22" applyNumberFormat="0" applyFont="0" applyAlignment="0" applyProtection="0"/>
    <xf numFmtId="170" fontId="75" fillId="38" borderId="22" applyNumberFormat="0" applyFont="0" applyAlignment="0" applyProtection="0"/>
    <xf numFmtId="170" fontId="75" fillId="38" borderId="22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27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19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0" fontId="19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27" fillId="8" borderId="10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17" fillId="38" borderId="22" applyNumberFormat="0" applyFon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7" fillId="6" borderId="7" applyNumberFormat="0" applyAlignment="0" applyProtection="0"/>
    <xf numFmtId="170" fontId="77" fillId="6" borderId="7" applyNumberFormat="0" applyAlignment="0" applyProtection="0"/>
    <xf numFmtId="170" fontId="77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6" fillId="56" borderId="23" applyNumberFormat="0" applyAlignment="0" applyProtection="0"/>
    <xf numFmtId="170" fontId="78" fillId="6" borderId="7" applyNumberFormat="0" applyAlignment="0" applyProtection="0"/>
    <xf numFmtId="170" fontId="76" fillId="56" borderId="23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0" fontId="77" fillId="6" borderId="7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8" fillId="6" borderId="7" applyNumberFormat="0" applyAlignment="0" applyProtection="0"/>
    <xf numFmtId="170" fontId="76" fillId="56" borderId="23" applyNumberFormat="0" applyAlignment="0" applyProtection="0"/>
    <xf numFmtId="170" fontId="76" fillId="56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170" fontId="76" fillId="55" borderId="23" applyNumberFormat="0" applyAlignment="0" applyProtection="0"/>
    <xf numFmtId="4" fontId="74" fillId="58" borderId="0">
      <alignment horizontal="right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79" fillId="58" borderId="0">
      <alignment horizontal="center" vertical="center"/>
    </xf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80" fillId="58" borderId="1"/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79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170" fontId="81" fillId="58" borderId="0" applyBorder="0">
      <alignment horizontal="centerContinuous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5" fillId="0" borderId="11" applyNumberFormat="0" applyFill="0" applyAlignment="0" applyProtection="0"/>
    <xf numFmtId="170" fontId="85" fillId="0" borderId="11" applyNumberFormat="0" applyFill="0" applyAlignment="0" applyProtection="0"/>
    <xf numFmtId="170" fontId="85" fillId="0" borderId="11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4" fillId="0" borderId="25" applyNumberFormat="0" applyFill="0" applyAlignment="0" applyProtection="0"/>
    <xf numFmtId="170" fontId="86" fillId="0" borderId="11" applyNumberFormat="0" applyFill="0" applyAlignment="0" applyProtection="0"/>
    <xf numFmtId="170" fontId="84" fillId="0" borderId="25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0" fontId="85" fillId="0" borderId="11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16" fillId="0" borderId="26" applyNumberFormat="0" applyFont="0" applyFill="0" applyAlignment="0" applyProtection="0"/>
    <xf numFmtId="170" fontId="16" fillId="0" borderId="26" applyNumberFormat="0" applyFon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6" fillId="0" borderId="11" applyNumberFormat="0" applyFill="0" applyAlignment="0" applyProtection="0"/>
    <xf numFmtId="170" fontId="84" fillId="0" borderId="25" applyNumberFormat="0" applyFill="0" applyAlignment="0" applyProtection="0"/>
    <xf numFmtId="170" fontId="84" fillId="0" borderId="25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84" fillId="0" borderId="24" applyNumberFormat="0" applyFill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41" fontId="25" fillId="0" borderId="0"/>
    <xf numFmtId="9" fontId="46" fillId="0" borderId="0" applyFont="0" applyFill="0" applyBorder="0" applyAlignment="0" applyProtection="0"/>
    <xf numFmtId="41" fontId="8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6" fillId="0" borderId="0"/>
    <xf numFmtId="0" fontId="16" fillId="59" borderId="0"/>
    <xf numFmtId="0" fontId="16" fillId="59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0" fontId="26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0" fontId="26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0" fontId="26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6" fillId="40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0" fontId="26" fillId="3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0" fontId="26" fillId="4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6" fillId="4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3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0" fontId="26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6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4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0" fontId="26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6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0" fontId="26" fillId="3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0" fontId="26" fillId="4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0" fontId="26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6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4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0" fontId="26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3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3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0" fontId="26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6" fillId="44" borderId="0" applyNumberFormat="0" applyBorder="0" applyAlignment="0" applyProtection="0"/>
    <xf numFmtId="0" fontId="28" fillId="45" borderId="0" applyNumberFormat="0" applyBorder="0" applyAlignment="0" applyProtection="0"/>
    <xf numFmtId="170" fontId="28" fillId="45" borderId="0" applyNumberFormat="0" applyBorder="0" applyAlignment="0" applyProtection="0"/>
    <xf numFmtId="170" fontId="28" fillId="45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0" fontId="28" fillId="48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0" fontId="28" fillId="49" borderId="0" applyNumberFormat="0" applyBorder="0" applyAlignment="0" applyProtection="0"/>
    <xf numFmtId="170" fontId="28" fillId="49" borderId="0" applyNumberFormat="0" applyBorder="0" applyAlignment="0" applyProtection="0"/>
    <xf numFmtId="170" fontId="28" fillId="49" borderId="0" applyNumberFormat="0" applyBorder="0" applyAlignment="0" applyProtection="0"/>
    <xf numFmtId="0" fontId="92" fillId="0" borderId="2" applyBorder="0"/>
    <xf numFmtId="0" fontId="28" fillId="50" borderId="0" applyNumberFormat="0" applyBorder="0" applyAlignment="0" applyProtection="0"/>
    <xf numFmtId="170" fontId="28" fillId="50" borderId="0" applyNumberFormat="0" applyBorder="0" applyAlignment="0" applyProtection="0"/>
    <xf numFmtId="170" fontId="28" fillId="50" borderId="0" applyNumberFormat="0" applyBorder="0" applyAlignment="0" applyProtection="0"/>
    <xf numFmtId="0" fontId="28" fillId="52" borderId="0" applyNumberFormat="0" applyBorder="0" applyAlignment="0" applyProtection="0"/>
    <xf numFmtId="170" fontId="28" fillId="52" borderId="0" applyNumberFormat="0" applyBorder="0" applyAlignment="0" applyProtection="0"/>
    <xf numFmtId="170" fontId="28" fillId="52" borderId="0" applyNumberFormat="0" applyBorder="0" applyAlignment="0" applyProtection="0"/>
    <xf numFmtId="0" fontId="28" fillId="53" borderId="0" applyNumberFormat="0" applyBorder="0" applyAlignment="0" applyProtection="0"/>
    <xf numFmtId="170" fontId="28" fillId="53" borderId="0" applyNumberFormat="0" applyBorder="0" applyAlignment="0" applyProtection="0"/>
    <xf numFmtId="170" fontId="28" fillId="53" borderId="0" applyNumberFormat="0" applyBorder="0" applyAlignment="0" applyProtection="0"/>
    <xf numFmtId="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7" borderId="0" applyNumberFormat="0" applyBorder="0" applyAlignment="0" applyProtection="0"/>
    <xf numFmtId="170" fontId="28" fillId="48" borderId="0" applyNumberFormat="0" applyBorder="0" applyAlignment="0" applyProtection="0"/>
    <xf numFmtId="170" fontId="28" fillId="48" borderId="0" applyNumberFormat="0" applyBorder="0" applyAlignment="0" applyProtection="0"/>
    <xf numFmtId="0" fontId="28" fillId="46" borderId="0" applyNumberFormat="0" applyBorder="0" applyAlignment="0" applyProtection="0"/>
    <xf numFmtId="170" fontId="28" fillId="46" borderId="0" applyNumberFormat="0" applyBorder="0" applyAlignment="0" applyProtection="0"/>
    <xf numFmtId="170" fontId="28" fillId="46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164" fontId="93" fillId="0" borderId="27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66" fontId="36" fillId="6" borderId="6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66" fontId="36" fillId="6" borderId="6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5" fillId="6" borderId="6" applyNumberFormat="0" applyAlignment="0" applyProtection="0"/>
    <xf numFmtId="167" fontId="94" fillId="60" borderId="32" applyNumberFormat="0" applyAlignment="0" applyProtection="0"/>
    <xf numFmtId="0" fontId="35" fillId="6" borderId="6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67" fontId="94" fillId="60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167" fontId="94" fillId="60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4" fillId="55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0" fontId="37" fillId="56" borderId="32" applyNumberFormat="0" applyAlignment="0" applyProtection="0"/>
    <xf numFmtId="170" fontId="38" fillId="57" borderId="13" applyNumberFormat="0" applyAlignment="0" applyProtection="0"/>
    <xf numFmtId="176" fontId="95" fillId="0" borderId="1" applyBorder="0">
      <alignment horizontal="center" vertical="center"/>
    </xf>
    <xf numFmtId="177" fontId="96" fillId="61" borderId="0">
      <alignment horizontal="left"/>
    </xf>
    <xf numFmtId="0" fontId="96" fillId="61" borderId="0">
      <alignment horizontal="left"/>
    </xf>
    <xf numFmtId="0" fontId="96" fillId="61" borderId="0">
      <alignment horizontal="left"/>
    </xf>
    <xf numFmtId="177" fontId="96" fillId="61" borderId="0">
      <alignment horizontal="left"/>
    </xf>
    <xf numFmtId="167" fontId="96" fillId="61" borderId="0">
      <alignment horizontal="left"/>
    </xf>
    <xf numFmtId="177" fontId="97" fillId="61" borderId="0">
      <alignment horizontal="right"/>
    </xf>
    <xf numFmtId="0" fontId="97" fillId="61" borderId="0">
      <alignment horizontal="right"/>
    </xf>
    <xf numFmtId="0" fontId="97" fillId="61" borderId="0">
      <alignment horizontal="right"/>
    </xf>
    <xf numFmtId="177" fontId="97" fillId="61" borderId="0">
      <alignment horizontal="right"/>
    </xf>
    <xf numFmtId="167" fontId="97" fillId="61" borderId="0">
      <alignment horizontal="right"/>
    </xf>
    <xf numFmtId="177" fontId="98" fillId="56" borderId="0">
      <alignment horizontal="center"/>
    </xf>
    <xf numFmtId="0" fontId="98" fillId="56" borderId="0">
      <alignment horizontal="center"/>
    </xf>
    <xf numFmtId="0" fontId="98" fillId="56" borderId="0">
      <alignment horizontal="center"/>
    </xf>
    <xf numFmtId="177" fontId="98" fillId="56" borderId="0">
      <alignment horizontal="center"/>
    </xf>
    <xf numFmtId="167" fontId="98" fillId="56" borderId="0">
      <alignment horizontal="center"/>
    </xf>
    <xf numFmtId="177" fontId="97" fillId="61" borderId="0">
      <alignment horizontal="right"/>
    </xf>
    <xf numFmtId="0" fontId="97" fillId="61" borderId="0">
      <alignment horizontal="right"/>
    </xf>
    <xf numFmtId="0" fontId="97" fillId="61" borderId="0">
      <alignment horizontal="right"/>
    </xf>
    <xf numFmtId="177" fontId="97" fillId="61" borderId="0">
      <alignment horizontal="right"/>
    </xf>
    <xf numFmtId="167" fontId="97" fillId="61" borderId="0">
      <alignment horizontal="right"/>
    </xf>
    <xf numFmtId="177" fontId="99" fillId="56" borderId="0">
      <alignment horizontal="left"/>
    </xf>
    <xf numFmtId="0" fontId="99" fillId="56" borderId="0">
      <alignment horizontal="left"/>
    </xf>
    <xf numFmtId="177" fontId="99" fillId="56" borderId="0">
      <alignment horizontal="left"/>
    </xf>
    <xf numFmtId="167" fontId="99" fillId="56" borderId="0">
      <alignment horizontal="left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0" fillId="0" borderId="0" applyFont="0" applyFill="0" applyBorder="0" applyAlignment="0" applyProtection="0"/>
    <xf numFmtId="3" fontId="103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62" borderId="0"/>
    <xf numFmtId="3" fontId="16" fillId="0" borderId="0" applyFont="0" applyFill="0" applyBorder="0" applyAlignment="0" applyProtection="0"/>
    <xf numFmtId="3" fontId="16" fillId="62" borderId="0"/>
    <xf numFmtId="3" fontId="16" fillId="0" borderId="0" applyFont="0" applyFill="0" applyBorder="0" applyAlignment="0" applyProtection="0"/>
    <xf numFmtId="3" fontId="103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62" borderId="0"/>
    <xf numFmtId="3" fontId="16" fillId="62" borderId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04" fillId="0" borderId="0"/>
    <xf numFmtId="0" fontId="104" fillId="0" borderId="33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42" borderId="34" applyNumberFormat="0" applyFont="0" applyAlignment="0">
      <protection locked="0"/>
    </xf>
    <xf numFmtId="0" fontId="16" fillId="42" borderId="34" applyNumberFormat="0" applyFont="0" applyAlignment="0">
      <protection locked="0"/>
    </xf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0" fontId="41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166" fontId="44" fillId="0" borderId="0" applyProtection="0"/>
    <xf numFmtId="166" fontId="44" fillId="0" borderId="0" applyProtection="0"/>
    <xf numFmtId="0" fontId="44" fillId="0" borderId="0" applyProtection="0"/>
    <xf numFmtId="0" fontId="17" fillId="0" borderId="0" applyProtection="0"/>
    <xf numFmtId="0" fontId="17" fillId="0" borderId="0" applyProtection="0"/>
    <xf numFmtId="166" fontId="17" fillId="0" borderId="0" applyProtection="0"/>
    <xf numFmtId="166" fontId="17" fillId="0" borderId="0" applyProtection="0"/>
    <xf numFmtId="0" fontId="17" fillId="0" borderId="0" applyProtection="0"/>
    <xf numFmtId="0" fontId="45" fillId="0" borderId="0" applyProtection="0"/>
    <xf numFmtId="0" fontId="45" fillId="0" borderId="0" applyProtection="0"/>
    <xf numFmtId="166" fontId="45" fillId="0" borderId="0" applyProtection="0"/>
    <xf numFmtId="166" fontId="45" fillId="0" borderId="0" applyProtection="0"/>
    <xf numFmtId="0" fontId="45" fillId="0" borderId="0" applyProtection="0"/>
    <xf numFmtId="0" fontId="46" fillId="0" borderId="0" applyProtection="0"/>
    <xf numFmtId="0" fontId="46" fillId="0" borderId="0" applyProtection="0"/>
    <xf numFmtId="166" fontId="46" fillId="0" borderId="0" applyProtection="0"/>
    <xf numFmtId="166" fontId="46" fillId="0" borderId="0" applyProtection="0"/>
    <xf numFmtId="0" fontId="4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167" fontId="16" fillId="0" borderId="0" applyProtection="0"/>
    <xf numFmtId="0" fontId="16" fillId="0" borderId="0" applyProtection="0"/>
    <xf numFmtId="0" fontId="16" fillId="0" borderId="0" applyProtection="0"/>
    <xf numFmtId="166" fontId="16" fillId="0" borderId="0" applyProtection="0"/>
    <xf numFmtId="166" fontId="16" fillId="0" borderId="0" applyProtection="0"/>
    <xf numFmtId="0" fontId="16" fillId="0" borderId="0" applyProtection="0"/>
    <xf numFmtId="0" fontId="44" fillId="0" borderId="0" applyProtection="0"/>
    <xf numFmtId="0" fontId="44" fillId="0" borderId="0" applyProtection="0"/>
    <xf numFmtId="166" fontId="44" fillId="0" borderId="0" applyProtection="0"/>
    <xf numFmtId="166" fontId="44" fillId="0" borderId="0" applyProtection="0"/>
    <xf numFmtId="0" fontId="44" fillId="0" borderId="0" applyProtection="0"/>
    <xf numFmtId="0" fontId="47" fillId="0" borderId="0" applyProtection="0"/>
    <xf numFmtId="0" fontId="47" fillId="0" borderId="0" applyProtection="0"/>
    <xf numFmtId="166" fontId="47" fillId="0" borderId="0" applyProtection="0"/>
    <xf numFmtId="166" fontId="47" fillId="0" borderId="0" applyProtection="0"/>
    <xf numFmtId="0" fontId="47" fillId="0" borderId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48" fillId="37" borderId="0" applyNumberFormat="0" applyBorder="0" applyAlignment="0" applyProtection="0"/>
    <xf numFmtId="170" fontId="48" fillId="37" borderId="0" applyNumberFormat="0" applyBorder="0" applyAlignment="0" applyProtection="0"/>
    <xf numFmtId="0" fontId="54" fillId="0" borderId="0" applyNumberFormat="0" applyFill="0" applyBorder="0" applyAlignment="0" applyProtection="0"/>
    <xf numFmtId="177" fontId="105" fillId="0" borderId="0" applyNumberFormat="0" applyFont="0" applyFill="0" applyAlignment="0" applyProtection="0"/>
    <xf numFmtId="0" fontId="51" fillId="0" borderId="14" applyNumberFormat="0" applyFill="0" applyAlignment="0" applyProtection="0"/>
    <xf numFmtId="167" fontId="106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46" fillId="0" borderId="0" applyNumberFormat="0" applyFont="0" applyFill="0" applyAlignment="0" applyProtection="0"/>
    <xf numFmtId="0" fontId="55" fillId="0" borderId="16" applyNumberFormat="0" applyFill="0" applyAlignment="0" applyProtection="0"/>
    <xf numFmtId="167" fontId="107" fillId="0" borderId="3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7" applyNumberFormat="0" applyFill="0" applyAlignment="0" applyProtection="0"/>
    <xf numFmtId="170" fontId="59" fillId="0" borderId="37" applyNumberFormat="0" applyFill="0" applyAlignment="0" applyProtection="0"/>
    <xf numFmtId="170" fontId="59" fillId="0" borderId="37" applyNumberFormat="0" applyFill="0" applyAlignment="0" applyProtection="0"/>
    <xf numFmtId="170" fontId="59" fillId="0" borderId="37" applyNumberFormat="0" applyFill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7" fontId="108" fillId="0" borderId="0" applyNumberFormat="0" applyFill="0" applyBorder="0" applyAlignment="0" applyProtection="0">
      <alignment vertical="top"/>
      <protection locked="0"/>
    </xf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66" fontId="64" fillId="5" borderId="6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66" fontId="64" fillId="5" borderId="6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3" fillId="5" borderId="6" applyNumberFormat="0" applyAlignment="0" applyProtection="0"/>
    <xf numFmtId="167" fontId="109" fillId="40" borderId="32" applyNumberFormat="0" applyAlignment="0" applyProtection="0"/>
    <xf numFmtId="0" fontId="63" fillId="5" borderId="6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67" fontId="109" fillId="40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167" fontId="109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17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0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62" fillId="43" borderId="32" applyNumberFormat="0" applyAlignment="0" applyProtection="0"/>
    <xf numFmtId="0" fontId="110" fillId="63" borderId="33"/>
    <xf numFmtId="177" fontId="96" fillId="61" borderId="0">
      <alignment horizontal="left"/>
    </xf>
    <xf numFmtId="0" fontId="96" fillId="61" borderId="0">
      <alignment horizontal="left"/>
    </xf>
    <xf numFmtId="0" fontId="96" fillId="61" borderId="0">
      <alignment horizontal="left"/>
    </xf>
    <xf numFmtId="177" fontId="96" fillId="61" borderId="0">
      <alignment horizontal="left"/>
    </xf>
    <xf numFmtId="167" fontId="96" fillId="61" borderId="0">
      <alignment horizontal="left"/>
    </xf>
    <xf numFmtId="177" fontId="80" fillId="56" borderId="0">
      <alignment horizontal="left"/>
    </xf>
    <xf numFmtId="0" fontId="80" fillId="56" borderId="0">
      <alignment horizontal="left"/>
    </xf>
    <xf numFmtId="0" fontId="80" fillId="56" borderId="0">
      <alignment horizontal="left"/>
    </xf>
    <xf numFmtId="177" fontId="80" fillId="56" borderId="0">
      <alignment horizontal="left"/>
    </xf>
    <xf numFmtId="0" fontId="80" fillId="56" borderId="0">
      <alignment horizontal="left"/>
    </xf>
    <xf numFmtId="167" fontId="80" fillId="56" borderId="0">
      <alignment horizontal="left"/>
    </xf>
    <xf numFmtId="0" fontId="65" fillId="0" borderId="20" applyNumberFormat="0" applyFill="0" applyAlignment="0" applyProtection="0"/>
    <xf numFmtId="170" fontId="65" fillId="0" borderId="20" applyNumberFormat="0" applyFill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69" fillId="43" borderId="0" applyNumberFormat="0" applyBorder="0" applyAlignment="0" applyProtection="0"/>
    <xf numFmtId="170" fontId="69" fillId="43" borderId="0" applyNumberFormat="0" applyBorder="0" applyAlignment="0" applyProtection="0"/>
    <xf numFmtId="184" fontId="1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6" fillId="0" borderId="0"/>
    <xf numFmtId="167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170" fontId="16" fillId="0" borderId="0"/>
    <xf numFmtId="170" fontId="16" fillId="0" borderId="0"/>
    <xf numFmtId="0" fontId="101" fillId="0" borderId="0"/>
    <xf numFmtId="0" fontId="101" fillId="0" borderId="0"/>
    <xf numFmtId="177" fontId="16" fillId="0" borderId="0"/>
    <xf numFmtId="0" fontId="101" fillId="0" borderId="0"/>
    <xf numFmtId="167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1" fillId="0" borderId="0"/>
    <xf numFmtId="167" fontId="16" fillId="0" borderId="0"/>
    <xf numFmtId="170" fontId="16" fillId="0" borderId="0"/>
    <xf numFmtId="0" fontId="16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170" fontId="16" fillId="0" borderId="0"/>
    <xf numFmtId="170" fontId="16" fillId="0" borderId="0"/>
    <xf numFmtId="177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17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" fillId="0" borderId="0"/>
    <xf numFmtId="170" fontId="16" fillId="0" borderId="0"/>
    <xf numFmtId="0" fontId="25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170" fontId="16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170" fontId="73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170" fontId="73" fillId="0" borderId="0"/>
    <xf numFmtId="170" fontId="73" fillId="0" borderId="0"/>
    <xf numFmtId="170" fontId="73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37" fontId="111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37" fontId="111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37" fontId="1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01" fillId="0" borderId="0"/>
    <xf numFmtId="0" fontId="101" fillId="0" borderId="0"/>
    <xf numFmtId="0" fontId="14" fillId="0" borderId="0"/>
    <xf numFmtId="185" fontId="16" fillId="0" borderId="0"/>
    <xf numFmtId="0" fontId="14" fillId="0" borderId="0"/>
    <xf numFmtId="0" fontId="14" fillId="0" borderId="0"/>
    <xf numFmtId="37" fontId="111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6" fillId="0" borderId="0"/>
    <xf numFmtId="185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85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70" fontId="16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66" fontId="27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0" fontId="14" fillId="0" borderId="0"/>
    <xf numFmtId="0" fontId="16" fillId="0" borderId="0"/>
    <xf numFmtId="185" fontId="14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170" fontId="16" fillId="0" borderId="0"/>
    <xf numFmtId="185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185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6" fontId="2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7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6" fontId="2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6" fontId="2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1" fillId="0" borderId="0"/>
    <xf numFmtId="0" fontId="10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1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1" fillId="0" borderId="0"/>
    <xf numFmtId="0" fontId="101" fillId="0" borderId="0"/>
    <xf numFmtId="37" fontId="111" fillId="0" borderId="0"/>
    <xf numFmtId="37" fontId="111" fillId="0" borderId="0"/>
    <xf numFmtId="0" fontId="16" fillId="0" borderId="0"/>
    <xf numFmtId="0" fontId="16" fillId="0" borderId="0"/>
    <xf numFmtId="0" fontId="101" fillId="0" borderId="0"/>
    <xf numFmtId="0" fontId="101" fillId="0" borderId="0"/>
    <xf numFmtId="0" fontId="101" fillId="0" borderId="0"/>
    <xf numFmtId="37" fontId="1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111" fillId="0" borderId="0"/>
    <xf numFmtId="37" fontId="111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6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7" fillId="38" borderId="38" applyNumberFormat="0" applyFont="0" applyAlignment="0" applyProtection="0"/>
    <xf numFmtId="0" fontId="14" fillId="0" borderId="0"/>
    <xf numFmtId="0" fontId="14" fillId="0" borderId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7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166" fontId="75" fillId="8" borderId="10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7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14" fillId="0" borderId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25" fillId="38" borderId="38" applyNumberFormat="0" applyFont="0" applyAlignment="0" applyProtection="0"/>
    <xf numFmtId="0" fontId="76" fillId="55" borderId="39" applyNumberFormat="0" applyAlignment="0" applyProtection="0"/>
    <xf numFmtId="0" fontId="76" fillId="56" borderId="39" applyNumberFormat="0" applyAlignment="0" applyProtection="0"/>
    <xf numFmtId="0" fontId="76" fillId="56" borderId="39" applyNumberFormat="0" applyAlignment="0" applyProtection="0"/>
    <xf numFmtId="0" fontId="76" fillId="56" borderId="39" applyNumberFormat="0" applyAlignment="0" applyProtection="0"/>
    <xf numFmtId="0" fontId="76" fillId="56" borderId="39" applyNumberFormat="0" applyAlignment="0" applyProtection="0"/>
    <xf numFmtId="0" fontId="14" fillId="0" borderId="0"/>
    <xf numFmtId="170" fontId="76" fillId="55" borderId="39" applyNumberFormat="0" applyAlignment="0" applyProtection="0"/>
    <xf numFmtId="186" fontId="74" fillId="56" borderId="0">
      <alignment horizontal="right"/>
    </xf>
    <xf numFmtId="4" fontId="74" fillId="58" borderId="0">
      <alignment horizontal="right"/>
    </xf>
    <xf numFmtId="40" fontId="112" fillId="58" borderId="0">
      <alignment horizontal="right"/>
    </xf>
    <xf numFmtId="40" fontId="112" fillId="58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40" fontId="112" fillId="58" borderId="0">
      <alignment horizontal="right"/>
    </xf>
    <xf numFmtId="4" fontId="74" fillId="58" borderId="0">
      <alignment horizontal="right"/>
    </xf>
    <xf numFmtId="40" fontId="112" fillId="58" borderId="0">
      <alignment horizontal="right"/>
    </xf>
    <xf numFmtId="40" fontId="112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186" fontId="74" fillId="56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4" fontId="74" fillId="58" borderId="0">
      <alignment horizontal="right"/>
    </xf>
    <xf numFmtId="0" fontId="14" fillId="0" borderId="0"/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186" fontId="74" fillId="56" borderId="0">
      <alignment horizontal="right"/>
    </xf>
    <xf numFmtId="40" fontId="112" fillId="58" borderId="0">
      <alignment horizontal="right"/>
    </xf>
    <xf numFmtId="0" fontId="79" fillId="63" borderId="0">
      <alignment horizontal="center"/>
    </xf>
    <xf numFmtId="0" fontId="79" fillId="63" borderId="0">
      <alignment horizontal="center"/>
    </xf>
    <xf numFmtId="177" fontId="79" fillId="63" borderId="0">
      <alignment horizontal="center"/>
    </xf>
    <xf numFmtId="0" fontId="79" fillId="58" borderId="0">
      <alignment horizontal="center" vertical="center"/>
    </xf>
    <xf numFmtId="0" fontId="14" fillId="0" borderId="0"/>
    <xf numFmtId="0" fontId="79" fillId="63" borderId="0">
      <alignment horizontal="center"/>
    </xf>
    <xf numFmtId="0" fontId="113" fillId="58" borderId="0">
      <alignment horizontal="right"/>
    </xf>
    <xf numFmtId="0" fontId="113" fillId="58" borderId="0">
      <alignment horizontal="right"/>
    </xf>
    <xf numFmtId="0" fontId="113" fillId="58" borderId="0">
      <alignment horizontal="right"/>
    </xf>
    <xf numFmtId="0" fontId="113" fillId="58" borderId="0">
      <alignment horizontal="right"/>
    </xf>
    <xf numFmtId="0" fontId="113" fillId="58" borderId="0">
      <alignment horizontal="right"/>
    </xf>
    <xf numFmtId="0" fontId="79" fillId="63" borderId="0">
      <alignment horizontal="center"/>
    </xf>
    <xf numFmtId="177" fontId="79" fillId="63" borderId="0">
      <alignment horizontal="center"/>
    </xf>
    <xf numFmtId="0" fontId="113" fillId="58" borderId="0">
      <alignment horizontal="right"/>
    </xf>
    <xf numFmtId="0" fontId="113" fillId="58" borderId="0">
      <alignment horizontal="right"/>
    </xf>
    <xf numFmtId="0" fontId="79" fillId="58" borderId="0">
      <alignment horizontal="center" vertical="center"/>
    </xf>
    <xf numFmtId="0" fontId="79" fillId="58" borderId="0">
      <alignment horizontal="center" vertical="center"/>
    </xf>
    <xf numFmtId="166" fontId="79" fillId="58" borderId="0">
      <alignment horizontal="center" vertical="center"/>
    </xf>
    <xf numFmtId="166" fontId="79" fillId="58" borderId="0">
      <alignment horizontal="center" vertical="center"/>
    </xf>
    <xf numFmtId="0" fontId="113" fillId="58" borderId="0">
      <alignment horizontal="right"/>
    </xf>
    <xf numFmtId="0" fontId="96" fillId="64" borderId="0"/>
    <xf numFmtId="0" fontId="96" fillId="64" borderId="0"/>
    <xf numFmtId="177" fontId="96" fillId="64" borderId="0"/>
    <xf numFmtId="0" fontId="80" fillId="58" borderId="1"/>
    <xf numFmtId="0" fontId="80" fillId="58" borderId="1"/>
    <xf numFmtId="170" fontId="114" fillId="58" borderId="1"/>
    <xf numFmtId="0" fontId="80" fillId="58" borderId="1"/>
    <xf numFmtId="0" fontId="14" fillId="0" borderId="0"/>
    <xf numFmtId="0" fontId="96" fillId="64" borderId="0"/>
    <xf numFmtId="0" fontId="114" fillId="58" borderId="1"/>
    <xf numFmtId="0" fontId="114" fillId="58" borderId="1"/>
    <xf numFmtId="0" fontId="114" fillId="58" borderId="1"/>
    <xf numFmtId="0" fontId="114" fillId="58" borderId="1"/>
    <xf numFmtId="0" fontId="114" fillId="58" borderId="1"/>
    <xf numFmtId="0" fontId="96" fillId="64" borderId="0"/>
    <xf numFmtId="170" fontId="114" fillId="58" borderId="1"/>
    <xf numFmtId="0" fontId="114" fillId="58" borderId="1"/>
    <xf numFmtId="0" fontId="114" fillId="58" borderId="1"/>
    <xf numFmtId="0" fontId="80" fillId="58" borderId="1"/>
    <xf numFmtId="166" fontId="80" fillId="58" borderId="1"/>
    <xf numFmtId="166" fontId="80" fillId="58" borderId="1"/>
    <xf numFmtId="0" fontId="114" fillId="58" borderId="1"/>
    <xf numFmtId="0" fontId="115" fillId="56" borderId="0" applyBorder="0">
      <alignment horizontal="centerContinuous"/>
    </xf>
    <xf numFmtId="0" fontId="115" fillId="56" borderId="0" applyBorder="0">
      <alignment horizontal="centerContinuous"/>
    </xf>
    <xf numFmtId="177" fontId="115" fillId="56" borderId="0" applyBorder="0">
      <alignment horizontal="centerContinuous"/>
    </xf>
    <xf numFmtId="0" fontId="79" fillId="58" borderId="0" applyBorder="0">
      <alignment horizontal="centerContinuous"/>
    </xf>
    <xf numFmtId="0" fontId="14" fillId="0" borderId="0"/>
    <xf numFmtId="0" fontId="115" fillId="56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115" fillId="56" borderId="0" applyBorder="0">
      <alignment horizontal="centerContinuous"/>
    </xf>
    <xf numFmtId="177" fontId="115" fillId="56" borderId="0" applyBorder="0">
      <alignment horizontal="centerContinuous"/>
    </xf>
    <xf numFmtId="0" fontId="114" fillId="0" borderId="0" applyBorder="0">
      <alignment horizontal="centerContinuous"/>
    </xf>
    <xf numFmtId="0" fontId="114" fillId="0" borderId="0" applyBorder="0">
      <alignment horizontal="centerContinuous"/>
    </xf>
    <xf numFmtId="0" fontId="79" fillId="58" borderId="0" applyBorder="0">
      <alignment horizontal="centerContinuous"/>
    </xf>
    <xf numFmtId="0" fontId="79" fillId="58" borderId="0" applyBorder="0">
      <alignment horizontal="centerContinuous"/>
    </xf>
    <xf numFmtId="166" fontId="79" fillId="58" borderId="0" applyBorder="0">
      <alignment horizontal="centerContinuous"/>
    </xf>
    <xf numFmtId="166" fontId="79" fillId="58" borderId="0" applyBorder="0">
      <alignment horizontal="centerContinuous"/>
    </xf>
    <xf numFmtId="0" fontId="114" fillId="0" borderId="0" applyBorder="0">
      <alignment horizontal="centerContinuous"/>
    </xf>
    <xf numFmtId="0" fontId="116" fillId="64" borderId="0" applyBorder="0">
      <alignment horizontal="centerContinuous"/>
    </xf>
    <xf numFmtId="0" fontId="116" fillId="64" borderId="0" applyBorder="0">
      <alignment horizontal="centerContinuous"/>
    </xf>
    <xf numFmtId="177" fontId="116" fillId="64" borderId="0" applyBorder="0">
      <alignment horizontal="centerContinuous"/>
    </xf>
    <xf numFmtId="0" fontId="117" fillId="64" borderId="0" applyBorder="0">
      <alignment horizontal="centerContinuous"/>
    </xf>
    <xf numFmtId="0" fontId="81" fillId="58" borderId="0" applyBorder="0">
      <alignment horizontal="centerContinuous"/>
    </xf>
    <xf numFmtId="0" fontId="14" fillId="0" borderId="0"/>
    <xf numFmtId="0" fontId="116" fillId="6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6" fillId="64" borderId="0" applyBorder="0">
      <alignment horizontal="centerContinuous"/>
    </xf>
    <xf numFmtId="177" fontId="116" fillId="6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81" fillId="58" borderId="0" applyBorder="0">
      <alignment horizontal="centerContinuous"/>
    </xf>
    <xf numFmtId="0" fontId="81" fillId="58" borderId="0" applyBorder="0">
      <alignment horizontal="centerContinuous"/>
    </xf>
    <xf numFmtId="166" fontId="81" fillId="58" borderId="0" applyBorder="0">
      <alignment horizontal="centerContinuous"/>
    </xf>
    <xf numFmtId="166" fontId="81" fillId="58" borderId="0" applyBorder="0">
      <alignment horizontal="centerContinuous"/>
    </xf>
    <xf numFmtId="0" fontId="118" fillId="0" borderId="0" applyBorder="0">
      <alignment horizontal="centerContinuous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8" fontId="119" fillId="65" borderId="29">
      <alignment horizontal="left"/>
    </xf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120" fillId="0" borderId="31">
      <alignment horizontal="center"/>
    </xf>
    <xf numFmtId="3" fontId="73" fillId="0" borderId="0" applyFont="0" applyFill="0" applyBorder="0" applyAlignment="0" applyProtection="0"/>
    <xf numFmtId="0" fontId="73" fillId="66" borderId="0" applyNumberFormat="0" applyFont="0" applyBorder="0" applyAlignment="0" applyProtection="0"/>
    <xf numFmtId="177" fontId="80" fillId="43" borderId="0">
      <alignment horizontal="center"/>
    </xf>
    <xf numFmtId="0" fontId="80" fillId="43" borderId="0">
      <alignment horizontal="center"/>
    </xf>
    <xf numFmtId="0" fontId="80" fillId="43" borderId="0">
      <alignment horizontal="center"/>
    </xf>
    <xf numFmtId="177" fontId="80" fillId="43" borderId="0">
      <alignment horizontal="center"/>
    </xf>
    <xf numFmtId="0" fontId="80" fillId="43" borderId="0">
      <alignment horizontal="center"/>
    </xf>
    <xf numFmtId="0" fontId="14" fillId="0" borderId="0"/>
    <xf numFmtId="49" fontId="121" fillId="56" borderId="0">
      <alignment horizontal="center"/>
    </xf>
    <xf numFmtId="0" fontId="14" fillId="0" borderId="0"/>
    <xf numFmtId="49" fontId="121" fillId="56" borderId="0">
      <alignment horizontal="center"/>
    </xf>
    <xf numFmtId="0" fontId="104" fillId="0" borderId="0"/>
    <xf numFmtId="177" fontId="97" fillId="61" borderId="0">
      <alignment horizontal="center"/>
    </xf>
    <xf numFmtId="0" fontId="97" fillId="61" borderId="0">
      <alignment horizontal="center"/>
    </xf>
    <xf numFmtId="0" fontId="97" fillId="61" borderId="0">
      <alignment horizontal="center"/>
    </xf>
    <xf numFmtId="177" fontId="97" fillId="61" borderId="0">
      <alignment horizontal="center"/>
    </xf>
    <xf numFmtId="0" fontId="14" fillId="0" borderId="0"/>
    <xf numFmtId="177" fontId="97" fillId="61" borderId="0">
      <alignment horizontal="centerContinuous"/>
    </xf>
    <xf numFmtId="0" fontId="97" fillId="61" borderId="0">
      <alignment horizontal="centerContinuous"/>
    </xf>
    <xf numFmtId="0" fontId="97" fillId="61" borderId="0">
      <alignment horizontal="centerContinuous"/>
    </xf>
    <xf numFmtId="177" fontId="97" fillId="61" borderId="0">
      <alignment horizontal="centerContinuous"/>
    </xf>
    <xf numFmtId="0" fontId="14" fillId="0" borderId="0"/>
    <xf numFmtId="177" fontId="122" fillId="56" borderId="0">
      <alignment horizontal="left"/>
    </xf>
    <xf numFmtId="0" fontId="122" fillId="56" borderId="0">
      <alignment horizontal="left"/>
    </xf>
    <xf numFmtId="0" fontId="122" fillId="56" borderId="0">
      <alignment horizontal="left"/>
    </xf>
    <xf numFmtId="177" fontId="122" fillId="56" borderId="0">
      <alignment horizontal="left"/>
    </xf>
    <xf numFmtId="0" fontId="14" fillId="0" borderId="0"/>
    <xf numFmtId="49" fontId="122" fillId="56" borderId="0">
      <alignment horizontal="center"/>
    </xf>
    <xf numFmtId="0" fontId="14" fillId="0" borderId="0"/>
    <xf numFmtId="49" fontId="122" fillId="56" borderId="0">
      <alignment horizontal="center"/>
    </xf>
    <xf numFmtId="177" fontId="96" fillId="61" borderId="0">
      <alignment horizontal="left"/>
    </xf>
    <xf numFmtId="0" fontId="96" fillId="61" borderId="0">
      <alignment horizontal="left"/>
    </xf>
    <xf numFmtId="0" fontId="96" fillId="61" borderId="0">
      <alignment horizontal="left"/>
    </xf>
    <xf numFmtId="177" fontId="96" fillId="61" borderId="0">
      <alignment horizontal="left"/>
    </xf>
    <xf numFmtId="0" fontId="14" fillId="0" borderId="0"/>
    <xf numFmtId="49" fontId="122" fillId="56" borderId="0">
      <alignment horizontal="left"/>
    </xf>
    <xf numFmtId="0" fontId="14" fillId="0" borderId="0"/>
    <xf numFmtId="49" fontId="122" fillId="56" borderId="0">
      <alignment horizontal="left"/>
    </xf>
    <xf numFmtId="177" fontId="96" fillId="61" borderId="0">
      <alignment horizontal="centerContinuous"/>
    </xf>
    <xf numFmtId="0" fontId="96" fillId="61" borderId="0">
      <alignment horizontal="centerContinuous"/>
    </xf>
    <xf numFmtId="0" fontId="96" fillId="61" borderId="0">
      <alignment horizontal="centerContinuous"/>
    </xf>
    <xf numFmtId="177" fontId="96" fillId="61" borderId="0">
      <alignment horizontal="centerContinuous"/>
    </xf>
    <xf numFmtId="0" fontId="14" fillId="0" borderId="0"/>
    <xf numFmtId="177" fontId="96" fillId="61" borderId="0">
      <alignment horizontal="right"/>
    </xf>
    <xf numFmtId="0" fontId="96" fillId="61" borderId="0">
      <alignment horizontal="right"/>
    </xf>
    <xf numFmtId="0" fontId="96" fillId="61" borderId="0">
      <alignment horizontal="right"/>
    </xf>
    <xf numFmtId="177" fontId="96" fillId="61" borderId="0">
      <alignment horizontal="right"/>
    </xf>
    <xf numFmtId="0" fontId="14" fillId="0" borderId="0"/>
    <xf numFmtId="49" fontId="80" fillId="56" borderId="0">
      <alignment horizontal="left"/>
    </xf>
    <xf numFmtId="49" fontId="80" fillId="56" borderId="0">
      <alignment horizontal="left"/>
    </xf>
    <xf numFmtId="49" fontId="80" fillId="56" borderId="0">
      <alignment horizontal="left"/>
    </xf>
    <xf numFmtId="0" fontId="14" fillId="0" borderId="0"/>
    <xf numFmtId="177" fontId="97" fillId="61" borderId="0">
      <alignment horizontal="right"/>
    </xf>
    <xf numFmtId="0" fontId="97" fillId="61" borderId="0">
      <alignment horizontal="right"/>
    </xf>
    <xf numFmtId="0" fontId="97" fillId="61" borderId="0">
      <alignment horizontal="right"/>
    </xf>
    <xf numFmtId="177" fontId="97" fillId="61" borderId="0">
      <alignment horizontal="right"/>
    </xf>
    <xf numFmtId="0" fontId="14" fillId="0" borderId="0"/>
    <xf numFmtId="177" fontId="122" fillId="40" borderId="0">
      <alignment horizontal="center"/>
    </xf>
    <xf numFmtId="0" fontId="122" fillId="40" borderId="0">
      <alignment horizontal="center"/>
    </xf>
    <xf numFmtId="0" fontId="122" fillId="40" borderId="0">
      <alignment horizontal="center"/>
    </xf>
    <xf numFmtId="177" fontId="122" fillId="40" borderId="0">
      <alignment horizontal="center"/>
    </xf>
    <xf numFmtId="0" fontId="14" fillId="0" borderId="0"/>
    <xf numFmtId="177" fontId="123" fillId="40" borderId="0">
      <alignment horizontal="center"/>
    </xf>
    <xf numFmtId="0" fontId="123" fillId="40" borderId="0">
      <alignment horizontal="center"/>
    </xf>
    <xf numFmtId="0" fontId="123" fillId="40" borderId="0">
      <alignment horizontal="center"/>
    </xf>
    <xf numFmtId="177" fontId="123" fillId="40" borderId="0">
      <alignment horizontal="center"/>
    </xf>
    <xf numFmtId="0" fontId="14" fillId="0" borderId="0"/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44" fillId="67" borderId="40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124" fillId="67" borderId="41" applyNumberFormat="0" applyProtection="0">
      <alignment vertical="center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4" fontId="44" fillId="67" borderId="40" applyNumberFormat="0" applyProtection="0">
      <alignment horizontal="left" vertical="center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0" fontId="44" fillId="68" borderId="41" applyNumberFormat="0" applyProtection="0">
      <alignment horizontal="left" vertical="top" indent="1"/>
    </xf>
    <xf numFmtId="4" fontId="44" fillId="64" borderId="0" applyNumberFormat="0" applyProtection="0">
      <alignment horizontal="left" vertical="center" indent="1"/>
    </xf>
    <xf numFmtId="4" fontId="44" fillId="64" borderId="0" applyNumberFormat="0" applyProtection="0">
      <alignment horizontal="left" vertical="center" indent="1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6" fillId="67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69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25" fillId="70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43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4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6" fillId="35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52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25" fillId="49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16" fillId="48" borderId="41" applyNumberFormat="0" applyProtection="0">
      <alignment horizontal="right" vertical="center"/>
    </xf>
    <xf numFmtId="4" fontId="44" fillId="71" borderId="0" applyNumberFormat="0" applyProtection="0">
      <alignment horizontal="left" vertical="center" indent="1"/>
    </xf>
    <xf numFmtId="4" fontId="44" fillId="71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21" fillId="72" borderId="0" applyNumberFormat="0" applyProtection="0">
      <alignment horizontal="left" vertical="center" indent="1"/>
    </xf>
    <xf numFmtId="4" fontId="121" fillId="72" borderId="0" applyNumberFormat="0" applyProtection="0">
      <alignment horizontal="left" vertical="center" indent="1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40" applyNumberFormat="0" applyProtection="0">
      <alignment horizontal="right" vertical="center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68" borderId="0" applyNumberFormat="0" applyProtection="0">
      <alignment horizontal="left" vertical="center" indent="1"/>
    </xf>
    <xf numFmtId="4" fontId="16" fillId="68" borderId="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74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26" fillId="73" borderId="41" applyNumberFormat="0" applyProtection="0">
      <alignment vertical="center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4" fontId="16" fillId="46" borderId="41" applyNumberFormat="0" applyProtection="0">
      <alignment horizontal="left" vertical="center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0" fontId="16" fillId="46" borderId="41" applyNumberFormat="0" applyProtection="0">
      <alignment horizontal="left" vertical="top" indent="1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16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44" fillId="74" borderId="40" applyNumberFormat="0" applyProtection="0">
      <alignment horizontal="right" vertical="center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4" fontId="16" fillId="46" borderId="40" applyNumberFormat="0" applyProtection="0">
      <alignment horizontal="left" vertical="center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0" fontId="16" fillId="46" borderId="40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4" fontId="16" fillId="0" borderId="41" applyNumberFormat="0" applyProtection="0">
      <alignment horizontal="right" vertical="center"/>
    </xf>
    <xf numFmtId="187" fontId="128" fillId="0" borderId="42" applyNumberFormat="0" applyProtection="0">
      <alignment horizontal="right" vertical="center"/>
    </xf>
    <xf numFmtId="187" fontId="129" fillId="0" borderId="43" applyNumberFormat="0" applyProtection="0">
      <alignment horizontal="right" vertical="center"/>
    </xf>
    <xf numFmtId="0" fontId="129" fillId="75" borderId="44" applyNumberFormat="0" applyAlignment="0" applyProtection="0">
      <alignment horizontal="left" vertical="center" indent="1"/>
    </xf>
    <xf numFmtId="0" fontId="130" fillId="0" borderId="45" applyNumberFormat="0" applyFill="0" applyBorder="0" applyAlignment="0" applyProtection="0"/>
    <xf numFmtId="0" fontId="131" fillId="76" borderId="44" applyNumberFormat="0" applyAlignment="0" applyProtection="0">
      <alignment horizontal="left" vertical="center" indent="1"/>
    </xf>
    <xf numFmtId="0" fontId="131" fillId="77" borderId="44" applyNumberFormat="0" applyAlignment="0" applyProtection="0">
      <alignment horizontal="left" vertical="center" indent="1"/>
    </xf>
    <xf numFmtId="0" fontId="131" fillId="78" borderId="44" applyNumberFormat="0" applyAlignment="0" applyProtection="0">
      <alignment horizontal="left" vertical="center" indent="1"/>
    </xf>
    <xf numFmtId="0" fontId="131" fillId="79" borderId="44" applyNumberFormat="0" applyAlignment="0" applyProtection="0">
      <alignment horizontal="left" vertical="center" indent="1"/>
    </xf>
    <xf numFmtId="0" fontId="131" fillId="80" borderId="43" applyNumberFormat="0" applyAlignment="0" applyProtection="0">
      <alignment horizontal="left" vertical="center" indent="1"/>
    </xf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0" fontId="16" fillId="0" borderId="46" applyNumberFormat="0" applyFont="0" applyFill="0" applyBorder="0" applyAlignment="0" applyProtection="0"/>
    <xf numFmtId="187" fontId="128" fillId="81" borderId="44" applyNumberFormat="0" applyAlignment="0" applyProtection="0">
      <alignment horizontal="left" vertical="center" indent="1"/>
    </xf>
    <xf numFmtId="0" fontId="129" fillId="75" borderId="43" applyNumberFormat="0" applyAlignment="0" applyProtection="0">
      <alignment horizontal="left" vertical="center" indent="1"/>
    </xf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04" fillId="0" borderId="33"/>
    <xf numFmtId="49" fontId="16" fillId="0" borderId="30">
      <alignment horizontal="center" vertical="center"/>
      <protection locked="0"/>
    </xf>
    <xf numFmtId="0" fontId="132" fillId="61" borderId="0"/>
    <xf numFmtId="170" fontId="82" fillId="0" borderId="0" applyNumberFormat="0" applyFill="0" applyBorder="0" applyAlignment="0" applyProtection="0"/>
    <xf numFmtId="0" fontId="16" fillId="0" borderId="26" applyNumberFormat="0" applyFont="0" applyFill="0" applyAlignment="0" applyProtection="0"/>
    <xf numFmtId="177" fontId="103" fillId="0" borderId="47" applyNumberFormat="0" applyFont="0" applyBorder="0" applyAlignment="0" applyProtection="0"/>
    <xf numFmtId="0" fontId="84" fillId="0" borderId="48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84" fillId="0" borderId="49" applyNumberFormat="0" applyFill="0" applyAlignment="0" applyProtection="0"/>
    <xf numFmtId="0" fontId="14" fillId="0" borderId="0"/>
    <xf numFmtId="0" fontId="16" fillId="0" borderId="26" applyNumberFormat="0" applyFont="0" applyFill="0" applyAlignment="0" applyProtection="0"/>
    <xf numFmtId="0" fontId="14" fillId="0" borderId="0"/>
    <xf numFmtId="177" fontId="103" fillId="0" borderId="47" applyNumberFormat="0" applyFont="0" applyBorder="0" applyAlignment="0" applyProtection="0"/>
    <xf numFmtId="0" fontId="110" fillId="0" borderId="50"/>
    <xf numFmtId="0" fontId="110" fillId="0" borderId="33"/>
    <xf numFmtId="0" fontId="111" fillId="0" borderId="0"/>
    <xf numFmtId="0" fontId="111" fillId="0" borderId="0"/>
    <xf numFmtId="177" fontId="133" fillId="56" borderId="0">
      <alignment horizontal="center"/>
    </xf>
    <xf numFmtId="0" fontId="133" fillId="56" borderId="0">
      <alignment horizontal="center"/>
    </xf>
    <xf numFmtId="177" fontId="133" fillId="56" borderId="0">
      <alignment horizontal="center"/>
    </xf>
    <xf numFmtId="0" fontId="14" fillId="0" borderId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2" fillId="0" borderId="0"/>
    <xf numFmtId="0" fontId="139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15" fillId="0" borderId="0" xfId="0" applyFont="1"/>
    <xf numFmtId="0" fontId="91" fillId="0" borderId="0" xfId="0" applyFont="1" applyFill="1"/>
    <xf numFmtId="44" fontId="91" fillId="0" borderId="0" xfId="2" applyFont="1" applyFill="1"/>
    <xf numFmtId="0" fontId="91" fillId="0" borderId="0" xfId="0" applyFont="1" applyFill="1" applyBorder="1"/>
    <xf numFmtId="169" fontId="134" fillId="0" borderId="0" xfId="2" applyNumberFormat="1" applyFont="1"/>
    <xf numFmtId="10" fontId="134" fillId="0" borderId="0" xfId="1986" applyNumberFormat="1" applyFont="1"/>
    <xf numFmtId="0" fontId="134" fillId="0" borderId="0" xfId="0" applyFont="1"/>
    <xf numFmtId="0" fontId="136" fillId="0" borderId="0" xfId="0" quotePrefix="1" applyFont="1" applyAlignment="1">
      <alignment horizontal="right"/>
    </xf>
    <xf numFmtId="0" fontId="136" fillId="0" borderId="0" xfId="0" applyFont="1" applyAlignment="1">
      <alignment horizontal="right"/>
    </xf>
    <xf numFmtId="169" fontId="134" fillId="0" borderId="0" xfId="2" applyNumberFormat="1" applyFont="1" applyFill="1"/>
    <xf numFmtId="0" fontId="134" fillId="0" borderId="0" xfId="0" quotePrefix="1" applyFont="1" applyAlignment="1">
      <alignment horizontal="left"/>
    </xf>
    <xf numFmtId="169" fontId="137" fillId="0" borderId="0" xfId="2" applyNumberFormat="1" applyFont="1"/>
    <xf numFmtId="37" fontId="134" fillId="0" borderId="0" xfId="0" applyNumberFormat="1" applyFont="1"/>
    <xf numFmtId="37" fontId="134" fillId="0" borderId="0" xfId="0" quotePrefix="1" applyNumberFormat="1" applyFont="1" applyAlignment="1">
      <alignment horizontal="left"/>
    </xf>
    <xf numFmtId="169" fontId="137" fillId="0" borderId="0" xfId="2" applyNumberFormat="1" applyFont="1" applyFill="1"/>
    <xf numFmtId="10" fontId="137" fillId="0" borderId="0" xfId="1986" applyNumberFormat="1" applyFont="1"/>
    <xf numFmtId="41" fontId="134" fillId="0" borderId="0" xfId="0" applyNumberFormat="1" applyFont="1"/>
    <xf numFmtId="41" fontId="134" fillId="0" borderId="0" xfId="0" applyNumberFormat="1" applyFont="1" applyFill="1"/>
    <xf numFmtId="169" fontId="134" fillId="0" borderId="27" xfId="1360" applyNumberFormat="1" applyFont="1" applyBorder="1"/>
    <xf numFmtId="10" fontId="134" fillId="0" borderId="27" xfId="1986" applyNumberFormat="1" applyFont="1" applyBorder="1"/>
    <xf numFmtId="0" fontId="135" fillId="0" borderId="0" xfId="0" quotePrefix="1" applyFont="1" applyFill="1" applyBorder="1" applyAlignment="1">
      <alignment horizontal="left"/>
    </xf>
    <xf numFmtId="0" fontId="134" fillId="0" borderId="0" xfId="0" applyFont="1" applyFill="1"/>
    <xf numFmtId="168" fontId="134" fillId="0" borderId="0" xfId="1" applyNumberFormat="1" applyFont="1" applyFill="1" applyAlignment="1">
      <alignment horizontal="center"/>
    </xf>
    <xf numFmtId="0" fontId="134" fillId="0" borderId="0" xfId="0" applyFont="1" applyFill="1" applyAlignment="1">
      <alignment horizontal="center" wrapText="1"/>
    </xf>
    <xf numFmtId="164" fontId="137" fillId="0" borderId="0" xfId="1" applyNumberFormat="1" applyFont="1" applyFill="1"/>
    <xf numFmtId="164" fontId="134" fillId="0" borderId="0" xfId="1" applyNumberFormat="1" applyFont="1" applyFill="1"/>
    <xf numFmtId="169" fontId="134" fillId="0" borderId="0" xfId="0" applyNumberFormat="1" applyFont="1" applyFill="1"/>
    <xf numFmtId="0" fontId="134" fillId="0" borderId="0" xfId="0" quotePrefix="1" applyFont="1" applyFill="1" applyAlignment="1">
      <alignment horizontal="left"/>
    </xf>
    <xf numFmtId="44" fontId="134" fillId="0" borderId="0" xfId="2" applyFont="1" applyFill="1"/>
    <xf numFmtId="14" fontId="134" fillId="0" borderId="0" xfId="0" quotePrefix="1" applyNumberFormat="1" applyFont="1" applyFill="1" applyAlignment="1">
      <alignment horizontal="left"/>
    </xf>
    <xf numFmtId="44" fontId="134" fillId="0" borderId="0" xfId="2" applyFont="1" applyFill="1" applyAlignment="1">
      <alignment horizontal="center"/>
    </xf>
    <xf numFmtId="168" fontId="134" fillId="0" borderId="0" xfId="0" applyNumberFormat="1" applyFont="1" applyFill="1" applyAlignment="1">
      <alignment horizontal="center" wrapText="1"/>
    </xf>
    <xf numFmtId="44" fontId="134" fillId="0" borderId="0" xfId="2" applyFont="1" applyFill="1" applyAlignment="1">
      <alignment horizontal="center" wrapText="1"/>
    </xf>
    <xf numFmtId="10" fontId="134" fillId="0" borderId="0" xfId="3" applyNumberFormat="1" applyFont="1" applyFill="1"/>
    <xf numFmtId="0" fontId="134" fillId="0" borderId="0" xfId="0" applyFont="1" applyFill="1" applyAlignment="1">
      <alignment horizontal="left" indent="1"/>
    </xf>
    <xf numFmtId="44" fontId="137" fillId="0" borderId="0" xfId="2" applyFont="1" applyFill="1"/>
    <xf numFmtId="10" fontId="137" fillId="0" borderId="0" xfId="3" applyNumberFormat="1" applyFont="1" applyFill="1"/>
    <xf numFmtId="43" fontId="134" fillId="0" borderId="0" xfId="1" applyFont="1" applyFill="1"/>
    <xf numFmtId="0" fontId="136" fillId="0" borderId="0" xfId="0" quotePrefix="1" applyFont="1" applyFill="1" applyAlignment="1">
      <alignment horizontal="right"/>
    </xf>
    <xf numFmtId="44" fontId="134" fillId="0" borderId="0" xfId="2" applyNumberFormat="1" applyFont="1" applyFill="1"/>
    <xf numFmtId="169" fontId="137" fillId="0" borderId="0" xfId="2" applyNumberFormat="1" applyFont="1" applyBorder="1"/>
    <xf numFmtId="10" fontId="138" fillId="0" borderId="0" xfId="1986" applyNumberFormat="1" applyFont="1"/>
    <xf numFmtId="10" fontId="134" fillId="0" borderId="0" xfId="1986" applyNumberFormat="1" applyFont="1" applyFill="1"/>
    <xf numFmtId="41" fontId="91" fillId="0" borderId="0" xfId="0" applyNumberFormat="1" applyFont="1" applyFill="1" applyBorder="1"/>
    <xf numFmtId="10" fontId="134" fillId="0" borderId="27" xfId="3" applyNumberFormat="1" applyFont="1" applyBorder="1"/>
    <xf numFmtId="0" fontId="134" fillId="0" borderId="0" xfId="0" applyFont="1" applyFill="1" applyBorder="1"/>
    <xf numFmtId="169" fontId="136" fillId="0" borderId="0" xfId="2" applyNumberFormat="1" applyFont="1" applyFill="1" applyBorder="1"/>
    <xf numFmtId="172" fontId="138" fillId="0" borderId="0" xfId="0" applyNumberFormat="1" applyFont="1" applyFill="1" applyBorder="1"/>
    <xf numFmtId="0" fontId="134" fillId="0" borderId="27" xfId="0" applyFont="1" applyFill="1" applyBorder="1" applyAlignment="1">
      <alignment horizontal="center" vertical="center"/>
    </xf>
    <xf numFmtId="0" fontId="134" fillId="0" borderId="27" xfId="0" applyFont="1" applyFill="1" applyBorder="1" applyAlignment="1">
      <alignment horizontal="center" vertical="center" wrapText="1"/>
    </xf>
    <xf numFmtId="44" fontId="134" fillId="0" borderId="27" xfId="2" applyFont="1" applyFill="1" applyBorder="1" applyAlignment="1">
      <alignment horizontal="center" vertical="center" wrapText="1"/>
    </xf>
    <xf numFmtId="0" fontId="134" fillId="0" borderId="27" xfId="0" quotePrefix="1" applyFont="1" applyFill="1" applyBorder="1" applyAlignment="1">
      <alignment horizontal="center" vertical="center" wrapText="1"/>
    </xf>
    <xf numFmtId="0" fontId="134" fillId="0" borderId="2" xfId="0" applyFont="1" applyBorder="1"/>
    <xf numFmtId="0" fontId="91" fillId="0" borderId="0" xfId="0" applyFont="1" applyFill="1" applyAlignment="1">
      <alignment horizontal="right"/>
    </xf>
    <xf numFmtId="0" fontId="134" fillId="0" borderId="2" xfId="0" quotePrefix="1" applyFont="1" applyBorder="1" applyAlignment="1">
      <alignment horizontal="left"/>
    </xf>
    <xf numFmtId="0" fontId="134" fillId="0" borderId="0" xfId="0" quotePrefix="1" applyFont="1" applyAlignment="1">
      <alignment horizontal="left" indent="7"/>
    </xf>
    <xf numFmtId="191" fontId="137" fillId="0" borderId="0" xfId="0" applyNumberFormat="1" applyFont="1" applyFill="1" applyBorder="1"/>
    <xf numFmtId="0" fontId="91" fillId="83" borderId="0" xfId="0" applyFont="1" applyFill="1" applyBorder="1"/>
    <xf numFmtId="169" fontId="134" fillId="0" borderId="0" xfId="1360" applyNumberFormat="1" applyFont="1" applyBorder="1"/>
    <xf numFmtId="10" fontId="134" fillId="0" borderId="0" xfId="1986" applyNumberFormat="1" applyFont="1" applyBorder="1"/>
    <xf numFmtId="43" fontId="136" fillId="0" borderId="0" xfId="1" applyFont="1" applyBorder="1" applyAlignment="1">
      <alignment horizontal="left"/>
    </xf>
    <xf numFmtId="41" fontId="134" fillId="0" borderId="0" xfId="1782" applyFont="1" applyFill="1" applyBorder="1"/>
    <xf numFmtId="41" fontId="136" fillId="0" borderId="0" xfId="1782" applyFont="1" applyBorder="1" applyAlignment="1">
      <alignment horizontal="left"/>
    </xf>
    <xf numFmtId="41" fontId="134" fillId="0" borderId="0" xfId="1782" applyFont="1" applyBorder="1" applyAlignment="1">
      <alignment horizontal="left"/>
    </xf>
    <xf numFmtId="171" fontId="140" fillId="0" borderId="28" xfId="4" applyNumberFormat="1" applyFont="1" applyFill="1" applyBorder="1" applyProtection="1"/>
    <xf numFmtId="41" fontId="136" fillId="0" borderId="28" xfId="1782" quotePrefix="1" applyFont="1" applyFill="1" applyBorder="1" applyAlignment="1">
      <alignment horizontal="center"/>
    </xf>
    <xf numFmtId="41" fontId="134" fillId="0" borderId="28" xfId="1782" applyFont="1" applyFill="1" applyBorder="1" applyAlignment="1">
      <alignment horizontal="center"/>
    </xf>
    <xf numFmtId="170" fontId="134" fillId="0" borderId="51" xfId="4" quotePrefix="1" applyFont="1" applyBorder="1" applyAlignment="1">
      <alignment horizontal="center"/>
    </xf>
    <xf numFmtId="164" fontId="134" fillId="0" borderId="28" xfId="13" applyNumberFormat="1" applyFont="1" applyFill="1" applyBorder="1" applyAlignment="1">
      <alignment horizontal="center"/>
    </xf>
    <xf numFmtId="171" fontId="140" fillId="0" borderId="0" xfId="4" applyNumberFormat="1" applyFont="1" applyFill="1" applyBorder="1" applyProtection="1"/>
    <xf numFmtId="41" fontId="134" fillId="0" borderId="0" xfId="1782" applyFont="1" applyFill="1" applyBorder="1" applyAlignment="1">
      <alignment horizontal="center"/>
    </xf>
    <xf numFmtId="170" fontId="134" fillId="0" borderId="0" xfId="4" applyFont="1" applyBorder="1" applyAlignment="1">
      <alignment horizontal="center"/>
    </xf>
    <xf numFmtId="164" fontId="134" fillId="0" borderId="0" xfId="13" applyNumberFormat="1" applyFont="1" applyFill="1" applyBorder="1" applyAlignment="1">
      <alignment horizontal="center"/>
    </xf>
    <xf numFmtId="171" fontId="140" fillId="0" borderId="2" xfId="4" applyNumberFormat="1" applyFont="1" applyFill="1" applyBorder="1" applyProtection="1"/>
    <xf numFmtId="41" fontId="134" fillId="0" borderId="2" xfId="1782" applyFont="1" applyFill="1" applyBorder="1"/>
    <xf numFmtId="41" fontId="134" fillId="0" borderId="2" xfId="1782" applyFont="1" applyFill="1" applyBorder="1" applyAlignment="1">
      <alignment horizontal="center"/>
    </xf>
    <xf numFmtId="170" fontId="134" fillId="0" borderId="2" xfId="4" applyFont="1" applyBorder="1" applyAlignment="1">
      <alignment horizontal="center"/>
    </xf>
    <xf numFmtId="164" fontId="134" fillId="0" borderId="2" xfId="13" applyNumberFormat="1" applyFont="1" applyFill="1" applyBorder="1" applyAlignment="1">
      <alignment horizontal="center"/>
    </xf>
    <xf numFmtId="170" fontId="136" fillId="0" borderId="0" xfId="4" quotePrefix="1" applyFont="1" applyFill="1" applyBorder="1" applyAlignment="1">
      <alignment horizontal="left"/>
    </xf>
    <xf numFmtId="41" fontId="134" fillId="0" borderId="0" xfId="1782" quotePrefix="1" applyFont="1" applyFill="1" applyBorder="1" applyAlignment="1">
      <alignment horizontal="left"/>
    </xf>
    <xf numFmtId="190" fontId="134" fillId="0" borderId="0" xfId="1782" applyNumberFormat="1" applyFont="1" applyFill="1" applyBorder="1"/>
    <xf numFmtId="44" fontId="134" fillId="0" borderId="0" xfId="1360" applyFont="1" applyFill="1" applyBorder="1" applyProtection="1">
      <protection locked="0"/>
    </xf>
    <xf numFmtId="191" fontId="134" fillId="0" borderId="0" xfId="1360" applyNumberFormat="1" applyFont="1" applyFill="1" applyBorder="1"/>
    <xf numFmtId="169" fontId="134" fillId="0" borderId="0" xfId="1360" applyNumberFormat="1" applyFont="1" applyFill="1" applyBorder="1"/>
    <xf numFmtId="44" fontId="134" fillId="0" borderId="0" xfId="2" applyNumberFormat="1" applyFont="1" applyFill="1" applyBorder="1"/>
    <xf numFmtId="192" fontId="134" fillId="0" borderId="0" xfId="1360" applyNumberFormat="1" applyFont="1" applyFill="1" applyBorder="1" applyProtection="1">
      <protection locked="0"/>
    </xf>
    <xf numFmtId="41" fontId="134" fillId="0" borderId="0" xfId="1782" applyFont="1" applyFill="1" applyBorder="1" applyAlignment="1">
      <alignment horizontal="left"/>
    </xf>
    <xf numFmtId="165" fontId="134" fillId="0" borderId="0" xfId="1360" applyNumberFormat="1" applyFont="1" applyFill="1" applyBorder="1" applyProtection="1">
      <protection locked="0"/>
    </xf>
    <xf numFmtId="10" fontId="134" fillId="0" borderId="0" xfId="1986" applyNumberFormat="1" applyFont="1" applyFill="1" applyBorder="1"/>
    <xf numFmtId="192" fontId="137" fillId="0" borderId="0" xfId="1360" applyNumberFormat="1" applyFont="1" applyFill="1" applyBorder="1" applyProtection="1">
      <protection locked="0"/>
    </xf>
    <xf numFmtId="41" fontId="134" fillId="0" borderId="0" xfId="1782" quotePrefix="1" applyFont="1" applyFill="1" applyBorder="1" applyAlignment="1">
      <alignment horizontal="left" indent="1"/>
    </xf>
    <xf numFmtId="41" fontId="134" fillId="0" borderId="0" xfId="1782" applyFont="1" applyFill="1" applyBorder="1" applyAlignment="1">
      <alignment horizontal="right"/>
    </xf>
    <xf numFmtId="165" fontId="134" fillId="0" borderId="0" xfId="2" applyNumberFormat="1" applyFont="1" applyFill="1" applyBorder="1"/>
    <xf numFmtId="165" fontId="134" fillId="0" borderId="0" xfId="1782" applyNumberFormat="1" applyFont="1" applyFill="1" applyBorder="1"/>
    <xf numFmtId="41" fontId="134" fillId="0" borderId="0" xfId="1782" applyFont="1" applyFill="1" applyBorder="1" applyAlignment="1"/>
    <xf numFmtId="164" fontId="136" fillId="0" borderId="0" xfId="13" applyNumberFormat="1" applyFont="1" applyFill="1" applyBorder="1" applyAlignment="1">
      <alignment horizontal="left"/>
    </xf>
    <xf numFmtId="41" fontId="136" fillId="0" borderId="0" xfId="1782" applyFont="1" applyFill="1" applyBorder="1" applyAlignment="1"/>
    <xf numFmtId="191" fontId="136" fillId="0" borderId="0" xfId="2" applyNumberFormat="1" applyFont="1" applyFill="1" applyBorder="1"/>
    <xf numFmtId="189" fontId="138" fillId="0" borderId="0" xfId="4" applyNumberFormat="1" applyFont="1" applyFill="1" applyBorder="1"/>
    <xf numFmtId="44" fontId="134" fillId="0" borderId="0" xfId="2" applyFont="1" applyFill="1" applyBorder="1"/>
    <xf numFmtId="41" fontId="136" fillId="0" borderId="0" xfId="1782" applyFont="1" applyFill="1" applyBorder="1" applyAlignment="1">
      <alignment horizontal="right"/>
    </xf>
    <xf numFmtId="170" fontId="136" fillId="0" borderId="0" xfId="4" applyFont="1" applyFill="1" applyBorder="1" applyAlignment="1">
      <alignment horizontal="right"/>
    </xf>
    <xf numFmtId="164" fontId="134" fillId="0" borderId="0" xfId="13" applyNumberFormat="1" applyFont="1" applyFill="1" applyBorder="1"/>
    <xf numFmtId="170" fontId="134" fillId="0" borderId="0" xfId="4" applyFont="1" applyFill="1" applyBorder="1"/>
    <xf numFmtId="41" fontId="136" fillId="0" borderId="0" xfId="1782" quotePrefix="1" applyFont="1" applyFill="1" applyBorder="1" applyAlignment="1"/>
    <xf numFmtId="191" fontId="141" fillId="0" borderId="0" xfId="2" applyNumberFormat="1" applyFont="1" applyFill="1" applyBorder="1"/>
    <xf numFmtId="41" fontId="134" fillId="0" borderId="0" xfId="1782" quotePrefix="1" applyFont="1" applyFill="1" applyBorder="1" applyAlignment="1"/>
    <xf numFmtId="170" fontId="138" fillId="0" borderId="0" xfId="4" applyFont="1" applyFill="1" applyBorder="1"/>
    <xf numFmtId="41" fontId="138" fillId="0" borderId="0" xfId="1782" quotePrefix="1" applyFont="1" applyFill="1" applyBorder="1" applyAlignment="1">
      <alignment horizontal="center"/>
    </xf>
    <xf numFmtId="41" fontId="138" fillId="0" borderId="0" xfId="1782" applyFont="1" applyFill="1" applyBorder="1"/>
    <xf numFmtId="169" fontId="138" fillId="0" borderId="0" xfId="1360" applyNumberFormat="1" applyFont="1" applyFill="1" applyBorder="1"/>
    <xf numFmtId="170" fontId="136" fillId="0" borderId="0" xfId="4" applyFont="1" applyFill="1" applyBorder="1" applyAlignment="1">
      <alignment horizontal="left"/>
    </xf>
    <xf numFmtId="41" fontId="136" fillId="0" borderId="0" xfId="1782" applyFont="1" applyFill="1" applyBorder="1" applyAlignment="1">
      <alignment horizontal="left"/>
    </xf>
    <xf numFmtId="191" fontId="136" fillId="0" borderId="0" xfId="1360" applyNumberFormat="1" applyFont="1" applyFill="1" applyBorder="1"/>
    <xf numFmtId="164" fontId="134" fillId="0" borderId="0" xfId="4" applyNumberFormat="1" applyFont="1" applyFill="1" applyBorder="1"/>
    <xf numFmtId="44" fontId="134" fillId="0" borderId="0" xfId="1360" applyNumberFormat="1" applyFont="1" applyFill="1" applyBorder="1" applyProtection="1">
      <protection locked="0"/>
    </xf>
    <xf numFmtId="41" fontId="134" fillId="0" borderId="0" xfId="1782" quotePrefix="1" applyFont="1" applyFill="1" applyBorder="1" applyAlignment="1">
      <alignment horizontal="center"/>
    </xf>
    <xf numFmtId="44" fontId="134" fillId="0" borderId="0" xfId="2" applyFont="1" applyFill="1" applyBorder="1" applyProtection="1">
      <protection locked="0"/>
    </xf>
    <xf numFmtId="169" fontId="134" fillId="0" borderId="0" xfId="2" applyNumberFormat="1" applyFont="1" applyFill="1" applyBorder="1"/>
    <xf numFmtId="169" fontId="138" fillId="0" borderId="0" xfId="2" applyNumberFormat="1" applyFont="1" applyFill="1" applyBorder="1"/>
    <xf numFmtId="41" fontId="136" fillId="0" borderId="0" xfId="1782" quotePrefix="1" applyFont="1" applyFill="1" applyBorder="1" applyAlignment="1">
      <alignment horizontal="center"/>
    </xf>
    <xf numFmtId="169" fontId="136" fillId="0" borderId="0" xfId="1360" applyNumberFormat="1" applyFont="1" applyFill="1" applyBorder="1"/>
    <xf numFmtId="41" fontId="134" fillId="0" borderId="0" xfId="1782" quotePrefix="1" applyFont="1" applyFill="1" applyBorder="1" applyAlignment="1">
      <alignment horizontal="right"/>
    </xf>
    <xf numFmtId="0" fontId="15" fillId="0" borderId="0" xfId="0" applyFont="1" applyFill="1"/>
    <xf numFmtId="189" fontId="138" fillId="0" borderId="0" xfId="2" applyNumberFormat="1" applyFont="1" applyFill="1" applyBorder="1"/>
    <xf numFmtId="41" fontId="134" fillId="0" borderId="2" xfId="1782" quotePrefix="1" applyFont="1" applyFill="1" applyBorder="1" applyAlignment="1">
      <alignment horizontal="center"/>
    </xf>
    <xf numFmtId="169" fontId="134" fillId="0" borderId="0" xfId="13" applyNumberFormat="1" applyFont="1" applyFill="1" applyBorder="1"/>
    <xf numFmtId="188" fontId="134" fillId="0" borderId="0" xfId="1782" applyNumberFormat="1" applyFont="1" applyFill="1" applyBorder="1"/>
    <xf numFmtId="41" fontId="134" fillId="0" borderId="0" xfId="1791" applyFont="1" applyFill="1" applyBorder="1"/>
    <xf numFmtId="170" fontId="142" fillId="0" borderId="0" xfId="4" applyFont="1" applyFill="1" applyBorder="1" applyAlignment="1">
      <alignment horizontal="right"/>
    </xf>
    <xf numFmtId="41" fontId="138" fillId="0" borderId="0" xfId="1782" quotePrefix="1" applyFont="1" applyFill="1" applyBorder="1" applyAlignment="1">
      <alignment horizontal="left"/>
    </xf>
    <xf numFmtId="164" fontId="138" fillId="0" borderId="0" xfId="13" applyNumberFormat="1" applyFont="1" applyFill="1" applyBorder="1"/>
    <xf numFmtId="41" fontId="138" fillId="0" borderId="0" xfId="1782" quotePrefix="1" applyFont="1" applyFill="1" applyBorder="1" applyAlignment="1">
      <alignment horizontal="right"/>
    </xf>
    <xf numFmtId="41" fontId="138" fillId="0" borderId="0" xfId="1792" applyFont="1" applyFill="1" applyBorder="1"/>
    <xf numFmtId="44" fontId="138" fillId="0" borderId="0" xfId="1360" applyFont="1" applyFill="1" applyBorder="1" applyProtection="1">
      <protection locked="0"/>
    </xf>
    <xf numFmtId="41" fontId="134" fillId="0" borderId="0" xfId="1793" applyFont="1" applyFill="1" applyBorder="1"/>
    <xf numFmtId="41" fontId="136" fillId="0" borderId="0" xfId="1782" applyFont="1" applyFill="1" applyBorder="1"/>
    <xf numFmtId="169" fontId="137" fillId="0" borderId="0" xfId="1360" applyNumberFormat="1" applyFont="1" applyFill="1" applyBorder="1"/>
    <xf numFmtId="169" fontId="143" fillId="0" borderId="0" xfId="1360" applyNumberFormat="1" applyFont="1" applyFill="1" applyBorder="1"/>
    <xf numFmtId="41" fontId="134" fillId="0" borderId="28" xfId="1782" quotePrefix="1" applyFont="1" applyFill="1" applyBorder="1" applyAlignment="1">
      <alignment horizontal="center"/>
    </xf>
    <xf numFmtId="189" fontId="137" fillId="0" borderId="0" xfId="4" applyNumberFormat="1" applyFont="1" applyFill="1" applyBorder="1"/>
    <xf numFmtId="164" fontId="136" fillId="0" borderId="0" xfId="13" quotePrefix="1" applyNumberFormat="1" applyFont="1" applyFill="1" applyBorder="1" applyAlignment="1">
      <alignment horizontal="right"/>
    </xf>
    <xf numFmtId="164" fontId="134" fillId="0" borderId="0" xfId="13" applyNumberFormat="1" applyFont="1" applyFill="1" applyBorder="1" applyAlignment="1">
      <alignment horizontal="left"/>
    </xf>
    <xf numFmtId="170" fontId="134" fillId="0" borderId="0" xfId="4" applyFont="1" applyFill="1" applyBorder="1" applyAlignment="1">
      <alignment horizontal="left"/>
    </xf>
    <xf numFmtId="170" fontId="136" fillId="0" borderId="0" xfId="4" applyFont="1" applyFill="1" applyBorder="1"/>
    <xf numFmtId="169" fontId="137" fillId="0" borderId="0" xfId="2" applyNumberFormat="1" applyFont="1" applyFill="1" applyBorder="1"/>
    <xf numFmtId="41" fontId="144" fillId="0" borderId="0" xfId="1782" applyFont="1" applyFill="1" applyBorder="1" applyAlignment="1">
      <alignment horizontal="left"/>
    </xf>
    <xf numFmtId="193" fontId="134" fillId="0" borderId="0" xfId="1360" applyNumberFormat="1" applyFont="1" applyFill="1" applyBorder="1" applyProtection="1">
      <protection locked="0"/>
    </xf>
    <xf numFmtId="43" fontId="136" fillId="0" borderId="0" xfId="1" applyFont="1" applyFill="1" applyBorder="1" applyAlignment="1">
      <alignment horizontal="left"/>
    </xf>
    <xf numFmtId="41" fontId="134" fillId="0" borderId="0" xfId="1782" applyFont="1" applyFill="1"/>
    <xf numFmtId="14" fontId="134" fillId="0" borderId="2" xfId="1782" applyNumberFormat="1" applyFont="1" applyFill="1" applyBorder="1" applyAlignment="1">
      <alignment horizontal="center"/>
    </xf>
    <xf numFmtId="10" fontId="134" fillId="0" borderId="0" xfId="3" applyNumberFormat="1" applyFont="1" applyFill="1" applyBorder="1" applyAlignment="1">
      <alignment horizontal="center"/>
    </xf>
    <xf numFmtId="14" fontId="134" fillId="0" borderId="0" xfId="1782" applyNumberFormat="1" applyFont="1" applyFill="1" applyBorder="1" applyAlignment="1">
      <alignment horizontal="center"/>
    </xf>
    <xf numFmtId="193" fontId="134" fillId="0" borderId="0" xfId="2" applyNumberFormat="1" applyFont="1" applyFill="1" applyBorder="1"/>
    <xf numFmtId="170" fontId="136" fillId="0" borderId="0" xfId="4" applyFont="1" applyFill="1" applyBorder="1" applyAlignment="1">
      <alignment horizontal="left" indent="1"/>
    </xf>
    <xf numFmtId="170" fontId="136" fillId="0" borderId="0" xfId="4" quotePrefix="1" applyFont="1" applyFill="1" applyBorder="1" applyAlignment="1">
      <alignment horizontal="left" indent="2"/>
    </xf>
    <xf numFmtId="170" fontId="134" fillId="0" borderId="0" xfId="4" applyFont="1" applyFill="1" applyBorder="1" applyAlignment="1">
      <alignment horizontal="left" indent="5"/>
    </xf>
    <xf numFmtId="41" fontId="18" fillId="0" borderId="0" xfId="1782" applyFont="1" applyFill="1" applyBorder="1"/>
    <xf numFmtId="191" fontId="134" fillId="0" borderId="0" xfId="2" applyNumberFormat="1" applyFont="1" applyFill="1" applyBorder="1"/>
    <xf numFmtId="170" fontId="134" fillId="0" borderId="0" xfId="4" quotePrefix="1" applyFont="1" applyFill="1" applyBorder="1" applyAlignment="1">
      <alignment horizontal="left" indent="5"/>
    </xf>
    <xf numFmtId="41" fontId="18" fillId="0" borderId="0" xfId="1782" quotePrefix="1" applyFont="1" applyFill="1" applyBorder="1" applyAlignment="1">
      <alignment horizontal="left"/>
    </xf>
    <xf numFmtId="170" fontId="136" fillId="0" borderId="0" xfId="4" applyFont="1" applyFill="1" applyBorder="1" applyAlignment="1">
      <alignment horizontal="left" indent="2"/>
    </xf>
    <xf numFmtId="0" fontId="136" fillId="0" borderId="0" xfId="13" quotePrefix="1" applyNumberFormat="1" applyFont="1" applyFill="1" applyBorder="1" applyAlignment="1">
      <alignment horizontal="left"/>
    </xf>
    <xf numFmtId="43" fontId="134" fillId="0" borderId="0" xfId="1" applyFont="1" applyFill="1" applyBorder="1" applyAlignment="1">
      <alignment horizontal="left" indent="2"/>
    </xf>
    <xf numFmtId="0" fontId="90" fillId="0" borderId="0" xfId="4" quotePrefix="1" applyNumberFormat="1" applyFont="1" applyFill="1" applyBorder="1" applyAlignment="1">
      <alignment horizontal="left"/>
    </xf>
    <xf numFmtId="170" fontId="136" fillId="0" borderId="0" xfId="4" quotePrefix="1" applyFont="1" applyFill="1" applyBorder="1" applyAlignment="1">
      <alignment horizontal="left" indent="1"/>
    </xf>
    <xf numFmtId="41" fontId="136" fillId="0" borderId="0" xfId="1782" quotePrefix="1" applyFont="1" applyFill="1" applyBorder="1" applyAlignment="1">
      <alignment horizontal="left"/>
    </xf>
    <xf numFmtId="169" fontId="141" fillId="0" borderId="0" xfId="1360" applyNumberFormat="1" applyFont="1" applyFill="1" applyBorder="1"/>
    <xf numFmtId="41" fontId="134" fillId="0" borderId="27" xfId="1782" applyFont="1" applyFill="1" applyBorder="1" applyAlignment="1">
      <alignment horizontal="center" wrapText="1"/>
    </xf>
    <xf numFmtId="169" fontId="134" fillId="0" borderId="27" xfId="1360" quotePrefix="1" applyNumberFormat="1" applyFont="1" applyFill="1" applyBorder="1" applyAlignment="1">
      <alignment horizontal="center" wrapText="1"/>
    </xf>
    <xf numFmtId="169" fontId="134" fillId="0" borderId="27" xfId="1360" applyNumberFormat="1" applyFont="1" applyFill="1" applyBorder="1" applyAlignment="1">
      <alignment horizontal="center" wrapText="1"/>
    </xf>
    <xf numFmtId="169" fontId="134" fillId="0" borderId="0" xfId="1360" applyNumberFormat="1" applyFont="1" applyFill="1" applyBorder="1" applyAlignment="1">
      <alignment horizontal="center" wrapText="1"/>
    </xf>
    <xf numFmtId="169" fontId="134" fillId="0" borderId="0" xfId="1360" quotePrefix="1" applyNumberFormat="1" applyFont="1" applyFill="1" applyBorder="1" applyAlignment="1">
      <alignment horizontal="center" wrapText="1"/>
    </xf>
    <xf numFmtId="41" fontId="85" fillId="0" borderId="0" xfId="1782" applyFont="1" applyFill="1"/>
    <xf numFmtId="41" fontId="136" fillId="0" borderId="0" xfId="1782" quotePrefix="1" applyFont="1" applyFill="1" applyAlignment="1">
      <alignment horizontal="center"/>
    </xf>
    <xf numFmtId="41" fontId="134" fillId="0" borderId="0" xfId="1782" quotePrefix="1" applyFont="1" applyAlignment="1">
      <alignment horizontal="left" indent="4"/>
    </xf>
    <xf numFmtId="10" fontId="134" fillId="0" borderId="0" xfId="3" applyNumberFormat="1" applyFont="1" applyFill="1" applyAlignment="1">
      <alignment horizontal="center"/>
    </xf>
    <xf numFmtId="41" fontId="134" fillId="0" borderId="0" xfId="1782" applyNumberFormat="1" applyFont="1" applyFill="1"/>
    <xf numFmtId="10" fontId="134" fillId="0" borderId="0" xfId="3" applyNumberFormat="1" applyFont="1" applyFill="1" applyAlignment="1">
      <alignment horizontal="left"/>
    </xf>
    <xf numFmtId="10" fontId="137" fillId="0" borderId="0" xfId="3" applyNumberFormat="1" applyFont="1" applyFill="1" applyAlignment="1">
      <alignment horizontal="center"/>
    </xf>
    <xf numFmtId="174" fontId="134" fillId="0" borderId="0" xfId="1782" applyNumberFormat="1" applyFont="1" applyFill="1"/>
    <xf numFmtId="174" fontId="134" fillId="0" borderId="0" xfId="1782" applyNumberFormat="1" applyFont="1" applyFill="1" applyAlignment="1">
      <alignment horizontal="center"/>
    </xf>
    <xf numFmtId="174" fontId="137" fillId="0" borderId="0" xfId="1782" applyNumberFormat="1" applyFont="1" applyFill="1"/>
    <xf numFmtId="10" fontId="138" fillId="0" borderId="0" xfId="3" applyNumberFormat="1" applyFont="1" applyFill="1" applyAlignment="1">
      <alignment horizontal="center"/>
    </xf>
    <xf numFmtId="174" fontId="143" fillId="0" borderId="0" xfId="1782" applyNumberFormat="1" applyFont="1" applyFill="1"/>
    <xf numFmtId="41" fontId="136" fillId="0" borderId="0" xfId="1782" quotePrefix="1" applyFont="1" applyAlignment="1">
      <alignment horizontal="left" indent="4"/>
    </xf>
    <xf numFmtId="10" fontId="134" fillId="82" borderId="0" xfId="3" applyNumberFormat="1" applyFont="1" applyFill="1"/>
    <xf numFmtId="41" fontId="134" fillId="0" borderId="0" xfId="1782" applyFont="1" applyFill="1" applyAlignment="1">
      <alignment horizontal="right"/>
    </xf>
    <xf numFmtId="0" fontId="134" fillId="0" borderId="0" xfId="1782" applyNumberFormat="1" applyFont="1"/>
    <xf numFmtId="0" fontId="137" fillId="0" borderId="0" xfId="1782" applyNumberFormat="1" applyFont="1" applyAlignment="1">
      <alignment horizontal="center"/>
    </xf>
    <xf numFmtId="0" fontId="137" fillId="0" borderId="0" xfId="1782" applyNumberFormat="1" applyFont="1" applyAlignment="1">
      <alignment horizontal="center" wrapText="1"/>
    </xf>
    <xf numFmtId="41" fontId="134" fillId="0" borderId="0" xfId="1782" applyFont="1"/>
    <xf numFmtId="164" fontId="137" fillId="0" borderId="0" xfId="1" applyNumberFormat="1" applyFont="1"/>
    <xf numFmtId="164" fontId="143" fillId="0" borderId="0" xfId="1" applyNumberFormat="1" applyFont="1"/>
    <xf numFmtId="0" fontId="134" fillId="0" borderId="0" xfId="1782" applyNumberFormat="1" applyFont="1" applyAlignment="1">
      <alignment horizontal="left" indent="2"/>
    </xf>
    <xf numFmtId="41" fontId="137" fillId="0" borderId="0" xfId="1782" applyFont="1" applyFill="1"/>
    <xf numFmtId="41" fontId="143" fillId="0" borderId="0" xfId="1782" applyFont="1"/>
    <xf numFmtId="41" fontId="134" fillId="0" borderId="0" xfId="1782" quotePrefix="1" applyFont="1" applyFill="1" applyAlignment="1">
      <alignment horizontal="left"/>
    </xf>
    <xf numFmtId="43" fontId="136" fillId="0" borderId="0" xfId="1" applyFont="1" applyAlignment="1">
      <alignment horizontal="left"/>
    </xf>
    <xf numFmtId="41" fontId="136" fillId="0" borderId="0" xfId="1782" applyFont="1" applyAlignment="1">
      <alignment horizontal="left"/>
    </xf>
    <xf numFmtId="41" fontId="136" fillId="0" borderId="0" xfId="1782" applyFont="1" applyFill="1"/>
    <xf numFmtId="41" fontId="134" fillId="0" borderId="0" xfId="1782" applyFont="1" applyAlignment="1">
      <alignment horizontal="left"/>
    </xf>
    <xf numFmtId="41" fontId="144" fillId="0" borderId="51" xfId="1782" applyFont="1" applyFill="1" applyBorder="1"/>
    <xf numFmtId="41" fontId="134" fillId="0" borderId="51" xfId="1782" applyFont="1" applyFill="1" applyBorder="1" applyAlignment="1">
      <alignment horizontal="center"/>
    </xf>
    <xf numFmtId="41" fontId="134" fillId="0" borderId="51" xfId="1782" applyFont="1" applyFill="1" applyBorder="1"/>
    <xf numFmtId="41" fontId="134" fillId="0" borderId="0" xfId="1782" applyFont="1" applyFill="1" applyAlignment="1">
      <alignment horizontal="center"/>
    </xf>
    <xf numFmtId="41" fontId="134" fillId="0" borderId="0" xfId="1782" quotePrefix="1" applyFont="1" applyFill="1" applyAlignment="1">
      <alignment horizontal="left" indent="1"/>
    </xf>
    <xf numFmtId="0" fontId="134" fillId="0" borderId="0" xfId="1782" applyNumberFormat="1" applyFont="1" applyFill="1"/>
    <xf numFmtId="41" fontId="137" fillId="0" borderId="0" xfId="1782" applyFont="1"/>
    <xf numFmtId="41" fontId="134" fillId="0" borderId="0" xfId="1782" applyFont="1" applyFill="1" applyAlignment="1">
      <alignment horizontal="left"/>
    </xf>
    <xf numFmtId="41" fontId="134" fillId="0" borderId="0" xfId="0" quotePrefix="1" applyNumberFormat="1" applyFont="1" applyFill="1" applyAlignment="1">
      <alignment horizontal="left"/>
    </xf>
    <xf numFmtId="41" fontId="134" fillId="0" borderId="27" xfId="1782" applyFont="1" applyFill="1" applyBorder="1"/>
    <xf numFmtId="41" fontId="136" fillId="0" borderId="27" xfId="1782" applyFont="1" applyFill="1" applyBorder="1"/>
    <xf numFmtId="175" fontId="134" fillId="0" borderId="0" xfId="1782" applyNumberFormat="1" applyFont="1"/>
    <xf numFmtId="194" fontId="134" fillId="0" borderId="0" xfId="1360" applyNumberFormat="1" applyFont="1" applyFill="1" applyBorder="1" applyProtection="1">
      <protection locked="0"/>
    </xf>
    <xf numFmtId="41" fontId="134" fillId="0" borderId="0" xfId="2" applyNumberFormat="1" applyFont="1" applyFill="1"/>
    <xf numFmtId="174" fontId="134" fillId="0" borderId="0" xfId="1782" applyNumberFormat="1" applyFont="1" applyFill="1" applyAlignment="1">
      <alignment horizontal="right"/>
    </xf>
    <xf numFmtId="41" fontId="134" fillId="0" borderId="27" xfId="1782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5" fontId="134" fillId="0" borderId="0" xfId="2" applyNumberFormat="1" applyFont="1" applyFill="1"/>
    <xf numFmtId="10" fontId="134" fillId="84" borderId="0" xfId="3" applyNumberFormat="1" applyFont="1" applyFill="1" applyAlignment="1">
      <alignment horizontal="center"/>
    </xf>
    <xf numFmtId="41" fontId="136" fillId="0" borderId="0" xfId="1782" applyFont="1" applyFill="1" applyAlignment="1">
      <alignment horizontal="center" wrapText="1"/>
    </xf>
    <xf numFmtId="10" fontId="138" fillId="0" borderId="0" xfId="3" applyNumberFormat="1" applyFont="1" applyFill="1"/>
    <xf numFmtId="10" fontId="134" fillId="0" borderId="0" xfId="1782" applyNumberFormat="1" applyFont="1" applyFill="1"/>
    <xf numFmtId="10" fontId="138" fillId="0" borderId="0" xfId="1782" applyNumberFormat="1" applyFont="1" applyFill="1"/>
    <xf numFmtId="0" fontId="146" fillId="0" borderId="0" xfId="0" applyFont="1"/>
    <xf numFmtId="0" fontId="148" fillId="0" borderId="54" xfId="0" applyFont="1" applyBorder="1" applyAlignment="1">
      <alignment horizontal="centerContinuous"/>
    </xf>
    <xf numFmtId="0" fontId="146" fillId="0" borderId="52" xfId="0" applyFont="1" applyBorder="1" applyAlignment="1">
      <alignment horizontal="centerContinuous"/>
    </xf>
    <xf numFmtId="0" fontId="148" fillId="0" borderId="55" xfId="0" applyFont="1" applyBorder="1" applyAlignment="1">
      <alignment horizontal="centerContinuous"/>
    </xf>
    <xf numFmtId="0" fontId="146" fillId="0" borderId="0" xfId="0" applyFont="1" applyBorder="1" applyAlignment="1">
      <alignment horizontal="centerContinuous"/>
    </xf>
    <xf numFmtId="0" fontId="146" fillId="0" borderId="1" xfId="0" applyFont="1" applyBorder="1" applyAlignment="1">
      <alignment horizontal="centerContinuous"/>
    </xf>
    <xf numFmtId="0" fontId="146" fillId="0" borderId="55" xfId="0" applyFont="1" applyBorder="1"/>
    <xf numFmtId="0" fontId="146" fillId="0" borderId="0" xfId="0" applyFont="1" applyBorder="1"/>
    <xf numFmtId="0" fontId="146" fillId="0" borderId="1" xfId="0" applyFont="1" applyBorder="1"/>
    <xf numFmtId="0" fontId="148" fillId="0" borderId="55" xfId="0" applyFont="1" applyBorder="1"/>
    <xf numFmtId="0" fontId="146" fillId="0" borderId="56" xfId="0" applyFont="1" applyBorder="1" applyAlignment="1">
      <alignment horizontal="center"/>
    </xf>
    <xf numFmtId="41" fontId="134" fillId="0" borderId="53" xfId="1782" applyFont="1" applyFill="1" applyBorder="1" applyAlignment="1">
      <alignment horizontal="center" wrapText="1"/>
    </xf>
    <xf numFmtId="169" fontId="134" fillId="0" borderId="53" xfId="1360" quotePrefix="1" applyNumberFormat="1" applyFont="1" applyFill="1" applyBorder="1" applyAlignment="1">
      <alignment horizontal="center" wrapText="1"/>
    </xf>
    <xf numFmtId="41" fontId="146" fillId="0" borderId="55" xfId="1782" applyFont="1" applyFill="1" applyBorder="1"/>
    <xf numFmtId="169" fontId="146" fillId="0" borderId="0" xfId="0" applyNumberFormat="1" applyFont="1" applyBorder="1"/>
    <xf numFmtId="0" fontId="146" fillId="0" borderId="56" xfId="0" applyFont="1" applyBorder="1"/>
    <xf numFmtId="0" fontId="146" fillId="0" borderId="53" xfId="0" applyFont="1" applyBorder="1"/>
    <xf numFmtId="0" fontId="146" fillId="0" borderId="2" xfId="0" applyFont="1" applyBorder="1"/>
    <xf numFmtId="0" fontId="146" fillId="0" borderId="58" xfId="0" applyFont="1" applyBorder="1"/>
    <xf numFmtId="41" fontId="145" fillId="0" borderId="0" xfId="1782" applyFont="1" applyFill="1" applyAlignment="1">
      <alignment horizontal="center" wrapText="1"/>
    </xf>
    <xf numFmtId="169" fontId="145" fillId="0" borderId="0" xfId="2" applyNumberFormat="1" applyFont="1" applyFill="1" applyBorder="1" applyAlignment="1">
      <alignment horizontal="center" wrapText="1"/>
    </xf>
    <xf numFmtId="41" fontId="145" fillId="0" borderId="0" xfId="1782" applyFont="1" applyFill="1" applyBorder="1" applyAlignment="1">
      <alignment horizontal="center" wrapText="1"/>
    </xf>
    <xf numFmtId="169" fontId="149" fillId="0" borderId="0" xfId="2" applyNumberFormat="1" applyFont="1" applyFill="1" applyBorder="1" applyAlignment="1">
      <alignment horizontal="center" wrapText="1"/>
    </xf>
    <xf numFmtId="41" fontId="149" fillId="0" borderId="0" xfId="1782" applyFont="1" applyFill="1" applyBorder="1" applyAlignment="1">
      <alignment horizontal="center" wrapText="1"/>
    </xf>
    <xf numFmtId="10" fontId="134" fillId="0" borderId="0" xfId="1782" applyNumberFormat="1" applyFont="1" applyFill="1" applyBorder="1"/>
    <xf numFmtId="41" fontId="137" fillId="0" borderId="0" xfId="1782" applyFont="1" applyFill="1" applyBorder="1"/>
    <xf numFmtId="10" fontId="134" fillId="0" borderId="0" xfId="3" applyNumberFormat="1" applyFont="1" applyFill="1" applyBorder="1"/>
    <xf numFmtId="10" fontId="137" fillId="0" borderId="0" xfId="3" applyNumberFormat="1" applyFont="1" applyFill="1" applyBorder="1"/>
    <xf numFmtId="41" fontId="150" fillId="0" borderId="0" xfId="1782" applyFont="1" applyFill="1" applyBorder="1"/>
    <xf numFmtId="41" fontId="137" fillId="0" borderId="0" xfId="1782" applyFont="1" applyFill="1" applyAlignment="1">
      <alignment horizontal="center"/>
    </xf>
    <xf numFmtId="41" fontId="134" fillId="0" borderId="59" xfId="1782" applyFont="1" applyFill="1" applyBorder="1"/>
    <xf numFmtId="41" fontId="134" fillId="0" borderId="60" xfId="1782" applyFont="1" applyFill="1" applyBorder="1"/>
    <xf numFmtId="41" fontId="134" fillId="0" borderId="61" xfId="1782" applyFont="1" applyFill="1" applyBorder="1"/>
    <xf numFmtId="0" fontId="137" fillId="0" borderId="0" xfId="1782" applyNumberFormat="1" applyFont="1" applyBorder="1" applyAlignment="1">
      <alignment horizontal="center"/>
    </xf>
    <xf numFmtId="41" fontId="134" fillId="0" borderId="0" xfId="1782" applyFont="1" applyBorder="1"/>
    <xf numFmtId="41" fontId="134" fillId="0" borderId="62" xfId="1782" applyFont="1" applyFill="1" applyBorder="1"/>
    <xf numFmtId="41" fontId="134" fillId="0" borderId="62" xfId="1782" applyFont="1" applyBorder="1"/>
    <xf numFmtId="41" fontId="134" fillId="0" borderId="63" xfId="1782" applyFont="1" applyFill="1" applyBorder="1"/>
    <xf numFmtId="41" fontId="134" fillId="0" borderId="0" xfId="1782" quotePrefix="1" applyFont="1" applyBorder="1" applyAlignment="1">
      <alignment horizontal="right" indent="4"/>
    </xf>
    <xf numFmtId="0" fontId="134" fillId="0" borderId="0" xfId="0" quotePrefix="1" applyFont="1" applyBorder="1" applyAlignment="1">
      <alignment horizontal="right" indent="7"/>
    </xf>
    <xf numFmtId="41" fontId="134" fillId="85" borderId="0" xfId="1782" applyFont="1" applyFill="1"/>
    <xf numFmtId="195" fontId="134" fillId="85" borderId="0" xfId="3" applyNumberFormat="1" applyFont="1" applyFill="1"/>
    <xf numFmtId="10" fontId="134" fillId="85" borderId="0" xfId="3" applyNumberFormat="1" applyFont="1" applyFill="1"/>
    <xf numFmtId="10" fontId="134" fillId="85" borderId="0" xfId="1782" applyNumberFormat="1" applyFont="1" applyFill="1"/>
    <xf numFmtId="10" fontId="137" fillId="0" borderId="0" xfId="1782" applyNumberFormat="1" applyFont="1" applyFill="1" applyBorder="1"/>
    <xf numFmtId="0" fontId="134" fillId="0" borderId="0" xfId="1782" applyNumberFormat="1" applyFont="1" applyBorder="1" applyAlignment="1">
      <alignment horizontal="center"/>
    </xf>
    <xf numFmtId="0" fontId="146" fillId="0" borderId="65" xfId="0" applyFont="1" applyBorder="1" applyAlignment="1">
      <alignment horizontal="centerContinuous"/>
    </xf>
    <xf numFmtId="0" fontId="146" fillId="0" borderId="66" xfId="0" applyFont="1" applyBorder="1" applyAlignment="1">
      <alignment horizontal="centerContinuous"/>
    </xf>
    <xf numFmtId="41" fontId="149" fillId="0" borderId="1" xfId="1782" applyFont="1" applyFill="1" applyBorder="1" applyAlignment="1">
      <alignment horizontal="center" wrapText="1"/>
    </xf>
    <xf numFmtId="41" fontId="146" fillId="0" borderId="55" xfId="1782" applyFont="1" applyFill="1" applyBorder="1" applyAlignment="1">
      <alignment horizontal="right"/>
    </xf>
    <xf numFmtId="169" fontId="146" fillId="0" borderId="0" xfId="2" applyNumberFormat="1" applyFont="1" applyFill="1" applyBorder="1"/>
    <xf numFmtId="41" fontId="146" fillId="0" borderId="0" xfId="1782" applyFont="1" applyFill="1" applyBorder="1"/>
    <xf numFmtId="10" fontId="146" fillId="0" borderId="1" xfId="3" applyNumberFormat="1" applyFont="1" applyFill="1" applyBorder="1" applyAlignment="1">
      <alignment horizontal="center"/>
    </xf>
    <xf numFmtId="169" fontId="147" fillId="0" borderId="0" xfId="2" applyNumberFormat="1" applyFont="1" applyBorder="1"/>
    <xf numFmtId="169" fontId="151" fillId="0" borderId="0" xfId="2" applyNumberFormat="1" applyFont="1" applyBorder="1"/>
    <xf numFmtId="169" fontId="147" fillId="0" borderId="0" xfId="2" applyNumberFormat="1" applyFont="1" applyFill="1" applyBorder="1"/>
    <xf numFmtId="41" fontId="146" fillId="0" borderId="67" xfId="0" applyNumberFormat="1" applyFont="1" applyBorder="1"/>
    <xf numFmtId="169" fontId="146" fillId="0" borderId="2" xfId="0" applyNumberFormat="1" applyFont="1" applyBorder="1"/>
    <xf numFmtId="169" fontId="146" fillId="0" borderId="2" xfId="2" applyNumberFormat="1" applyFont="1" applyFill="1" applyBorder="1"/>
    <xf numFmtId="10" fontId="146" fillId="0" borderId="58" xfId="3" applyNumberFormat="1" applyFont="1" applyFill="1" applyBorder="1" applyAlignment="1">
      <alignment horizontal="center"/>
    </xf>
    <xf numFmtId="169" fontId="15" fillId="0" borderId="0" xfId="0" applyNumberFormat="1" applyFont="1"/>
    <xf numFmtId="169" fontId="15" fillId="0" borderId="58" xfId="2" applyNumberFormat="1" applyFont="1" applyBorder="1"/>
    <xf numFmtId="41" fontId="149" fillId="84" borderId="0" xfId="1782" applyFont="1" applyFill="1" applyBorder="1" applyAlignment="1">
      <alignment horizontal="center" wrapText="1"/>
    </xf>
    <xf numFmtId="10" fontId="146" fillId="84" borderId="0" xfId="1782" applyNumberFormat="1" applyFont="1" applyFill="1" applyBorder="1" applyAlignment="1">
      <alignment horizontal="center"/>
    </xf>
    <xf numFmtId="169" fontId="152" fillId="84" borderId="2" xfId="2" applyNumberFormat="1" applyFont="1" applyFill="1" applyBorder="1"/>
    <xf numFmtId="10" fontId="146" fillId="84" borderId="2" xfId="3" applyNumberFormat="1" applyFont="1" applyFill="1" applyBorder="1" applyAlignment="1">
      <alignment horizontal="center"/>
    </xf>
    <xf numFmtId="169" fontId="134" fillId="0" borderId="68" xfId="1360" applyNumberFormat="1" applyFont="1" applyFill="1" applyBorder="1" applyAlignment="1">
      <alignment horizontal="center"/>
    </xf>
    <xf numFmtId="0" fontId="0" fillId="0" borderId="68" xfId="0" applyBorder="1"/>
    <xf numFmtId="0" fontId="146" fillId="0" borderId="57" xfId="0" applyFont="1" applyBorder="1" applyAlignment="1">
      <alignment wrapText="1"/>
    </xf>
    <xf numFmtId="164" fontId="146" fillId="0" borderId="0" xfId="1" applyNumberFormat="1" applyFont="1"/>
    <xf numFmtId="164" fontId="146" fillId="0" borderId="0" xfId="0" applyNumberFormat="1" applyFont="1"/>
    <xf numFmtId="169" fontId="147" fillId="0" borderId="0" xfId="0" applyNumberFormat="1" applyFont="1" applyBorder="1"/>
    <xf numFmtId="10" fontId="146" fillId="0" borderId="0" xfId="0" applyNumberFormat="1" applyFont="1" applyBorder="1" applyAlignment="1">
      <alignment horizontal="center"/>
    </xf>
    <xf numFmtId="10" fontId="153" fillId="0" borderId="0" xfId="0" applyNumberFormat="1" applyFont="1" applyBorder="1" applyAlignment="1">
      <alignment horizontal="center"/>
    </xf>
    <xf numFmtId="10" fontId="14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10" fontId="146" fillId="0" borderId="1" xfId="3" applyNumberFormat="1" applyFont="1" applyBorder="1" applyAlignment="1">
      <alignment horizontal="center"/>
    </xf>
    <xf numFmtId="0" fontId="153" fillId="0" borderId="0" xfId="0" applyFont="1" applyBorder="1"/>
    <xf numFmtId="10" fontId="153" fillId="0" borderId="1" xfId="3" applyNumberFormat="1" applyFont="1" applyBorder="1" applyAlignment="1">
      <alignment horizontal="center"/>
    </xf>
    <xf numFmtId="0" fontId="147" fillId="0" borderId="0" xfId="0" applyFont="1" applyBorder="1"/>
    <xf numFmtId="10" fontId="147" fillId="0" borderId="1" xfId="3" applyNumberFormat="1" applyFont="1" applyBorder="1" applyAlignment="1">
      <alignment horizontal="center"/>
    </xf>
    <xf numFmtId="0" fontId="0" fillId="0" borderId="65" xfId="0" applyBorder="1" applyAlignment="1">
      <alignment horizontal="centerContinuous"/>
    </xf>
    <xf numFmtId="0" fontId="0" fillId="0" borderId="6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0" xfId="0" applyNumberFormat="1"/>
    <xf numFmtId="0" fontId="154" fillId="0" borderId="64" xfId="0" applyFont="1" applyBorder="1" applyAlignment="1">
      <alignment horizontal="centerContinuous"/>
    </xf>
    <xf numFmtId="0" fontId="154" fillId="0" borderId="55" xfId="0" applyFont="1" applyBorder="1" applyAlignment="1">
      <alignment horizontal="centerContinuous"/>
    </xf>
  </cellXfs>
  <cellStyles count="15148">
    <cellStyle name="_Row1" xfId="2114"/>
    <cellStyle name="_Row1 2" xfId="2115"/>
    <cellStyle name="=C:\WINNT\SYSTEM32\COMMAND.COM" xfId="2116"/>
    <cellStyle name="=C:\WINNT\SYSTEM32\COMMAND.COM 2" xfId="2117"/>
    <cellStyle name="=C:\WINNT\SYSTEM32\COMMAND.COM 2 2" xfId="2118"/>
    <cellStyle name="=C:\WINNT\SYSTEM32\COMMAND.COM 3" xfId="2119"/>
    <cellStyle name="=C:\WINNT35\SYSTEM32\COMMAND.COM" xfId="2120"/>
    <cellStyle name="20% - Accent1 10" xfId="14"/>
    <cellStyle name="20% - Accent1 10 2" xfId="2121"/>
    <cellStyle name="20% - Accent1 10 2 2" xfId="2122"/>
    <cellStyle name="20% - Accent1 10 3" xfId="2123"/>
    <cellStyle name="20% - Accent1 10 4" xfId="2124"/>
    <cellStyle name="20% - Accent1 11" xfId="15"/>
    <cellStyle name="20% - Accent1 11 2" xfId="2125"/>
    <cellStyle name="20% - Accent1 11 2 2" xfId="2126"/>
    <cellStyle name="20% - Accent1 11 3" xfId="2127"/>
    <cellStyle name="20% - Accent1 11 4" xfId="2128"/>
    <cellStyle name="20% - Accent1 12" xfId="16"/>
    <cellStyle name="20% - Accent1 12 2" xfId="2129"/>
    <cellStyle name="20% - Accent1 12 3" xfId="2130"/>
    <cellStyle name="20% - Accent1 13" xfId="17"/>
    <cellStyle name="20% - Accent1 13 2" xfId="2131"/>
    <cellStyle name="20% - Accent1 14" xfId="18"/>
    <cellStyle name="20% - Accent1 15" xfId="19"/>
    <cellStyle name="20% - Accent1 15 2" xfId="20"/>
    <cellStyle name="20% - Accent1 15 3" xfId="21"/>
    <cellStyle name="20% - Accent1 15 4" xfId="22"/>
    <cellStyle name="20% - Accent1 15 5" xfId="23"/>
    <cellStyle name="20% - Accent1 16" xfId="24"/>
    <cellStyle name="20% - Accent1 16 2" xfId="25"/>
    <cellStyle name="20% - Accent1 16 3" xfId="26"/>
    <cellStyle name="20% - Accent1 16 4" xfId="27"/>
    <cellStyle name="20% - Accent1 16 5" xfId="28"/>
    <cellStyle name="20% - Accent1 17" xfId="29"/>
    <cellStyle name="20% - Accent1 17 2" xfId="30"/>
    <cellStyle name="20% - Accent1 17 3" xfId="31"/>
    <cellStyle name="20% - Accent1 17 4" xfId="32"/>
    <cellStyle name="20% - Accent1 17 5" xfId="33"/>
    <cellStyle name="20% - Accent1 18" xfId="34"/>
    <cellStyle name="20% - Accent1 19" xfId="35"/>
    <cellStyle name="20% - Accent1 2" xfId="36"/>
    <cellStyle name="20% - Accent1 2 2" xfId="37"/>
    <cellStyle name="20% - Accent1 2 2 2" xfId="38"/>
    <cellStyle name="20% - Accent1 2 2 2 2" xfId="39"/>
    <cellStyle name="20% - Accent1 2 2 2 2 2" xfId="2132"/>
    <cellStyle name="20% - Accent1 2 2 2 2 2 2" xfId="2133"/>
    <cellStyle name="20% - Accent1 2 2 2 2 2 2 2" xfId="2134"/>
    <cellStyle name="20% - Accent1 2 2 2 2 2 3" xfId="2135"/>
    <cellStyle name="20% - Accent1 2 2 2 2 3" xfId="2136"/>
    <cellStyle name="20% - Accent1 2 2 2 2 3 2" xfId="2137"/>
    <cellStyle name="20% - Accent1 2 2 2 2 4" xfId="2138"/>
    <cellStyle name="20% - Accent1 2 2 2 2 5" xfId="2139"/>
    <cellStyle name="20% - Accent1 2 2 2 3" xfId="40"/>
    <cellStyle name="20% - Accent1 2 2 2 3 2" xfId="2140"/>
    <cellStyle name="20% - Accent1 2 2 2 3 2 2" xfId="2141"/>
    <cellStyle name="20% - Accent1 2 2 2 3 3" xfId="2142"/>
    <cellStyle name="20% - Accent1 2 2 2 4" xfId="41"/>
    <cellStyle name="20% - Accent1 2 2 2 4 2" xfId="2143"/>
    <cellStyle name="20% - Accent1 2 2 2 5" xfId="42"/>
    <cellStyle name="20% - Accent1 2 2 2 6" xfId="2144"/>
    <cellStyle name="20% - Accent1 2 2 3" xfId="43"/>
    <cellStyle name="20% - Accent1 2 2 3 2" xfId="2145"/>
    <cellStyle name="20% - Accent1 2 2 3 2 2" xfId="2146"/>
    <cellStyle name="20% - Accent1 2 2 3 2 2 2" xfId="2147"/>
    <cellStyle name="20% - Accent1 2 2 3 2 3" xfId="2148"/>
    <cellStyle name="20% - Accent1 2 2 3 3" xfId="2149"/>
    <cellStyle name="20% - Accent1 2 2 3 3 2" xfId="2150"/>
    <cellStyle name="20% - Accent1 2 2 3 4" xfId="2151"/>
    <cellStyle name="20% - Accent1 2 2 3 5" xfId="2152"/>
    <cellStyle name="20% - Accent1 2 2 4" xfId="44"/>
    <cellStyle name="20% - Accent1 2 2 4 2" xfId="2153"/>
    <cellStyle name="20% - Accent1 2 2 4 2 2" xfId="2154"/>
    <cellStyle name="20% - Accent1 2 2 4 3" xfId="2155"/>
    <cellStyle name="20% - Accent1 2 2 5" xfId="45"/>
    <cellStyle name="20% - Accent1 2 2 5 2" xfId="2156"/>
    <cellStyle name="20% - Accent1 2 2 6" xfId="2157"/>
    <cellStyle name="20% - Accent1 2 2 7" xfId="2158"/>
    <cellStyle name="20% - Accent1 2 3" xfId="46"/>
    <cellStyle name="20% - Accent1 2 3 2" xfId="2159"/>
    <cellStyle name="20% - Accent1 2 3 2 2" xfId="2160"/>
    <cellStyle name="20% - Accent1 2 3 2 2 2" xfId="2161"/>
    <cellStyle name="20% - Accent1 2 3 2 2 2 2" xfId="2162"/>
    <cellStyle name="20% - Accent1 2 3 2 2 3" xfId="2163"/>
    <cellStyle name="20% - Accent1 2 3 2 3" xfId="2164"/>
    <cellStyle name="20% - Accent1 2 3 2 3 2" xfId="2165"/>
    <cellStyle name="20% - Accent1 2 3 2 4" xfId="2166"/>
    <cellStyle name="20% - Accent1 2 3 3" xfId="2167"/>
    <cellStyle name="20% - Accent1 2 3 3 2" xfId="2168"/>
    <cellStyle name="20% - Accent1 2 3 3 2 2" xfId="2169"/>
    <cellStyle name="20% - Accent1 2 3 3 3" xfId="2170"/>
    <cellStyle name="20% - Accent1 2 3 4" xfId="2171"/>
    <cellStyle name="20% - Accent1 2 3 4 2" xfId="2172"/>
    <cellStyle name="20% - Accent1 2 3 5" xfId="2173"/>
    <cellStyle name="20% - Accent1 2 3 6" xfId="2174"/>
    <cellStyle name="20% - Accent1 2 4" xfId="47"/>
    <cellStyle name="20% - Accent1 2 4 2" xfId="2175"/>
    <cellStyle name="20% - Accent1 2 4 2 2" xfId="2176"/>
    <cellStyle name="20% - Accent1 2 4 2 2 2" xfId="2177"/>
    <cellStyle name="20% - Accent1 2 4 2 3" xfId="2178"/>
    <cellStyle name="20% - Accent1 2 4 3" xfId="2179"/>
    <cellStyle name="20% - Accent1 2 4 3 2" xfId="2180"/>
    <cellStyle name="20% - Accent1 2 4 4" xfId="2181"/>
    <cellStyle name="20% - Accent1 2 4 5" xfId="2182"/>
    <cellStyle name="20% - Accent1 2 5" xfId="48"/>
    <cellStyle name="20% - Accent1 2 5 2" xfId="2183"/>
    <cellStyle name="20% - Accent1 2 5 2 2" xfId="2184"/>
    <cellStyle name="20% - Accent1 2 5 3" xfId="2185"/>
    <cellStyle name="20% - Accent1 2 5 4" xfId="2186"/>
    <cellStyle name="20% - Accent1 2 6" xfId="49"/>
    <cellStyle name="20% - Accent1 2 6 2" xfId="2187"/>
    <cellStyle name="20% - Accent1 2 6 3" xfId="2188"/>
    <cellStyle name="20% - Accent1 2 7" xfId="50"/>
    <cellStyle name="20% - Accent1 2 8" xfId="51"/>
    <cellStyle name="20% - Accent1 2 9" xfId="52"/>
    <cellStyle name="20% - Accent1 20" xfId="53"/>
    <cellStyle name="20% - Accent1 21" xfId="54"/>
    <cellStyle name="20% - Accent1 22" xfId="55"/>
    <cellStyle name="20% - Accent1 23" xfId="56"/>
    <cellStyle name="20% - Accent1 24" xfId="57"/>
    <cellStyle name="20% - Accent1 25" xfId="58"/>
    <cellStyle name="20% - Accent1 26" xfId="59"/>
    <cellStyle name="20% - Accent1 27" xfId="60"/>
    <cellStyle name="20% - Accent1 28" xfId="61"/>
    <cellStyle name="20% - Accent1 29" xfId="62"/>
    <cellStyle name="20% - Accent1 3" xfId="63"/>
    <cellStyle name="20% - Accent1 3 2" xfId="2189"/>
    <cellStyle name="20% - Accent1 3 2 2" xfId="2190"/>
    <cellStyle name="20% - Accent1 3 2 2 2" xfId="2191"/>
    <cellStyle name="20% - Accent1 3 2 2 2 2" xfId="2192"/>
    <cellStyle name="20% - Accent1 3 2 2 2 2 2" xfId="2193"/>
    <cellStyle name="20% - Accent1 3 2 2 2 2 2 2" xfId="2194"/>
    <cellStyle name="20% - Accent1 3 2 2 2 2 3" xfId="2195"/>
    <cellStyle name="20% - Accent1 3 2 2 2 3" xfId="2196"/>
    <cellStyle name="20% - Accent1 3 2 2 2 3 2" xfId="2197"/>
    <cellStyle name="20% - Accent1 3 2 2 2 4" xfId="2198"/>
    <cellStyle name="20% - Accent1 3 2 2 3" xfId="2199"/>
    <cellStyle name="20% - Accent1 3 2 2 3 2" xfId="2200"/>
    <cellStyle name="20% - Accent1 3 2 2 3 2 2" xfId="2201"/>
    <cellStyle name="20% - Accent1 3 2 2 3 3" xfId="2202"/>
    <cellStyle name="20% - Accent1 3 2 2 4" xfId="2203"/>
    <cellStyle name="20% - Accent1 3 2 2 4 2" xfId="2204"/>
    <cellStyle name="20% - Accent1 3 2 2 5" xfId="2205"/>
    <cellStyle name="20% - Accent1 3 2 2 6" xfId="2206"/>
    <cellStyle name="20% - Accent1 3 2 3" xfId="2207"/>
    <cellStyle name="20% - Accent1 3 2 3 2" xfId="2208"/>
    <cellStyle name="20% - Accent1 3 2 3 2 2" xfId="2209"/>
    <cellStyle name="20% - Accent1 3 2 3 2 2 2" xfId="2210"/>
    <cellStyle name="20% - Accent1 3 2 3 2 3" xfId="2211"/>
    <cellStyle name="20% - Accent1 3 2 3 3" xfId="2212"/>
    <cellStyle name="20% - Accent1 3 2 3 3 2" xfId="2213"/>
    <cellStyle name="20% - Accent1 3 2 3 4" xfId="2214"/>
    <cellStyle name="20% - Accent1 3 2 4" xfId="2215"/>
    <cellStyle name="20% - Accent1 3 2 4 2" xfId="2216"/>
    <cellStyle name="20% - Accent1 3 2 4 2 2" xfId="2217"/>
    <cellStyle name="20% - Accent1 3 2 4 3" xfId="2218"/>
    <cellStyle name="20% - Accent1 3 2 5" xfId="2219"/>
    <cellStyle name="20% - Accent1 3 2 5 2" xfId="2220"/>
    <cellStyle name="20% - Accent1 3 2 6" xfId="2221"/>
    <cellStyle name="20% - Accent1 3 2 7" xfId="2222"/>
    <cellStyle name="20% - Accent1 3 3" xfId="2223"/>
    <cellStyle name="20% - Accent1 3 3 2" xfId="2224"/>
    <cellStyle name="20% - Accent1 3 3 2 2" xfId="2225"/>
    <cellStyle name="20% - Accent1 3 3 2 2 2" xfId="2226"/>
    <cellStyle name="20% - Accent1 3 3 2 2 2 2" xfId="2227"/>
    <cellStyle name="20% - Accent1 3 3 2 2 3" xfId="2228"/>
    <cellStyle name="20% - Accent1 3 3 2 3" xfId="2229"/>
    <cellStyle name="20% - Accent1 3 3 2 3 2" xfId="2230"/>
    <cellStyle name="20% - Accent1 3 3 2 4" xfId="2231"/>
    <cellStyle name="20% - Accent1 3 3 3" xfId="2232"/>
    <cellStyle name="20% - Accent1 3 3 3 2" xfId="2233"/>
    <cellStyle name="20% - Accent1 3 3 3 2 2" xfId="2234"/>
    <cellStyle name="20% - Accent1 3 3 3 3" xfId="2235"/>
    <cellStyle name="20% - Accent1 3 3 4" xfId="2236"/>
    <cellStyle name="20% - Accent1 3 3 4 2" xfId="2237"/>
    <cellStyle name="20% - Accent1 3 3 5" xfId="2238"/>
    <cellStyle name="20% - Accent1 3 3 6" xfId="2239"/>
    <cellStyle name="20% - Accent1 3 4" xfId="2240"/>
    <cellStyle name="20% - Accent1 3 4 2" xfId="2241"/>
    <cellStyle name="20% - Accent1 3 4 2 2" xfId="2242"/>
    <cellStyle name="20% - Accent1 3 4 2 2 2" xfId="2243"/>
    <cellStyle name="20% - Accent1 3 4 2 3" xfId="2244"/>
    <cellStyle name="20% - Accent1 3 4 3" xfId="2245"/>
    <cellStyle name="20% - Accent1 3 4 3 2" xfId="2246"/>
    <cellStyle name="20% - Accent1 3 4 4" xfId="2247"/>
    <cellStyle name="20% - Accent1 3 4 5" xfId="2248"/>
    <cellStyle name="20% - Accent1 3 5" xfId="2249"/>
    <cellStyle name="20% - Accent1 3 5 2" xfId="2250"/>
    <cellStyle name="20% - Accent1 3 5 2 2" xfId="2251"/>
    <cellStyle name="20% - Accent1 3 5 3" xfId="2252"/>
    <cellStyle name="20% - Accent1 3 6" xfId="2253"/>
    <cellStyle name="20% - Accent1 3 6 2" xfId="2254"/>
    <cellStyle name="20% - Accent1 3 7" xfId="2255"/>
    <cellStyle name="20% - Accent1 3 8" xfId="2256"/>
    <cellStyle name="20% - Accent1 3 9" xfId="2257"/>
    <cellStyle name="20% - Accent1 30" xfId="64"/>
    <cellStyle name="20% - Accent1 31" xfId="65"/>
    <cellStyle name="20% - Accent1 32" xfId="66"/>
    <cellStyle name="20% - Accent1 33" xfId="67"/>
    <cellStyle name="20% - Accent1 34" xfId="68"/>
    <cellStyle name="20% - Accent1 35" xfId="69"/>
    <cellStyle name="20% - Accent1 4" xfId="70"/>
    <cellStyle name="20% - Accent1 4 2" xfId="2258"/>
    <cellStyle name="20% - Accent1 4 2 2" xfId="2259"/>
    <cellStyle name="20% - Accent1 4 2 2 2" xfId="2260"/>
    <cellStyle name="20% - Accent1 4 2 2 2 2" xfId="2261"/>
    <cellStyle name="20% - Accent1 4 2 2 2 2 2" xfId="2262"/>
    <cellStyle name="20% - Accent1 4 2 2 2 3" xfId="2263"/>
    <cellStyle name="20% - Accent1 4 2 2 3" xfId="2264"/>
    <cellStyle name="20% - Accent1 4 2 2 3 2" xfId="2265"/>
    <cellStyle name="20% - Accent1 4 2 2 4" xfId="2266"/>
    <cellStyle name="20% - Accent1 4 2 3" xfId="2267"/>
    <cellStyle name="20% - Accent1 4 2 3 2" xfId="2268"/>
    <cellStyle name="20% - Accent1 4 2 3 2 2" xfId="2269"/>
    <cellStyle name="20% - Accent1 4 2 3 3" xfId="2270"/>
    <cellStyle name="20% - Accent1 4 2 4" xfId="2271"/>
    <cellStyle name="20% - Accent1 4 2 4 2" xfId="2272"/>
    <cellStyle name="20% - Accent1 4 2 5" xfId="2273"/>
    <cellStyle name="20% - Accent1 4 2 6" xfId="2274"/>
    <cellStyle name="20% - Accent1 4 3" xfId="2275"/>
    <cellStyle name="20% - Accent1 4 3 2" xfId="2276"/>
    <cellStyle name="20% - Accent1 4 3 2 2" xfId="2277"/>
    <cellStyle name="20% - Accent1 4 3 2 2 2" xfId="2278"/>
    <cellStyle name="20% - Accent1 4 3 2 3" xfId="2279"/>
    <cellStyle name="20% - Accent1 4 3 3" xfId="2280"/>
    <cellStyle name="20% - Accent1 4 3 3 2" xfId="2281"/>
    <cellStyle name="20% - Accent1 4 3 4" xfId="2282"/>
    <cellStyle name="20% - Accent1 4 3 5" xfId="2283"/>
    <cellStyle name="20% - Accent1 4 4" xfId="2284"/>
    <cellStyle name="20% - Accent1 4 4 2" xfId="2285"/>
    <cellStyle name="20% - Accent1 4 4 2 2" xfId="2286"/>
    <cellStyle name="20% - Accent1 4 4 3" xfId="2287"/>
    <cellStyle name="20% - Accent1 4 5" xfId="2288"/>
    <cellStyle name="20% - Accent1 4 5 2" xfId="2289"/>
    <cellStyle name="20% - Accent1 4 6" xfId="2290"/>
    <cellStyle name="20% - Accent1 4 7" xfId="2291"/>
    <cellStyle name="20% - Accent1 5" xfId="71"/>
    <cellStyle name="20% - Accent1 5 2" xfId="2292"/>
    <cellStyle name="20% - Accent1 5 2 2" xfId="2293"/>
    <cellStyle name="20% - Accent1 5 2 2 2" xfId="2294"/>
    <cellStyle name="20% - Accent1 5 2 2 2 2" xfId="2295"/>
    <cellStyle name="20% - Accent1 5 2 2 3" xfId="2296"/>
    <cellStyle name="20% - Accent1 5 2 3" xfId="2297"/>
    <cellStyle name="20% - Accent1 5 2 3 2" xfId="2298"/>
    <cellStyle name="20% - Accent1 5 2 4" xfId="2299"/>
    <cellStyle name="20% - Accent1 5 2 5" xfId="2300"/>
    <cellStyle name="20% - Accent1 5 3" xfId="2301"/>
    <cellStyle name="20% - Accent1 5 3 2" xfId="2302"/>
    <cellStyle name="20% - Accent1 5 3 2 2" xfId="2303"/>
    <cellStyle name="20% - Accent1 5 3 3" xfId="2304"/>
    <cellStyle name="20% - Accent1 5 4" xfId="2305"/>
    <cellStyle name="20% - Accent1 5 4 2" xfId="2306"/>
    <cellStyle name="20% - Accent1 5 5" xfId="2307"/>
    <cellStyle name="20% - Accent1 5 6" xfId="2308"/>
    <cellStyle name="20% - Accent1 6" xfId="72"/>
    <cellStyle name="20% - Accent1 6 2" xfId="2309"/>
    <cellStyle name="20% - Accent1 6 2 2" xfId="2310"/>
    <cellStyle name="20% - Accent1 6 2 2 2" xfId="2311"/>
    <cellStyle name="20% - Accent1 6 2 3" xfId="2312"/>
    <cellStyle name="20% - Accent1 6 2 4" xfId="2313"/>
    <cellStyle name="20% - Accent1 6 2 5" xfId="2314"/>
    <cellStyle name="20% - Accent1 6 3" xfId="2315"/>
    <cellStyle name="20% - Accent1 6 3 2" xfId="2316"/>
    <cellStyle name="20% - Accent1 6 4" xfId="2317"/>
    <cellStyle name="20% - Accent1 6 5" xfId="2318"/>
    <cellStyle name="20% - Accent1 7" xfId="73"/>
    <cellStyle name="20% - Accent1 7 2" xfId="2319"/>
    <cellStyle name="20% - Accent1 7 2 2" xfId="2320"/>
    <cellStyle name="20% - Accent1 7 2 2 2" xfId="2321"/>
    <cellStyle name="20% - Accent1 7 2 3" xfId="2322"/>
    <cellStyle name="20% - Accent1 7 3" xfId="2323"/>
    <cellStyle name="20% - Accent1 7 3 2" xfId="2324"/>
    <cellStyle name="20% - Accent1 7 4" xfId="2325"/>
    <cellStyle name="20% - Accent1 7 5" xfId="2326"/>
    <cellStyle name="20% - Accent1 8" xfId="74"/>
    <cellStyle name="20% - Accent1 8 2" xfId="2327"/>
    <cellStyle name="20% - Accent1 8 2 2" xfId="2328"/>
    <cellStyle name="20% - Accent1 8 2 2 2" xfId="2329"/>
    <cellStyle name="20% - Accent1 8 2 3" xfId="2330"/>
    <cellStyle name="20% - Accent1 8 3" xfId="2331"/>
    <cellStyle name="20% - Accent1 8 3 2" xfId="2332"/>
    <cellStyle name="20% - Accent1 8 4" xfId="2333"/>
    <cellStyle name="20% - Accent1 8 5" xfId="2334"/>
    <cellStyle name="20% - Accent1 9" xfId="75"/>
    <cellStyle name="20% - Accent1 9 2" xfId="2335"/>
    <cellStyle name="20% - Accent1 9 2 2" xfId="2336"/>
    <cellStyle name="20% - Accent1 9 3" xfId="2337"/>
    <cellStyle name="20% - Accent1 9 4" xfId="2338"/>
    <cellStyle name="20% - Accent2 10" xfId="76"/>
    <cellStyle name="20% - Accent2 10 2" xfId="2339"/>
    <cellStyle name="20% - Accent2 10 2 2" xfId="2340"/>
    <cellStyle name="20% - Accent2 10 3" xfId="2341"/>
    <cellStyle name="20% - Accent2 10 4" xfId="2342"/>
    <cellStyle name="20% - Accent2 11" xfId="77"/>
    <cellStyle name="20% - Accent2 11 2" xfId="2343"/>
    <cellStyle name="20% - Accent2 11 2 2" xfId="2344"/>
    <cellStyle name="20% - Accent2 11 3" xfId="2345"/>
    <cellStyle name="20% - Accent2 11 4" xfId="2346"/>
    <cellStyle name="20% - Accent2 12" xfId="78"/>
    <cellStyle name="20% - Accent2 12 2" xfId="2347"/>
    <cellStyle name="20% - Accent2 12 3" xfId="2348"/>
    <cellStyle name="20% - Accent2 13" xfId="79"/>
    <cellStyle name="20% - Accent2 13 2" xfId="2349"/>
    <cellStyle name="20% - Accent2 14" xfId="80"/>
    <cellStyle name="20% - Accent2 15" xfId="81"/>
    <cellStyle name="20% - Accent2 15 2" xfId="82"/>
    <cellStyle name="20% - Accent2 15 3" xfId="83"/>
    <cellStyle name="20% - Accent2 15 4" xfId="84"/>
    <cellStyle name="20% - Accent2 15 5" xfId="85"/>
    <cellStyle name="20% - Accent2 16" xfId="86"/>
    <cellStyle name="20% - Accent2 16 2" xfId="87"/>
    <cellStyle name="20% - Accent2 16 3" xfId="88"/>
    <cellStyle name="20% - Accent2 16 4" xfId="89"/>
    <cellStyle name="20% - Accent2 16 5" xfId="90"/>
    <cellStyle name="20% - Accent2 17" xfId="91"/>
    <cellStyle name="20% - Accent2 17 2" xfId="92"/>
    <cellStyle name="20% - Accent2 17 3" xfId="93"/>
    <cellStyle name="20% - Accent2 17 4" xfId="94"/>
    <cellStyle name="20% - Accent2 17 5" xfId="95"/>
    <cellStyle name="20% - Accent2 18" xfId="96"/>
    <cellStyle name="20% - Accent2 19" xfId="97"/>
    <cellStyle name="20% - Accent2 2" xfId="98"/>
    <cellStyle name="20% - Accent2 2 2" xfId="99"/>
    <cellStyle name="20% - Accent2 2 2 2" xfId="100"/>
    <cellStyle name="20% - Accent2 2 2 2 2" xfId="101"/>
    <cellStyle name="20% - Accent2 2 2 2 2 2" xfId="2350"/>
    <cellStyle name="20% - Accent2 2 2 2 2 2 2" xfId="2351"/>
    <cellStyle name="20% - Accent2 2 2 2 2 2 2 2" xfId="2352"/>
    <cellStyle name="20% - Accent2 2 2 2 2 2 3" xfId="2353"/>
    <cellStyle name="20% - Accent2 2 2 2 2 3" xfId="2354"/>
    <cellStyle name="20% - Accent2 2 2 2 2 3 2" xfId="2355"/>
    <cellStyle name="20% - Accent2 2 2 2 2 4" xfId="2356"/>
    <cellStyle name="20% - Accent2 2 2 2 2 5" xfId="2357"/>
    <cellStyle name="20% - Accent2 2 2 2 3" xfId="102"/>
    <cellStyle name="20% - Accent2 2 2 2 3 2" xfId="2358"/>
    <cellStyle name="20% - Accent2 2 2 2 3 2 2" xfId="2359"/>
    <cellStyle name="20% - Accent2 2 2 2 3 3" xfId="2360"/>
    <cellStyle name="20% - Accent2 2 2 2 4" xfId="103"/>
    <cellStyle name="20% - Accent2 2 2 2 4 2" xfId="2361"/>
    <cellStyle name="20% - Accent2 2 2 2 5" xfId="104"/>
    <cellStyle name="20% - Accent2 2 2 2 6" xfId="2362"/>
    <cellStyle name="20% - Accent2 2 2 3" xfId="105"/>
    <cellStyle name="20% - Accent2 2 2 3 2" xfId="2363"/>
    <cellStyle name="20% - Accent2 2 2 3 2 2" xfId="2364"/>
    <cellStyle name="20% - Accent2 2 2 3 2 2 2" xfId="2365"/>
    <cellStyle name="20% - Accent2 2 2 3 2 3" xfId="2366"/>
    <cellStyle name="20% - Accent2 2 2 3 3" xfId="2367"/>
    <cellStyle name="20% - Accent2 2 2 3 3 2" xfId="2368"/>
    <cellStyle name="20% - Accent2 2 2 3 4" xfId="2369"/>
    <cellStyle name="20% - Accent2 2 2 3 5" xfId="2370"/>
    <cellStyle name="20% - Accent2 2 2 4" xfId="106"/>
    <cellStyle name="20% - Accent2 2 2 4 2" xfId="2371"/>
    <cellStyle name="20% - Accent2 2 2 4 2 2" xfId="2372"/>
    <cellStyle name="20% - Accent2 2 2 4 3" xfId="2373"/>
    <cellStyle name="20% - Accent2 2 2 5" xfId="107"/>
    <cellStyle name="20% - Accent2 2 2 5 2" xfId="2374"/>
    <cellStyle name="20% - Accent2 2 2 6" xfId="2375"/>
    <cellStyle name="20% - Accent2 2 2 7" xfId="2376"/>
    <cellStyle name="20% - Accent2 2 3" xfId="108"/>
    <cellStyle name="20% - Accent2 2 3 2" xfId="2377"/>
    <cellStyle name="20% - Accent2 2 3 2 2" xfId="2378"/>
    <cellStyle name="20% - Accent2 2 3 2 2 2" xfId="2379"/>
    <cellStyle name="20% - Accent2 2 3 2 2 2 2" xfId="2380"/>
    <cellStyle name="20% - Accent2 2 3 2 2 3" xfId="2381"/>
    <cellStyle name="20% - Accent2 2 3 2 3" xfId="2382"/>
    <cellStyle name="20% - Accent2 2 3 2 3 2" xfId="2383"/>
    <cellStyle name="20% - Accent2 2 3 2 4" xfId="2384"/>
    <cellStyle name="20% - Accent2 2 3 3" xfId="2385"/>
    <cellStyle name="20% - Accent2 2 3 3 2" xfId="2386"/>
    <cellStyle name="20% - Accent2 2 3 3 2 2" xfId="2387"/>
    <cellStyle name="20% - Accent2 2 3 3 3" xfId="2388"/>
    <cellStyle name="20% - Accent2 2 3 4" xfId="2389"/>
    <cellStyle name="20% - Accent2 2 3 4 2" xfId="2390"/>
    <cellStyle name="20% - Accent2 2 3 5" xfId="2391"/>
    <cellStyle name="20% - Accent2 2 3 6" xfId="2392"/>
    <cellStyle name="20% - Accent2 2 4" xfId="109"/>
    <cellStyle name="20% - Accent2 2 4 2" xfId="2393"/>
    <cellStyle name="20% - Accent2 2 4 2 2" xfId="2394"/>
    <cellStyle name="20% - Accent2 2 4 2 2 2" xfId="2395"/>
    <cellStyle name="20% - Accent2 2 4 2 3" xfId="2396"/>
    <cellStyle name="20% - Accent2 2 4 3" xfId="2397"/>
    <cellStyle name="20% - Accent2 2 4 3 2" xfId="2398"/>
    <cellStyle name="20% - Accent2 2 4 4" xfId="2399"/>
    <cellStyle name="20% - Accent2 2 4 5" xfId="2400"/>
    <cellStyle name="20% - Accent2 2 5" xfId="110"/>
    <cellStyle name="20% - Accent2 2 5 2" xfId="2401"/>
    <cellStyle name="20% - Accent2 2 5 2 2" xfId="2402"/>
    <cellStyle name="20% - Accent2 2 5 3" xfId="2403"/>
    <cellStyle name="20% - Accent2 2 5 4" xfId="2404"/>
    <cellStyle name="20% - Accent2 2 6" xfId="111"/>
    <cellStyle name="20% - Accent2 2 6 2" xfId="2405"/>
    <cellStyle name="20% - Accent2 2 6 3" xfId="2406"/>
    <cellStyle name="20% - Accent2 2 7" xfId="112"/>
    <cellStyle name="20% - Accent2 2 8" xfId="113"/>
    <cellStyle name="20% - Accent2 2 9" xfId="114"/>
    <cellStyle name="20% - Accent2 20" xfId="115"/>
    <cellStyle name="20% - Accent2 21" xfId="116"/>
    <cellStyle name="20% - Accent2 22" xfId="117"/>
    <cellStyle name="20% - Accent2 23" xfId="118"/>
    <cellStyle name="20% - Accent2 24" xfId="119"/>
    <cellStyle name="20% - Accent2 25" xfId="120"/>
    <cellStyle name="20% - Accent2 26" xfId="121"/>
    <cellStyle name="20% - Accent2 27" xfId="122"/>
    <cellStyle name="20% - Accent2 28" xfId="123"/>
    <cellStyle name="20% - Accent2 29" xfId="124"/>
    <cellStyle name="20% - Accent2 3" xfId="125"/>
    <cellStyle name="20% - Accent2 3 2" xfId="2407"/>
    <cellStyle name="20% - Accent2 3 2 2" xfId="2408"/>
    <cellStyle name="20% - Accent2 3 2 2 2" xfId="2409"/>
    <cellStyle name="20% - Accent2 3 2 2 2 2" xfId="2410"/>
    <cellStyle name="20% - Accent2 3 2 2 2 2 2" xfId="2411"/>
    <cellStyle name="20% - Accent2 3 2 2 2 2 2 2" xfId="2412"/>
    <cellStyle name="20% - Accent2 3 2 2 2 2 3" xfId="2413"/>
    <cellStyle name="20% - Accent2 3 2 2 2 3" xfId="2414"/>
    <cellStyle name="20% - Accent2 3 2 2 2 3 2" xfId="2415"/>
    <cellStyle name="20% - Accent2 3 2 2 2 4" xfId="2416"/>
    <cellStyle name="20% - Accent2 3 2 2 3" xfId="2417"/>
    <cellStyle name="20% - Accent2 3 2 2 3 2" xfId="2418"/>
    <cellStyle name="20% - Accent2 3 2 2 3 2 2" xfId="2419"/>
    <cellStyle name="20% - Accent2 3 2 2 3 3" xfId="2420"/>
    <cellStyle name="20% - Accent2 3 2 2 4" xfId="2421"/>
    <cellStyle name="20% - Accent2 3 2 2 4 2" xfId="2422"/>
    <cellStyle name="20% - Accent2 3 2 2 5" xfId="2423"/>
    <cellStyle name="20% - Accent2 3 2 2 6" xfId="2424"/>
    <cellStyle name="20% - Accent2 3 2 3" xfId="2425"/>
    <cellStyle name="20% - Accent2 3 2 3 2" xfId="2426"/>
    <cellStyle name="20% - Accent2 3 2 3 2 2" xfId="2427"/>
    <cellStyle name="20% - Accent2 3 2 3 2 2 2" xfId="2428"/>
    <cellStyle name="20% - Accent2 3 2 3 2 3" xfId="2429"/>
    <cellStyle name="20% - Accent2 3 2 3 3" xfId="2430"/>
    <cellStyle name="20% - Accent2 3 2 3 3 2" xfId="2431"/>
    <cellStyle name="20% - Accent2 3 2 3 4" xfId="2432"/>
    <cellStyle name="20% - Accent2 3 2 4" xfId="2433"/>
    <cellStyle name="20% - Accent2 3 2 4 2" xfId="2434"/>
    <cellStyle name="20% - Accent2 3 2 4 2 2" xfId="2435"/>
    <cellStyle name="20% - Accent2 3 2 4 3" xfId="2436"/>
    <cellStyle name="20% - Accent2 3 2 5" xfId="2437"/>
    <cellStyle name="20% - Accent2 3 2 5 2" xfId="2438"/>
    <cellStyle name="20% - Accent2 3 2 6" xfId="2439"/>
    <cellStyle name="20% - Accent2 3 2 7" xfId="2440"/>
    <cellStyle name="20% - Accent2 3 3" xfId="2441"/>
    <cellStyle name="20% - Accent2 3 3 2" xfId="2442"/>
    <cellStyle name="20% - Accent2 3 3 2 2" xfId="2443"/>
    <cellStyle name="20% - Accent2 3 3 2 2 2" xfId="2444"/>
    <cellStyle name="20% - Accent2 3 3 2 2 2 2" xfId="2445"/>
    <cellStyle name="20% - Accent2 3 3 2 2 3" xfId="2446"/>
    <cellStyle name="20% - Accent2 3 3 2 3" xfId="2447"/>
    <cellStyle name="20% - Accent2 3 3 2 3 2" xfId="2448"/>
    <cellStyle name="20% - Accent2 3 3 2 4" xfId="2449"/>
    <cellStyle name="20% - Accent2 3 3 3" xfId="2450"/>
    <cellStyle name="20% - Accent2 3 3 3 2" xfId="2451"/>
    <cellStyle name="20% - Accent2 3 3 3 2 2" xfId="2452"/>
    <cellStyle name="20% - Accent2 3 3 3 3" xfId="2453"/>
    <cellStyle name="20% - Accent2 3 3 4" xfId="2454"/>
    <cellStyle name="20% - Accent2 3 3 4 2" xfId="2455"/>
    <cellStyle name="20% - Accent2 3 3 5" xfId="2456"/>
    <cellStyle name="20% - Accent2 3 3 6" xfId="2457"/>
    <cellStyle name="20% - Accent2 3 4" xfId="2458"/>
    <cellStyle name="20% - Accent2 3 4 2" xfId="2459"/>
    <cellStyle name="20% - Accent2 3 4 2 2" xfId="2460"/>
    <cellStyle name="20% - Accent2 3 4 2 2 2" xfId="2461"/>
    <cellStyle name="20% - Accent2 3 4 2 3" xfId="2462"/>
    <cellStyle name="20% - Accent2 3 4 3" xfId="2463"/>
    <cellStyle name="20% - Accent2 3 4 3 2" xfId="2464"/>
    <cellStyle name="20% - Accent2 3 4 4" xfId="2465"/>
    <cellStyle name="20% - Accent2 3 4 5" xfId="2466"/>
    <cellStyle name="20% - Accent2 3 5" xfId="2467"/>
    <cellStyle name="20% - Accent2 3 5 2" xfId="2468"/>
    <cellStyle name="20% - Accent2 3 5 2 2" xfId="2469"/>
    <cellStyle name="20% - Accent2 3 5 3" xfId="2470"/>
    <cellStyle name="20% - Accent2 3 6" xfId="2471"/>
    <cellStyle name="20% - Accent2 3 6 2" xfId="2472"/>
    <cellStyle name="20% - Accent2 3 7" xfId="2473"/>
    <cellStyle name="20% - Accent2 3 8" xfId="2474"/>
    <cellStyle name="20% - Accent2 3 9" xfId="2475"/>
    <cellStyle name="20% - Accent2 30" xfId="126"/>
    <cellStyle name="20% - Accent2 31" xfId="127"/>
    <cellStyle name="20% - Accent2 32" xfId="128"/>
    <cellStyle name="20% - Accent2 33" xfId="129"/>
    <cellStyle name="20% - Accent2 34" xfId="130"/>
    <cellStyle name="20% - Accent2 35" xfId="131"/>
    <cellStyle name="20% - Accent2 4" xfId="132"/>
    <cellStyle name="20% - Accent2 4 2" xfId="2476"/>
    <cellStyle name="20% - Accent2 4 2 2" xfId="2477"/>
    <cellStyle name="20% - Accent2 4 2 2 2" xfId="2478"/>
    <cellStyle name="20% - Accent2 4 2 2 2 2" xfId="2479"/>
    <cellStyle name="20% - Accent2 4 2 2 2 2 2" xfId="2480"/>
    <cellStyle name="20% - Accent2 4 2 2 2 3" xfId="2481"/>
    <cellStyle name="20% - Accent2 4 2 2 3" xfId="2482"/>
    <cellStyle name="20% - Accent2 4 2 2 3 2" xfId="2483"/>
    <cellStyle name="20% - Accent2 4 2 2 4" xfId="2484"/>
    <cellStyle name="20% - Accent2 4 2 3" xfId="2485"/>
    <cellStyle name="20% - Accent2 4 2 3 2" xfId="2486"/>
    <cellStyle name="20% - Accent2 4 2 3 2 2" xfId="2487"/>
    <cellStyle name="20% - Accent2 4 2 3 3" xfId="2488"/>
    <cellStyle name="20% - Accent2 4 2 4" xfId="2489"/>
    <cellStyle name="20% - Accent2 4 2 4 2" xfId="2490"/>
    <cellStyle name="20% - Accent2 4 2 5" xfId="2491"/>
    <cellStyle name="20% - Accent2 4 2 6" xfId="2492"/>
    <cellStyle name="20% - Accent2 4 3" xfId="2493"/>
    <cellStyle name="20% - Accent2 4 3 2" xfId="2494"/>
    <cellStyle name="20% - Accent2 4 3 2 2" xfId="2495"/>
    <cellStyle name="20% - Accent2 4 3 2 2 2" xfId="2496"/>
    <cellStyle name="20% - Accent2 4 3 2 3" xfId="2497"/>
    <cellStyle name="20% - Accent2 4 3 3" xfId="2498"/>
    <cellStyle name="20% - Accent2 4 3 3 2" xfId="2499"/>
    <cellStyle name="20% - Accent2 4 3 4" xfId="2500"/>
    <cellStyle name="20% - Accent2 4 3 5" xfId="2501"/>
    <cellStyle name="20% - Accent2 4 4" xfId="2502"/>
    <cellStyle name="20% - Accent2 4 4 2" xfId="2503"/>
    <cellStyle name="20% - Accent2 4 4 2 2" xfId="2504"/>
    <cellStyle name="20% - Accent2 4 4 3" xfId="2505"/>
    <cellStyle name="20% - Accent2 4 5" xfId="2506"/>
    <cellStyle name="20% - Accent2 4 5 2" xfId="2507"/>
    <cellStyle name="20% - Accent2 4 6" xfId="2508"/>
    <cellStyle name="20% - Accent2 4 7" xfId="2509"/>
    <cellStyle name="20% - Accent2 5" xfId="133"/>
    <cellStyle name="20% - Accent2 5 2" xfId="2510"/>
    <cellStyle name="20% - Accent2 5 2 2" xfId="2511"/>
    <cellStyle name="20% - Accent2 5 2 2 2" xfId="2512"/>
    <cellStyle name="20% - Accent2 5 2 2 2 2" xfId="2513"/>
    <cellStyle name="20% - Accent2 5 2 2 3" xfId="2514"/>
    <cellStyle name="20% - Accent2 5 2 3" xfId="2515"/>
    <cellStyle name="20% - Accent2 5 2 3 2" xfId="2516"/>
    <cellStyle name="20% - Accent2 5 2 4" xfId="2517"/>
    <cellStyle name="20% - Accent2 5 2 5" xfId="2518"/>
    <cellStyle name="20% - Accent2 5 3" xfId="2519"/>
    <cellStyle name="20% - Accent2 5 3 2" xfId="2520"/>
    <cellStyle name="20% - Accent2 5 3 2 2" xfId="2521"/>
    <cellStyle name="20% - Accent2 5 3 3" xfId="2522"/>
    <cellStyle name="20% - Accent2 5 4" xfId="2523"/>
    <cellStyle name="20% - Accent2 5 4 2" xfId="2524"/>
    <cellStyle name="20% - Accent2 5 5" xfId="2525"/>
    <cellStyle name="20% - Accent2 5 6" xfId="2526"/>
    <cellStyle name="20% - Accent2 6" xfId="134"/>
    <cellStyle name="20% - Accent2 6 2" xfId="2527"/>
    <cellStyle name="20% - Accent2 6 2 2" xfId="2528"/>
    <cellStyle name="20% - Accent2 6 2 2 2" xfId="2529"/>
    <cellStyle name="20% - Accent2 6 2 3" xfId="2530"/>
    <cellStyle name="20% - Accent2 6 2 4" xfId="2531"/>
    <cellStyle name="20% - Accent2 6 2 5" xfId="2532"/>
    <cellStyle name="20% - Accent2 6 3" xfId="2533"/>
    <cellStyle name="20% - Accent2 6 3 2" xfId="2534"/>
    <cellStyle name="20% - Accent2 6 4" xfId="2535"/>
    <cellStyle name="20% - Accent2 6 5" xfId="2536"/>
    <cellStyle name="20% - Accent2 7" xfId="135"/>
    <cellStyle name="20% - Accent2 7 2" xfId="2537"/>
    <cellStyle name="20% - Accent2 7 2 2" xfId="2538"/>
    <cellStyle name="20% - Accent2 7 2 2 2" xfId="2539"/>
    <cellStyle name="20% - Accent2 7 2 3" xfId="2540"/>
    <cellStyle name="20% - Accent2 7 3" xfId="2541"/>
    <cellStyle name="20% - Accent2 7 3 2" xfId="2542"/>
    <cellStyle name="20% - Accent2 7 4" xfId="2543"/>
    <cellStyle name="20% - Accent2 7 5" xfId="2544"/>
    <cellStyle name="20% - Accent2 8" xfId="136"/>
    <cellStyle name="20% - Accent2 8 2" xfId="2545"/>
    <cellStyle name="20% - Accent2 8 2 2" xfId="2546"/>
    <cellStyle name="20% - Accent2 8 2 2 2" xfId="2547"/>
    <cellStyle name="20% - Accent2 8 2 3" xfId="2548"/>
    <cellStyle name="20% - Accent2 8 3" xfId="2549"/>
    <cellStyle name="20% - Accent2 8 3 2" xfId="2550"/>
    <cellStyle name="20% - Accent2 8 4" xfId="2551"/>
    <cellStyle name="20% - Accent2 8 5" xfId="2552"/>
    <cellStyle name="20% - Accent2 9" xfId="137"/>
    <cellStyle name="20% - Accent2 9 2" xfId="2553"/>
    <cellStyle name="20% - Accent2 9 2 2" xfId="2554"/>
    <cellStyle name="20% - Accent2 9 3" xfId="2555"/>
    <cellStyle name="20% - Accent2 9 4" xfId="2556"/>
    <cellStyle name="20% - Accent3 10" xfId="138"/>
    <cellStyle name="20% - Accent3 10 2" xfId="2557"/>
    <cellStyle name="20% - Accent3 10 2 2" xfId="2558"/>
    <cellStyle name="20% - Accent3 10 3" xfId="2559"/>
    <cellStyle name="20% - Accent3 10 4" xfId="2560"/>
    <cellStyle name="20% - Accent3 11" xfId="139"/>
    <cellStyle name="20% - Accent3 11 2" xfId="2561"/>
    <cellStyle name="20% - Accent3 11 2 2" xfId="2562"/>
    <cellStyle name="20% - Accent3 11 3" xfId="2563"/>
    <cellStyle name="20% - Accent3 11 4" xfId="2564"/>
    <cellStyle name="20% - Accent3 12" xfId="140"/>
    <cellStyle name="20% - Accent3 12 2" xfId="2565"/>
    <cellStyle name="20% - Accent3 12 3" xfId="2566"/>
    <cellStyle name="20% - Accent3 13" xfId="141"/>
    <cellStyle name="20% - Accent3 13 2" xfId="2567"/>
    <cellStyle name="20% - Accent3 14" xfId="142"/>
    <cellStyle name="20% - Accent3 15" xfId="143"/>
    <cellStyle name="20% - Accent3 15 2" xfId="144"/>
    <cellStyle name="20% - Accent3 15 3" xfId="145"/>
    <cellStyle name="20% - Accent3 15 4" xfId="146"/>
    <cellStyle name="20% - Accent3 15 5" xfId="147"/>
    <cellStyle name="20% - Accent3 16" xfId="148"/>
    <cellStyle name="20% - Accent3 16 2" xfId="149"/>
    <cellStyle name="20% - Accent3 16 3" xfId="150"/>
    <cellStyle name="20% - Accent3 16 4" xfId="151"/>
    <cellStyle name="20% - Accent3 16 5" xfId="152"/>
    <cellStyle name="20% - Accent3 17" xfId="153"/>
    <cellStyle name="20% - Accent3 17 2" xfId="154"/>
    <cellStyle name="20% - Accent3 17 3" xfId="155"/>
    <cellStyle name="20% - Accent3 17 4" xfId="156"/>
    <cellStyle name="20% - Accent3 17 5" xfId="157"/>
    <cellStyle name="20% - Accent3 18" xfId="158"/>
    <cellStyle name="20% - Accent3 19" xfId="159"/>
    <cellStyle name="20% - Accent3 2" xfId="160"/>
    <cellStyle name="20% - Accent3 2 2" xfId="161"/>
    <cellStyle name="20% - Accent3 2 2 2" xfId="162"/>
    <cellStyle name="20% - Accent3 2 2 2 2" xfId="163"/>
    <cellStyle name="20% - Accent3 2 2 2 2 2" xfId="2568"/>
    <cellStyle name="20% - Accent3 2 2 2 2 2 2" xfId="2569"/>
    <cellStyle name="20% - Accent3 2 2 2 2 2 2 2" xfId="2570"/>
    <cellStyle name="20% - Accent3 2 2 2 2 2 3" xfId="2571"/>
    <cellStyle name="20% - Accent3 2 2 2 2 3" xfId="2572"/>
    <cellStyle name="20% - Accent3 2 2 2 2 3 2" xfId="2573"/>
    <cellStyle name="20% - Accent3 2 2 2 2 4" xfId="2574"/>
    <cellStyle name="20% - Accent3 2 2 2 2 5" xfId="2575"/>
    <cellStyle name="20% - Accent3 2 2 2 3" xfId="164"/>
    <cellStyle name="20% - Accent3 2 2 2 3 2" xfId="2576"/>
    <cellStyle name="20% - Accent3 2 2 2 3 2 2" xfId="2577"/>
    <cellStyle name="20% - Accent3 2 2 2 3 3" xfId="2578"/>
    <cellStyle name="20% - Accent3 2 2 2 4" xfId="165"/>
    <cellStyle name="20% - Accent3 2 2 2 4 2" xfId="2579"/>
    <cellStyle name="20% - Accent3 2 2 2 5" xfId="166"/>
    <cellStyle name="20% - Accent3 2 2 2 6" xfId="2580"/>
    <cellStyle name="20% - Accent3 2 2 3" xfId="167"/>
    <cellStyle name="20% - Accent3 2 2 3 2" xfId="2581"/>
    <cellStyle name="20% - Accent3 2 2 3 2 2" xfId="2582"/>
    <cellStyle name="20% - Accent3 2 2 3 2 2 2" xfId="2583"/>
    <cellStyle name="20% - Accent3 2 2 3 2 3" xfId="2584"/>
    <cellStyle name="20% - Accent3 2 2 3 3" xfId="2585"/>
    <cellStyle name="20% - Accent3 2 2 3 3 2" xfId="2586"/>
    <cellStyle name="20% - Accent3 2 2 3 4" xfId="2587"/>
    <cellStyle name="20% - Accent3 2 2 3 5" xfId="2588"/>
    <cellStyle name="20% - Accent3 2 2 4" xfId="168"/>
    <cellStyle name="20% - Accent3 2 2 4 2" xfId="2589"/>
    <cellStyle name="20% - Accent3 2 2 4 2 2" xfId="2590"/>
    <cellStyle name="20% - Accent3 2 2 4 3" xfId="2591"/>
    <cellStyle name="20% - Accent3 2 2 5" xfId="169"/>
    <cellStyle name="20% - Accent3 2 2 5 2" xfId="2592"/>
    <cellStyle name="20% - Accent3 2 2 6" xfId="2593"/>
    <cellStyle name="20% - Accent3 2 2 7" xfId="2594"/>
    <cellStyle name="20% - Accent3 2 3" xfId="170"/>
    <cellStyle name="20% - Accent3 2 3 2" xfId="2595"/>
    <cellStyle name="20% - Accent3 2 3 2 2" xfId="2596"/>
    <cellStyle name="20% - Accent3 2 3 2 2 2" xfId="2597"/>
    <cellStyle name="20% - Accent3 2 3 2 2 2 2" xfId="2598"/>
    <cellStyle name="20% - Accent3 2 3 2 2 3" xfId="2599"/>
    <cellStyle name="20% - Accent3 2 3 2 3" xfId="2600"/>
    <cellStyle name="20% - Accent3 2 3 2 3 2" xfId="2601"/>
    <cellStyle name="20% - Accent3 2 3 2 4" xfId="2602"/>
    <cellStyle name="20% - Accent3 2 3 3" xfId="2603"/>
    <cellStyle name="20% - Accent3 2 3 3 2" xfId="2604"/>
    <cellStyle name="20% - Accent3 2 3 3 2 2" xfId="2605"/>
    <cellStyle name="20% - Accent3 2 3 3 3" xfId="2606"/>
    <cellStyle name="20% - Accent3 2 3 4" xfId="2607"/>
    <cellStyle name="20% - Accent3 2 3 4 2" xfId="2608"/>
    <cellStyle name="20% - Accent3 2 3 5" xfId="2609"/>
    <cellStyle name="20% - Accent3 2 3 6" xfId="2610"/>
    <cellStyle name="20% - Accent3 2 4" xfId="171"/>
    <cellStyle name="20% - Accent3 2 4 2" xfId="2611"/>
    <cellStyle name="20% - Accent3 2 4 2 2" xfId="2612"/>
    <cellStyle name="20% - Accent3 2 4 2 2 2" xfId="2613"/>
    <cellStyle name="20% - Accent3 2 4 2 3" xfId="2614"/>
    <cellStyle name="20% - Accent3 2 4 3" xfId="2615"/>
    <cellStyle name="20% - Accent3 2 4 3 2" xfId="2616"/>
    <cellStyle name="20% - Accent3 2 4 4" xfId="2617"/>
    <cellStyle name="20% - Accent3 2 4 5" xfId="2618"/>
    <cellStyle name="20% - Accent3 2 5" xfId="172"/>
    <cellStyle name="20% - Accent3 2 5 2" xfId="2619"/>
    <cellStyle name="20% - Accent3 2 5 2 2" xfId="2620"/>
    <cellStyle name="20% - Accent3 2 5 3" xfId="2621"/>
    <cellStyle name="20% - Accent3 2 5 4" xfId="2622"/>
    <cellStyle name="20% - Accent3 2 6" xfId="173"/>
    <cellStyle name="20% - Accent3 2 6 2" xfId="2623"/>
    <cellStyle name="20% - Accent3 2 6 3" xfId="2624"/>
    <cellStyle name="20% - Accent3 2 7" xfId="174"/>
    <cellStyle name="20% - Accent3 2 8" xfId="175"/>
    <cellStyle name="20% - Accent3 2 9" xfId="176"/>
    <cellStyle name="20% - Accent3 20" xfId="177"/>
    <cellStyle name="20% - Accent3 21" xfId="178"/>
    <cellStyle name="20% - Accent3 22" xfId="179"/>
    <cellStyle name="20% - Accent3 23" xfId="180"/>
    <cellStyle name="20% - Accent3 24" xfId="181"/>
    <cellStyle name="20% - Accent3 25" xfId="182"/>
    <cellStyle name="20% - Accent3 26" xfId="183"/>
    <cellStyle name="20% - Accent3 27" xfId="184"/>
    <cellStyle name="20% - Accent3 28" xfId="185"/>
    <cellStyle name="20% - Accent3 29" xfId="186"/>
    <cellStyle name="20% - Accent3 3" xfId="187"/>
    <cellStyle name="20% - Accent3 3 2" xfId="2625"/>
    <cellStyle name="20% - Accent3 3 2 2" xfId="2626"/>
    <cellStyle name="20% - Accent3 3 2 2 2" xfId="2627"/>
    <cellStyle name="20% - Accent3 3 2 2 2 2" xfId="2628"/>
    <cellStyle name="20% - Accent3 3 2 2 2 2 2" xfId="2629"/>
    <cellStyle name="20% - Accent3 3 2 2 2 2 2 2" xfId="2630"/>
    <cellStyle name="20% - Accent3 3 2 2 2 2 3" xfId="2631"/>
    <cellStyle name="20% - Accent3 3 2 2 2 3" xfId="2632"/>
    <cellStyle name="20% - Accent3 3 2 2 2 3 2" xfId="2633"/>
    <cellStyle name="20% - Accent3 3 2 2 2 4" xfId="2634"/>
    <cellStyle name="20% - Accent3 3 2 2 3" xfId="2635"/>
    <cellStyle name="20% - Accent3 3 2 2 3 2" xfId="2636"/>
    <cellStyle name="20% - Accent3 3 2 2 3 2 2" xfId="2637"/>
    <cellStyle name="20% - Accent3 3 2 2 3 3" xfId="2638"/>
    <cellStyle name="20% - Accent3 3 2 2 4" xfId="2639"/>
    <cellStyle name="20% - Accent3 3 2 2 4 2" xfId="2640"/>
    <cellStyle name="20% - Accent3 3 2 2 5" xfId="2641"/>
    <cellStyle name="20% - Accent3 3 2 2 6" xfId="2642"/>
    <cellStyle name="20% - Accent3 3 2 3" xfId="2643"/>
    <cellStyle name="20% - Accent3 3 2 3 2" xfId="2644"/>
    <cellStyle name="20% - Accent3 3 2 3 2 2" xfId="2645"/>
    <cellStyle name="20% - Accent3 3 2 3 2 2 2" xfId="2646"/>
    <cellStyle name="20% - Accent3 3 2 3 2 3" xfId="2647"/>
    <cellStyle name="20% - Accent3 3 2 3 3" xfId="2648"/>
    <cellStyle name="20% - Accent3 3 2 3 3 2" xfId="2649"/>
    <cellStyle name="20% - Accent3 3 2 3 4" xfId="2650"/>
    <cellStyle name="20% - Accent3 3 2 4" xfId="2651"/>
    <cellStyle name="20% - Accent3 3 2 4 2" xfId="2652"/>
    <cellStyle name="20% - Accent3 3 2 4 2 2" xfId="2653"/>
    <cellStyle name="20% - Accent3 3 2 4 3" xfId="2654"/>
    <cellStyle name="20% - Accent3 3 2 5" xfId="2655"/>
    <cellStyle name="20% - Accent3 3 2 5 2" xfId="2656"/>
    <cellStyle name="20% - Accent3 3 2 6" xfId="2657"/>
    <cellStyle name="20% - Accent3 3 2 7" xfId="2658"/>
    <cellStyle name="20% - Accent3 3 3" xfId="2659"/>
    <cellStyle name="20% - Accent3 3 3 2" xfId="2660"/>
    <cellStyle name="20% - Accent3 3 3 2 2" xfId="2661"/>
    <cellStyle name="20% - Accent3 3 3 2 2 2" xfId="2662"/>
    <cellStyle name="20% - Accent3 3 3 2 2 2 2" xfId="2663"/>
    <cellStyle name="20% - Accent3 3 3 2 2 3" xfId="2664"/>
    <cellStyle name="20% - Accent3 3 3 2 3" xfId="2665"/>
    <cellStyle name="20% - Accent3 3 3 2 3 2" xfId="2666"/>
    <cellStyle name="20% - Accent3 3 3 2 4" xfId="2667"/>
    <cellStyle name="20% - Accent3 3 3 3" xfId="2668"/>
    <cellStyle name="20% - Accent3 3 3 3 2" xfId="2669"/>
    <cellStyle name="20% - Accent3 3 3 3 2 2" xfId="2670"/>
    <cellStyle name="20% - Accent3 3 3 3 3" xfId="2671"/>
    <cellStyle name="20% - Accent3 3 3 4" xfId="2672"/>
    <cellStyle name="20% - Accent3 3 3 4 2" xfId="2673"/>
    <cellStyle name="20% - Accent3 3 3 5" xfId="2674"/>
    <cellStyle name="20% - Accent3 3 3 6" xfId="2675"/>
    <cellStyle name="20% - Accent3 3 4" xfId="2676"/>
    <cellStyle name="20% - Accent3 3 4 2" xfId="2677"/>
    <cellStyle name="20% - Accent3 3 4 2 2" xfId="2678"/>
    <cellStyle name="20% - Accent3 3 4 2 2 2" xfId="2679"/>
    <cellStyle name="20% - Accent3 3 4 2 3" xfId="2680"/>
    <cellStyle name="20% - Accent3 3 4 3" xfId="2681"/>
    <cellStyle name="20% - Accent3 3 4 3 2" xfId="2682"/>
    <cellStyle name="20% - Accent3 3 4 4" xfId="2683"/>
    <cellStyle name="20% - Accent3 3 4 5" xfId="2684"/>
    <cellStyle name="20% - Accent3 3 5" xfId="2685"/>
    <cellStyle name="20% - Accent3 3 5 2" xfId="2686"/>
    <cellStyle name="20% - Accent3 3 5 2 2" xfId="2687"/>
    <cellStyle name="20% - Accent3 3 5 3" xfId="2688"/>
    <cellStyle name="20% - Accent3 3 6" xfId="2689"/>
    <cellStyle name="20% - Accent3 3 6 2" xfId="2690"/>
    <cellStyle name="20% - Accent3 3 7" xfId="2691"/>
    <cellStyle name="20% - Accent3 3 8" xfId="2692"/>
    <cellStyle name="20% - Accent3 3 9" xfId="2693"/>
    <cellStyle name="20% - Accent3 30" xfId="188"/>
    <cellStyle name="20% - Accent3 31" xfId="189"/>
    <cellStyle name="20% - Accent3 32" xfId="190"/>
    <cellStyle name="20% - Accent3 33" xfId="191"/>
    <cellStyle name="20% - Accent3 34" xfId="192"/>
    <cellStyle name="20% - Accent3 35" xfId="193"/>
    <cellStyle name="20% - Accent3 4" xfId="194"/>
    <cellStyle name="20% - Accent3 4 2" xfId="2694"/>
    <cellStyle name="20% - Accent3 4 2 2" xfId="2695"/>
    <cellStyle name="20% - Accent3 4 2 2 2" xfId="2696"/>
    <cellStyle name="20% - Accent3 4 2 2 2 2" xfId="2697"/>
    <cellStyle name="20% - Accent3 4 2 2 2 2 2" xfId="2698"/>
    <cellStyle name="20% - Accent3 4 2 2 2 3" xfId="2699"/>
    <cellStyle name="20% - Accent3 4 2 2 3" xfId="2700"/>
    <cellStyle name="20% - Accent3 4 2 2 3 2" xfId="2701"/>
    <cellStyle name="20% - Accent3 4 2 2 4" xfId="2702"/>
    <cellStyle name="20% - Accent3 4 2 3" xfId="2703"/>
    <cellStyle name="20% - Accent3 4 2 3 2" xfId="2704"/>
    <cellStyle name="20% - Accent3 4 2 3 2 2" xfId="2705"/>
    <cellStyle name="20% - Accent3 4 2 3 3" xfId="2706"/>
    <cellStyle name="20% - Accent3 4 2 4" xfId="2707"/>
    <cellStyle name="20% - Accent3 4 2 4 2" xfId="2708"/>
    <cellStyle name="20% - Accent3 4 2 5" xfId="2709"/>
    <cellStyle name="20% - Accent3 4 2 6" xfId="2710"/>
    <cellStyle name="20% - Accent3 4 3" xfId="2711"/>
    <cellStyle name="20% - Accent3 4 3 2" xfId="2712"/>
    <cellStyle name="20% - Accent3 4 3 2 2" xfId="2713"/>
    <cellStyle name="20% - Accent3 4 3 2 2 2" xfId="2714"/>
    <cellStyle name="20% - Accent3 4 3 2 3" xfId="2715"/>
    <cellStyle name="20% - Accent3 4 3 3" xfId="2716"/>
    <cellStyle name="20% - Accent3 4 3 3 2" xfId="2717"/>
    <cellStyle name="20% - Accent3 4 3 4" xfId="2718"/>
    <cellStyle name="20% - Accent3 4 3 5" xfId="2719"/>
    <cellStyle name="20% - Accent3 4 4" xfId="2720"/>
    <cellStyle name="20% - Accent3 4 4 2" xfId="2721"/>
    <cellStyle name="20% - Accent3 4 4 2 2" xfId="2722"/>
    <cellStyle name="20% - Accent3 4 4 3" xfId="2723"/>
    <cellStyle name="20% - Accent3 4 5" xfId="2724"/>
    <cellStyle name="20% - Accent3 4 5 2" xfId="2725"/>
    <cellStyle name="20% - Accent3 4 6" xfId="2726"/>
    <cellStyle name="20% - Accent3 4 7" xfId="2727"/>
    <cellStyle name="20% - Accent3 5" xfId="195"/>
    <cellStyle name="20% - Accent3 5 2" xfId="2728"/>
    <cellStyle name="20% - Accent3 5 2 2" xfId="2729"/>
    <cellStyle name="20% - Accent3 5 2 2 2" xfId="2730"/>
    <cellStyle name="20% - Accent3 5 2 2 2 2" xfId="2731"/>
    <cellStyle name="20% - Accent3 5 2 2 3" xfId="2732"/>
    <cellStyle name="20% - Accent3 5 2 3" xfId="2733"/>
    <cellStyle name="20% - Accent3 5 2 3 2" xfId="2734"/>
    <cellStyle name="20% - Accent3 5 2 4" xfId="2735"/>
    <cellStyle name="20% - Accent3 5 2 5" xfId="2736"/>
    <cellStyle name="20% - Accent3 5 3" xfId="2737"/>
    <cellStyle name="20% - Accent3 5 3 2" xfId="2738"/>
    <cellStyle name="20% - Accent3 5 3 2 2" xfId="2739"/>
    <cellStyle name="20% - Accent3 5 3 3" xfId="2740"/>
    <cellStyle name="20% - Accent3 5 4" xfId="2741"/>
    <cellStyle name="20% - Accent3 5 4 2" xfId="2742"/>
    <cellStyle name="20% - Accent3 5 5" xfId="2743"/>
    <cellStyle name="20% - Accent3 5 6" xfId="2744"/>
    <cellStyle name="20% - Accent3 6" xfId="196"/>
    <cellStyle name="20% - Accent3 6 2" xfId="2745"/>
    <cellStyle name="20% - Accent3 6 2 2" xfId="2746"/>
    <cellStyle name="20% - Accent3 6 2 2 2" xfId="2747"/>
    <cellStyle name="20% - Accent3 6 2 3" xfId="2748"/>
    <cellStyle name="20% - Accent3 6 2 4" xfId="2749"/>
    <cellStyle name="20% - Accent3 6 2 5" xfId="2750"/>
    <cellStyle name="20% - Accent3 6 3" xfId="2751"/>
    <cellStyle name="20% - Accent3 6 3 2" xfId="2752"/>
    <cellStyle name="20% - Accent3 6 4" xfId="2753"/>
    <cellStyle name="20% - Accent3 6 5" xfId="2754"/>
    <cellStyle name="20% - Accent3 7" xfId="197"/>
    <cellStyle name="20% - Accent3 7 2" xfId="2755"/>
    <cellStyle name="20% - Accent3 7 2 2" xfId="2756"/>
    <cellStyle name="20% - Accent3 7 2 2 2" xfId="2757"/>
    <cellStyle name="20% - Accent3 7 2 3" xfId="2758"/>
    <cellStyle name="20% - Accent3 7 3" xfId="2759"/>
    <cellStyle name="20% - Accent3 7 3 2" xfId="2760"/>
    <cellStyle name="20% - Accent3 7 4" xfId="2761"/>
    <cellStyle name="20% - Accent3 7 5" xfId="2762"/>
    <cellStyle name="20% - Accent3 8" xfId="198"/>
    <cellStyle name="20% - Accent3 8 2" xfId="2763"/>
    <cellStyle name="20% - Accent3 8 2 2" xfId="2764"/>
    <cellStyle name="20% - Accent3 8 2 2 2" xfId="2765"/>
    <cellStyle name="20% - Accent3 8 2 3" xfId="2766"/>
    <cellStyle name="20% - Accent3 8 3" xfId="2767"/>
    <cellStyle name="20% - Accent3 8 3 2" xfId="2768"/>
    <cellStyle name="20% - Accent3 8 4" xfId="2769"/>
    <cellStyle name="20% - Accent3 8 5" xfId="2770"/>
    <cellStyle name="20% - Accent3 9" xfId="199"/>
    <cellStyle name="20% - Accent3 9 2" xfId="2771"/>
    <cellStyle name="20% - Accent3 9 2 2" xfId="2772"/>
    <cellStyle name="20% - Accent3 9 3" xfId="2773"/>
    <cellStyle name="20% - Accent3 9 4" xfId="2774"/>
    <cellStyle name="20% - Accent4 10" xfId="200"/>
    <cellStyle name="20% - Accent4 10 2" xfId="2775"/>
    <cellStyle name="20% - Accent4 10 2 2" xfId="2776"/>
    <cellStyle name="20% - Accent4 10 3" xfId="2777"/>
    <cellStyle name="20% - Accent4 10 4" xfId="2778"/>
    <cellStyle name="20% - Accent4 11" xfId="201"/>
    <cellStyle name="20% - Accent4 11 2" xfId="2779"/>
    <cellStyle name="20% - Accent4 11 2 2" xfId="2780"/>
    <cellStyle name="20% - Accent4 11 3" xfId="2781"/>
    <cellStyle name="20% - Accent4 11 4" xfId="2782"/>
    <cellStyle name="20% - Accent4 12" xfId="202"/>
    <cellStyle name="20% - Accent4 12 2" xfId="2783"/>
    <cellStyle name="20% - Accent4 12 2 2" xfId="2784"/>
    <cellStyle name="20% - Accent4 12 3" xfId="2785"/>
    <cellStyle name="20% - Accent4 12 4" xfId="2786"/>
    <cellStyle name="20% - Accent4 13" xfId="203"/>
    <cellStyle name="20% - Accent4 13 2" xfId="2787"/>
    <cellStyle name="20% - Accent4 13 3" xfId="2788"/>
    <cellStyle name="20% - Accent4 14" xfId="204"/>
    <cellStyle name="20% - Accent4 14 2" xfId="2789"/>
    <cellStyle name="20% - Accent4 15" xfId="205"/>
    <cellStyle name="20% - Accent4 15 2" xfId="206"/>
    <cellStyle name="20% - Accent4 15 3" xfId="207"/>
    <cellStyle name="20% - Accent4 15 4" xfId="208"/>
    <cellStyle name="20% - Accent4 15 5" xfId="209"/>
    <cellStyle name="20% - Accent4 16" xfId="210"/>
    <cellStyle name="20% - Accent4 16 2" xfId="211"/>
    <cellStyle name="20% - Accent4 16 3" xfId="212"/>
    <cellStyle name="20% - Accent4 16 4" xfId="213"/>
    <cellStyle name="20% - Accent4 16 5" xfId="214"/>
    <cellStyle name="20% - Accent4 17" xfId="215"/>
    <cellStyle name="20% - Accent4 17 2" xfId="216"/>
    <cellStyle name="20% - Accent4 17 3" xfId="217"/>
    <cellStyle name="20% - Accent4 17 4" xfId="218"/>
    <cellStyle name="20% - Accent4 17 5" xfId="219"/>
    <cellStyle name="20% - Accent4 18" xfId="220"/>
    <cellStyle name="20% - Accent4 19" xfId="221"/>
    <cellStyle name="20% - Accent4 2" xfId="222"/>
    <cellStyle name="20% - Accent4 2 10" xfId="2790"/>
    <cellStyle name="20% - Accent4 2 11" xfId="2791"/>
    <cellStyle name="20% - Accent4 2 12" xfId="2792"/>
    <cellStyle name="20% - Accent4 2 13" xfId="2793"/>
    <cellStyle name="20% - Accent4 2 2" xfId="223"/>
    <cellStyle name="20% - Accent4 2 2 10" xfId="2794"/>
    <cellStyle name="20% - Accent4 2 2 2" xfId="224"/>
    <cellStyle name="20% - Accent4 2 2 2 2" xfId="225"/>
    <cellStyle name="20% - Accent4 2 2 2 2 2" xfId="2795"/>
    <cellStyle name="20% - Accent4 2 2 2 2 2 2" xfId="2796"/>
    <cellStyle name="20% - Accent4 2 2 2 2 2 2 2" xfId="2797"/>
    <cellStyle name="20% - Accent4 2 2 2 2 2 3" xfId="2798"/>
    <cellStyle name="20% - Accent4 2 2 2 2 3" xfId="2799"/>
    <cellStyle name="20% - Accent4 2 2 2 2 3 2" xfId="2800"/>
    <cellStyle name="20% - Accent4 2 2 2 2 4" xfId="2801"/>
    <cellStyle name="20% - Accent4 2 2 2 2 5" xfId="2802"/>
    <cellStyle name="20% - Accent4 2 2 2 2 6" xfId="2803"/>
    <cellStyle name="20% - Accent4 2 2 2 3" xfId="226"/>
    <cellStyle name="20% - Accent4 2 2 2 3 2" xfId="2804"/>
    <cellStyle name="20% - Accent4 2 2 2 3 2 2" xfId="2805"/>
    <cellStyle name="20% - Accent4 2 2 2 3 3" xfId="2806"/>
    <cellStyle name="20% - Accent4 2 2 2 4" xfId="227"/>
    <cellStyle name="20% - Accent4 2 2 2 4 2" xfId="2807"/>
    <cellStyle name="20% - Accent4 2 2 2 5" xfId="228"/>
    <cellStyle name="20% - Accent4 2 2 2 6" xfId="2808"/>
    <cellStyle name="20% - Accent4 2 2 2 7" xfId="2809"/>
    <cellStyle name="20% - Accent4 2 2 3" xfId="229"/>
    <cellStyle name="20% - Accent4 2 2 3 2" xfId="2810"/>
    <cellStyle name="20% - Accent4 2 2 3 2 2" xfId="2811"/>
    <cellStyle name="20% - Accent4 2 2 3 2 2 2" xfId="2812"/>
    <cellStyle name="20% - Accent4 2 2 3 2 3" xfId="2813"/>
    <cellStyle name="20% - Accent4 2 2 3 3" xfId="2814"/>
    <cellStyle name="20% - Accent4 2 2 3 3 2" xfId="2815"/>
    <cellStyle name="20% - Accent4 2 2 3 4" xfId="2816"/>
    <cellStyle name="20% - Accent4 2 2 3 5" xfId="2817"/>
    <cellStyle name="20% - Accent4 2 2 3 6" xfId="2818"/>
    <cellStyle name="20% - Accent4 2 2 4" xfId="230"/>
    <cellStyle name="20% - Accent4 2 2 4 2" xfId="2819"/>
    <cellStyle name="20% - Accent4 2 2 4 2 2" xfId="2820"/>
    <cellStyle name="20% - Accent4 2 2 4 3" xfId="2821"/>
    <cellStyle name="20% - Accent4 2 2 4 4" xfId="2822"/>
    <cellStyle name="20% - Accent4 2 2 5" xfId="231"/>
    <cellStyle name="20% - Accent4 2 2 5 2" xfId="2823"/>
    <cellStyle name="20% - Accent4 2 2 5 3" xfId="2824"/>
    <cellStyle name="20% - Accent4 2 2 6" xfId="2825"/>
    <cellStyle name="20% - Accent4 2 2 6 2" xfId="2826"/>
    <cellStyle name="20% - Accent4 2 2 7" xfId="2827"/>
    <cellStyle name="20% - Accent4 2 2 8" xfId="2828"/>
    <cellStyle name="20% - Accent4 2 2 9" xfId="2829"/>
    <cellStyle name="20% - Accent4 2 3" xfId="232"/>
    <cellStyle name="20% - Accent4 2 3 2" xfId="2830"/>
    <cellStyle name="20% - Accent4 2 3 2 2" xfId="2831"/>
    <cellStyle name="20% - Accent4 2 3 2 2 2" xfId="2832"/>
    <cellStyle name="20% - Accent4 2 3 2 2 2 2" xfId="2833"/>
    <cellStyle name="20% - Accent4 2 3 2 2 3" xfId="2834"/>
    <cellStyle name="20% - Accent4 2 3 2 2 4" xfId="2835"/>
    <cellStyle name="20% - Accent4 2 3 2 3" xfId="2836"/>
    <cellStyle name="20% - Accent4 2 3 2 3 2" xfId="2837"/>
    <cellStyle name="20% - Accent4 2 3 2 4" xfId="2838"/>
    <cellStyle name="20% - Accent4 2 3 2 5" xfId="2839"/>
    <cellStyle name="20% - Accent4 2 3 3" xfId="2840"/>
    <cellStyle name="20% - Accent4 2 3 3 2" xfId="2841"/>
    <cellStyle name="20% - Accent4 2 3 3 2 2" xfId="2842"/>
    <cellStyle name="20% - Accent4 2 3 3 3" xfId="2843"/>
    <cellStyle name="20% - Accent4 2 3 3 4" xfId="2844"/>
    <cellStyle name="20% - Accent4 2 3 4" xfId="2845"/>
    <cellStyle name="20% - Accent4 2 3 4 2" xfId="2846"/>
    <cellStyle name="20% - Accent4 2 3 5" xfId="2847"/>
    <cellStyle name="20% - Accent4 2 3 6" xfId="2848"/>
    <cellStyle name="20% - Accent4 2 3 7" xfId="2849"/>
    <cellStyle name="20% - Accent4 2 4" xfId="233"/>
    <cellStyle name="20% - Accent4 2 4 2" xfId="2850"/>
    <cellStyle name="20% - Accent4 2 4 2 2" xfId="2851"/>
    <cellStyle name="20% - Accent4 2 4 2 2 2" xfId="2852"/>
    <cellStyle name="20% - Accent4 2 4 2 2 2 2" xfId="2853"/>
    <cellStyle name="20% - Accent4 2 4 2 2 3" xfId="2854"/>
    <cellStyle name="20% - Accent4 2 4 2 2 4" xfId="2855"/>
    <cellStyle name="20% - Accent4 2 4 2 3" xfId="2856"/>
    <cellStyle name="20% - Accent4 2 4 2 3 2" xfId="2857"/>
    <cellStyle name="20% - Accent4 2 4 2 4" xfId="2858"/>
    <cellStyle name="20% - Accent4 2 4 2 5" xfId="2859"/>
    <cellStyle name="20% - Accent4 2 4 3" xfId="2860"/>
    <cellStyle name="20% - Accent4 2 4 3 2" xfId="2861"/>
    <cellStyle name="20% - Accent4 2 4 3 2 2" xfId="2862"/>
    <cellStyle name="20% - Accent4 2 4 3 3" xfId="2863"/>
    <cellStyle name="20% - Accent4 2 4 3 4" xfId="2864"/>
    <cellStyle name="20% - Accent4 2 4 4" xfId="2865"/>
    <cellStyle name="20% - Accent4 2 4 4 2" xfId="2866"/>
    <cellStyle name="20% - Accent4 2 4 5" xfId="2867"/>
    <cellStyle name="20% - Accent4 2 4 6" xfId="2868"/>
    <cellStyle name="20% - Accent4 2 4 7" xfId="2869"/>
    <cellStyle name="20% - Accent4 2 5" xfId="234"/>
    <cellStyle name="20% - Accent4 2 5 2" xfId="2870"/>
    <cellStyle name="20% - Accent4 2 5 2 2" xfId="2871"/>
    <cellStyle name="20% - Accent4 2 5 2 2 2" xfId="2872"/>
    <cellStyle name="20% - Accent4 2 5 2 3" xfId="2873"/>
    <cellStyle name="20% - Accent4 2 5 2 4" xfId="2874"/>
    <cellStyle name="20% - Accent4 2 5 3" xfId="2875"/>
    <cellStyle name="20% - Accent4 2 5 3 2" xfId="2876"/>
    <cellStyle name="20% - Accent4 2 5 4" xfId="2877"/>
    <cellStyle name="20% - Accent4 2 5 5" xfId="2878"/>
    <cellStyle name="20% - Accent4 2 5 6" xfId="2879"/>
    <cellStyle name="20% - Accent4 2 6" xfId="235"/>
    <cellStyle name="20% - Accent4 2 6 2" xfId="2880"/>
    <cellStyle name="20% - Accent4 2 6 2 2" xfId="2881"/>
    <cellStyle name="20% - Accent4 2 6 3" xfId="2882"/>
    <cellStyle name="20% - Accent4 2 6 4" xfId="2883"/>
    <cellStyle name="20% - Accent4 2 6 5" xfId="2884"/>
    <cellStyle name="20% - Accent4 2 7" xfId="236"/>
    <cellStyle name="20% - Accent4 2 7 2" xfId="2885"/>
    <cellStyle name="20% - Accent4 2 7 3" xfId="2886"/>
    <cellStyle name="20% - Accent4 2 7 4" xfId="2887"/>
    <cellStyle name="20% - Accent4 2 8" xfId="237"/>
    <cellStyle name="20% - Accent4 2 8 2" xfId="2888"/>
    <cellStyle name="20% - Accent4 2 8 3" xfId="2889"/>
    <cellStyle name="20% - Accent4 2 9" xfId="238"/>
    <cellStyle name="20% - Accent4 2 9 2" xfId="2890"/>
    <cellStyle name="20% - Accent4 20" xfId="239"/>
    <cellStyle name="20% - Accent4 21" xfId="240"/>
    <cellStyle name="20% - Accent4 22" xfId="241"/>
    <cellStyle name="20% - Accent4 23" xfId="242"/>
    <cellStyle name="20% - Accent4 24" xfId="243"/>
    <cellStyle name="20% - Accent4 25" xfId="244"/>
    <cellStyle name="20% - Accent4 26" xfId="245"/>
    <cellStyle name="20% - Accent4 27" xfId="246"/>
    <cellStyle name="20% - Accent4 28" xfId="247"/>
    <cellStyle name="20% - Accent4 29" xfId="248"/>
    <cellStyle name="20% - Accent4 3" xfId="249"/>
    <cellStyle name="20% - Accent4 3 2" xfId="2891"/>
    <cellStyle name="20% - Accent4 3 2 2" xfId="2892"/>
    <cellStyle name="20% - Accent4 3 2 2 2" xfId="2893"/>
    <cellStyle name="20% - Accent4 3 2 2 2 2" xfId="2894"/>
    <cellStyle name="20% - Accent4 3 2 2 2 2 2" xfId="2895"/>
    <cellStyle name="20% - Accent4 3 2 2 2 2 2 2" xfId="2896"/>
    <cellStyle name="20% - Accent4 3 2 2 2 2 3" xfId="2897"/>
    <cellStyle name="20% - Accent4 3 2 2 2 3" xfId="2898"/>
    <cellStyle name="20% - Accent4 3 2 2 2 3 2" xfId="2899"/>
    <cellStyle name="20% - Accent4 3 2 2 2 4" xfId="2900"/>
    <cellStyle name="20% - Accent4 3 2 2 2 5" xfId="2901"/>
    <cellStyle name="20% - Accent4 3 2 2 3" xfId="2902"/>
    <cellStyle name="20% - Accent4 3 2 2 3 2" xfId="2903"/>
    <cellStyle name="20% - Accent4 3 2 2 3 2 2" xfId="2904"/>
    <cellStyle name="20% - Accent4 3 2 2 3 3" xfId="2905"/>
    <cellStyle name="20% - Accent4 3 2 2 4" xfId="2906"/>
    <cellStyle name="20% - Accent4 3 2 2 4 2" xfId="2907"/>
    <cellStyle name="20% - Accent4 3 2 2 5" xfId="2908"/>
    <cellStyle name="20% - Accent4 3 2 2 6" xfId="2909"/>
    <cellStyle name="20% - Accent4 3 2 2 7" xfId="2910"/>
    <cellStyle name="20% - Accent4 3 2 3" xfId="2911"/>
    <cellStyle name="20% - Accent4 3 2 3 2" xfId="2912"/>
    <cellStyle name="20% - Accent4 3 2 3 2 2" xfId="2913"/>
    <cellStyle name="20% - Accent4 3 2 3 2 2 2" xfId="2914"/>
    <cellStyle name="20% - Accent4 3 2 3 2 3" xfId="2915"/>
    <cellStyle name="20% - Accent4 3 2 3 3" xfId="2916"/>
    <cellStyle name="20% - Accent4 3 2 3 3 2" xfId="2917"/>
    <cellStyle name="20% - Accent4 3 2 3 4" xfId="2918"/>
    <cellStyle name="20% - Accent4 3 2 3 5" xfId="2919"/>
    <cellStyle name="20% - Accent4 3 2 4" xfId="2920"/>
    <cellStyle name="20% - Accent4 3 2 4 2" xfId="2921"/>
    <cellStyle name="20% - Accent4 3 2 4 2 2" xfId="2922"/>
    <cellStyle name="20% - Accent4 3 2 4 3" xfId="2923"/>
    <cellStyle name="20% - Accent4 3 2 4 4" xfId="2924"/>
    <cellStyle name="20% - Accent4 3 2 5" xfId="2925"/>
    <cellStyle name="20% - Accent4 3 2 5 2" xfId="2926"/>
    <cellStyle name="20% - Accent4 3 2 6" xfId="2927"/>
    <cellStyle name="20% - Accent4 3 2 7" xfId="2928"/>
    <cellStyle name="20% - Accent4 3 2 8" xfId="2929"/>
    <cellStyle name="20% - Accent4 3 2 9" xfId="2930"/>
    <cellStyle name="20% - Accent4 3 3" xfId="2931"/>
    <cellStyle name="20% - Accent4 3 3 2" xfId="2932"/>
    <cellStyle name="20% - Accent4 3 3 2 2" xfId="2933"/>
    <cellStyle name="20% - Accent4 3 3 2 2 2" xfId="2934"/>
    <cellStyle name="20% - Accent4 3 3 2 2 2 2" xfId="2935"/>
    <cellStyle name="20% - Accent4 3 3 2 2 3" xfId="2936"/>
    <cellStyle name="20% - Accent4 3 3 2 2 4" xfId="2937"/>
    <cellStyle name="20% - Accent4 3 3 2 3" xfId="2938"/>
    <cellStyle name="20% - Accent4 3 3 2 3 2" xfId="2939"/>
    <cellStyle name="20% - Accent4 3 3 2 4" xfId="2940"/>
    <cellStyle name="20% - Accent4 3 3 2 5" xfId="2941"/>
    <cellStyle name="20% - Accent4 3 3 3" xfId="2942"/>
    <cellStyle name="20% - Accent4 3 3 3 2" xfId="2943"/>
    <cellStyle name="20% - Accent4 3 3 3 2 2" xfId="2944"/>
    <cellStyle name="20% - Accent4 3 3 3 3" xfId="2945"/>
    <cellStyle name="20% - Accent4 3 3 3 4" xfId="2946"/>
    <cellStyle name="20% - Accent4 3 3 4" xfId="2947"/>
    <cellStyle name="20% - Accent4 3 3 4 2" xfId="2948"/>
    <cellStyle name="20% - Accent4 3 3 4 3" xfId="2949"/>
    <cellStyle name="20% - Accent4 3 3 4 4" xfId="2950"/>
    <cellStyle name="20% - Accent4 3 3 5" xfId="2951"/>
    <cellStyle name="20% - Accent4 3 3 5 2" xfId="2952"/>
    <cellStyle name="20% - Accent4 3 3 6" xfId="2953"/>
    <cellStyle name="20% - Accent4 3 3 7" xfId="2954"/>
    <cellStyle name="20% - Accent4 3 3 8" xfId="2955"/>
    <cellStyle name="20% - Accent4 3 3 9" xfId="2956"/>
    <cellStyle name="20% - Accent4 3 4" xfId="2957"/>
    <cellStyle name="20% - Accent4 3 4 2" xfId="2958"/>
    <cellStyle name="20% - Accent4 3 4 2 2" xfId="2959"/>
    <cellStyle name="20% - Accent4 3 4 2 2 2" xfId="2960"/>
    <cellStyle name="20% - Accent4 3 4 2 2 2 2" xfId="2961"/>
    <cellStyle name="20% - Accent4 3 4 2 2 3" xfId="2962"/>
    <cellStyle name="20% - Accent4 3 4 2 2 4" xfId="2963"/>
    <cellStyle name="20% - Accent4 3 4 2 3" xfId="2964"/>
    <cellStyle name="20% - Accent4 3 4 2 3 2" xfId="2965"/>
    <cellStyle name="20% - Accent4 3 4 2 4" xfId="2966"/>
    <cellStyle name="20% - Accent4 3 4 2 5" xfId="2967"/>
    <cellStyle name="20% - Accent4 3 4 3" xfId="2968"/>
    <cellStyle name="20% - Accent4 3 4 3 2" xfId="2969"/>
    <cellStyle name="20% - Accent4 3 4 3 2 2" xfId="2970"/>
    <cellStyle name="20% - Accent4 3 4 3 3" xfId="2971"/>
    <cellStyle name="20% - Accent4 3 4 3 4" xfId="2972"/>
    <cellStyle name="20% - Accent4 3 4 4" xfId="2973"/>
    <cellStyle name="20% - Accent4 3 4 4 2" xfId="2974"/>
    <cellStyle name="20% - Accent4 3 4 4 3" xfId="2975"/>
    <cellStyle name="20% - Accent4 3 4 4 4" xfId="2976"/>
    <cellStyle name="20% - Accent4 3 4 5" xfId="2977"/>
    <cellStyle name="20% - Accent4 3 4 5 2" xfId="2978"/>
    <cellStyle name="20% - Accent4 3 4 6" xfId="2979"/>
    <cellStyle name="20% - Accent4 3 4 7" xfId="2980"/>
    <cellStyle name="20% - Accent4 3 4 8" xfId="2981"/>
    <cellStyle name="20% - Accent4 3 4 9" xfId="2982"/>
    <cellStyle name="20% - Accent4 3 5" xfId="2983"/>
    <cellStyle name="20% - Accent4 3 5 2" xfId="2984"/>
    <cellStyle name="20% - Accent4 3 5 2 2" xfId="2985"/>
    <cellStyle name="20% - Accent4 3 5 2 2 2" xfId="2986"/>
    <cellStyle name="20% - Accent4 3 5 2 3" xfId="2987"/>
    <cellStyle name="20% - Accent4 3 5 2 4" xfId="2988"/>
    <cellStyle name="20% - Accent4 3 5 3" xfId="2989"/>
    <cellStyle name="20% - Accent4 3 5 3 2" xfId="2990"/>
    <cellStyle name="20% - Accent4 3 5 4" xfId="2991"/>
    <cellStyle name="20% - Accent4 3 5 5" xfId="2992"/>
    <cellStyle name="20% - Accent4 3 6" xfId="2993"/>
    <cellStyle name="20% - Accent4 3 6 2" xfId="2994"/>
    <cellStyle name="20% - Accent4 3 6 2 2" xfId="2995"/>
    <cellStyle name="20% - Accent4 3 6 3" xfId="2996"/>
    <cellStyle name="20% - Accent4 3 6 4" xfId="2997"/>
    <cellStyle name="20% - Accent4 3 7" xfId="2998"/>
    <cellStyle name="20% - Accent4 3 7 2" xfId="2999"/>
    <cellStyle name="20% - Accent4 3 7 3" xfId="3000"/>
    <cellStyle name="20% - Accent4 3 7 4" xfId="3001"/>
    <cellStyle name="20% - Accent4 3 8" xfId="3002"/>
    <cellStyle name="20% - Accent4 3 9" xfId="3003"/>
    <cellStyle name="20% - Accent4 30" xfId="250"/>
    <cellStyle name="20% - Accent4 31" xfId="251"/>
    <cellStyle name="20% - Accent4 32" xfId="252"/>
    <cellStyle name="20% - Accent4 33" xfId="253"/>
    <cellStyle name="20% - Accent4 34" xfId="254"/>
    <cellStyle name="20% - Accent4 35" xfId="255"/>
    <cellStyle name="20% - Accent4 4" xfId="256"/>
    <cellStyle name="20% - Accent4 4 2" xfId="3004"/>
    <cellStyle name="20% - Accent4 4 2 2" xfId="3005"/>
    <cellStyle name="20% - Accent4 4 2 2 2" xfId="3006"/>
    <cellStyle name="20% - Accent4 4 2 2 2 2" xfId="3007"/>
    <cellStyle name="20% - Accent4 4 2 2 2 2 2" xfId="3008"/>
    <cellStyle name="20% - Accent4 4 2 2 2 2 2 2" xfId="3009"/>
    <cellStyle name="20% - Accent4 4 2 2 2 2 3" xfId="3010"/>
    <cellStyle name="20% - Accent4 4 2 2 2 3" xfId="3011"/>
    <cellStyle name="20% - Accent4 4 2 2 2 3 2" xfId="3012"/>
    <cellStyle name="20% - Accent4 4 2 2 2 4" xfId="3013"/>
    <cellStyle name="20% - Accent4 4 2 2 2 5" xfId="3014"/>
    <cellStyle name="20% - Accent4 4 2 2 3" xfId="3015"/>
    <cellStyle name="20% - Accent4 4 2 2 3 2" xfId="3016"/>
    <cellStyle name="20% - Accent4 4 2 2 3 2 2" xfId="3017"/>
    <cellStyle name="20% - Accent4 4 2 2 3 3" xfId="3018"/>
    <cellStyle name="20% - Accent4 4 2 2 4" xfId="3019"/>
    <cellStyle name="20% - Accent4 4 2 2 4 2" xfId="3020"/>
    <cellStyle name="20% - Accent4 4 2 2 5" xfId="3021"/>
    <cellStyle name="20% - Accent4 4 2 2 6" xfId="3022"/>
    <cellStyle name="20% - Accent4 4 2 3" xfId="3023"/>
    <cellStyle name="20% - Accent4 4 2 3 2" xfId="3024"/>
    <cellStyle name="20% - Accent4 4 2 3 2 2" xfId="3025"/>
    <cellStyle name="20% - Accent4 4 2 3 2 2 2" xfId="3026"/>
    <cellStyle name="20% - Accent4 4 2 3 2 3" xfId="3027"/>
    <cellStyle name="20% - Accent4 4 2 3 3" xfId="3028"/>
    <cellStyle name="20% - Accent4 4 2 3 3 2" xfId="3029"/>
    <cellStyle name="20% - Accent4 4 2 3 4" xfId="3030"/>
    <cellStyle name="20% - Accent4 4 2 3 5" xfId="3031"/>
    <cellStyle name="20% - Accent4 4 2 4" xfId="3032"/>
    <cellStyle name="20% - Accent4 4 2 4 2" xfId="3033"/>
    <cellStyle name="20% - Accent4 4 2 4 2 2" xfId="3034"/>
    <cellStyle name="20% - Accent4 4 2 4 3" xfId="3035"/>
    <cellStyle name="20% - Accent4 4 2 4 4" xfId="3036"/>
    <cellStyle name="20% - Accent4 4 2 5" xfId="3037"/>
    <cellStyle name="20% - Accent4 4 2 5 2" xfId="3038"/>
    <cellStyle name="20% - Accent4 4 2 6" xfId="3039"/>
    <cellStyle name="20% - Accent4 4 2 7" xfId="3040"/>
    <cellStyle name="20% - Accent4 4 2 8" xfId="3041"/>
    <cellStyle name="20% - Accent4 4 2 9" xfId="3042"/>
    <cellStyle name="20% - Accent4 4 3" xfId="3043"/>
    <cellStyle name="20% - Accent4 4 3 2" xfId="3044"/>
    <cellStyle name="20% - Accent4 4 3 2 2" xfId="3045"/>
    <cellStyle name="20% - Accent4 4 3 2 2 2" xfId="3046"/>
    <cellStyle name="20% - Accent4 4 3 2 2 2 2" xfId="3047"/>
    <cellStyle name="20% - Accent4 4 3 2 2 3" xfId="3048"/>
    <cellStyle name="20% - Accent4 4 3 2 2 4" xfId="3049"/>
    <cellStyle name="20% - Accent4 4 3 2 3" xfId="3050"/>
    <cellStyle name="20% - Accent4 4 3 2 3 2" xfId="3051"/>
    <cellStyle name="20% - Accent4 4 3 2 4" xfId="3052"/>
    <cellStyle name="20% - Accent4 4 3 2 5" xfId="3053"/>
    <cellStyle name="20% - Accent4 4 3 3" xfId="3054"/>
    <cellStyle name="20% - Accent4 4 3 3 2" xfId="3055"/>
    <cellStyle name="20% - Accent4 4 3 3 2 2" xfId="3056"/>
    <cellStyle name="20% - Accent4 4 3 3 3" xfId="3057"/>
    <cellStyle name="20% - Accent4 4 3 3 4" xfId="3058"/>
    <cellStyle name="20% - Accent4 4 3 4" xfId="3059"/>
    <cellStyle name="20% - Accent4 4 3 4 2" xfId="3060"/>
    <cellStyle name="20% - Accent4 4 3 4 3" xfId="3061"/>
    <cellStyle name="20% - Accent4 4 3 4 4" xfId="3062"/>
    <cellStyle name="20% - Accent4 4 3 5" xfId="3063"/>
    <cellStyle name="20% - Accent4 4 3 5 2" xfId="3064"/>
    <cellStyle name="20% - Accent4 4 3 6" xfId="3065"/>
    <cellStyle name="20% - Accent4 4 3 7" xfId="3066"/>
    <cellStyle name="20% - Accent4 4 3 8" xfId="3067"/>
    <cellStyle name="20% - Accent4 4 3 9" xfId="3068"/>
    <cellStyle name="20% - Accent4 4 4" xfId="3069"/>
    <cellStyle name="20% - Accent4 4 4 2" xfId="3070"/>
    <cellStyle name="20% - Accent4 4 4 2 2" xfId="3071"/>
    <cellStyle name="20% - Accent4 4 4 2 2 2" xfId="3072"/>
    <cellStyle name="20% - Accent4 4 4 2 2 2 2" xfId="3073"/>
    <cellStyle name="20% - Accent4 4 4 2 2 3" xfId="3074"/>
    <cellStyle name="20% - Accent4 4 4 2 2 4" xfId="3075"/>
    <cellStyle name="20% - Accent4 4 4 2 3" xfId="3076"/>
    <cellStyle name="20% - Accent4 4 4 2 3 2" xfId="3077"/>
    <cellStyle name="20% - Accent4 4 4 2 4" xfId="3078"/>
    <cellStyle name="20% - Accent4 4 4 2 5" xfId="3079"/>
    <cellStyle name="20% - Accent4 4 4 3" xfId="3080"/>
    <cellStyle name="20% - Accent4 4 4 3 2" xfId="3081"/>
    <cellStyle name="20% - Accent4 4 4 3 2 2" xfId="3082"/>
    <cellStyle name="20% - Accent4 4 4 3 3" xfId="3083"/>
    <cellStyle name="20% - Accent4 4 4 3 4" xfId="3084"/>
    <cellStyle name="20% - Accent4 4 4 4" xfId="3085"/>
    <cellStyle name="20% - Accent4 4 4 4 2" xfId="3086"/>
    <cellStyle name="20% - Accent4 4 4 5" xfId="3087"/>
    <cellStyle name="20% - Accent4 4 4 6" xfId="3088"/>
    <cellStyle name="20% - Accent4 4 5" xfId="3089"/>
    <cellStyle name="20% - Accent4 4 5 2" xfId="3090"/>
    <cellStyle name="20% - Accent4 4 5 2 2" xfId="3091"/>
    <cellStyle name="20% - Accent4 4 5 2 2 2" xfId="3092"/>
    <cellStyle name="20% - Accent4 4 5 2 3" xfId="3093"/>
    <cellStyle name="20% - Accent4 4 5 2 4" xfId="3094"/>
    <cellStyle name="20% - Accent4 4 5 3" xfId="3095"/>
    <cellStyle name="20% - Accent4 4 5 3 2" xfId="3096"/>
    <cellStyle name="20% - Accent4 4 5 4" xfId="3097"/>
    <cellStyle name="20% - Accent4 4 5 5" xfId="3098"/>
    <cellStyle name="20% - Accent4 4 6" xfId="3099"/>
    <cellStyle name="20% - Accent4 4 6 2" xfId="3100"/>
    <cellStyle name="20% - Accent4 4 6 2 2" xfId="3101"/>
    <cellStyle name="20% - Accent4 4 6 3" xfId="3102"/>
    <cellStyle name="20% - Accent4 4 6 4" xfId="3103"/>
    <cellStyle name="20% - Accent4 4 7" xfId="3104"/>
    <cellStyle name="20% - Accent4 4 7 2" xfId="3105"/>
    <cellStyle name="20% - Accent4 4 7 3" xfId="3106"/>
    <cellStyle name="20% - Accent4 4 7 4" xfId="3107"/>
    <cellStyle name="20% - Accent4 4 8" xfId="3108"/>
    <cellStyle name="20% - Accent4 4 9" xfId="3109"/>
    <cellStyle name="20% - Accent4 5" xfId="257"/>
    <cellStyle name="20% - Accent4 5 2" xfId="3110"/>
    <cellStyle name="20% - Accent4 5 2 2" xfId="3111"/>
    <cellStyle name="20% - Accent4 5 2 2 2" xfId="3112"/>
    <cellStyle name="20% - Accent4 5 2 2 2 2" xfId="3113"/>
    <cellStyle name="20% - Accent4 5 2 2 2 2 2" xfId="3114"/>
    <cellStyle name="20% - Accent4 5 2 2 2 3" xfId="3115"/>
    <cellStyle name="20% - Accent4 5 2 2 3" xfId="3116"/>
    <cellStyle name="20% - Accent4 5 2 2 3 2" xfId="3117"/>
    <cellStyle name="20% - Accent4 5 2 2 4" xfId="3118"/>
    <cellStyle name="20% - Accent4 5 2 3" xfId="3119"/>
    <cellStyle name="20% - Accent4 5 2 3 2" xfId="3120"/>
    <cellStyle name="20% - Accent4 5 2 3 2 2" xfId="3121"/>
    <cellStyle name="20% - Accent4 5 2 3 3" xfId="3122"/>
    <cellStyle name="20% - Accent4 5 2 4" xfId="3123"/>
    <cellStyle name="20% - Accent4 5 2 4 2" xfId="3124"/>
    <cellStyle name="20% - Accent4 5 2 5" xfId="3125"/>
    <cellStyle name="20% - Accent4 5 2 6" xfId="3126"/>
    <cellStyle name="20% - Accent4 5 3" xfId="3127"/>
    <cellStyle name="20% - Accent4 5 3 2" xfId="3128"/>
    <cellStyle name="20% - Accent4 5 3 2 2" xfId="3129"/>
    <cellStyle name="20% - Accent4 5 3 2 2 2" xfId="3130"/>
    <cellStyle name="20% - Accent4 5 3 2 3" xfId="3131"/>
    <cellStyle name="20% - Accent4 5 3 3" xfId="3132"/>
    <cellStyle name="20% - Accent4 5 3 3 2" xfId="3133"/>
    <cellStyle name="20% - Accent4 5 3 4" xfId="3134"/>
    <cellStyle name="20% - Accent4 5 4" xfId="3135"/>
    <cellStyle name="20% - Accent4 5 4 2" xfId="3136"/>
    <cellStyle name="20% - Accent4 5 4 2 2" xfId="3137"/>
    <cellStyle name="20% - Accent4 5 4 3" xfId="3138"/>
    <cellStyle name="20% - Accent4 5 5" xfId="3139"/>
    <cellStyle name="20% - Accent4 5 5 2" xfId="3140"/>
    <cellStyle name="20% - Accent4 5 6" xfId="3141"/>
    <cellStyle name="20% - Accent4 5 7" xfId="3142"/>
    <cellStyle name="20% - Accent4 5 8" xfId="3143"/>
    <cellStyle name="20% - Accent4 6" xfId="258"/>
    <cellStyle name="20% - Accent4 6 2" xfId="3144"/>
    <cellStyle name="20% - Accent4 6 2 2" xfId="3145"/>
    <cellStyle name="20% - Accent4 6 2 2 2" xfId="3146"/>
    <cellStyle name="20% - Accent4 6 2 2 2 2" xfId="3147"/>
    <cellStyle name="20% - Accent4 6 2 2 3" xfId="3148"/>
    <cellStyle name="20% - Accent4 6 2 3" xfId="3149"/>
    <cellStyle name="20% - Accent4 6 2 3 2" xfId="3150"/>
    <cellStyle name="20% - Accent4 6 2 4" xfId="3151"/>
    <cellStyle name="20% - Accent4 6 2 5" xfId="3152"/>
    <cellStyle name="20% - Accent4 6 3" xfId="3153"/>
    <cellStyle name="20% - Accent4 6 3 2" xfId="3154"/>
    <cellStyle name="20% - Accent4 6 3 2 2" xfId="3155"/>
    <cellStyle name="20% - Accent4 6 3 3" xfId="3156"/>
    <cellStyle name="20% - Accent4 6 4" xfId="3157"/>
    <cellStyle name="20% - Accent4 6 4 2" xfId="3158"/>
    <cellStyle name="20% - Accent4 6 5" xfId="3159"/>
    <cellStyle name="20% - Accent4 6 6" xfId="3160"/>
    <cellStyle name="20% - Accent4 7" xfId="259"/>
    <cellStyle name="20% - Accent4 7 2" xfId="3161"/>
    <cellStyle name="20% - Accent4 7 2 2" xfId="3162"/>
    <cellStyle name="20% - Accent4 7 2 2 2" xfId="3163"/>
    <cellStyle name="20% - Accent4 7 2 3" xfId="3164"/>
    <cellStyle name="20% - Accent4 7 3" xfId="3165"/>
    <cellStyle name="20% - Accent4 7 3 2" xfId="3166"/>
    <cellStyle name="20% - Accent4 7 4" xfId="3167"/>
    <cellStyle name="20% - Accent4 7 5" xfId="3168"/>
    <cellStyle name="20% - Accent4 8" xfId="260"/>
    <cellStyle name="20% - Accent4 8 2" xfId="3169"/>
    <cellStyle name="20% - Accent4 8 2 2" xfId="3170"/>
    <cellStyle name="20% - Accent4 8 2 2 2" xfId="3171"/>
    <cellStyle name="20% - Accent4 8 2 3" xfId="3172"/>
    <cellStyle name="20% - Accent4 8 3" xfId="3173"/>
    <cellStyle name="20% - Accent4 8 3 2" xfId="3174"/>
    <cellStyle name="20% - Accent4 8 4" xfId="3175"/>
    <cellStyle name="20% - Accent4 8 5" xfId="3176"/>
    <cellStyle name="20% - Accent4 9" xfId="261"/>
    <cellStyle name="20% - Accent4 9 2" xfId="3177"/>
    <cellStyle name="20% - Accent4 9 2 2" xfId="3178"/>
    <cellStyle name="20% - Accent4 9 2 2 2" xfId="3179"/>
    <cellStyle name="20% - Accent4 9 2 3" xfId="3180"/>
    <cellStyle name="20% - Accent4 9 3" xfId="3181"/>
    <cellStyle name="20% - Accent4 9 3 2" xfId="3182"/>
    <cellStyle name="20% - Accent4 9 4" xfId="3183"/>
    <cellStyle name="20% - Accent4 9 5" xfId="3184"/>
    <cellStyle name="20% - Accent5 10" xfId="262"/>
    <cellStyle name="20% - Accent5 10 2" xfId="3185"/>
    <cellStyle name="20% - Accent5 10 2 2" xfId="3186"/>
    <cellStyle name="20% - Accent5 10 3" xfId="3187"/>
    <cellStyle name="20% - Accent5 10 4" xfId="3188"/>
    <cellStyle name="20% - Accent5 11" xfId="263"/>
    <cellStyle name="20% - Accent5 11 2" xfId="3189"/>
    <cellStyle name="20% - Accent5 11 2 2" xfId="3190"/>
    <cellStyle name="20% - Accent5 11 3" xfId="3191"/>
    <cellStyle name="20% - Accent5 11 4" xfId="3192"/>
    <cellStyle name="20% - Accent5 12" xfId="264"/>
    <cellStyle name="20% - Accent5 12 2" xfId="3193"/>
    <cellStyle name="20% - Accent5 12 3" xfId="3194"/>
    <cellStyle name="20% - Accent5 13" xfId="265"/>
    <cellStyle name="20% - Accent5 13 2" xfId="3195"/>
    <cellStyle name="20% - Accent5 14" xfId="266"/>
    <cellStyle name="20% - Accent5 15" xfId="267"/>
    <cellStyle name="20% - Accent5 15 2" xfId="268"/>
    <cellStyle name="20% - Accent5 15 3" xfId="269"/>
    <cellStyle name="20% - Accent5 15 4" xfId="270"/>
    <cellStyle name="20% - Accent5 15 5" xfId="271"/>
    <cellStyle name="20% - Accent5 16" xfId="272"/>
    <cellStyle name="20% - Accent5 16 2" xfId="273"/>
    <cellStyle name="20% - Accent5 16 3" xfId="274"/>
    <cellStyle name="20% - Accent5 16 4" xfId="275"/>
    <cellStyle name="20% - Accent5 16 5" xfId="276"/>
    <cellStyle name="20% - Accent5 17" xfId="277"/>
    <cellStyle name="20% - Accent5 17 2" xfId="278"/>
    <cellStyle name="20% - Accent5 17 3" xfId="279"/>
    <cellStyle name="20% - Accent5 17 4" xfId="280"/>
    <cellStyle name="20% - Accent5 17 5" xfId="281"/>
    <cellStyle name="20% - Accent5 18" xfId="282"/>
    <cellStyle name="20% - Accent5 19" xfId="283"/>
    <cellStyle name="20% - Accent5 2" xfId="284"/>
    <cellStyle name="20% - Accent5 2 2" xfId="285"/>
    <cellStyle name="20% - Accent5 2 2 2" xfId="286"/>
    <cellStyle name="20% - Accent5 2 2 2 2" xfId="287"/>
    <cellStyle name="20% - Accent5 2 2 2 2 2" xfId="3196"/>
    <cellStyle name="20% - Accent5 2 2 2 2 2 2" xfId="3197"/>
    <cellStyle name="20% - Accent5 2 2 2 2 2 2 2" xfId="3198"/>
    <cellStyle name="20% - Accent5 2 2 2 2 2 3" xfId="3199"/>
    <cellStyle name="20% - Accent5 2 2 2 2 3" xfId="3200"/>
    <cellStyle name="20% - Accent5 2 2 2 2 3 2" xfId="3201"/>
    <cellStyle name="20% - Accent5 2 2 2 2 4" xfId="3202"/>
    <cellStyle name="20% - Accent5 2 2 2 2 5" xfId="3203"/>
    <cellStyle name="20% - Accent5 2 2 2 3" xfId="288"/>
    <cellStyle name="20% - Accent5 2 2 2 3 2" xfId="3204"/>
    <cellStyle name="20% - Accent5 2 2 2 3 2 2" xfId="3205"/>
    <cellStyle name="20% - Accent5 2 2 2 3 3" xfId="3206"/>
    <cellStyle name="20% - Accent5 2 2 2 4" xfId="289"/>
    <cellStyle name="20% - Accent5 2 2 2 4 2" xfId="3207"/>
    <cellStyle name="20% - Accent5 2 2 2 5" xfId="290"/>
    <cellStyle name="20% - Accent5 2 2 2 6" xfId="3208"/>
    <cellStyle name="20% - Accent5 2 2 3" xfId="291"/>
    <cellStyle name="20% - Accent5 2 2 3 2" xfId="3209"/>
    <cellStyle name="20% - Accent5 2 2 3 2 2" xfId="3210"/>
    <cellStyle name="20% - Accent5 2 2 3 2 2 2" xfId="3211"/>
    <cellStyle name="20% - Accent5 2 2 3 2 3" xfId="3212"/>
    <cellStyle name="20% - Accent5 2 2 3 3" xfId="3213"/>
    <cellStyle name="20% - Accent5 2 2 3 3 2" xfId="3214"/>
    <cellStyle name="20% - Accent5 2 2 3 4" xfId="3215"/>
    <cellStyle name="20% - Accent5 2 2 3 5" xfId="3216"/>
    <cellStyle name="20% - Accent5 2 2 4" xfId="292"/>
    <cellStyle name="20% - Accent5 2 2 4 2" xfId="3217"/>
    <cellStyle name="20% - Accent5 2 2 4 2 2" xfId="3218"/>
    <cellStyle name="20% - Accent5 2 2 4 3" xfId="3219"/>
    <cellStyle name="20% - Accent5 2 2 5" xfId="293"/>
    <cellStyle name="20% - Accent5 2 2 5 2" xfId="3220"/>
    <cellStyle name="20% - Accent5 2 2 6" xfId="3221"/>
    <cellStyle name="20% - Accent5 2 2 7" xfId="3222"/>
    <cellStyle name="20% - Accent5 2 3" xfId="294"/>
    <cellStyle name="20% - Accent5 2 3 2" xfId="3223"/>
    <cellStyle name="20% - Accent5 2 3 2 2" xfId="3224"/>
    <cellStyle name="20% - Accent5 2 3 2 2 2" xfId="3225"/>
    <cellStyle name="20% - Accent5 2 3 2 2 2 2" xfId="3226"/>
    <cellStyle name="20% - Accent5 2 3 2 2 3" xfId="3227"/>
    <cellStyle name="20% - Accent5 2 3 2 3" xfId="3228"/>
    <cellStyle name="20% - Accent5 2 3 2 3 2" xfId="3229"/>
    <cellStyle name="20% - Accent5 2 3 2 4" xfId="3230"/>
    <cellStyle name="20% - Accent5 2 3 3" xfId="3231"/>
    <cellStyle name="20% - Accent5 2 3 3 2" xfId="3232"/>
    <cellStyle name="20% - Accent5 2 3 3 2 2" xfId="3233"/>
    <cellStyle name="20% - Accent5 2 3 3 3" xfId="3234"/>
    <cellStyle name="20% - Accent5 2 3 4" xfId="3235"/>
    <cellStyle name="20% - Accent5 2 3 4 2" xfId="3236"/>
    <cellStyle name="20% - Accent5 2 3 5" xfId="3237"/>
    <cellStyle name="20% - Accent5 2 3 6" xfId="3238"/>
    <cellStyle name="20% - Accent5 2 4" xfId="295"/>
    <cellStyle name="20% - Accent5 2 4 2" xfId="3239"/>
    <cellStyle name="20% - Accent5 2 4 2 2" xfId="3240"/>
    <cellStyle name="20% - Accent5 2 4 2 2 2" xfId="3241"/>
    <cellStyle name="20% - Accent5 2 4 2 3" xfId="3242"/>
    <cellStyle name="20% - Accent5 2 4 3" xfId="3243"/>
    <cellStyle name="20% - Accent5 2 4 3 2" xfId="3244"/>
    <cellStyle name="20% - Accent5 2 4 4" xfId="3245"/>
    <cellStyle name="20% - Accent5 2 4 5" xfId="3246"/>
    <cellStyle name="20% - Accent5 2 5" xfId="296"/>
    <cellStyle name="20% - Accent5 2 5 2" xfId="3247"/>
    <cellStyle name="20% - Accent5 2 5 2 2" xfId="3248"/>
    <cellStyle name="20% - Accent5 2 5 3" xfId="3249"/>
    <cellStyle name="20% - Accent5 2 5 4" xfId="3250"/>
    <cellStyle name="20% - Accent5 2 6" xfId="297"/>
    <cellStyle name="20% - Accent5 2 6 2" xfId="3251"/>
    <cellStyle name="20% - Accent5 2 6 3" xfId="3252"/>
    <cellStyle name="20% - Accent5 2 7" xfId="298"/>
    <cellStyle name="20% - Accent5 2 8" xfId="299"/>
    <cellStyle name="20% - Accent5 2 9" xfId="300"/>
    <cellStyle name="20% - Accent5 20" xfId="301"/>
    <cellStyle name="20% - Accent5 21" xfId="302"/>
    <cellStyle name="20% - Accent5 22" xfId="303"/>
    <cellStyle name="20% - Accent5 23" xfId="304"/>
    <cellStyle name="20% - Accent5 24" xfId="305"/>
    <cellStyle name="20% - Accent5 25" xfId="306"/>
    <cellStyle name="20% - Accent5 26" xfId="307"/>
    <cellStyle name="20% - Accent5 27" xfId="308"/>
    <cellStyle name="20% - Accent5 28" xfId="309"/>
    <cellStyle name="20% - Accent5 29" xfId="310"/>
    <cellStyle name="20% - Accent5 3" xfId="311"/>
    <cellStyle name="20% - Accent5 3 2" xfId="3253"/>
    <cellStyle name="20% - Accent5 3 2 2" xfId="3254"/>
    <cellStyle name="20% - Accent5 3 2 2 2" xfId="3255"/>
    <cellStyle name="20% - Accent5 3 2 2 2 2" xfId="3256"/>
    <cellStyle name="20% - Accent5 3 2 2 2 2 2" xfId="3257"/>
    <cellStyle name="20% - Accent5 3 2 2 2 2 2 2" xfId="3258"/>
    <cellStyle name="20% - Accent5 3 2 2 2 2 3" xfId="3259"/>
    <cellStyle name="20% - Accent5 3 2 2 2 3" xfId="3260"/>
    <cellStyle name="20% - Accent5 3 2 2 2 3 2" xfId="3261"/>
    <cellStyle name="20% - Accent5 3 2 2 2 4" xfId="3262"/>
    <cellStyle name="20% - Accent5 3 2 2 3" xfId="3263"/>
    <cellStyle name="20% - Accent5 3 2 2 3 2" xfId="3264"/>
    <cellStyle name="20% - Accent5 3 2 2 3 2 2" xfId="3265"/>
    <cellStyle name="20% - Accent5 3 2 2 3 3" xfId="3266"/>
    <cellStyle name="20% - Accent5 3 2 2 4" xfId="3267"/>
    <cellStyle name="20% - Accent5 3 2 2 4 2" xfId="3268"/>
    <cellStyle name="20% - Accent5 3 2 2 5" xfId="3269"/>
    <cellStyle name="20% - Accent5 3 2 2 6" xfId="3270"/>
    <cellStyle name="20% - Accent5 3 2 3" xfId="3271"/>
    <cellStyle name="20% - Accent5 3 2 3 2" xfId="3272"/>
    <cellStyle name="20% - Accent5 3 2 3 2 2" xfId="3273"/>
    <cellStyle name="20% - Accent5 3 2 3 2 2 2" xfId="3274"/>
    <cellStyle name="20% - Accent5 3 2 3 2 3" xfId="3275"/>
    <cellStyle name="20% - Accent5 3 2 3 3" xfId="3276"/>
    <cellStyle name="20% - Accent5 3 2 3 3 2" xfId="3277"/>
    <cellStyle name="20% - Accent5 3 2 3 4" xfId="3278"/>
    <cellStyle name="20% - Accent5 3 2 4" xfId="3279"/>
    <cellStyle name="20% - Accent5 3 2 4 2" xfId="3280"/>
    <cellStyle name="20% - Accent5 3 2 4 2 2" xfId="3281"/>
    <cellStyle name="20% - Accent5 3 2 4 3" xfId="3282"/>
    <cellStyle name="20% - Accent5 3 2 5" xfId="3283"/>
    <cellStyle name="20% - Accent5 3 2 5 2" xfId="3284"/>
    <cellStyle name="20% - Accent5 3 2 6" xfId="3285"/>
    <cellStyle name="20% - Accent5 3 2 7" xfId="3286"/>
    <cellStyle name="20% - Accent5 3 3" xfId="3287"/>
    <cellStyle name="20% - Accent5 3 3 2" xfId="3288"/>
    <cellStyle name="20% - Accent5 3 3 2 2" xfId="3289"/>
    <cellStyle name="20% - Accent5 3 3 2 2 2" xfId="3290"/>
    <cellStyle name="20% - Accent5 3 3 2 2 2 2" xfId="3291"/>
    <cellStyle name="20% - Accent5 3 3 2 2 3" xfId="3292"/>
    <cellStyle name="20% - Accent5 3 3 2 3" xfId="3293"/>
    <cellStyle name="20% - Accent5 3 3 2 3 2" xfId="3294"/>
    <cellStyle name="20% - Accent5 3 3 2 4" xfId="3295"/>
    <cellStyle name="20% - Accent5 3 3 3" xfId="3296"/>
    <cellStyle name="20% - Accent5 3 3 3 2" xfId="3297"/>
    <cellStyle name="20% - Accent5 3 3 3 2 2" xfId="3298"/>
    <cellStyle name="20% - Accent5 3 3 3 3" xfId="3299"/>
    <cellStyle name="20% - Accent5 3 3 4" xfId="3300"/>
    <cellStyle name="20% - Accent5 3 3 4 2" xfId="3301"/>
    <cellStyle name="20% - Accent5 3 3 5" xfId="3302"/>
    <cellStyle name="20% - Accent5 3 3 6" xfId="3303"/>
    <cellStyle name="20% - Accent5 3 4" xfId="3304"/>
    <cellStyle name="20% - Accent5 3 4 2" xfId="3305"/>
    <cellStyle name="20% - Accent5 3 4 2 2" xfId="3306"/>
    <cellStyle name="20% - Accent5 3 4 2 2 2" xfId="3307"/>
    <cellStyle name="20% - Accent5 3 4 2 3" xfId="3308"/>
    <cellStyle name="20% - Accent5 3 4 3" xfId="3309"/>
    <cellStyle name="20% - Accent5 3 4 3 2" xfId="3310"/>
    <cellStyle name="20% - Accent5 3 4 4" xfId="3311"/>
    <cellStyle name="20% - Accent5 3 4 5" xfId="3312"/>
    <cellStyle name="20% - Accent5 3 5" xfId="3313"/>
    <cellStyle name="20% - Accent5 3 5 2" xfId="3314"/>
    <cellStyle name="20% - Accent5 3 5 2 2" xfId="3315"/>
    <cellStyle name="20% - Accent5 3 5 3" xfId="3316"/>
    <cellStyle name="20% - Accent5 3 6" xfId="3317"/>
    <cellStyle name="20% - Accent5 3 6 2" xfId="3318"/>
    <cellStyle name="20% - Accent5 3 7" xfId="3319"/>
    <cellStyle name="20% - Accent5 3 8" xfId="3320"/>
    <cellStyle name="20% - Accent5 3 9" xfId="3321"/>
    <cellStyle name="20% - Accent5 30" xfId="312"/>
    <cellStyle name="20% - Accent5 31" xfId="313"/>
    <cellStyle name="20% - Accent5 32" xfId="314"/>
    <cellStyle name="20% - Accent5 33" xfId="315"/>
    <cellStyle name="20% - Accent5 34" xfId="316"/>
    <cellStyle name="20% - Accent5 35" xfId="317"/>
    <cellStyle name="20% - Accent5 4" xfId="318"/>
    <cellStyle name="20% - Accent5 4 2" xfId="3322"/>
    <cellStyle name="20% - Accent5 4 2 2" xfId="3323"/>
    <cellStyle name="20% - Accent5 4 2 2 2" xfId="3324"/>
    <cellStyle name="20% - Accent5 4 2 2 2 2" xfId="3325"/>
    <cellStyle name="20% - Accent5 4 2 2 2 2 2" xfId="3326"/>
    <cellStyle name="20% - Accent5 4 2 2 2 3" xfId="3327"/>
    <cellStyle name="20% - Accent5 4 2 2 3" xfId="3328"/>
    <cellStyle name="20% - Accent5 4 2 2 3 2" xfId="3329"/>
    <cellStyle name="20% - Accent5 4 2 2 4" xfId="3330"/>
    <cellStyle name="20% - Accent5 4 2 3" xfId="3331"/>
    <cellStyle name="20% - Accent5 4 2 3 2" xfId="3332"/>
    <cellStyle name="20% - Accent5 4 2 3 2 2" xfId="3333"/>
    <cellStyle name="20% - Accent5 4 2 3 3" xfId="3334"/>
    <cellStyle name="20% - Accent5 4 2 4" xfId="3335"/>
    <cellStyle name="20% - Accent5 4 2 4 2" xfId="3336"/>
    <cellStyle name="20% - Accent5 4 2 5" xfId="3337"/>
    <cellStyle name="20% - Accent5 4 2 6" xfId="3338"/>
    <cellStyle name="20% - Accent5 4 3" xfId="3339"/>
    <cellStyle name="20% - Accent5 4 3 2" xfId="3340"/>
    <cellStyle name="20% - Accent5 4 3 2 2" xfId="3341"/>
    <cellStyle name="20% - Accent5 4 3 2 2 2" xfId="3342"/>
    <cellStyle name="20% - Accent5 4 3 2 3" xfId="3343"/>
    <cellStyle name="20% - Accent5 4 3 3" xfId="3344"/>
    <cellStyle name="20% - Accent5 4 3 3 2" xfId="3345"/>
    <cellStyle name="20% - Accent5 4 3 4" xfId="3346"/>
    <cellStyle name="20% - Accent5 4 3 5" xfId="3347"/>
    <cellStyle name="20% - Accent5 4 4" xfId="3348"/>
    <cellStyle name="20% - Accent5 4 4 2" xfId="3349"/>
    <cellStyle name="20% - Accent5 4 4 2 2" xfId="3350"/>
    <cellStyle name="20% - Accent5 4 4 3" xfId="3351"/>
    <cellStyle name="20% - Accent5 4 5" xfId="3352"/>
    <cellStyle name="20% - Accent5 4 5 2" xfId="3353"/>
    <cellStyle name="20% - Accent5 4 6" xfId="3354"/>
    <cellStyle name="20% - Accent5 4 7" xfId="3355"/>
    <cellStyle name="20% - Accent5 5" xfId="319"/>
    <cellStyle name="20% - Accent5 5 2" xfId="3356"/>
    <cellStyle name="20% - Accent5 5 2 2" xfId="3357"/>
    <cellStyle name="20% - Accent5 5 2 2 2" xfId="3358"/>
    <cellStyle name="20% - Accent5 5 2 2 2 2" xfId="3359"/>
    <cellStyle name="20% - Accent5 5 2 2 3" xfId="3360"/>
    <cellStyle name="20% - Accent5 5 2 3" xfId="3361"/>
    <cellStyle name="20% - Accent5 5 2 3 2" xfId="3362"/>
    <cellStyle name="20% - Accent5 5 2 4" xfId="3363"/>
    <cellStyle name="20% - Accent5 5 2 5" xfId="3364"/>
    <cellStyle name="20% - Accent5 5 3" xfId="3365"/>
    <cellStyle name="20% - Accent5 5 3 2" xfId="3366"/>
    <cellStyle name="20% - Accent5 5 3 2 2" xfId="3367"/>
    <cellStyle name="20% - Accent5 5 3 3" xfId="3368"/>
    <cellStyle name="20% - Accent5 5 4" xfId="3369"/>
    <cellStyle name="20% - Accent5 5 4 2" xfId="3370"/>
    <cellStyle name="20% - Accent5 5 5" xfId="3371"/>
    <cellStyle name="20% - Accent5 5 6" xfId="3372"/>
    <cellStyle name="20% - Accent5 6" xfId="320"/>
    <cellStyle name="20% - Accent5 6 2" xfId="3373"/>
    <cellStyle name="20% - Accent5 6 2 2" xfId="3374"/>
    <cellStyle name="20% - Accent5 6 2 2 2" xfId="3375"/>
    <cellStyle name="20% - Accent5 6 2 3" xfId="3376"/>
    <cellStyle name="20% - Accent5 6 2 4" xfId="3377"/>
    <cellStyle name="20% - Accent5 6 2 5" xfId="3378"/>
    <cellStyle name="20% - Accent5 6 3" xfId="3379"/>
    <cellStyle name="20% - Accent5 6 3 2" xfId="3380"/>
    <cellStyle name="20% - Accent5 6 4" xfId="3381"/>
    <cellStyle name="20% - Accent5 6 5" xfId="3382"/>
    <cellStyle name="20% - Accent5 7" xfId="321"/>
    <cellStyle name="20% - Accent5 7 2" xfId="3383"/>
    <cellStyle name="20% - Accent5 7 2 2" xfId="3384"/>
    <cellStyle name="20% - Accent5 7 2 2 2" xfId="3385"/>
    <cellStyle name="20% - Accent5 7 2 3" xfId="3386"/>
    <cellStyle name="20% - Accent5 7 3" xfId="3387"/>
    <cellStyle name="20% - Accent5 7 3 2" xfId="3388"/>
    <cellStyle name="20% - Accent5 7 4" xfId="3389"/>
    <cellStyle name="20% - Accent5 7 5" xfId="3390"/>
    <cellStyle name="20% - Accent5 8" xfId="322"/>
    <cellStyle name="20% - Accent5 8 2" xfId="3391"/>
    <cellStyle name="20% - Accent5 8 2 2" xfId="3392"/>
    <cellStyle name="20% - Accent5 8 2 2 2" xfId="3393"/>
    <cellStyle name="20% - Accent5 8 2 3" xfId="3394"/>
    <cellStyle name="20% - Accent5 8 3" xfId="3395"/>
    <cellStyle name="20% - Accent5 8 3 2" xfId="3396"/>
    <cellStyle name="20% - Accent5 8 4" xfId="3397"/>
    <cellStyle name="20% - Accent5 8 5" xfId="3398"/>
    <cellStyle name="20% - Accent5 9" xfId="323"/>
    <cellStyle name="20% - Accent5 9 2" xfId="3399"/>
    <cellStyle name="20% - Accent5 9 2 2" xfId="3400"/>
    <cellStyle name="20% - Accent5 9 3" xfId="3401"/>
    <cellStyle name="20% - Accent5 9 4" xfId="3402"/>
    <cellStyle name="20% - Accent6 10" xfId="324"/>
    <cellStyle name="20% - Accent6 10 2" xfId="3403"/>
    <cellStyle name="20% - Accent6 10 2 2" xfId="3404"/>
    <cellStyle name="20% - Accent6 10 3" xfId="3405"/>
    <cellStyle name="20% - Accent6 10 4" xfId="3406"/>
    <cellStyle name="20% - Accent6 11" xfId="325"/>
    <cellStyle name="20% - Accent6 11 2" xfId="3407"/>
    <cellStyle name="20% - Accent6 11 2 2" xfId="3408"/>
    <cellStyle name="20% - Accent6 11 3" xfId="3409"/>
    <cellStyle name="20% - Accent6 11 4" xfId="3410"/>
    <cellStyle name="20% - Accent6 12" xfId="326"/>
    <cellStyle name="20% - Accent6 12 2" xfId="3411"/>
    <cellStyle name="20% - Accent6 12 3" xfId="3412"/>
    <cellStyle name="20% - Accent6 13" xfId="327"/>
    <cellStyle name="20% - Accent6 13 2" xfId="3413"/>
    <cellStyle name="20% - Accent6 14" xfId="328"/>
    <cellStyle name="20% - Accent6 15" xfId="329"/>
    <cellStyle name="20% - Accent6 15 2" xfId="330"/>
    <cellStyle name="20% - Accent6 15 3" xfId="331"/>
    <cellStyle name="20% - Accent6 15 4" xfId="332"/>
    <cellStyle name="20% - Accent6 15 5" xfId="333"/>
    <cellStyle name="20% - Accent6 16" xfId="334"/>
    <cellStyle name="20% - Accent6 16 2" xfId="335"/>
    <cellStyle name="20% - Accent6 16 3" xfId="336"/>
    <cellStyle name="20% - Accent6 16 4" xfId="337"/>
    <cellStyle name="20% - Accent6 16 5" xfId="338"/>
    <cellStyle name="20% - Accent6 17" xfId="339"/>
    <cellStyle name="20% - Accent6 17 2" xfId="340"/>
    <cellStyle name="20% - Accent6 17 3" xfId="341"/>
    <cellStyle name="20% - Accent6 17 4" xfId="342"/>
    <cellStyle name="20% - Accent6 17 5" xfId="343"/>
    <cellStyle name="20% - Accent6 18" xfId="344"/>
    <cellStyle name="20% - Accent6 19" xfId="345"/>
    <cellStyle name="20% - Accent6 2" xfId="346"/>
    <cellStyle name="20% - Accent6 2 2" xfId="347"/>
    <cellStyle name="20% - Accent6 2 2 2" xfId="348"/>
    <cellStyle name="20% - Accent6 2 2 2 2" xfId="349"/>
    <cellStyle name="20% - Accent6 2 2 2 2 2" xfId="3414"/>
    <cellStyle name="20% - Accent6 2 2 2 2 2 2" xfId="3415"/>
    <cellStyle name="20% - Accent6 2 2 2 2 2 2 2" xfId="3416"/>
    <cellStyle name="20% - Accent6 2 2 2 2 2 3" xfId="3417"/>
    <cellStyle name="20% - Accent6 2 2 2 2 3" xfId="3418"/>
    <cellStyle name="20% - Accent6 2 2 2 2 3 2" xfId="3419"/>
    <cellStyle name="20% - Accent6 2 2 2 2 4" xfId="3420"/>
    <cellStyle name="20% - Accent6 2 2 2 2 5" xfId="3421"/>
    <cellStyle name="20% - Accent6 2 2 2 3" xfId="350"/>
    <cellStyle name="20% - Accent6 2 2 2 3 2" xfId="3422"/>
    <cellStyle name="20% - Accent6 2 2 2 3 2 2" xfId="3423"/>
    <cellStyle name="20% - Accent6 2 2 2 3 3" xfId="3424"/>
    <cellStyle name="20% - Accent6 2 2 2 4" xfId="351"/>
    <cellStyle name="20% - Accent6 2 2 2 4 2" xfId="3425"/>
    <cellStyle name="20% - Accent6 2 2 2 5" xfId="352"/>
    <cellStyle name="20% - Accent6 2 2 2 6" xfId="3426"/>
    <cellStyle name="20% - Accent6 2 2 3" xfId="353"/>
    <cellStyle name="20% - Accent6 2 2 3 2" xfId="3427"/>
    <cellStyle name="20% - Accent6 2 2 3 2 2" xfId="3428"/>
    <cellStyle name="20% - Accent6 2 2 3 2 2 2" xfId="3429"/>
    <cellStyle name="20% - Accent6 2 2 3 2 3" xfId="3430"/>
    <cellStyle name="20% - Accent6 2 2 3 3" xfId="3431"/>
    <cellStyle name="20% - Accent6 2 2 3 3 2" xfId="3432"/>
    <cellStyle name="20% - Accent6 2 2 3 4" xfId="3433"/>
    <cellStyle name="20% - Accent6 2 2 3 5" xfId="3434"/>
    <cellStyle name="20% - Accent6 2 2 4" xfId="354"/>
    <cellStyle name="20% - Accent6 2 2 4 2" xfId="3435"/>
    <cellStyle name="20% - Accent6 2 2 4 2 2" xfId="3436"/>
    <cellStyle name="20% - Accent6 2 2 4 3" xfId="3437"/>
    <cellStyle name="20% - Accent6 2 2 5" xfId="355"/>
    <cellStyle name="20% - Accent6 2 2 5 2" xfId="3438"/>
    <cellStyle name="20% - Accent6 2 2 6" xfId="3439"/>
    <cellStyle name="20% - Accent6 2 2 7" xfId="3440"/>
    <cellStyle name="20% - Accent6 2 3" xfId="356"/>
    <cellStyle name="20% - Accent6 2 3 2" xfId="3441"/>
    <cellStyle name="20% - Accent6 2 3 2 2" xfId="3442"/>
    <cellStyle name="20% - Accent6 2 3 2 2 2" xfId="3443"/>
    <cellStyle name="20% - Accent6 2 3 2 2 2 2" xfId="3444"/>
    <cellStyle name="20% - Accent6 2 3 2 2 3" xfId="3445"/>
    <cellStyle name="20% - Accent6 2 3 2 3" xfId="3446"/>
    <cellStyle name="20% - Accent6 2 3 2 3 2" xfId="3447"/>
    <cellStyle name="20% - Accent6 2 3 2 4" xfId="3448"/>
    <cellStyle name="20% - Accent6 2 3 3" xfId="3449"/>
    <cellStyle name="20% - Accent6 2 3 3 2" xfId="3450"/>
    <cellStyle name="20% - Accent6 2 3 3 2 2" xfId="3451"/>
    <cellStyle name="20% - Accent6 2 3 3 3" xfId="3452"/>
    <cellStyle name="20% - Accent6 2 3 4" xfId="3453"/>
    <cellStyle name="20% - Accent6 2 3 4 2" xfId="3454"/>
    <cellStyle name="20% - Accent6 2 3 5" xfId="3455"/>
    <cellStyle name="20% - Accent6 2 3 6" xfId="3456"/>
    <cellStyle name="20% - Accent6 2 4" xfId="357"/>
    <cellStyle name="20% - Accent6 2 4 2" xfId="3457"/>
    <cellStyle name="20% - Accent6 2 4 2 2" xfId="3458"/>
    <cellStyle name="20% - Accent6 2 4 2 2 2" xfId="3459"/>
    <cellStyle name="20% - Accent6 2 4 2 3" xfId="3460"/>
    <cellStyle name="20% - Accent6 2 4 3" xfId="3461"/>
    <cellStyle name="20% - Accent6 2 4 3 2" xfId="3462"/>
    <cellStyle name="20% - Accent6 2 4 4" xfId="3463"/>
    <cellStyle name="20% - Accent6 2 4 5" xfId="3464"/>
    <cellStyle name="20% - Accent6 2 5" xfId="358"/>
    <cellStyle name="20% - Accent6 2 5 2" xfId="3465"/>
    <cellStyle name="20% - Accent6 2 5 2 2" xfId="3466"/>
    <cellStyle name="20% - Accent6 2 5 3" xfId="3467"/>
    <cellStyle name="20% - Accent6 2 5 4" xfId="3468"/>
    <cellStyle name="20% - Accent6 2 6" xfId="359"/>
    <cellStyle name="20% - Accent6 2 6 2" xfId="3469"/>
    <cellStyle name="20% - Accent6 2 6 3" xfId="3470"/>
    <cellStyle name="20% - Accent6 2 7" xfId="360"/>
    <cellStyle name="20% - Accent6 2 8" xfId="361"/>
    <cellStyle name="20% - Accent6 2 9" xfId="362"/>
    <cellStyle name="20% - Accent6 20" xfId="363"/>
    <cellStyle name="20% - Accent6 21" xfId="364"/>
    <cellStyle name="20% - Accent6 22" xfId="365"/>
    <cellStyle name="20% - Accent6 23" xfId="366"/>
    <cellStyle name="20% - Accent6 24" xfId="367"/>
    <cellStyle name="20% - Accent6 25" xfId="368"/>
    <cellStyle name="20% - Accent6 26" xfId="369"/>
    <cellStyle name="20% - Accent6 27" xfId="370"/>
    <cellStyle name="20% - Accent6 28" xfId="371"/>
    <cellStyle name="20% - Accent6 29" xfId="372"/>
    <cellStyle name="20% - Accent6 3" xfId="373"/>
    <cellStyle name="20% - Accent6 3 2" xfId="3471"/>
    <cellStyle name="20% - Accent6 3 2 2" xfId="3472"/>
    <cellStyle name="20% - Accent6 3 2 2 2" xfId="3473"/>
    <cellStyle name="20% - Accent6 3 2 2 2 2" xfId="3474"/>
    <cellStyle name="20% - Accent6 3 2 2 2 2 2" xfId="3475"/>
    <cellStyle name="20% - Accent6 3 2 2 2 2 2 2" xfId="3476"/>
    <cellStyle name="20% - Accent6 3 2 2 2 2 3" xfId="3477"/>
    <cellStyle name="20% - Accent6 3 2 2 2 3" xfId="3478"/>
    <cellStyle name="20% - Accent6 3 2 2 2 3 2" xfId="3479"/>
    <cellStyle name="20% - Accent6 3 2 2 2 4" xfId="3480"/>
    <cellStyle name="20% - Accent6 3 2 2 3" xfId="3481"/>
    <cellStyle name="20% - Accent6 3 2 2 3 2" xfId="3482"/>
    <cellStyle name="20% - Accent6 3 2 2 3 2 2" xfId="3483"/>
    <cellStyle name="20% - Accent6 3 2 2 3 3" xfId="3484"/>
    <cellStyle name="20% - Accent6 3 2 2 4" xfId="3485"/>
    <cellStyle name="20% - Accent6 3 2 2 4 2" xfId="3486"/>
    <cellStyle name="20% - Accent6 3 2 2 5" xfId="3487"/>
    <cellStyle name="20% - Accent6 3 2 2 6" xfId="3488"/>
    <cellStyle name="20% - Accent6 3 2 3" xfId="3489"/>
    <cellStyle name="20% - Accent6 3 2 3 2" xfId="3490"/>
    <cellStyle name="20% - Accent6 3 2 3 2 2" xfId="3491"/>
    <cellStyle name="20% - Accent6 3 2 3 2 2 2" xfId="3492"/>
    <cellStyle name="20% - Accent6 3 2 3 2 3" xfId="3493"/>
    <cellStyle name="20% - Accent6 3 2 3 3" xfId="3494"/>
    <cellStyle name="20% - Accent6 3 2 3 3 2" xfId="3495"/>
    <cellStyle name="20% - Accent6 3 2 3 4" xfId="3496"/>
    <cellStyle name="20% - Accent6 3 2 4" xfId="3497"/>
    <cellStyle name="20% - Accent6 3 2 4 2" xfId="3498"/>
    <cellStyle name="20% - Accent6 3 2 4 2 2" xfId="3499"/>
    <cellStyle name="20% - Accent6 3 2 4 3" xfId="3500"/>
    <cellStyle name="20% - Accent6 3 2 5" xfId="3501"/>
    <cellStyle name="20% - Accent6 3 2 5 2" xfId="3502"/>
    <cellStyle name="20% - Accent6 3 2 6" xfId="3503"/>
    <cellStyle name="20% - Accent6 3 2 7" xfId="3504"/>
    <cellStyle name="20% - Accent6 3 3" xfId="3505"/>
    <cellStyle name="20% - Accent6 3 3 2" xfId="3506"/>
    <cellStyle name="20% - Accent6 3 3 2 2" xfId="3507"/>
    <cellStyle name="20% - Accent6 3 3 2 2 2" xfId="3508"/>
    <cellStyle name="20% - Accent6 3 3 2 2 2 2" xfId="3509"/>
    <cellStyle name="20% - Accent6 3 3 2 2 3" xfId="3510"/>
    <cellStyle name="20% - Accent6 3 3 2 3" xfId="3511"/>
    <cellStyle name="20% - Accent6 3 3 2 3 2" xfId="3512"/>
    <cellStyle name="20% - Accent6 3 3 2 4" xfId="3513"/>
    <cellStyle name="20% - Accent6 3 3 3" xfId="3514"/>
    <cellStyle name="20% - Accent6 3 3 3 2" xfId="3515"/>
    <cellStyle name="20% - Accent6 3 3 3 2 2" xfId="3516"/>
    <cellStyle name="20% - Accent6 3 3 3 3" xfId="3517"/>
    <cellStyle name="20% - Accent6 3 3 4" xfId="3518"/>
    <cellStyle name="20% - Accent6 3 3 4 2" xfId="3519"/>
    <cellStyle name="20% - Accent6 3 3 5" xfId="3520"/>
    <cellStyle name="20% - Accent6 3 3 6" xfId="3521"/>
    <cellStyle name="20% - Accent6 3 4" xfId="3522"/>
    <cellStyle name="20% - Accent6 3 4 2" xfId="3523"/>
    <cellStyle name="20% - Accent6 3 4 2 2" xfId="3524"/>
    <cellStyle name="20% - Accent6 3 4 2 2 2" xfId="3525"/>
    <cellStyle name="20% - Accent6 3 4 2 3" xfId="3526"/>
    <cellStyle name="20% - Accent6 3 4 3" xfId="3527"/>
    <cellStyle name="20% - Accent6 3 4 3 2" xfId="3528"/>
    <cellStyle name="20% - Accent6 3 4 4" xfId="3529"/>
    <cellStyle name="20% - Accent6 3 4 5" xfId="3530"/>
    <cellStyle name="20% - Accent6 3 5" xfId="3531"/>
    <cellStyle name="20% - Accent6 3 5 2" xfId="3532"/>
    <cellStyle name="20% - Accent6 3 5 2 2" xfId="3533"/>
    <cellStyle name="20% - Accent6 3 5 3" xfId="3534"/>
    <cellStyle name="20% - Accent6 3 6" xfId="3535"/>
    <cellStyle name="20% - Accent6 3 6 2" xfId="3536"/>
    <cellStyle name="20% - Accent6 3 7" xfId="3537"/>
    <cellStyle name="20% - Accent6 3 8" xfId="3538"/>
    <cellStyle name="20% - Accent6 3 9" xfId="3539"/>
    <cellStyle name="20% - Accent6 30" xfId="374"/>
    <cellStyle name="20% - Accent6 31" xfId="375"/>
    <cellStyle name="20% - Accent6 32" xfId="376"/>
    <cellStyle name="20% - Accent6 33" xfId="377"/>
    <cellStyle name="20% - Accent6 34" xfId="378"/>
    <cellStyle name="20% - Accent6 35" xfId="379"/>
    <cellStyle name="20% - Accent6 4" xfId="380"/>
    <cellStyle name="20% - Accent6 4 2" xfId="3540"/>
    <cellStyle name="20% - Accent6 4 2 2" xfId="3541"/>
    <cellStyle name="20% - Accent6 4 2 2 2" xfId="3542"/>
    <cellStyle name="20% - Accent6 4 2 2 2 2" xfId="3543"/>
    <cellStyle name="20% - Accent6 4 2 2 2 2 2" xfId="3544"/>
    <cellStyle name="20% - Accent6 4 2 2 2 3" xfId="3545"/>
    <cellStyle name="20% - Accent6 4 2 2 3" xfId="3546"/>
    <cellStyle name="20% - Accent6 4 2 2 3 2" xfId="3547"/>
    <cellStyle name="20% - Accent6 4 2 2 4" xfId="3548"/>
    <cellStyle name="20% - Accent6 4 2 3" xfId="3549"/>
    <cellStyle name="20% - Accent6 4 2 3 2" xfId="3550"/>
    <cellStyle name="20% - Accent6 4 2 3 2 2" xfId="3551"/>
    <cellStyle name="20% - Accent6 4 2 3 3" xfId="3552"/>
    <cellStyle name="20% - Accent6 4 2 4" xfId="3553"/>
    <cellStyle name="20% - Accent6 4 2 4 2" xfId="3554"/>
    <cellStyle name="20% - Accent6 4 2 5" xfId="3555"/>
    <cellStyle name="20% - Accent6 4 2 6" xfId="3556"/>
    <cellStyle name="20% - Accent6 4 3" xfId="3557"/>
    <cellStyle name="20% - Accent6 4 3 2" xfId="3558"/>
    <cellStyle name="20% - Accent6 4 3 2 2" xfId="3559"/>
    <cellStyle name="20% - Accent6 4 3 2 2 2" xfId="3560"/>
    <cellStyle name="20% - Accent6 4 3 2 3" xfId="3561"/>
    <cellStyle name="20% - Accent6 4 3 3" xfId="3562"/>
    <cellStyle name="20% - Accent6 4 3 3 2" xfId="3563"/>
    <cellStyle name="20% - Accent6 4 3 4" xfId="3564"/>
    <cellStyle name="20% - Accent6 4 3 5" xfId="3565"/>
    <cellStyle name="20% - Accent6 4 4" xfId="3566"/>
    <cellStyle name="20% - Accent6 4 4 2" xfId="3567"/>
    <cellStyle name="20% - Accent6 4 4 2 2" xfId="3568"/>
    <cellStyle name="20% - Accent6 4 4 3" xfId="3569"/>
    <cellStyle name="20% - Accent6 4 5" xfId="3570"/>
    <cellStyle name="20% - Accent6 4 5 2" xfId="3571"/>
    <cellStyle name="20% - Accent6 4 6" xfId="3572"/>
    <cellStyle name="20% - Accent6 4 7" xfId="3573"/>
    <cellStyle name="20% - Accent6 5" xfId="381"/>
    <cellStyle name="20% - Accent6 5 2" xfId="3574"/>
    <cellStyle name="20% - Accent6 5 2 2" xfId="3575"/>
    <cellStyle name="20% - Accent6 5 2 2 2" xfId="3576"/>
    <cellStyle name="20% - Accent6 5 2 2 2 2" xfId="3577"/>
    <cellStyle name="20% - Accent6 5 2 2 3" xfId="3578"/>
    <cellStyle name="20% - Accent6 5 2 3" xfId="3579"/>
    <cellStyle name="20% - Accent6 5 2 3 2" xfId="3580"/>
    <cellStyle name="20% - Accent6 5 2 4" xfId="3581"/>
    <cellStyle name="20% - Accent6 5 2 5" xfId="3582"/>
    <cellStyle name="20% - Accent6 5 3" xfId="3583"/>
    <cellStyle name="20% - Accent6 5 3 2" xfId="3584"/>
    <cellStyle name="20% - Accent6 5 3 2 2" xfId="3585"/>
    <cellStyle name="20% - Accent6 5 3 3" xfId="3586"/>
    <cellStyle name="20% - Accent6 5 4" xfId="3587"/>
    <cellStyle name="20% - Accent6 5 4 2" xfId="3588"/>
    <cellStyle name="20% - Accent6 5 5" xfId="3589"/>
    <cellStyle name="20% - Accent6 5 6" xfId="3590"/>
    <cellStyle name="20% - Accent6 6" xfId="382"/>
    <cellStyle name="20% - Accent6 6 2" xfId="3591"/>
    <cellStyle name="20% - Accent6 6 2 2" xfId="3592"/>
    <cellStyle name="20% - Accent6 6 2 2 2" xfId="3593"/>
    <cellStyle name="20% - Accent6 6 2 3" xfId="3594"/>
    <cellStyle name="20% - Accent6 6 2 4" xfId="3595"/>
    <cellStyle name="20% - Accent6 6 2 5" xfId="3596"/>
    <cellStyle name="20% - Accent6 6 3" xfId="3597"/>
    <cellStyle name="20% - Accent6 6 3 2" xfId="3598"/>
    <cellStyle name="20% - Accent6 6 4" xfId="3599"/>
    <cellStyle name="20% - Accent6 6 5" xfId="3600"/>
    <cellStyle name="20% - Accent6 7" xfId="383"/>
    <cellStyle name="20% - Accent6 7 2" xfId="3601"/>
    <cellStyle name="20% - Accent6 7 2 2" xfId="3602"/>
    <cellStyle name="20% - Accent6 7 2 2 2" xfId="3603"/>
    <cellStyle name="20% - Accent6 7 2 3" xfId="3604"/>
    <cellStyle name="20% - Accent6 7 3" xfId="3605"/>
    <cellStyle name="20% - Accent6 7 3 2" xfId="3606"/>
    <cellStyle name="20% - Accent6 7 4" xfId="3607"/>
    <cellStyle name="20% - Accent6 7 5" xfId="3608"/>
    <cellStyle name="20% - Accent6 8" xfId="384"/>
    <cellStyle name="20% - Accent6 8 2" xfId="3609"/>
    <cellStyle name="20% - Accent6 8 2 2" xfId="3610"/>
    <cellStyle name="20% - Accent6 8 2 2 2" xfId="3611"/>
    <cellStyle name="20% - Accent6 8 2 3" xfId="3612"/>
    <cellStyle name="20% - Accent6 8 3" xfId="3613"/>
    <cellStyle name="20% - Accent6 8 3 2" xfId="3614"/>
    <cellStyle name="20% - Accent6 8 4" xfId="3615"/>
    <cellStyle name="20% - Accent6 8 5" xfId="3616"/>
    <cellStyle name="20% - Accent6 9" xfId="385"/>
    <cellStyle name="20% - Accent6 9 2" xfId="3617"/>
    <cellStyle name="20% - Accent6 9 2 2" xfId="3618"/>
    <cellStyle name="20% - Accent6 9 3" xfId="3619"/>
    <cellStyle name="20% - Accent6 9 4" xfId="3620"/>
    <cellStyle name="40% - Accent1 10" xfId="386"/>
    <cellStyle name="40% - Accent1 10 2" xfId="3621"/>
    <cellStyle name="40% - Accent1 10 2 2" xfId="3622"/>
    <cellStyle name="40% - Accent1 10 3" xfId="3623"/>
    <cellStyle name="40% - Accent1 10 4" xfId="3624"/>
    <cellStyle name="40% - Accent1 11" xfId="387"/>
    <cellStyle name="40% - Accent1 11 2" xfId="3625"/>
    <cellStyle name="40% - Accent1 11 2 2" xfId="3626"/>
    <cellStyle name="40% - Accent1 11 3" xfId="3627"/>
    <cellStyle name="40% - Accent1 11 4" xfId="3628"/>
    <cellStyle name="40% - Accent1 12" xfId="388"/>
    <cellStyle name="40% - Accent1 12 2" xfId="3629"/>
    <cellStyle name="40% - Accent1 12 3" xfId="3630"/>
    <cellStyle name="40% - Accent1 13" xfId="389"/>
    <cellStyle name="40% - Accent1 13 2" xfId="3631"/>
    <cellStyle name="40% - Accent1 14" xfId="390"/>
    <cellStyle name="40% - Accent1 15" xfId="391"/>
    <cellStyle name="40% - Accent1 15 2" xfId="392"/>
    <cellStyle name="40% - Accent1 15 3" xfId="393"/>
    <cellStyle name="40% - Accent1 15 4" xfId="394"/>
    <cellStyle name="40% - Accent1 15 5" xfId="395"/>
    <cellStyle name="40% - Accent1 16" xfId="396"/>
    <cellStyle name="40% - Accent1 16 2" xfId="397"/>
    <cellStyle name="40% - Accent1 16 3" xfId="398"/>
    <cellStyle name="40% - Accent1 16 4" xfId="399"/>
    <cellStyle name="40% - Accent1 16 5" xfId="400"/>
    <cellStyle name="40% - Accent1 17" xfId="401"/>
    <cellStyle name="40% - Accent1 17 2" xfId="402"/>
    <cellStyle name="40% - Accent1 17 3" xfId="403"/>
    <cellStyle name="40% - Accent1 17 4" xfId="404"/>
    <cellStyle name="40% - Accent1 17 5" xfId="405"/>
    <cellStyle name="40% - Accent1 18" xfId="406"/>
    <cellStyle name="40% - Accent1 19" xfId="407"/>
    <cellStyle name="40% - Accent1 2" xfId="408"/>
    <cellStyle name="40% - Accent1 2 2" xfId="409"/>
    <cellStyle name="40% - Accent1 2 2 2" xfId="410"/>
    <cellStyle name="40% - Accent1 2 2 2 2" xfId="411"/>
    <cellStyle name="40% - Accent1 2 2 2 2 2" xfId="3632"/>
    <cellStyle name="40% - Accent1 2 2 2 2 2 2" xfId="3633"/>
    <cellStyle name="40% - Accent1 2 2 2 2 2 2 2" xfId="3634"/>
    <cellStyle name="40% - Accent1 2 2 2 2 2 3" xfId="3635"/>
    <cellStyle name="40% - Accent1 2 2 2 2 3" xfId="3636"/>
    <cellStyle name="40% - Accent1 2 2 2 2 3 2" xfId="3637"/>
    <cellStyle name="40% - Accent1 2 2 2 2 4" xfId="3638"/>
    <cellStyle name="40% - Accent1 2 2 2 2 5" xfId="3639"/>
    <cellStyle name="40% - Accent1 2 2 2 3" xfId="412"/>
    <cellStyle name="40% - Accent1 2 2 2 3 2" xfId="3640"/>
    <cellStyle name="40% - Accent1 2 2 2 3 2 2" xfId="3641"/>
    <cellStyle name="40% - Accent1 2 2 2 3 3" xfId="3642"/>
    <cellStyle name="40% - Accent1 2 2 2 4" xfId="413"/>
    <cellStyle name="40% - Accent1 2 2 2 4 2" xfId="3643"/>
    <cellStyle name="40% - Accent1 2 2 2 5" xfId="414"/>
    <cellStyle name="40% - Accent1 2 2 2 6" xfId="3644"/>
    <cellStyle name="40% - Accent1 2 2 3" xfId="415"/>
    <cellStyle name="40% - Accent1 2 2 3 2" xfId="3645"/>
    <cellStyle name="40% - Accent1 2 2 3 2 2" xfId="3646"/>
    <cellStyle name="40% - Accent1 2 2 3 2 2 2" xfId="3647"/>
    <cellStyle name="40% - Accent1 2 2 3 2 3" xfId="3648"/>
    <cellStyle name="40% - Accent1 2 2 3 3" xfId="3649"/>
    <cellStyle name="40% - Accent1 2 2 3 3 2" xfId="3650"/>
    <cellStyle name="40% - Accent1 2 2 3 4" xfId="3651"/>
    <cellStyle name="40% - Accent1 2 2 3 5" xfId="3652"/>
    <cellStyle name="40% - Accent1 2 2 4" xfId="416"/>
    <cellStyle name="40% - Accent1 2 2 4 2" xfId="3653"/>
    <cellStyle name="40% - Accent1 2 2 4 2 2" xfId="3654"/>
    <cellStyle name="40% - Accent1 2 2 4 3" xfId="3655"/>
    <cellStyle name="40% - Accent1 2 2 5" xfId="417"/>
    <cellStyle name="40% - Accent1 2 2 5 2" xfId="3656"/>
    <cellStyle name="40% - Accent1 2 2 6" xfId="3657"/>
    <cellStyle name="40% - Accent1 2 2 7" xfId="3658"/>
    <cellStyle name="40% - Accent1 2 3" xfId="418"/>
    <cellStyle name="40% - Accent1 2 3 2" xfId="3659"/>
    <cellStyle name="40% - Accent1 2 3 2 2" xfId="3660"/>
    <cellStyle name="40% - Accent1 2 3 2 2 2" xfId="3661"/>
    <cellStyle name="40% - Accent1 2 3 2 2 2 2" xfId="3662"/>
    <cellStyle name="40% - Accent1 2 3 2 2 3" xfId="3663"/>
    <cellStyle name="40% - Accent1 2 3 2 3" xfId="3664"/>
    <cellStyle name="40% - Accent1 2 3 2 3 2" xfId="3665"/>
    <cellStyle name="40% - Accent1 2 3 2 4" xfId="3666"/>
    <cellStyle name="40% - Accent1 2 3 3" xfId="3667"/>
    <cellStyle name="40% - Accent1 2 3 3 2" xfId="3668"/>
    <cellStyle name="40% - Accent1 2 3 3 2 2" xfId="3669"/>
    <cellStyle name="40% - Accent1 2 3 3 3" xfId="3670"/>
    <cellStyle name="40% - Accent1 2 3 4" xfId="3671"/>
    <cellStyle name="40% - Accent1 2 3 4 2" xfId="3672"/>
    <cellStyle name="40% - Accent1 2 3 5" xfId="3673"/>
    <cellStyle name="40% - Accent1 2 3 6" xfId="3674"/>
    <cellStyle name="40% - Accent1 2 4" xfId="419"/>
    <cellStyle name="40% - Accent1 2 4 2" xfId="3675"/>
    <cellStyle name="40% - Accent1 2 4 2 2" xfId="3676"/>
    <cellStyle name="40% - Accent1 2 4 2 2 2" xfId="3677"/>
    <cellStyle name="40% - Accent1 2 4 2 3" xfId="3678"/>
    <cellStyle name="40% - Accent1 2 4 3" xfId="3679"/>
    <cellStyle name="40% - Accent1 2 4 3 2" xfId="3680"/>
    <cellStyle name="40% - Accent1 2 4 4" xfId="3681"/>
    <cellStyle name="40% - Accent1 2 4 5" xfId="3682"/>
    <cellStyle name="40% - Accent1 2 5" xfId="420"/>
    <cellStyle name="40% - Accent1 2 5 2" xfId="3683"/>
    <cellStyle name="40% - Accent1 2 5 2 2" xfId="3684"/>
    <cellStyle name="40% - Accent1 2 5 3" xfId="3685"/>
    <cellStyle name="40% - Accent1 2 5 4" xfId="3686"/>
    <cellStyle name="40% - Accent1 2 6" xfId="421"/>
    <cellStyle name="40% - Accent1 2 6 2" xfId="3687"/>
    <cellStyle name="40% - Accent1 2 6 3" xfId="3688"/>
    <cellStyle name="40% - Accent1 2 7" xfId="422"/>
    <cellStyle name="40% - Accent1 2 8" xfId="423"/>
    <cellStyle name="40% - Accent1 2 9" xfId="424"/>
    <cellStyle name="40% - Accent1 20" xfId="425"/>
    <cellStyle name="40% - Accent1 21" xfId="426"/>
    <cellStyle name="40% - Accent1 22" xfId="427"/>
    <cellStyle name="40% - Accent1 23" xfId="428"/>
    <cellStyle name="40% - Accent1 24" xfId="429"/>
    <cellStyle name="40% - Accent1 25" xfId="430"/>
    <cellStyle name="40% - Accent1 26" xfId="431"/>
    <cellStyle name="40% - Accent1 27" xfId="432"/>
    <cellStyle name="40% - Accent1 28" xfId="433"/>
    <cellStyle name="40% - Accent1 29" xfId="434"/>
    <cellStyle name="40% - Accent1 3" xfId="435"/>
    <cellStyle name="40% - Accent1 3 2" xfId="3689"/>
    <cellStyle name="40% - Accent1 3 2 2" xfId="3690"/>
    <cellStyle name="40% - Accent1 3 2 2 2" xfId="3691"/>
    <cellStyle name="40% - Accent1 3 2 2 2 2" xfId="3692"/>
    <cellStyle name="40% - Accent1 3 2 2 2 2 2" xfId="3693"/>
    <cellStyle name="40% - Accent1 3 2 2 2 2 2 2" xfId="3694"/>
    <cellStyle name="40% - Accent1 3 2 2 2 2 3" xfId="3695"/>
    <cellStyle name="40% - Accent1 3 2 2 2 3" xfId="3696"/>
    <cellStyle name="40% - Accent1 3 2 2 2 3 2" xfId="3697"/>
    <cellStyle name="40% - Accent1 3 2 2 2 4" xfId="3698"/>
    <cellStyle name="40% - Accent1 3 2 2 3" xfId="3699"/>
    <cellStyle name="40% - Accent1 3 2 2 3 2" xfId="3700"/>
    <cellStyle name="40% - Accent1 3 2 2 3 2 2" xfId="3701"/>
    <cellStyle name="40% - Accent1 3 2 2 3 3" xfId="3702"/>
    <cellStyle name="40% - Accent1 3 2 2 4" xfId="3703"/>
    <cellStyle name="40% - Accent1 3 2 2 4 2" xfId="3704"/>
    <cellStyle name="40% - Accent1 3 2 2 5" xfId="3705"/>
    <cellStyle name="40% - Accent1 3 2 2 6" xfId="3706"/>
    <cellStyle name="40% - Accent1 3 2 3" xfId="3707"/>
    <cellStyle name="40% - Accent1 3 2 3 2" xfId="3708"/>
    <cellStyle name="40% - Accent1 3 2 3 2 2" xfId="3709"/>
    <cellStyle name="40% - Accent1 3 2 3 2 2 2" xfId="3710"/>
    <cellStyle name="40% - Accent1 3 2 3 2 3" xfId="3711"/>
    <cellStyle name="40% - Accent1 3 2 3 3" xfId="3712"/>
    <cellStyle name="40% - Accent1 3 2 3 3 2" xfId="3713"/>
    <cellStyle name="40% - Accent1 3 2 3 4" xfId="3714"/>
    <cellStyle name="40% - Accent1 3 2 4" xfId="3715"/>
    <cellStyle name="40% - Accent1 3 2 4 2" xfId="3716"/>
    <cellStyle name="40% - Accent1 3 2 4 2 2" xfId="3717"/>
    <cellStyle name="40% - Accent1 3 2 4 3" xfId="3718"/>
    <cellStyle name="40% - Accent1 3 2 5" xfId="3719"/>
    <cellStyle name="40% - Accent1 3 2 5 2" xfId="3720"/>
    <cellStyle name="40% - Accent1 3 2 6" xfId="3721"/>
    <cellStyle name="40% - Accent1 3 2 7" xfId="3722"/>
    <cellStyle name="40% - Accent1 3 3" xfId="3723"/>
    <cellStyle name="40% - Accent1 3 3 2" xfId="3724"/>
    <cellStyle name="40% - Accent1 3 3 2 2" xfId="3725"/>
    <cellStyle name="40% - Accent1 3 3 2 2 2" xfId="3726"/>
    <cellStyle name="40% - Accent1 3 3 2 2 2 2" xfId="3727"/>
    <cellStyle name="40% - Accent1 3 3 2 2 3" xfId="3728"/>
    <cellStyle name="40% - Accent1 3 3 2 3" xfId="3729"/>
    <cellStyle name="40% - Accent1 3 3 2 3 2" xfId="3730"/>
    <cellStyle name="40% - Accent1 3 3 2 4" xfId="3731"/>
    <cellStyle name="40% - Accent1 3 3 3" xfId="3732"/>
    <cellStyle name="40% - Accent1 3 3 3 2" xfId="3733"/>
    <cellStyle name="40% - Accent1 3 3 3 2 2" xfId="3734"/>
    <cellStyle name="40% - Accent1 3 3 3 3" xfId="3735"/>
    <cellStyle name="40% - Accent1 3 3 4" xfId="3736"/>
    <cellStyle name="40% - Accent1 3 3 4 2" xfId="3737"/>
    <cellStyle name="40% - Accent1 3 3 5" xfId="3738"/>
    <cellStyle name="40% - Accent1 3 3 6" xfId="3739"/>
    <cellStyle name="40% - Accent1 3 4" xfId="3740"/>
    <cellStyle name="40% - Accent1 3 4 2" xfId="3741"/>
    <cellStyle name="40% - Accent1 3 4 2 2" xfId="3742"/>
    <cellStyle name="40% - Accent1 3 4 2 2 2" xfId="3743"/>
    <cellStyle name="40% - Accent1 3 4 2 3" xfId="3744"/>
    <cellStyle name="40% - Accent1 3 4 3" xfId="3745"/>
    <cellStyle name="40% - Accent1 3 4 3 2" xfId="3746"/>
    <cellStyle name="40% - Accent1 3 4 4" xfId="3747"/>
    <cellStyle name="40% - Accent1 3 4 5" xfId="3748"/>
    <cellStyle name="40% - Accent1 3 5" xfId="3749"/>
    <cellStyle name="40% - Accent1 3 5 2" xfId="3750"/>
    <cellStyle name="40% - Accent1 3 5 2 2" xfId="3751"/>
    <cellStyle name="40% - Accent1 3 5 3" xfId="3752"/>
    <cellStyle name="40% - Accent1 3 6" xfId="3753"/>
    <cellStyle name="40% - Accent1 3 6 2" xfId="3754"/>
    <cellStyle name="40% - Accent1 3 7" xfId="3755"/>
    <cellStyle name="40% - Accent1 3 8" xfId="3756"/>
    <cellStyle name="40% - Accent1 3 9" xfId="3757"/>
    <cellStyle name="40% - Accent1 30" xfId="436"/>
    <cellStyle name="40% - Accent1 31" xfId="437"/>
    <cellStyle name="40% - Accent1 32" xfId="438"/>
    <cellStyle name="40% - Accent1 33" xfId="439"/>
    <cellStyle name="40% - Accent1 34" xfId="440"/>
    <cellStyle name="40% - Accent1 35" xfId="441"/>
    <cellStyle name="40% - Accent1 4" xfId="442"/>
    <cellStyle name="40% - Accent1 4 2" xfId="3758"/>
    <cellStyle name="40% - Accent1 4 2 2" xfId="3759"/>
    <cellStyle name="40% - Accent1 4 2 2 2" xfId="3760"/>
    <cellStyle name="40% - Accent1 4 2 2 2 2" xfId="3761"/>
    <cellStyle name="40% - Accent1 4 2 2 2 2 2" xfId="3762"/>
    <cellStyle name="40% - Accent1 4 2 2 2 3" xfId="3763"/>
    <cellStyle name="40% - Accent1 4 2 2 3" xfId="3764"/>
    <cellStyle name="40% - Accent1 4 2 2 3 2" xfId="3765"/>
    <cellStyle name="40% - Accent1 4 2 2 4" xfId="3766"/>
    <cellStyle name="40% - Accent1 4 2 3" xfId="3767"/>
    <cellStyle name="40% - Accent1 4 2 3 2" xfId="3768"/>
    <cellStyle name="40% - Accent1 4 2 3 2 2" xfId="3769"/>
    <cellStyle name="40% - Accent1 4 2 3 3" xfId="3770"/>
    <cellStyle name="40% - Accent1 4 2 4" xfId="3771"/>
    <cellStyle name="40% - Accent1 4 2 4 2" xfId="3772"/>
    <cellStyle name="40% - Accent1 4 2 5" xfId="3773"/>
    <cellStyle name="40% - Accent1 4 2 6" xfId="3774"/>
    <cellStyle name="40% - Accent1 4 3" xfId="3775"/>
    <cellStyle name="40% - Accent1 4 3 2" xfId="3776"/>
    <cellStyle name="40% - Accent1 4 3 2 2" xfId="3777"/>
    <cellStyle name="40% - Accent1 4 3 2 2 2" xfId="3778"/>
    <cellStyle name="40% - Accent1 4 3 2 3" xfId="3779"/>
    <cellStyle name="40% - Accent1 4 3 3" xfId="3780"/>
    <cellStyle name="40% - Accent1 4 3 3 2" xfId="3781"/>
    <cellStyle name="40% - Accent1 4 3 4" xfId="3782"/>
    <cellStyle name="40% - Accent1 4 3 5" xfId="3783"/>
    <cellStyle name="40% - Accent1 4 4" xfId="3784"/>
    <cellStyle name="40% - Accent1 4 4 2" xfId="3785"/>
    <cellStyle name="40% - Accent1 4 4 2 2" xfId="3786"/>
    <cellStyle name="40% - Accent1 4 4 3" xfId="3787"/>
    <cellStyle name="40% - Accent1 4 5" xfId="3788"/>
    <cellStyle name="40% - Accent1 4 5 2" xfId="3789"/>
    <cellStyle name="40% - Accent1 4 6" xfId="3790"/>
    <cellStyle name="40% - Accent1 4 7" xfId="3791"/>
    <cellStyle name="40% - Accent1 5" xfId="443"/>
    <cellStyle name="40% - Accent1 5 2" xfId="3792"/>
    <cellStyle name="40% - Accent1 5 2 2" xfId="3793"/>
    <cellStyle name="40% - Accent1 5 2 2 2" xfId="3794"/>
    <cellStyle name="40% - Accent1 5 2 2 2 2" xfId="3795"/>
    <cellStyle name="40% - Accent1 5 2 2 3" xfId="3796"/>
    <cellStyle name="40% - Accent1 5 2 3" xfId="3797"/>
    <cellStyle name="40% - Accent1 5 2 3 2" xfId="3798"/>
    <cellStyle name="40% - Accent1 5 2 4" xfId="3799"/>
    <cellStyle name="40% - Accent1 5 2 5" xfId="3800"/>
    <cellStyle name="40% - Accent1 5 3" xfId="3801"/>
    <cellStyle name="40% - Accent1 5 3 2" xfId="3802"/>
    <cellStyle name="40% - Accent1 5 3 2 2" xfId="3803"/>
    <cellStyle name="40% - Accent1 5 3 3" xfId="3804"/>
    <cellStyle name="40% - Accent1 5 4" xfId="3805"/>
    <cellStyle name="40% - Accent1 5 4 2" xfId="3806"/>
    <cellStyle name="40% - Accent1 5 5" xfId="3807"/>
    <cellStyle name="40% - Accent1 5 6" xfId="3808"/>
    <cellStyle name="40% - Accent1 6" xfId="444"/>
    <cellStyle name="40% - Accent1 6 2" xfId="3809"/>
    <cellStyle name="40% - Accent1 6 2 2" xfId="3810"/>
    <cellStyle name="40% - Accent1 6 2 2 2" xfId="3811"/>
    <cellStyle name="40% - Accent1 6 2 3" xfId="3812"/>
    <cellStyle name="40% - Accent1 6 2 4" xfId="3813"/>
    <cellStyle name="40% - Accent1 6 2 5" xfId="3814"/>
    <cellStyle name="40% - Accent1 6 3" xfId="3815"/>
    <cellStyle name="40% - Accent1 6 3 2" xfId="3816"/>
    <cellStyle name="40% - Accent1 6 4" xfId="3817"/>
    <cellStyle name="40% - Accent1 6 5" xfId="3818"/>
    <cellStyle name="40% - Accent1 7" xfId="445"/>
    <cellStyle name="40% - Accent1 7 2" xfId="3819"/>
    <cellStyle name="40% - Accent1 7 2 2" xfId="3820"/>
    <cellStyle name="40% - Accent1 7 2 2 2" xfId="3821"/>
    <cellStyle name="40% - Accent1 7 2 3" xfId="3822"/>
    <cellStyle name="40% - Accent1 7 3" xfId="3823"/>
    <cellStyle name="40% - Accent1 7 3 2" xfId="3824"/>
    <cellStyle name="40% - Accent1 7 4" xfId="3825"/>
    <cellStyle name="40% - Accent1 7 5" xfId="3826"/>
    <cellStyle name="40% - Accent1 8" xfId="446"/>
    <cellStyle name="40% - Accent1 8 2" xfId="3827"/>
    <cellStyle name="40% - Accent1 8 2 2" xfId="3828"/>
    <cellStyle name="40% - Accent1 8 2 2 2" xfId="3829"/>
    <cellStyle name="40% - Accent1 8 2 3" xfId="3830"/>
    <cellStyle name="40% - Accent1 8 3" xfId="3831"/>
    <cellStyle name="40% - Accent1 8 3 2" xfId="3832"/>
    <cellStyle name="40% - Accent1 8 4" xfId="3833"/>
    <cellStyle name="40% - Accent1 8 5" xfId="3834"/>
    <cellStyle name="40% - Accent1 9" xfId="447"/>
    <cellStyle name="40% - Accent1 9 2" xfId="3835"/>
    <cellStyle name="40% - Accent1 9 2 2" xfId="3836"/>
    <cellStyle name="40% - Accent1 9 3" xfId="3837"/>
    <cellStyle name="40% - Accent1 9 4" xfId="3838"/>
    <cellStyle name="40% - Accent2 10" xfId="448"/>
    <cellStyle name="40% - Accent2 10 2" xfId="3839"/>
    <cellStyle name="40% - Accent2 10 2 2" xfId="3840"/>
    <cellStyle name="40% - Accent2 10 3" xfId="3841"/>
    <cellStyle name="40% - Accent2 10 4" xfId="3842"/>
    <cellStyle name="40% - Accent2 11" xfId="449"/>
    <cellStyle name="40% - Accent2 11 2" xfId="3843"/>
    <cellStyle name="40% - Accent2 11 2 2" xfId="3844"/>
    <cellStyle name="40% - Accent2 11 3" xfId="3845"/>
    <cellStyle name="40% - Accent2 11 4" xfId="3846"/>
    <cellStyle name="40% - Accent2 12" xfId="450"/>
    <cellStyle name="40% - Accent2 12 2" xfId="3847"/>
    <cellStyle name="40% - Accent2 12 3" xfId="3848"/>
    <cellStyle name="40% - Accent2 13" xfId="451"/>
    <cellStyle name="40% - Accent2 13 2" xfId="3849"/>
    <cellStyle name="40% - Accent2 14" xfId="452"/>
    <cellStyle name="40% - Accent2 15" xfId="453"/>
    <cellStyle name="40% - Accent2 15 2" xfId="454"/>
    <cellStyle name="40% - Accent2 15 3" xfId="455"/>
    <cellStyle name="40% - Accent2 15 4" xfId="456"/>
    <cellStyle name="40% - Accent2 15 5" xfId="457"/>
    <cellStyle name="40% - Accent2 16" xfId="458"/>
    <cellStyle name="40% - Accent2 16 2" xfId="459"/>
    <cellStyle name="40% - Accent2 16 3" xfId="460"/>
    <cellStyle name="40% - Accent2 16 4" xfId="461"/>
    <cellStyle name="40% - Accent2 16 5" xfId="462"/>
    <cellStyle name="40% - Accent2 17" xfId="463"/>
    <cellStyle name="40% - Accent2 17 2" xfId="464"/>
    <cellStyle name="40% - Accent2 17 3" xfId="465"/>
    <cellStyle name="40% - Accent2 17 4" xfId="466"/>
    <cellStyle name="40% - Accent2 17 5" xfId="467"/>
    <cellStyle name="40% - Accent2 18" xfId="468"/>
    <cellStyle name="40% - Accent2 19" xfId="469"/>
    <cellStyle name="40% - Accent2 2" xfId="470"/>
    <cellStyle name="40% - Accent2 2 2" xfId="471"/>
    <cellStyle name="40% - Accent2 2 2 2" xfId="472"/>
    <cellStyle name="40% - Accent2 2 2 2 2" xfId="473"/>
    <cellStyle name="40% - Accent2 2 2 2 2 2" xfId="3850"/>
    <cellStyle name="40% - Accent2 2 2 2 2 2 2" xfId="3851"/>
    <cellStyle name="40% - Accent2 2 2 2 2 2 2 2" xfId="3852"/>
    <cellStyle name="40% - Accent2 2 2 2 2 2 3" xfId="3853"/>
    <cellStyle name="40% - Accent2 2 2 2 2 3" xfId="3854"/>
    <cellStyle name="40% - Accent2 2 2 2 2 3 2" xfId="3855"/>
    <cellStyle name="40% - Accent2 2 2 2 2 4" xfId="3856"/>
    <cellStyle name="40% - Accent2 2 2 2 2 5" xfId="3857"/>
    <cellStyle name="40% - Accent2 2 2 2 3" xfId="474"/>
    <cellStyle name="40% - Accent2 2 2 2 3 2" xfId="3858"/>
    <cellStyle name="40% - Accent2 2 2 2 3 2 2" xfId="3859"/>
    <cellStyle name="40% - Accent2 2 2 2 3 3" xfId="3860"/>
    <cellStyle name="40% - Accent2 2 2 2 4" xfId="475"/>
    <cellStyle name="40% - Accent2 2 2 2 4 2" xfId="3861"/>
    <cellStyle name="40% - Accent2 2 2 2 5" xfId="476"/>
    <cellStyle name="40% - Accent2 2 2 2 6" xfId="3862"/>
    <cellStyle name="40% - Accent2 2 2 3" xfId="477"/>
    <cellStyle name="40% - Accent2 2 2 3 2" xfId="3863"/>
    <cellStyle name="40% - Accent2 2 2 3 2 2" xfId="3864"/>
    <cellStyle name="40% - Accent2 2 2 3 2 2 2" xfId="3865"/>
    <cellStyle name="40% - Accent2 2 2 3 2 3" xfId="3866"/>
    <cellStyle name="40% - Accent2 2 2 3 3" xfId="3867"/>
    <cellStyle name="40% - Accent2 2 2 3 3 2" xfId="3868"/>
    <cellStyle name="40% - Accent2 2 2 3 4" xfId="3869"/>
    <cellStyle name="40% - Accent2 2 2 3 5" xfId="3870"/>
    <cellStyle name="40% - Accent2 2 2 4" xfId="478"/>
    <cellStyle name="40% - Accent2 2 2 4 2" xfId="3871"/>
    <cellStyle name="40% - Accent2 2 2 4 2 2" xfId="3872"/>
    <cellStyle name="40% - Accent2 2 2 4 3" xfId="3873"/>
    <cellStyle name="40% - Accent2 2 2 5" xfId="479"/>
    <cellStyle name="40% - Accent2 2 2 5 2" xfId="3874"/>
    <cellStyle name="40% - Accent2 2 2 6" xfId="3875"/>
    <cellStyle name="40% - Accent2 2 2 7" xfId="3876"/>
    <cellStyle name="40% - Accent2 2 3" xfId="480"/>
    <cellStyle name="40% - Accent2 2 3 2" xfId="3877"/>
    <cellStyle name="40% - Accent2 2 3 2 2" xfId="3878"/>
    <cellStyle name="40% - Accent2 2 3 2 2 2" xfId="3879"/>
    <cellStyle name="40% - Accent2 2 3 2 2 2 2" xfId="3880"/>
    <cellStyle name="40% - Accent2 2 3 2 2 3" xfId="3881"/>
    <cellStyle name="40% - Accent2 2 3 2 3" xfId="3882"/>
    <cellStyle name="40% - Accent2 2 3 2 3 2" xfId="3883"/>
    <cellStyle name="40% - Accent2 2 3 2 4" xfId="3884"/>
    <cellStyle name="40% - Accent2 2 3 3" xfId="3885"/>
    <cellStyle name="40% - Accent2 2 3 3 2" xfId="3886"/>
    <cellStyle name="40% - Accent2 2 3 3 2 2" xfId="3887"/>
    <cellStyle name="40% - Accent2 2 3 3 3" xfId="3888"/>
    <cellStyle name="40% - Accent2 2 3 4" xfId="3889"/>
    <cellStyle name="40% - Accent2 2 3 4 2" xfId="3890"/>
    <cellStyle name="40% - Accent2 2 3 5" xfId="3891"/>
    <cellStyle name="40% - Accent2 2 3 6" xfId="3892"/>
    <cellStyle name="40% - Accent2 2 4" xfId="481"/>
    <cellStyle name="40% - Accent2 2 4 2" xfId="3893"/>
    <cellStyle name="40% - Accent2 2 4 2 2" xfId="3894"/>
    <cellStyle name="40% - Accent2 2 4 2 2 2" xfId="3895"/>
    <cellStyle name="40% - Accent2 2 4 2 3" xfId="3896"/>
    <cellStyle name="40% - Accent2 2 4 3" xfId="3897"/>
    <cellStyle name="40% - Accent2 2 4 3 2" xfId="3898"/>
    <cellStyle name="40% - Accent2 2 4 4" xfId="3899"/>
    <cellStyle name="40% - Accent2 2 4 5" xfId="3900"/>
    <cellStyle name="40% - Accent2 2 5" xfId="482"/>
    <cellStyle name="40% - Accent2 2 5 2" xfId="3901"/>
    <cellStyle name="40% - Accent2 2 5 2 2" xfId="3902"/>
    <cellStyle name="40% - Accent2 2 5 3" xfId="3903"/>
    <cellStyle name="40% - Accent2 2 5 4" xfId="3904"/>
    <cellStyle name="40% - Accent2 2 6" xfId="483"/>
    <cellStyle name="40% - Accent2 2 6 2" xfId="3905"/>
    <cellStyle name="40% - Accent2 2 6 3" xfId="3906"/>
    <cellStyle name="40% - Accent2 2 7" xfId="484"/>
    <cellStyle name="40% - Accent2 2 8" xfId="485"/>
    <cellStyle name="40% - Accent2 2 9" xfId="486"/>
    <cellStyle name="40% - Accent2 20" xfId="487"/>
    <cellStyle name="40% - Accent2 21" xfId="488"/>
    <cellStyle name="40% - Accent2 22" xfId="489"/>
    <cellStyle name="40% - Accent2 23" xfId="490"/>
    <cellStyle name="40% - Accent2 24" xfId="491"/>
    <cellStyle name="40% - Accent2 25" xfId="492"/>
    <cellStyle name="40% - Accent2 26" xfId="493"/>
    <cellStyle name="40% - Accent2 27" xfId="494"/>
    <cellStyle name="40% - Accent2 28" xfId="495"/>
    <cellStyle name="40% - Accent2 29" xfId="496"/>
    <cellStyle name="40% - Accent2 3" xfId="497"/>
    <cellStyle name="40% - Accent2 3 2" xfId="3907"/>
    <cellStyle name="40% - Accent2 3 2 2" xfId="3908"/>
    <cellStyle name="40% - Accent2 3 2 2 2" xfId="3909"/>
    <cellStyle name="40% - Accent2 3 2 2 2 2" xfId="3910"/>
    <cellStyle name="40% - Accent2 3 2 2 2 2 2" xfId="3911"/>
    <cellStyle name="40% - Accent2 3 2 2 2 2 2 2" xfId="3912"/>
    <cellStyle name="40% - Accent2 3 2 2 2 2 3" xfId="3913"/>
    <cellStyle name="40% - Accent2 3 2 2 2 3" xfId="3914"/>
    <cellStyle name="40% - Accent2 3 2 2 2 3 2" xfId="3915"/>
    <cellStyle name="40% - Accent2 3 2 2 2 4" xfId="3916"/>
    <cellStyle name="40% - Accent2 3 2 2 3" xfId="3917"/>
    <cellStyle name="40% - Accent2 3 2 2 3 2" xfId="3918"/>
    <cellStyle name="40% - Accent2 3 2 2 3 2 2" xfId="3919"/>
    <cellStyle name="40% - Accent2 3 2 2 3 3" xfId="3920"/>
    <cellStyle name="40% - Accent2 3 2 2 4" xfId="3921"/>
    <cellStyle name="40% - Accent2 3 2 2 4 2" xfId="3922"/>
    <cellStyle name="40% - Accent2 3 2 2 5" xfId="3923"/>
    <cellStyle name="40% - Accent2 3 2 2 6" xfId="3924"/>
    <cellStyle name="40% - Accent2 3 2 3" xfId="3925"/>
    <cellStyle name="40% - Accent2 3 2 3 2" xfId="3926"/>
    <cellStyle name="40% - Accent2 3 2 3 2 2" xfId="3927"/>
    <cellStyle name="40% - Accent2 3 2 3 2 2 2" xfId="3928"/>
    <cellStyle name="40% - Accent2 3 2 3 2 3" xfId="3929"/>
    <cellStyle name="40% - Accent2 3 2 3 3" xfId="3930"/>
    <cellStyle name="40% - Accent2 3 2 3 3 2" xfId="3931"/>
    <cellStyle name="40% - Accent2 3 2 3 4" xfId="3932"/>
    <cellStyle name="40% - Accent2 3 2 4" xfId="3933"/>
    <cellStyle name="40% - Accent2 3 2 4 2" xfId="3934"/>
    <cellStyle name="40% - Accent2 3 2 4 2 2" xfId="3935"/>
    <cellStyle name="40% - Accent2 3 2 4 3" xfId="3936"/>
    <cellStyle name="40% - Accent2 3 2 5" xfId="3937"/>
    <cellStyle name="40% - Accent2 3 2 5 2" xfId="3938"/>
    <cellStyle name="40% - Accent2 3 2 6" xfId="3939"/>
    <cellStyle name="40% - Accent2 3 2 7" xfId="3940"/>
    <cellStyle name="40% - Accent2 3 3" xfId="3941"/>
    <cellStyle name="40% - Accent2 3 3 2" xfId="3942"/>
    <cellStyle name="40% - Accent2 3 3 2 2" xfId="3943"/>
    <cellStyle name="40% - Accent2 3 3 2 2 2" xfId="3944"/>
    <cellStyle name="40% - Accent2 3 3 2 2 2 2" xfId="3945"/>
    <cellStyle name="40% - Accent2 3 3 2 2 3" xfId="3946"/>
    <cellStyle name="40% - Accent2 3 3 2 3" xfId="3947"/>
    <cellStyle name="40% - Accent2 3 3 2 3 2" xfId="3948"/>
    <cellStyle name="40% - Accent2 3 3 2 4" xfId="3949"/>
    <cellStyle name="40% - Accent2 3 3 3" xfId="3950"/>
    <cellStyle name="40% - Accent2 3 3 3 2" xfId="3951"/>
    <cellStyle name="40% - Accent2 3 3 3 2 2" xfId="3952"/>
    <cellStyle name="40% - Accent2 3 3 3 3" xfId="3953"/>
    <cellStyle name="40% - Accent2 3 3 4" xfId="3954"/>
    <cellStyle name="40% - Accent2 3 3 4 2" xfId="3955"/>
    <cellStyle name="40% - Accent2 3 3 5" xfId="3956"/>
    <cellStyle name="40% - Accent2 3 3 6" xfId="3957"/>
    <cellStyle name="40% - Accent2 3 4" xfId="3958"/>
    <cellStyle name="40% - Accent2 3 4 2" xfId="3959"/>
    <cellStyle name="40% - Accent2 3 4 2 2" xfId="3960"/>
    <cellStyle name="40% - Accent2 3 4 2 2 2" xfId="3961"/>
    <cellStyle name="40% - Accent2 3 4 2 3" xfId="3962"/>
    <cellStyle name="40% - Accent2 3 4 3" xfId="3963"/>
    <cellStyle name="40% - Accent2 3 4 3 2" xfId="3964"/>
    <cellStyle name="40% - Accent2 3 4 4" xfId="3965"/>
    <cellStyle name="40% - Accent2 3 4 5" xfId="3966"/>
    <cellStyle name="40% - Accent2 3 5" xfId="3967"/>
    <cellStyle name="40% - Accent2 3 5 2" xfId="3968"/>
    <cellStyle name="40% - Accent2 3 5 2 2" xfId="3969"/>
    <cellStyle name="40% - Accent2 3 5 3" xfId="3970"/>
    <cellStyle name="40% - Accent2 3 6" xfId="3971"/>
    <cellStyle name="40% - Accent2 3 6 2" xfId="3972"/>
    <cellStyle name="40% - Accent2 3 7" xfId="3973"/>
    <cellStyle name="40% - Accent2 3 8" xfId="3974"/>
    <cellStyle name="40% - Accent2 3 9" xfId="3975"/>
    <cellStyle name="40% - Accent2 30" xfId="498"/>
    <cellStyle name="40% - Accent2 31" xfId="499"/>
    <cellStyle name="40% - Accent2 32" xfId="500"/>
    <cellStyle name="40% - Accent2 33" xfId="501"/>
    <cellStyle name="40% - Accent2 34" xfId="502"/>
    <cellStyle name="40% - Accent2 35" xfId="503"/>
    <cellStyle name="40% - Accent2 4" xfId="504"/>
    <cellStyle name="40% - Accent2 4 2" xfId="3976"/>
    <cellStyle name="40% - Accent2 4 2 2" xfId="3977"/>
    <cellStyle name="40% - Accent2 4 2 2 2" xfId="3978"/>
    <cellStyle name="40% - Accent2 4 2 2 2 2" xfId="3979"/>
    <cellStyle name="40% - Accent2 4 2 2 2 2 2" xfId="3980"/>
    <cellStyle name="40% - Accent2 4 2 2 2 3" xfId="3981"/>
    <cellStyle name="40% - Accent2 4 2 2 3" xfId="3982"/>
    <cellStyle name="40% - Accent2 4 2 2 3 2" xfId="3983"/>
    <cellStyle name="40% - Accent2 4 2 2 4" xfId="3984"/>
    <cellStyle name="40% - Accent2 4 2 3" xfId="3985"/>
    <cellStyle name="40% - Accent2 4 2 3 2" xfId="3986"/>
    <cellStyle name="40% - Accent2 4 2 3 2 2" xfId="3987"/>
    <cellStyle name="40% - Accent2 4 2 3 3" xfId="3988"/>
    <cellStyle name="40% - Accent2 4 2 4" xfId="3989"/>
    <cellStyle name="40% - Accent2 4 2 4 2" xfId="3990"/>
    <cellStyle name="40% - Accent2 4 2 5" xfId="3991"/>
    <cellStyle name="40% - Accent2 4 2 6" xfId="3992"/>
    <cellStyle name="40% - Accent2 4 3" xfId="3993"/>
    <cellStyle name="40% - Accent2 4 3 2" xfId="3994"/>
    <cellStyle name="40% - Accent2 4 3 2 2" xfId="3995"/>
    <cellStyle name="40% - Accent2 4 3 2 2 2" xfId="3996"/>
    <cellStyle name="40% - Accent2 4 3 2 3" xfId="3997"/>
    <cellStyle name="40% - Accent2 4 3 3" xfId="3998"/>
    <cellStyle name="40% - Accent2 4 3 3 2" xfId="3999"/>
    <cellStyle name="40% - Accent2 4 3 4" xfId="4000"/>
    <cellStyle name="40% - Accent2 4 3 5" xfId="4001"/>
    <cellStyle name="40% - Accent2 4 4" xfId="4002"/>
    <cellStyle name="40% - Accent2 4 4 2" xfId="4003"/>
    <cellStyle name="40% - Accent2 4 4 2 2" xfId="4004"/>
    <cellStyle name="40% - Accent2 4 4 3" xfId="4005"/>
    <cellStyle name="40% - Accent2 4 5" xfId="4006"/>
    <cellStyle name="40% - Accent2 4 5 2" xfId="4007"/>
    <cellStyle name="40% - Accent2 4 6" xfId="4008"/>
    <cellStyle name="40% - Accent2 4 7" xfId="4009"/>
    <cellStyle name="40% - Accent2 5" xfId="505"/>
    <cellStyle name="40% - Accent2 5 2" xfId="4010"/>
    <cellStyle name="40% - Accent2 5 2 2" xfId="4011"/>
    <cellStyle name="40% - Accent2 5 2 2 2" xfId="4012"/>
    <cellStyle name="40% - Accent2 5 2 2 2 2" xfId="4013"/>
    <cellStyle name="40% - Accent2 5 2 2 3" xfId="4014"/>
    <cellStyle name="40% - Accent2 5 2 3" xfId="4015"/>
    <cellStyle name="40% - Accent2 5 2 3 2" xfId="4016"/>
    <cellStyle name="40% - Accent2 5 2 4" xfId="4017"/>
    <cellStyle name="40% - Accent2 5 2 5" xfId="4018"/>
    <cellStyle name="40% - Accent2 5 3" xfId="4019"/>
    <cellStyle name="40% - Accent2 5 3 2" xfId="4020"/>
    <cellStyle name="40% - Accent2 5 3 2 2" xfId="4021"/>
    <cellStyle name="40% - Accent2 5 3 3" xfId="4022"/>
    <cellStyle name="40% - Accent2 5 4" xfId="4023"/>
    <cellStyle name="40% - Accent2 5 4 2" xfId="4024"/>
    <cellStyle name="40% - Accent2 5 5" xfId="4025"/>
    <cellStyle name="40% - Accent2 5 6" xfId="4026"/>
    <cellStyle name="40% - Accent2 6" xfId="506"/>
    <cellStyle name="40% - Accent2 6 2" xfId="4027"/>
    <cellStyle name="40% - Accent2 6 2 2" xfId="4028"/>
    <cellStyle name="40% - Accent2 6 2 2 2" xfId="4029"/>
    <cellStyle name="40% - Accent2 6 2 3" xfId="4030"/>
    <cellStyle name="40% - Accent2 6 2 4" xfId="4031"/>
    <cellStyle name="40% - Accent2 6 2 5" xfId="4032"/>
    <cellStyle name="40% - Accent2 6 3" xfId="4033"/>
    <cellStyle name="40% - Accent2 6 3 2" xfId="4034"/>
    <cellStyle name="40% - Accent2 6 4" xfId="4035"/>
    <cellStyle name="40% - Accent2 6 5" xfId="4036"/>
    <cellStyle name="40% - Accent2 7" xfId="507"/>
    <cellStyle name="40% - Accent2 7 2" xfId="4037"/>
    <cellStyle name="40% - Accent2 7 2 2" xfId="4038"/>
    <cellStyle name="40% - Accent2 7 2 2 2" xfId="4039"/>
    <cellStyle name="40% - Accent2 7 2 3" xfId="4040"/>
    <cellStyle name="40% - Accent2 7 3" xfId="4041"/>
    <cellStyle name="40% - Accent2 7 3 2" xfId="4042"/>
    <cellStyle name="40% - Accent2 7 4" xfId="4043"/>
    <cellStyle name="40% - Accent2 7 5" xfId="4044"/>
    <cellStyle name="40% - Accent2 8" xfId="508"/>
    <cellStyle name="40% - Accent2 8 2" xfId="4045"/>
    <cellStyle name="40% - Accent2 8 2 2" xfId="4046"/>
    <cellStyle name="40% - Accent2 8 2 2 2" xfId="4047"/>
    <cellStyle name="40% - Accent2 8 2 3" xfId="4048"/>
    <cellStyle name="40% - Accent2 8 3" xfId="4049"/>
    <cellStyle name="40% - Accent2 8 3 2" xfId="4050"/>
    <cellStyle name="40% - Accent2 8 4" xfId="4051"/>
    <cellStyle name="40% - Accent2 8 5" xfId="4052"/>
    <cellStyle name="40% - Accent2 9" xfId="509"/>
    <cellStyle name="40% - Accent2 9 2" xfId="4053"/>
    <cellStyle name="40% - Accent2 9 2 2" xfId="4054"/>
    <cellStyle name="40% - Accent2 9 3" xfId="4055"/>
    <cellStyle name="40% - Accent2 9 4" xfId="4056"/>
    <cellStyle name="40% - Accent3 10" xfId="510"/>
    <cellStyle name="40% - Accent3 10 2" xfId="4057"/>
    <cellStyle name="40% - Accent3 10 2 2" xfId="4058"/>
    <cellStyle name="40% - Accent3 10 3" xfId="4059"/>
    <cellStyle name="40% - Accent3 10 4" xfId="4060"/>
    <cellStyle name="40% - Accent3 11" xfId="511"/>
    <cellStyle name="40% - Accent3 11 2" xfId="4061"/>
    <cellStyle name="40% - Accent3 11 2 2" xfId="4062"/>
    <cellStyle name="40% - Accent3 11 3" xfId="4063"/>
    <cellStyle name="40% - Accent3 11 4" xfId="4064"/>
    <cellStyle name="40% - Accent3 12" xfId="512"/>
    <cellStyle name="40% - Accent3 12 2" xfId="4065"/>
    <cellStyle name="40% - Accent3 12 3" xfId="4066"/>
    <cellStyle name="40% - Accent3 13" xfId="513"/>
    <cellStyle name="40% - Accent3 13 2" xfId="4067"/>
    <cellStyle name="40% - Accent3 14" xfId="514"/>
    <cellStyle name="40% - Accent3 15" xfId="515"/>
    <cellStyle name="40% - Accent3 15 2" xfId="516"/>
    <cellStyle name="40% - Accent3 15 3" xfId="517"/>
    <cellStyle name="40% - Accent3 15 4" xfId="518"/>
    <cellStyle name="40% - Accent3 15 5" xfId="519"/>
    <cellStyle name="40% - Accent3 16" xfId="520"/>
    <cellStyle name="40% - Accent3 16 2" xfId="521"/>
    <cellStyle name="40% - Accent3 16 3" xfId="522"/>
    <cellStyle name="40% - Accent3 16 4" xfId="523"/>
    <cellStyle name="40% - Accent3 16 5" xfId="524"/>
    <cellStyle name="40% - Accent3 17" xfId="525"/>
    <cellStyle name="40% - Accent3 17 2" xfId="526"/>
    <cellStyle name="40% - Accent3 17 3" xfId="527"/>
    <cellStyle name="40% - Accent3 17 4" xfId="528"/>
    <cellStyle name="40% - Accent3 17 5" xfId="529"/>
    <cellStyle name="40% - Accent3 18" xfId="530"/>
    <cellStyle name="40% - Accent3 19" xfId="531"/>
    <cellStyle name="40% - Accent3 2" xfId="532"/>
    <cellStyle name="40% - Accent3 2 2" xfId="533"/>
    <cellStyle name="40% - Accent3 2 2 2" xfId="534"/>
    <cellStyle name="40% - Accent3 2 2 2 2" xfId="535"/>
    <cellStyle name="40% - Accent3 2 2 2 2 2" xfId="4068"/>
    <cellStyle name="40% - Accent3 2 2 2 2 2 2" xfId="4069"/>
    <cellStyle name="40% - Accent3 2 2 2 2 2 2 2" xfId="4070"/>
    <cellStyle name="40% - Accent3 2 2 2 2 2 3" xfId="4071"/>
    <cellStyle name="40% - Accent3 2 2 2 2 3" xfId="4072"/>
    <cellStyle name="40% - Accent3 2 2 2 2 3 2" xfId="4073"/>
    <cellStyle name="40% - Accent3 2 2 2 2 4" xfId="4074"/>
    <cellStyle name="40% - Accent3 2 2 2 2 5" xfId="4075"/>
    <cellStyle name="40% - Accent3 2 2 2 3" xfId="536"/>
    <cellStyle name="40% - Accent3 2 2 2 3 2" xfId="4076"/>
    <cellStyle name="40% - Accent3 2 2 2 3 2 2" xfId="4077"/>
    <cellStyle name="40% - Accent3 2 2 2 3 3" xfId="4078"/>
    <cellStyle name="40% - Accent3 2 2 2 4" xfId="537"/>
    <cellStyle name="40% - Accent3 2 2 2 4 2" xfId="4079"/>
    <cellStyle name="40% - Accent3 2 2 2 5" xfId="538"/>
    <cellStyle name="40% - Accent3 2 2 2 6" xfId="4080"/>
    <cellStyle name="40% - Accent3 2 2 3" xfId="539"/>
    <cellStyle name="40% - Accent3 2 2 3 2" xfId="4081"/>
    <cellStyle name="40% - Accent3 2 2 3 2 2" xfId="4082"/>
    <cellStyle name="40% - Accent3 2 2 3 2 2 2" xfId="4083"/>
    <cellStyle name="40% - Accent3 2 2 3 2 3" xfId="4084"/>
    <cellStyle name="40% - Accent3 2 2 3 3" xfId="4085"/>
    <cellStyle name="40% - Accent3 2 2 3 3 2" xfId="4086"/>
    <cellStyle name="40% - Accent3 2 2 3 4" xfId="4087"/>
    <cellStyle name="40% - Accent3 2 2 3 5" xfId="4088"/>
    <cellStyle name="40% - Accent3 2 2 4" xfId="540"/>
    <cellStyle name="40% - Accent3 2 2 4 2" xfId="4089"/>
    <cellStyle name="40% - Accent3 2 2 4 2 2" xfId="4090"/>
    <cellStyle name="40% - Accent3 2 2 4 3" xfId="4091"/>
    <cellStyle name="40% - Accent3 2 2 5" xfId="541"/>
    <cellStyle name="40% - Accent3 2 2 5 2" xfId="4092"/>
    <cellStyle name="40% - Accent3 2 2 6" xfId="4093"/>
    <cellStyle name="40% - Accent3 2 2 7" xfId="4094"/>
    <cellStyle name="40% - Accent3 2 3" xfId="542"/>
    <cellStyle name="40% - Accent3 2 3 2" xfId="4095"/>
    <cellStyle name="40% - Accent3 2 3 2 2" xfId="4096"/>
    <cellStyle name="40% - Accent3 2 3 2 2 2" xfId="4097"/>
    <cellStyle name="40% - Accent3 2 3 2 2 2 2" xfId="4098"/>
    <cellStyle name="40% - Accent3 2 3 2 2 3" xfId="4099"/>
    <cellStyle name="40% - Accent3 2 3 2 3" xfId="4100"/>
    <cellStyle name="40% - Accent3 2 3 2 3 2" xfId="4101"/>
    <cellStyle name="40% - Accent3 2 3 2 4" xfId="4102"/>
    <cellStyle name="40% - Accent3 2 3 3" xfId="4103"/>
    <cellStyle name="40% - Accent3 2 3 3 2" xfId="4104"/>
    <cellStyle name="40% - Accent3 2 3 3 2 2" xfId="4105"/>
    <cellStyle name="40% - Accent3 2 3 3 3" xfId="4106"/>
    <cellStyle name="40% - Accent3 2 3 4" xfId="4107"/>
    <cellStyle name="40% - Accent3 2 3 4 2" xfId="4108"/>
    <cellStyle name="40% - Accent3 2 3 5" xfId="4109"/>
    <cellStyle name="40% - Accent3 2 3 6" xfId="4110"/>
    <cellStyle name="40% - Accent3 2 4" xfId="543"/>
    <cellStyle name="40% - Accent3 2 4 2" xfId="4111"/>
    <cellStyle name="40% - Accent3 2 4 2 2" xfId="4112"/>
    <cellStyle name="40% - Accent3 2 4 2 2 2" xfId="4113"/>
    <cellStyle name="40% - Accent3 2 4 2 3" xfId="4114"/>
    <cellStyle name="40% - Accent3 2 4 3" xfId="4115"/>
    <cellStyle name="40% - Accent3 2 4 3 2" xfId="4116"/>
    <cellStyle name="40% - Accent3 2 4 4" xfId="4117"/>
    <cellStyle name="40% - Accent3 2 4 5" xfId="4118"/>
    <cellStyle name="40% - Accent3 2 5" xfId="544"/>
    <cellStyle name="40% - Accent3 2 5 2" xfId="4119"/>
    <cellStyle name="40% - Accent3 2 5 2 2" xfId="4120"/>
    <cellStyle name="40% - Accent3 2 5 3" xfId="4121"/>
    <cellStyle name="40% - Accent3 2 5 4" xfId="4122"/>
    <cellStyle name="40% - Accent3 2 6" xfId="545"/>
    <cellStyle name="40% - Accent3 2 6 2" xfId="4123"/>
    <cellStyle name="40% - Accent3 2 6 3" xfId="4124"/>
    <cellStyle name="40% - Accent3 2 7" xfId="546"/>
    <cellStyle name="40% - Accent3 2 8" xfId="547"/>
    <cellStyle name="40% - Accent3 2 9" xfId="548"/>
    <cellStyle name="40% - Accent3 20" xfId="549"/>
    <cellStyle name="40% - Accent3 21" xfId="550"/>
    <cellStyle name="40% - Accent3 22" xfId="551"/>
    <cellStyle name="40% - Accent3 23" xfId="552"/>
    <cellStyle name="40% - Accent3 24" xfId="553"/>
    <cellStyle name="40% - Accent3 25" xfId="554"/>
    <cellStyle name="40% - Accent3 26" xfId="555"/>
    <cellStyle name="40% - Accent3 27" xfId="556"/>
    <cellStyle name="40% - Accent3 28" xfId="557"/>
    <cellStyle name="40% - Accent3 29" xfId="558"/>
    <cellStyle name="40% - Accent3 3" xfId="559"/>
    <cellStyle name="40% - Accent3 3 2" xfId="4125"/>
    <cellStyle name="40% - Accent3 3 2 2" xfId="4126"/>
    <cellStyle name="40% - Accent3 3 2 2 2" xfId="4127"/>
    <cellStyle name="40% - Accent3 3 2 2 2 2" xfId="4128"/>
    <cellStyle name="40% - Accent3 3 2 2 2 2 2" xfId="4129"/>
    <cellStyle name="40% - Accent3 3 2 2 2 2 2 2" xfId="4130"/>
    <cellStyle name="40% - Accent3 3 2 2 2 2 3" xfId="4131"/>
    <cellStyle name="40% - Accent3 3 2 2 2 3" xfId="4132"/>
    <cellStyle name="40% - Accent3 3 2 2 2 3 2" xfId="4133"/>
    <cellStyle name="40% - Accent3 3 2 2 2 4" xfId="4134"/>
    <cellStyle name="40% - Accent3 3 2 2 3" xfId="4135"/>
    <cellStyle name="40% - Accent3 3 2 2 3 2" xfId="4136"/>
    <cellStyle name="40% - Accent3 3 2 2 3 2 2" xfId="4137"/>
    <cellStyle name="40% - Accent3 3 2 2 3 3" xfId="4138"/>
    <cellStyle name="40% - Accent3 3 2 2 4" xfId="4139"/>
    <cellStyle name="40% - Accent3 3 2 2 4 2" xfId="4140"/>
    <cellStyle name="40% - Accent3 3 2 2 5" xfId="4141"/>
    <cellStyle name="40% - Accent3 3 2 2 6" xfId="4142"/>
    <cellStyle name="40% - Accent3 3 2 3" xfId="4143"/>
    <cellStyle name="40% - Accent3 3 2 3 2" xfId="4144"/>
    <cellStyle name="40% - Accent3 3 2 3 2 2" xfId="4145"/>
    <cellStyle name="40% - Accent3 3 2 3 2 2 2" xfId="4146"/>
    <cellStyle name="40% - Accent3 3 2 3 2 3" xfId="4147"/>
    <cellStyle name="40% - Accent3 3 2 3 3" xfId="4148"/>
    <cellStyle name="40% - Accent3 3 2 3 3 2" xfId="4149"/>
    <cellStyle name="40% - Accent3 3 2 3 4" xfId="4150"/>
    <cellStyle name="40% - Accent3 3 2 4" xfId="4151"/>
    <cellStyle name="40% - Accent3 3 2 4 2" xfId="4152"/>
    <cellStyle name="40% - Accent3 3 2 4 2 2" xfId="4153"/>
    <cellStyle name="40% - Accent3 3 2 4 3" xfId="4154"/>
    <cellStyle name="40% - Accent3 3 2 5" xfId="4155"/>
    <cellStyle name="40% - Accent3 3 2 5 2" xfId="4156"/>
    <cellStyle name="40% - Accent3 3 2 6" xfId="4157"/>
    <cellStyle name="40% - Accent3 3 2 7" xfId="4158"/>
    <cellStyle name="40% - Accent3 3 3" xfId="4159"/>
    <cellStyle name="40% - Accent3 3 3 2" xfId="4160"/>
    <cellStyle name="40% - Accent3 3 3 2 2" xfId="4161"/>
    <cellStyle name="40% - Accent3 3 3 2 2 2" xfId="4162"/>
    <cellStyle name="40% - Accent3 3 3 2 2 2 2" xfId="4163"/>
    <cellStyle name="40% - Accent3 3 3 2 2 3" xfId="4164"/>
    <cellStyle name="40% - Accent3 3 3 2 3" xfId="4165"/>
    <cellStyle name="40% - Accent3 3 3 2 3 2" xfId="4166"/>
    <cellStyle name="40% - Accent3 3 3 2 4" xfId="4167"/>
    <cellStyle name="40% - Accent3 3 3 3" xfId="4168"/>
    <cellStyle name="40% - Accent3 3 3 3 2" xfId="4169"/>
    <cellStyle name="40% - Accent3 3 3 3 2 2" xfId="4170"/>
    <cellStyle name="40% - Accent3 3 3 3 3" xfId="4171"/>
    <cellStyle name="40% - Accent3 3 3 4" xfId="4172"/>
    <cellStyle name="40% - Accent3 3 3 4 2" xfId="4173"/>
    <cellStyle name="40% - Accent3 3 3 5" xfId="4174"/>
    <cellStyle name="40% - Accent3 3 3 6" xfId="4175"/>
    <cellStyle name="40% - Accent3 3 4" xfId="4176"/>
    <cellStyle name="40% - Accent3 3 4 2" xfId="4177"/>
    <cellStyle name="40% - Accent3 3 4 2 2" xfId="4178"/>
    <cellStyle name="40% - Accent3 3 4 2 2 2" xfId="4179"/>
    <cellStyle name="40% - Accent3 3 4 2 3" xfId="4180"/>
    <cellStyle name="40% - Accent3 3 4 3" xfId="4181"/>
    <cellStyle name="40% - Accent3 3 4 3 2" xfId="4182"/>
    <cellStyle name="40% - Accent3 3 4 4" xfId="4183"/>
    <cellStyle name="40% - Accent3 3 4 5" xfId="4184"/>
    <cellStyle name="40% - Accent3 3 5" xfId="4185"/>
    <cellStyle name="40% - Accent3 3 5 2" xfId="4186"/>
    <cellStyle name="40% - Accent3 3 5 2 2" xfId="4187"/>
    <cellStyle name="40% - Accent3 3 5 3" xfId="4188"/>
    <cellStyle name="40% - Accent3 3 6" xfId="4189"/>
    <cellStyle name="40% - Accent3 3 6 2" xfId="4190"/>
    <cellStyle name="40% - Accent3 3 7" xfId="4191"/>
    <cellStyle name="40% - Accent3 3 8" xfId="4192"/>
    <cellStyle name="40% - Accent3 3 9" xfId="4193"/>
    <cellStyle name="40% - Accent3 30" xfId="560"/>
    <cellStyle name="40% - Accent3 31" xfId="561"/>
    <cellStyle name="40% - Accent3 32" xfId="562"/>
    <cellStyle name="40% - Accent3 33" xfId="563"/>
    <cellStyle name="40% - Accent3 34" xfId="564"/>
    <cellStyle name="40% - Accent3 35" xfId="565"/>
    <cellStyle name="40% - Accent3 4" xfId="566"/>
    <cellStyle name="40% - Accent3 4 2" xfId="4194"/>
    <cellStyle name="40% - Accent3 4 2 2" xfId="4195"/>
    <cellStyle name="40% - Accent3 4 2 2 2" xfId="4196"/>
    <cellStyle name="40% - Accent3 4 2 2 2 2" xfId="4197"/>
    <cellStyle name="40% - Accent3 4 2 2 2 2 2" xfId="4198"/>
    <cellStyle name="40% - Accent3 4 2 2 2 3" xfId="4199"/>
    <cellStyle name="40% - Accent3 4 2 2 3" xfId="4200"/>
    <cellStyle name="40% - Accent3 4 2 2 3 2" xfId="4201"/>
    <cellStyle name="40% - Accent3 4 2 2 4" xfId="4202"/>
    <cellStyle name="40% - Accent3 4 2 3" xfId="4203"/>
    <cellStyle name="40% - Accent3 4 2 3 2" xfId="4204"/>
    <cellStyle name="40% - Accent3 4 2 3 2 2" xfId="4205"/>
    <cellStyle name="40% - Accent3 4 2 3 3" xfId="4206"/>
    <cellStyle name="40% - Accent3 4 2 4" xfId="4207"/>
    <cellStyle name="40% - Accent3 4 2 4 2" xfId="4208"/>
    <cellStyle name="40% - Accent3 4 2 5" xfId="4209"/>
    <cellStyle name="40% - Accent3 4 2 6" xfId="4210"/>
    <cellStyle name="40% - Accent3 4 3" xfId="4211"/>
    <cellStyle name="40% - Accent3 4 3 2" xfId="4212"/>
    <cellStyle name="40% - Accent3 4 3 2 2" xfId="4213"/>
    <cellStyle name="40% - Accent3 4 3 2 2 2" xfId="4214"/>
    <cellStyle name="40% - Accent3 4 3 2 3" xfId="4215"/>
    <cellStyle name="40% - Accent3 4 3 3" xfId="4216"/>
    <cellStyle name="40% - Accent3 4 3 3 2" xfId="4217"/>
    <cellStyle name="40% - Accent3 4 3 4" xfId="4218"/>
    <cellStyle name="40% - Accent3 4 3 5" xfId="4219"/>
    <cellStyle name="40% - Accent3 4 4" xfId="4220"/>
    <cellStyle name="40% - Accent3 4 4 2" xfId="4221"/>
    <cellStyle name="40% - Accent3 4 4 2 2" xfId="4222"/>
    <cellStyle name="40% - Accent3 4 4 3" xfId="4223"/>
    <cellStyle name="40% - Accent3 4 5" xfId="4224"/>
    <cellStyle name="40% - Accent3 4 5 2" xfId="4225"/>
    <cellStyle name="40% - Accent3 4 6" xfId="4226"/>
    <cellStyle name="40% - Accent3 4 7" xfId="4227"/>
    <cellStyle name="40% - Accent3 5" xfId="567"/>
    <cellStyle name="40% - Accent3 5 2" xfId="4228"/>
    <cellStyle name="40% - Accent3 5 2 2" xfId="4229"/>
    <cellStyle name="40% - Accent3 5 2 2 2" xfId="4230"/>
    <cellStyle name="40% - Accent3 5 2 2 2 2" xfId="4231"/>
    <cellStyle name="40% - Accent3 5 2 2 3" xfId="4232"/>
    <cellStyle name="40% - Accent3 5 2 3" xfId="4233"/>
    <cellStyle name="40% - Accent3 5 2 3 2" xfId="4234"/>
    <cellStyle name="40% - Accent3 5 2 4" xfId="4235"/>
    <cellStyle name="40% - Accent3 5 2 5" xfId="4236"/>
    <cellStyle name="40% - Accent3 5 3" xfId="4237"/>
    <cellStyle name="40% - Accent3 5 3 2" xfId="4238"/>
    <cellStyle name="40% - Accent3 5 3 2 2" xfId="4239"/>
    <cellStyle name="40% - Accent3 5 3 3" xfId="4240"/>
    <cellStyle name="40% - Accent3 5 4" xfId="4241"/>
    <cellStyle name="40% - Accent3 5 4 2" xfId="4242"/>
    <cellStyle name="40% - Accent3 5 5" xfId="4243"/>
    <cellStyle name="40% - Accent3 5 6" xfId="4244"/>
    <cellStyle name="40% - Accent3 6" xfId="568"/>
    <cellStyle name="40% - Accent3 6 2" xfId="4245"/>
    <cellStyle name="40% - Accent3 6 2 2" xfId="4246"/>
    <cellStyle name="40% - Accent3 6 2 2 2" xfId="4247"/>
    <cellStyle name="40% - Accent3 6 2 3" xfId="4248"/>
    <cellStyle name="40% - Accent3 6 2 4" xfId="4249"/>
    <cellStyle name="40% - Accent3 6 2 5" xfId="4250"/>
    <cellStyle name="40% - Accent3 6 3" xfId="4251"/>
    <cellStyle name="40% - Accent3 6 3 2" xfId="4252"/>
    <cellStyle name="40% - Accent3 6 4" xfId="4253"/>
    <cellStyle name="40% - Accent3 6 5" xfId="4254"/>
    <cellStyle name="40% - Accent3 7" xfId="569"/>
    <cellStyle name="40% - Accent3 7 2" xfId="4255"/>
    <cellStyle name="40% - Accent3 7 2 2" xfId="4256"/>
    <cellStyle name="40% - Accent3 7 2 2 2" xfId="4257"/>
    <cellStyle name="40% - Accent3 7 2 3" xfId="4258"/>
    <cellStyle name="40% - Accent3 7 3" xfId="4259"/>
    <cellStyle name="40% - Accent3 7 3 2" xfId="4260"/>
    <cellStyle name="40% - Accent3 7 4" xfId="4261"/>
    <cellStyle name="40% - Accent3 7 5" xfId="4262"/>
    <cellStyle name="40% - Accent3 8" xfId="570"/>
    <cellStyle name="40% - Accent3 8 2" xfId="4263"/>
    <cellStyle name="40% - Accent3 8 2 2" xfId="4264"/>
    <cellStyle name="40% - Accent3 8 2 2 2" xfId="4265"/>
    <cellStyle name="40% - Accent3 8 2 3" xfId="4266"/>
    <cellStyle name="40% - Accent3 8 3" xfId="4267"/>
    <cellStyle name="40% - Accent3 8 3 2" xfId="4268"/>
    <cellStyle name="40% - Accent3 8 4" xfId="4269"/>
    <cellStyle name="40% - Accent3 8 5" xfId="4270"/>
    <cellStyle name="40% - Accent3 9" xfId="571"/>
    <cellStyle name="40% - Accent3 9 2" xfId="4271"/>
    <cellStyle name="40% - Accent3 9 2 2" xfId="4272"/>
    <cellStyle name="40% - Accent3 9 3" xfId="4273"/>
    <cellStyle name="40% - Accent3 9 4" xfId="4274"/>
    <cellStyle name="40% - Accent4 10" xfId="572"/>
    <cellStyle name="40% - Accent4 10 2" xfId="4275"/>
    <cellStyle name="40% - Accent4 10 2 2" xfId="4276"/>
    <cellStyle name="40% - Accent4 10 3" xfId="4277"/>
    <cellStyle name="40% - Accent4 10 4" xfId="4278"/>
    <cellStyle name="40% - Accent4 11" xfId="573"/>
    <cellStyle name="40% - Accent4 11 2" xfId="4279"/>
    <cellStyle name="40% - Accent4 11 2 2" xfId="4280"/>
    <cellStyle name="40% - Accent4 11 3" xfId="4281"/>
    <cellStyle name="40% - Accent4 11 4" xfId="4282"/>
    <cellStyle name="40% - Accent4 12" xfId="574"/>
    <cellStyle name="40% - Accent4 12 2" xfId="4283"/>
    <cellStyle name="40% - Accent4 12 3" xfId="4284"/>
    <cellStyle name="40% - Accent4 13" xfId="575"/>
    <cellStyle name="40% - Accent4 13 2" xfId="4285"/>
    <cellStyle name="40% - Accent4 14" xfId="576"/>
    <cellStyle name="40% - Accent4 15" xfId="577"/>
    <cellStyle name="40% - Accent4 15 2" xfId="578"/>
    <cellStyle name="40% - Accent4 15 3" xfId="579"/>
    <cellStyle name="40% - Accent4 15 4" xfId="580"/>
    <cellStyle name="40% - Accent4 15 5" xfId="581"/>
    <cellStyle name="40% - Accent4 16" xfId="582"/>
    <cellStyle name="40% - Accent4 16 2" xfId="583"/>
    <cellStyle name="40% - Accent4 16 3" xfId="584"/>
    <cellStyle name="40% - Accent4 16 4" xfId="585"/>
    <cellStyle name="40% - Accent4 16 5" xfId="586"/>
    <cellStyle name="40% - Accent4 17" xfId="587"/>
    <cellStyle name="40% - Accent4 17 2" xfId="588"/>
    <cellStyle name="40% - Accent4 17 3" xfId="589"/>
    <cellStyle name="40% - Accent4 17 4" xfId="590"/>
    <cellStyle name="40% - Accent4 17 5" xfId="591"/>
    <cellStyle name="40% - Accent4 18" xfId="592"/>
    <cellStyle name="40% - Accent4 19" xfId="593"/>
    <cellStyle name="40% - Accent4 2" xfId="594"/>
    <cellStyle name="40% - Accent4 2 2" xfId="595"/>
    <cellStyle name="40% - Accent4 2 2 2" xfId="596"/>
    <cellStyle name="40% - Accent4 2 2 2 2" xfId="597"/>
    <cellStyle name="40% - Accent4 2 2 2 2 2" xfId="4286"/>
    <cellStyle name="40% - Accent4 2 2 2 2 2 2" xfId="4287"/>
    <cellStyle name="40% - Accent4 2 2 2 2 2 2 2" xfId="4288"/>
    <cellStyle name="40% - Accent4 2 2 2 2 2 3" xfId="4289"/>
    <cellStyle name="40% - Accent4 2 2 2 2 3" xfId="4290"/>
    <cellStyle name="40% - Accent4 2 2 2 2 3 2" xfId="4291"/>
    <cellStyle name="40% - Accent4 2 2 2 2 4" xfId="4292"/>
    <cellStyle name="40% - Accent4 2 2 2 2 5" xfId="4293"/>
    <cellStyle name="40% - Accent4 2 2 2 3" xfId="598"/>
    <cellStyle name="40% - Accent4 2 2 2 3 2" xfId="4294"/>
    <cellStyle name="40% - Accent4 2 2 2 3 2 2" xfId="4295"/>
    <cellStyle name="40% - Accent4 2 2 2 3 3" xfId="4296"/>
    <cellStyle name="40% - Accent4 2 2 2 4" xfId="599"/>
    <cellStyle name="40% - Accent4 2 2 2 4 2" xfId="4297"/>
    <cellStyle name="40% - Accent4 2 2 2 5" xfId="600"/>
    <cellStyle name="40% - Accent4 2 2 2 6" xfId="4298"/>
    <cellStyle name="40% - Accent4 2 2 3" xfId="601"/>
    <cellStyle name="40% - Accent4 2 2 3 2" xfId="4299"/>
    <cellStyle name="40% - Accent4 2 2 3 2 2" xfId="4300"/>
    <cellStyle name="40% - Accent4 2 2 3 2 2 2" xfId="4301"/>
    <cellStyle name="40% - Accent4 2 2 3 2 3" xfId="4302"/>
    <cellStyle name="40% - Accent4 2 2 3 3" xfId="4303"/>
    <cellStyle name="40% - Accent4 2 2 3 3 2" xfId="4304"/>
    <cellStyle name="40% - Accent4 2 2 3 4" xfId="4305"/>
    <cellStyle name="40% - Accent4 2 2 3 5" xfId="4306"/>
    <cellStyle name="40% - Accent4 2 2 4" xfId="602"/>
    <cellStyle name="40% - Accent4 2 2 4 2" xfId="4307"/>
    <cellStyle name="40% - Accent4 2 2 4 2 2" xfId="4308"/>
    <cellStyle name="40% - Accent4 2 2 4 3" xfId="4309"/>
    <cellStyle name="40% - Accent4 2 2 5" xfId="603"/>
    <cellStyle name="40% - Accent4 2 2 5 2" xfId="4310"/>
    <cellStyle name="40% - Accent4 2 2 6" xfId="4311"/>
    <cellStyle name="40% - Accent4 2 2 7" xfId="4312"/>
    <cellStyle name="40% - Accent4 2 3" xfId="604"/>
    <cellStyle name="40% - Accent4 2 3 2" xfId="4313"/>
    <cellStyle name="40% - Accent4 2 3 2 2" xfId="4314"/>
    <cellStyle name="40% - Accent4 2 3 2 2 2" xfId="4315"/>
    <cellStyle name="40% - Accent4 2 3 2 2 2 2" xfId="4316"/>
    <cellStyle name="40% - Accent4 2 3 2 2 3" xfId="4317"/>
    <cellStyle name="40% - Accent4 2 3 2 3" xfId="4318"/>
    <cellStyle name="40% - Accent4 2 3 2 3 2" xfId="4319"/>
    <cellStyle name="40% - Accent4 2 3 2 4" xfId="4320"/>
    <cellStyle name="40% - Accent4 2 3 3" xfId="4321"/>
    <cellStyle name="40% - Accent4 2 3 3 2" xfId="4322"/>
    <cellStyle name="40% - Accent4 2 3 3 2 2" xfId="4323"/>
    <cellStyle name="40% - Accent4 2 3 3 3" xfId="4324"/>
    <cellStyle name="40% - Accent4 2 3 4" xfId="4325"/>
    <cellStyle name="40% - Accent4 2 3 4 2" xfId="4326"/>
    <cellStyle name="40% - Accent4 2 3 5" xfId="4327"/>
    <cellStyle name="40% - Accent4 2 3 6" xfId="4328"/>
    <cellStyle name="40% - Accent4 2 4" xfId="605"/>
    <cellStyle name="40% - Accent4 2 4 2" xfId="4329"/>
    <cellStyle name="40% - Accent4 2 4 2 2" xfId="4330"/>
    <cellStyle name="40% - Accent4 2 4 2 2 2" xfId="4331"/>
    <cellStyle name="40% - Accent4 2 4 2 3" xfId="4332"/>
    <cellStyle name="40% - Accent4 2 4 3" xfId="4333"/>
    <cellStyle name="40% - Accent4 2 4 3 2" xfId="4334"/>
    <cellStyle name="40% - Accent4 2 4 4" xfId="4335"/>
    <cellStyle name="40% - Accent4 2 4 5" xfId="4336"/>
    <cellStyle name="40% - Accent4 2 5" xfId="606"/>
    <cellStyle name="40% - Accent4 2 5 2" xfId="4337"/>
    <cellStyle name="40% - Accent4 2 5 2 2" xfId="4338"/>
    <cellStyle name="40% - Accent4 2 5 3" xfId="4339"/>
    <cellStyle name="40% - Accent4 2 5 4" xfId="4340"/>
    <cellStyle name="40% - Accent4 2 6" xfId="607"/>
    <cellStyle name="40% - Accent4 2 6 2" xfId="4341"/>
    <cellStyle name="40% - Accent4 2 6 3" xfId="4342"/>
    <cellStyle name="40% - Accent4 2 7" xfId="608"/>
    <cellStyle name="40% - Accent4 2 8" xfId="609"/>
    <cellStyle name="40% - Accent4 2 9" xfId="610"/>
    <cellStyle name="40% - Accent4 20" xfId="611"/>
    <cellStyle name="40% - Accent4 21" xfId="612"/>
    <cellStyle name="40% - Accent4 22" xfId="613"/>
    <cellStyle name="40% - Accent4 23" xfId="614"/>
    <cellStyle name="40% - Accent4 24" xfId="615"/>
    <cellStyle name="40% - Accent4 25" xfId="616"/>
    <cellStyle name="40% - Accent4 26" xfId="617"/>
    <cellStyle name="40% - Accent4 27" xfId="618"/>
    <cellStyle name="40% - Accent4 28" xfId="619"/>
    <cellStyle name="40% - Accent4 29" xfId="620"/>
    <cellStyle name="40% - Accent4 3" xfId="621"/>
    <cellStyle name="40% - Accent4 3 2" xfId="4343"/>
    <cellStyle name="40% - Accent4 3 2 2" xfId="4344"/>
    <cellStyle name="40% - Accent4 3 2 2 2" xfId="4345"/>
    <cellStyle name="40% - Accent4 3 2 2 2 2" xfId="4346"/>
    <cellStyle name="40% - Accent4 3 2 2 2 2 2" xfId="4347"/>
    <cellStyle name="40% - Accent4 3 2 2 2 2 2 2" xfId="4348"/>
    <cellStyle name="40% - Accent4 3 2 2 2 2 3" xfId="4349"/>
    <cellStyle name="40% - Accent4 3 2 2 2 3" xfId="4350"/>
    <cellStyle name="40% - Accent4 3 2 2 2 3 2" xfId="4351"/>
    <cellStyle name="40% - Accent4 3 2 2 2 4" xfId="4352"/>
    <cellStyle name="40% - Accent4 3 2 2 3" xfId="4353"/>
    <cellStyle name="40% - Accent4 3 2 2 3 2" xfId="4354"/>
    <cellStyle name="40% - Accent4 3 2 2 3 2 2" xfId="4355"/>
    <cellStyle name="40% - Accent4 3 2 2 3 3" xfId="4356"/>
    <cellStyle name="40% - Accent4 3 2 2 4" xfId="4357"/>
    <cellStyle name="40% - Accent4 3 2 2 4 2" xfId="4358"/>
    <cellStyle name="40% - Accent4 3 2 2 5" xfId="4359"/>
    <cellStyle name="40% - Accent4 3 2 2 6" xfId="4360"/>
    <cellStyle name="40% - Accent4 3 2 3" xfId="4361"/>
    <cellStyle name="40% - Accent4 3 2 3 2" xfId="4362"/>
    <cellStyle name="40% - Accent4 3 2 3 2 2" xfId="4363"/>
    <cellStyle name="40% - Accent4 3 2 3 2 2 2" xfId="4364"/>
    <cellStyle name="40% - Accent4 3 2 3 2 3" xfId="4365"/>
    <cellStyle name="40% - Accent4 3 2 3 3" xfId="4366"/>
    <cellStyle name="40% - Accent4 3 2 3 3 2" xfId="4367"/>
    <cellStyle name="40% - Accent4 3 2 3 4" xfId="4368"/>
    <cellStyle name="40% - Accent4 3 2 4" xfId="4369"/>
    <cellStyle name="40% - Accent4 3 2 4 2" xfId="4370"/>
    <cellStyle name="40% - Accent4 3 2 4 2 2" xfId="4371"/>
    <cellStyle name="40% - Accent4 3 2 4 3" xfId="4372"/>
    <cellStyle name="40% - Accent4 3 2 5" xfId="4373"/>
    <cellStyle name="40% - Accent4 3 2 5 2" xfId="4374"/>
    <cellStyle name="40% - Accent4 3 2 6" xfId="4375"/>
    <cellStyle name="40% - Accent4 3 2 7" xfId="4376"/>
    <cellStyle name="40% - Accent4 3 3" xfId="4377"/>
    <cellStyle name="40% - Accent4 3 3 2" xfId="4378"/>
    <cellStyle name="40% - Accent4 3 3 2 2" xfId="4379"/>
    <cellStyle name="40% - Accent4 3 3 2 2 2" xfId="4380"/>
    <cellStyle name="40% - Accent4 3 3 2 2 2 2" xfId="4381"/>
    <cellStyle name="40% - Accent4 3 3 2 2 3" xfId="4382"/>
    <cellStyle name="40% - Accent4 3 3 2 3" xfId="4383"/>
    <cellStyle name="40% - Accent4 3 3 2 3 2" xfId="4384"/>
    <cellStyle name="40% - Accent4 3 3 2 4" xfId="4385"/>
    <cellStyle name="40% - Accent4 3 3 3" xfId="4386"/>
    <cellStyle name="40% - Accent4 3 3 3 2" xfId="4387"/>
    <cellStyle name="40% - Accent4 3 3 3 2 2" xfId="4388"/>
    <cellStyle name="40% - Accent4 3 3 3 3" xfId="4389"/>
    <cellStyle name="40% - Accent4 3 3 4" xfId="4390"/>
    <cellStyle name="40% - Accent4 3 3 4 2" xfId="4391"/>
    <cellStyle name="40% - Accent4 3 3 5" xfId="4392"/>
    <cellStyle name="40% - Accent4 3 3 6" xfId="4393"/>
    <cellStyle name="40% - Accent4 3 4" xfId="4394"/>
    <cellStyle name="40% - Accent4 3 4 2" xfId="4395"/>
    <cellStyle name="40% - Accent4 3 4 2 2" xfId="4396"/>
    <cellStyle name="40% - Accent4 3 4 2 2 2" xfId="4397"/>
    <cellStyle name="40% - Accent4 3 4 2 3" xfId="4398"/>
    <cellStyle name="40% - Accent4 3 4 3" xfId="4399"/>
    <cellStyle name="40% - Accent4 3 4 3 2" xfId="4400"/>
    <cellStyle name="40% - Accent4 3 4 4" xfId="4401"/>
    <cellStyle name="40% - Accent4 3 4 5" xfId="4402"/>
    <cellStyle name="40% - Accent4 3 5" xfId="4403"/>
    <cellStyle name="40% - Accent4 3 5 2" xfId="4404"/>
    <cellStyle name="40% - Accent4 3 5 2 2" xfId="4405"/>
    <cellStyle name="40% - Accent4 3 5 3" xfId="4406"/>
    <cellStyle name="40% - Accent4 3 6" xfId="4407"/>
    <cellStyle name="40% - Accent4 3 6 2" xfId="4408"/>
    <cellStyle name="40% - Accent4 3 7" xfId="4409"/>
    <cellStyle name="40% - Accent4 3 8" xfId="4410"/>
    <cellStyle name="40% - Accent4 3 9" xfId="4411"/>
    <cellStyle name="40% - Accent4 30" xfId="622"/>
    <cellStyle name="40% - Accent4 31" xfId="623"/>
    <cellStyle name="40% - Accent4 32" xfId="624"/>
    <cellStyle name="40% - Accent4 33" xfId="625"/>
    <cellStyle name="40% - Accent4 34" xfId="626"/>
    <cellStyle name="40% - Accent4 35" xfId="627"/>
    <cellStyle name="40% - Accent4 4" xfId="628"/>
    <cellStyle name="40% - Accent4 4 2" xfId="4412"/>
    <cellStyle name="40% - Accent4 4 2 2" xfId="4413"/>
    <cellStyle name="40% - Accent4 4 2 2 2" xfId="4414"/>
    <cellStyle name="40% - Accent4 4 2 2 2 2" xfId="4415"/>
    <cellStyle name="40% - Accent4 4 2 2 2 2 2" xfId="4416"/>
    <cellStyle name="40% - Accent4 4 2 2 2 3" xfId="4417"/>
    <cellStyle name="40% - Accent4 4 2 2 3" xfId="4418"/>
    <cellStyle name="40% - Accent4 4 2 2 3 2" xfId="4419"/>
    <cellStyle name="40% - Accent4 4 2 2 4" xfId="4420"/>
    <cellStyle name="40% - Accent4 4 2 3" xfId="4421"/>
    <cellStyle name="40% - Accent4 4 2 3 2" xfId="4422"/>
    <cellStyle name="40% - Accent4 4 2 3 2 2" xfId="4423"/>
    <cellStyle name="40% - Accent4 4 2 3 3" xfId="4424"/>
    <cellStyle name="40% - Accent4 4 2 4" xfId="4425"/>
    <cellStyle name="40% - Accent4 4 2 4 2" xfId="4426"/>
    <cellStyle name="40% - Accent4 4 2 5" xfId="4427"/>
    <cellStyle name="40% - Accent4 4 2 6" xfId="4428"/>
    <cellStyle name="40% - Accent4 4 3" xfId="4429"/>
    <cellStyle name="40% - Accent4 4 3 2" xfId="4430"/>
    <cellStyle name="40% - Accent4 4 3 2 2" xfId="4431"/>
    <cellStyle name="40% - Accent4 4 3 2 2 2" xfId="4432"/>
    <cellStyle name="40% - Accent4 4 3 2 3" xfId="4433"/>
    <cellStyle name="40% - Accent4 4 3 3" xfId="4434"/>
    <cellStyle name="40% - Accent4 4 3 3 2" xfId="4435"/>
    <cellStyle name="40% - Accent4 4 3 4" xfId="4436"/>
    <cellStyle name="40% - Accent4 4 3 5" xfId="4437"/>
    <cellStyle name="40% - Accent4 4 4" xfId="4438"/>
    <cellStyle name="40% - Accent4 4 4 2" xfId="4439"/>
    <cellStyle name="40% - Accent4 4 4 2 2" xfId="4440"/>
    <cellStyle name="40% - Accent4 4 4 3" xfId="4441"/>
    <cellStyle name="40% - Accent4 4 5" xfId="4442"/>
    <cellStyle name="40% - Accent4 4 5 2" xfId="4443"/>
    <cellStyle name="40% - Accent4 4 6" xfId="4444"/>
    <cellStyle name="40% - Accent4 4 7" xfId="4445"/>
    <cellStyle name="40% - Accent4 5" xfId="629"/>
    <cellStyle name="40% - Accent4 5 2" xfId="4446"/>
    <cellStyle name="40% - Accent4 5 2 2" xfId="4447"/>
    <cellStyle name="40% - Accent4 5 2 2 2" xfId="4448"/>
    <cellStyle name="40% - Accent4 5 2 2 2 2" xfId="4449"/>
    <cellStyle name="40% - Accent4 5 2 2 3" xfId="4450"/>
    <cellStyle name="40% - Accent4 5 2 3" xfId="4451"/>
    <cellStyle name="40% - Accent4 5 2 3 2" xfId="4452"/>
    <cellStyle name="40% - Accent4 5 2 4" xfId="4453"/>
    <cellStyle name="40% - Accent4 5 2 5" xfId="4454"/>
    <cellStyle name="40% - Accent4 5 3" xfId="4455"/>
    <cellStyle name="40% - Accent4 5 3 2" xfId="4456"/>
    <cellStyle name="40% - Accent4 5 3 2 2" xfId="4457"/>
    <cellStyle name="40% - Accent4 5 3 3" xfId="4458"/>
    <cellStyle name="40% - Accent4 5 4" xfId="4459"/>
    <cellStyle name="40% - Accent4 5 4 2" xfId="4460"/>
    <cellStyle name="40% - Accent4 5 5" xfId="4461"/>
    <cellStyle name="40% - Accent4 5 6" xfId="4462"/>
    <cellStyle name="40% - Accent4 6" xfId="630"/>
    <cellStyle name="40% - Accent4 6 2" xfId="4463"/>
    <cellStyle name="40% - Accent4 6 2 2" xfId="4464"/>
    <cellStyle name="40% - Accent4 6 2 2 2" xfId="4465"/>
    <cellStyle name="40% - Accent4 6 2 3" xfId="4466"/>
    <cellStyle name="40% - Accent4 6 2 4" xfId="4467"/>
    <cellStyle name="40% - Accent4 6 2 5" xfId="4468"/>
    <cellStyle name="40% - Accent4 6 3" xfId="4469"/>
    <cellStyle name="40% - Accent4 6 3 2" xfId="4470"/>
    <cellStyle name="40% - Accent4 6 4" xfId="4471"/>
    <cellStyle name="40% - Accent4 6 5" xfId="4472"/>
    <cellStyle name="40% - Accent4 7" xfId="631"/>
    <cellStyle name="40% - Accent4 7 2" xfId="4473"/>
    <cellStyle name="40% - Accent4 7 2 2" xfId="4474"/>
    <cellStyle name="40% - Accent4 7 2 2 2" xfId="4475"/>
    <cellStyle name="40% - Accent4 7 2 3" xfId="4476"/>
    <cellStyle name="40% - Accent4 7 3" xfId="4477"/>
    <cellStyle name="40% - Accent4 7 3 2" xfId="4478"/>
    <cellStyle name="40% - Accent4 7 4" xfId="4479"/>
    <cellStyle name="40% - Accent4 7 5" xfId="4480"/>
    <cellStyle name="40% - Accent4 8" xfId="632"/>
    <cellStyle name="40% - Accent4 8 2" xfId="4481"/>
    <cellStyle name="40% - Accent4 8 2 2" xfId="4482"/>
    <cellStyle name="40% - Accent4 8 2 2 2" xfId="4483"/>
    <cellStyle name="40% - Accent4 8 2 3" xfId="4484"/>
    <cellStyle name="40% - Accent4 8 3" xfId="4485"/>
    <cellStyle name="40% - Accent4 8 3 2" xfId="4486"/>
    <cellStyle name="40% - Accent4 8 4" xfId="4487"/>
    <cellStyle name="40% - Accent4 8 5" xfId="4488"/>
    <cellStyle name="40% - Accent4 9" xfId="633"/>
    <cellStyle name="40% - Accent4 9 2" xfId="4489"/>
    <cellStyle name="40% - Accent4 9 2 2" xfId="4490"/>
    <cellStyle name="40% - Accent4 9 3" xfId="4491"/>
    <cellStyle name="40% - Accent4 9 4" xfId="4492"/>
    <cellStyle name="40% - Accent5 10" xfId="634"/>
    <cellStyle name="40% - Accent5 10 2" xfId="4493"/>
    <cellStyle name="40% - Accent5 10 2 2" xfId="4494"/>
    <cellStyle name="40% - Accent5 10 3" xfId="4495"/>
    <cellStyle name="40% - Accent5 10 4" xfId="4496"/>
    <cellStyle name="40% - Accent5 11" xfId="635"/>
    <cellStyle name="40% - Accent5 11 2" xfId="4497"/>
    <cellStyle name="40% - Accent5 11 2 2" xfId="4498"/>
    <cellStyle name="40% - Accent5 11 3" xfId="4499"/>
    <cellStyle name="40% - Accent5 11 4" xfId="4500"/>
    <cellStyle name="40% - Accent5 12" xfId="636"/>
    <cellStyle name="40% - Accent5 12 2" xfId="4501"/>
    <cellStyle name="40% - Accent5 12 3" xfId="4502"/>
    <cellStyle name="40% - Accent5 13" xfId="637"/>
    <cellStyle name="40% - Accent5 13 2" xfId="4503"/>
    <cellStyle name="40% - Accent5 14" xfId="638"/>
    <cellStyle name="40% - Accent5 15" xfId="639"/>
    <cellStyle name="40% - Accent5 15 2" xfId="640"/>
    <cellStyle name="40% - Accent5 15 3" xfId="641"/>
    <cellStyle name="40% - Accent5 15 4" xfId="642"/>
    <cellStyle name="40% - Accent5 15 5" xfId="643"/>
    <cellStyle name="40% - Accent5 16" xfId="644"/>
    <cellStyle name="40% - Accent5 16 2" xfId="645"/>
    <cellStyle name="40% - Accent5 16 3" xfId="646"/>
    <cellStyle name="40% - Accent5 16 4" xfId="647"/>
    <cellStyle name="40% - Accent5 16 5" xfId="648"/>
    <cellStyle name="40% - Accent5 17" xfId="649"/>
    <cellStyle name="40% - Accent5 17 2" xfId="650"/>
    <cellStyle name="40% - Accent5 17 3" xfId="651"/>
    <cellStyle name="40% - Accent5 17 4" xfId="652"/>
    <cellStyle name="40% - Accent5 17 5" xfId="653"/>
    <cellStyle name="40% - Accent5 18" xfId="654"/>
    <cellStyle name="40% - Accent5 19" xfId="655"/>
    <cellStyle name="40% - Accent5 2" xfId="656"/>
    <cellStyle name="40% - Accent5 2 2" xfId="657"/>
    <cellStyle name="40% - Accent5 2 2 2" xfId="658"/>
    <cellStyle name="40% - Accent5 2 2 2 2" xfId="659"/>
    <cellStyle name="40% - Accent5 2 2 2 2 2" xfId="4504"/>
    <cellStyle name="40% - Accent5 2 2 2 2 2 2" xfId="4505"/>
    <cellStyle name="40% - Accent5 2 2 2 2 2 2 2" xfId="4506"/>
    <cellStyle name="40% - Accent5 2 2 2 2 2 3" xfId="4507"/>
    <cellStyle name="40% - Accent5 2 2 2 2 3" xfId="4508"/>
    <cellStyle name="40% - Accent5 2 2 2 2 3 2" xfId="4509"/>
    <cellStyle name="40% - Accent5 2 2 2 2 4" xfId="4510"/>
    <cellStyle name="40% - Accent5 2 2 2 2 5" xfId="4511"/>
    <cellStyle name="40% - Accent5 2 2 2 3" xfId="660"/>
    <cellStyle name="40% - Accent5 2 2 2 3 2" xfId="4512"/>
    <cellStyle name="40% - Accent5 2 2 2 3 2 2" xfId="4513"/>
    <cellStyle name="40% - Accent5 2 2 2 3 3" xfId="4514"/>
    <cellStyle name="40% - Accent5 2 2 2 4" xfId="661"/>
    <cellStyle name="40% - Accent5 2 2 2 4 2" xfId="4515"/>
    <cellStyle name="40% - Accent5 2 2 2 5" xfId="662"/>
    <cellStyle name="40% - Accent5 2 2 2 6" xfId="4516"/>
    <cellStyle name="40% - Accent5 2 2 3" xfId="663"/>
    <cellStyle name="40% - Accent5 2 2 3 2" xfId="4517"/>
    <cellStyle name="40% - Accent5 2 2 3 2 2" xfId="4518"/>
    <cellStyle name="40% - Accent5 2 2 3 2 2 2" xfId="4519"/>
    <cellStyle name="40% - Accent5 2 2 3 2 3" xfId="4520"/>
    <cellStyle name="40% - Accent5 2 2 3 3" xfId="4521"/>
    <cellStyle name="40% - Accent5 2 2 3 3 2" xfId="4522"/>
    <cellStyle name="40% - Accent5 2 2 3 4" xfId="4523"/>
    <cellStyle name="40% - Accent5 2 2 3 5" xfId="4524"/>
    <cellStyle name="40% - Accent5 2 2 4" xfId="664"/>
    <cellStyle name="40% - Accent5 2 2 4 2" xfId="4525"/>
    <cellStyle name="40% - Accent5 2 2 4 2 2" xfId="4526"/>
    <cellStyle name="40% - Accent5 2 2 4 3" xfId="4527"/>
    <cellStyle name="40% - Accent5 2 2 5" xfId="665"/>
    <cellStyle name="40% - Accent5 2 2 5 2" xfId="4528"/>
    <cellStyle name="40% - Accent5 2 2 6" xfId="4529"/>
    <cellStyle name="40% - Accent5 2 2 7" xfId="4530"/>
    <cellStyle name="40% - Accent5 2 3" xfId="666"/>
    <cellStyle name="40% - Accent5 2 3 2" xfId="4531"/>
    <cellStyle name="40% - Accent5 2 3 2 2" xfId="4532"/>
    <cellStyle name="40% - Accent5 2 3 2 2 2" xfId="4533"/>
    <cellStyle name="40% - Accent5 2 3 2 2 2 2" xfId="4534"/>
    <cellStyle name="40% - Accent5 2 3 2 2 3" xfId="4535"/>
    <cellStyle name="40% - Accent5 2 3 2 3" xfId="4536"/>
    <cellStyle name="40% - Accent5 2 3 2 3 2" xfId="4537"/>
    <cellStyle name="40% - Accent5 2 3 2 4" xfId="4538"/>
    <cellStyle name="40% - Accent5 2 3 3" xfId="4539"/>
    <cellStyle name="40% - Accent5 2 3 3 2" xfId="4540"/>
    <cellStyle name="40% - Accent5 2 3 3 2 2" xfId="4541"/>
    <cellStyle name="40% - Accent5 2 3 3 3" xfId="4542"/>
    <cellStyle name="40% - Accent5 2 3 4" xfId="4543"/>
    <cellStyle name="40% - Accent5 2 3 4 2" xfId="4544"/>
    <cellStyle name="40% - Accent5 2 3 5" xfId="4545"/>
    <cellStyle name="40% - Accent5 2 3 6" xfId="4546"/>
    <cellStyle name="40% - Accent5 2 4" xfId="667"/>
    <cellStyle name="40% - Accent5 2 4 2" xfId="4547"/>
    <cellStyle name="40% - Accent5 2 4 2 2" xfId="4548"/>
    <cellStyle name="40% - Accent5 2 4 2 2 2" xfId="4549"/>
    <cellStyle name="40% - Accent5 2 4 2 3" xfId="4550"/>
    <cellStyle name="40% - Accent5 2 4 3" xfId="4551"/>
    <cellStyle name="40% - Accent5 2 4 3 2" xfId="4552"/>
    <cellStyle name="40% - Accent5 2 4 4" xfId="4553"/>
    <cellStyle name="40% - Accent5 2 4 5" xfId="4554"/>
    <cellStyle name="40% - Accent5 2 5" xfId="668"/>
    <cellStyle name="40% - Accent5 2 5 2" xfId="4555"/>
    <cellStyle name="40% - Accent5 2 5 2 2" xfId="4556"/>
    <cellStyle name="40% - Accent5 2 5 3" xfId="4557"/>
    <cellStyle name="40% - Accent5 2 5 4" xfId="4558"/>
    <cellStyle name="40% - Accent5 2 6" xfId="669"/>
    <cellStyle name="40% - Accent5 2 6 2" xfId="4559"/>
    <cellStyle name="40% - Accent5 2 6 3" xfId="4560"/>
    <cellStyle name="40% - Accent5 2 7" xfId="670"/>
    <cellStyle name="40% - Accent5 2 8" xfId="671"/>
    <cellStyle name="40% - Accent5 2 9" xfId="672"/>
    <cellStyle name="40% - Accent5 20" xfId="673"/>
    <cellStyle name="40% - Accent5 21" xfId="674"/>
    <cellStyle name="40% - Accent5 22" xfId="675"/>
    <cellStyle name="40% - Accent5 23" xfId="676"/>
    <cellStyle name="40% - Accent5 24" xfId="677"/>
    <cellStyle name="40% - Accent5 25" xfId="678"/>
    <cellStyle name="40% - Accent5 26" xfId="679"/>
    <cellStyle name="40% - Accent5 27" xfId="680"/>
    <cellStyle name="40% - Accent5 28" xfId="681"/>
    <cellStyle name="40% - Accent5 29" xfId="682"/>
    <cellStyle name="40% - Accent5 3" xfId="683"/>
    <cellStyle name="40% - Accent5 3 2" xfId="4561"/>
    <cellStyle name="40% - Accent5 3 2 2" xfId="4562"/>
    <cellStyle name="40% - Accent5 3 2 2 2" xfId="4563"/>
    <cellStyle name="40% - Accent5 3 2 2 2 2" xfId="4564"/>
    <cellStyle name="40% - Accent5 3 2 2 2 2 2" xfId="4565"/>
    <cellStyle name="40% - Accent5 3 2 2 2 2 2 2" xfId="4566"/>
    <cellStyle name="40% - Accent5 3 2 2 2 2 3" xfId="4567"/>
    <cellStyle name="40% - Accent5 3 2 2 2 3" xfId="4568"/>
    <cellStyle name="40% - Accent5 3 2 2 2 3 2" xfId="4569"/>
    <cellStyle name="40% - Accent5 3 2 2 2 4" xfId="4570"/>
    <cellStyle name="40% - Accent5 3 2 2 3" xfId="4571"/>
    <cellStyle name="40% - Accent5 3 2 2 3 2" xfId="4572"/>
    <cellStyle name="40% - Accent5 3 2 2 3 2 2" xfId="4573"/>
    <cellStyle name="40% - Accent5 3 2 2 3 3" xfId="4574"/>
    <cellStyle name="40% - Accent5 3 2 2 4" xfId="4575"/>
    <cellStyle name="40% - Accent5 3 2 2 4 2" xfId="4576"/>
    <cellStyle name="40% - Accent5 3 2 2 5" xfId="4577"/>
    <cellStyle name="40% - Accent5 3 2 2 6" xfId="4578"/>
    <cellStyle name="40% - Accent5 3 2 3" xfId="4579"/>
    <cellStyle name="40% - Accent5 3 2 3 2" xfId="4580"/>
    <cellStyle name="40% - Accent5 3 2 3 2 2" xfId="4581"/>
    <cellStyle name="40% - Accent5 3 2 3 2 2 2" xfId="4582"/>
    <cellStyle name="40% - Accent5 3 2 3 2 3" xfId="4583"/>
    <cellStyle name="40% - Accent5 3 2 3 3" xfId="4584"/>
    <cellStyle name="40% - Accent5 3 2 3 3 2" xfId="4585"/>
    <cellStyle name="40% - Accent5 3 2 3 4" xfId="4586"/>
    <cellStyle name="40% - Accent5 3 2 4" xfId="4587"/>
    <cellStyle name="40% - Accent5 3 2 4 2" xfId="4588"/>
    <cellStyle name="40% - Accent5 3 2 4 2 2" xfId="4589"/>
    <cellStyle name="40% - Accent5 3 2 4 3" xfId="4590"/>
    <cellStyle name="40% - Accent5 3 2 5" xfId="4591"/>
    <cellStyle name="40% - Accent5 3 2 5 2" xfId="4592"/>
    <cellStyle name="40% - Accent5 3 2 6" xfId="4593"/>
    <cellStyle name="40% - Accent5 3 2 7" xfId="4594"/>
    <cellStyle name="40% - Accent5 3 3" xfId="4595"/>
    <cellStyle name="40% - Accent5 3 3 2" xfId="4596"/>
    <cellStyle name="40% - Accent5 3 3 2 2" xfId="4597"/>
    <cellStyle name="40% - Accent5 3 3 2 2 2" xfId="4598"/>
    <cellStyle name="40% - Accent5 3 3 2 2 2 2" xfId="4599"/>
    <cellStyle name="40% - Accent5 3 3 2 2 3" xfId="4600"/>
    <cellStyle name="40% - Accent5 3 3 2 3" xfId="4601"/>
    <cellStyle name="40% - Accent5 3 3 2 3 2" xfId="4602"/>
    <cellStyle name="40% - Accent5 3 3 2 4" xfId="4603"/>
    <cellStyle name="40% - Accent5 3 3 3" xfId="4604"/>
    <cellStyle name="40% - Accent5 3 3 3 2" xfId="4605"/>
    <cellStyle name="40% - Accent5 3 3 3 2 2" xfId="4606"/>
    <cellStyle name="40% - Accent5 3 3 3 3" xfId="4607"/>
    <cellStyle name="40% - Accent5 3 3 4" xfId="4608"/>
    <cellStyle name="40% - Accent5 3 3 4 2" xfId="4609"/>
    <cellStyle name="40% - Accent5 3 3 5" xfId="4610"/>
    <cellStyle name="40% - Accent5 3 3 6" xfId="4611"/>
    <cellStyle name="40% - Accent5 3 4" xfId="4612"/>
    <cellStyle name="40% - Accent5 3 4 2" xfId="4613"/>
    <cellStyle name="40% - Accent5 3 4 2 2" xfId="4614"/>
    <cellStyle name="40% - Accent5 3 4 2 2 2" xfId="4615"/>
    <cellStyle name="40% - Accent5 3 4 2 3" xfId="4616"/>
    <cellStyle name="40% - Accent5 3 4 3" xfId="4617"/>
    <cellStyle name="40% - Accent5 3 4 3 2" xfId="4618"/>
    <cellStyle name="40% - Accent5 3 4 4" xfId="4619"/>
    <cellStyle name="40% - Accent5 3 4 5" xfId="4620"/>
    <cellStyle name="40% - Accent5 3 5" xfId="4621"/>
    <cellStyle name="40% - Accent5 3 5 2" xfId="4622"/>
    <cellStyle name="40% - Accent5 3 5 2 2" xfId="4623"/>
    <cellStyle name="40% - Accent5 3 5 3" xfId="4624"/>
    <cellStyle name="40% - Accent5 3 6" xfId="4625"/>
    <cellStyle name="40% - Accent5 3 6 2" xfId="4626"/>
    <cellStyle name="40% - Accent5 3 7" xfId="4627"/>
    <cellStyle name="40% - Accent5 3 8" xfId="4628"/>
    <cellStyle name="40% - Accent5 3 9" xfId="4629"/>
    <cellStyle name="40% - Accent5 30" xfId="684"/>
    <cellStyle name="40% - Accent5 31" xfId="685"/>
    <cellStyle name="40% - Accent5 32" xfId="686"/>
    <cellStyle name="40% - Accent5 33" xfId="687"/>
    <cellStyle name="40% - Accent5 34" xfId="688"/>
    <cellStyle name="40% - Accent5 35" xfId="689"/>
    <cellStyle name="40% - Accent5 4" xfId="690"/>
    <cellStyle name="40% - Accent5 4 2" xfId="4630"/>
    <cellStyle name="40% - Accent5 4 2 2" xfId="4631"/>
    <cellStyle name="40% - Accent5 4 2 2 2" xfId="4632"/>
    <cellStyle name="40% - Accent5 4 2 2 2 2" xfId="4633"/>
    <cellStyle name="40% - Accent5 4 2 2 2 2 2" xfId="4634"/>
    <cellStyle name="40% - Accent5 4 2 2 2 3" xfId="4635"/>
    <cellStyle name="40% - Accent5 4 2 2 3" xfId="4636"/>
    <cellStyle name="40% - Accent5 4 2 2 3 2" xfId="4637"/>
    <cellStyle name="40% - Accent5 4 2 2 4" xfId="4638"/>
    <cellStyle name="40% - Accent5 4 2 3" xfId="4639"/>
    <cellStyle name="40% - Accent5 4 2 3 2" xfId="4640"/>
    <cellStyle name="40% - Accent5 4 2 3 2 2" xfId="4641"/>
    <cellStyle name="40% - Accent5 4 2 3 3" xfId="4642"/>
    <cellStyle name="40% - Accent5 4 2 4" xfId="4643"/>
    <cellStyle name="40% - Accent5 4 2 4 2" xfId="4644"/>
    <cellStyle name="40% - Accent5 4 2 5" xfId="4645"/>
    <cellStyle name="40% - Accent5 4 2 6" xfId="4646"/>
    <cellStyle name="40% - Accent5 4 3" xfId="4647"/>
    <cellStyle name="40% - Accent5 4 3 2" xfId="4648"/>
    <cellStyle name="40% - Accent5 4 3 2 2" xfId="4649"/>
    <cellStyle name="40% - Accent5 4 3 2 2 2" xfId="4650"/>
    <cellStyle name="40% - Accent5 4 3 2 3" xfId="4651"/>
    <cellStyle name="40% - Accent5 4 3 3" xfId="4652"/>
    <cellStyle name="40% - Accent5 4 3 3 2" xfId="4653"/>
    <cellStyle name="40% - Accent5 4 3 4" xfId="4654"/>
    <cellStyle name="40% - Accent5 4 3 5" xfId="4655"/>
    <cellStyle name="40% - Accent5 4 4" xfId="4656"/>
    <cellStyle name="40% - Accent5 4 4 2" xfId="4657"/>
    <cellStyle name="40% - Accent5 4 4 2 2" xfId="4658"/>
    <cellStyle name="40% - Accent5 4 4 3" xfId="4659"/>
    <cellStyle name="40% - Accent5 4 5" xfId="4660"/>
    <cellStyle name="40% - Accent5 4 5 2" xfId="4661"/>
    <cellStyle name="40% - Accent5 4 6" xfId="4662"/>
    <cellStyle name="40% - Accent5 4 7" xfId="4663"/>
    <cellStyle name="40% - Accent5 5" xfId="691"/>
    <cellStyle name="40% - Accent5 5 2" xfId="4664"/>
    <cellStyle name="40% - Accent5 5 2 2" xfId="4665"/>
    <cellStyle name="40% - Accent5 5 2 2 2" xfId="4666"/>
    <cellStyle name="40% - Accent5 5 2 2 2 2" xfId="4667"/>
    <cellStyle name="40% - Accent5 5 2 2 3" xfId="4668"/>
    <cellStyle name="40% - Accent5 5 2 3" xfId="4669"/>
    <cellStyle name="40% - Accent5 5 2 3 2" xfId="4670"/>
    <cellStyle name="40% - Accent5 5 2 4" xfId="4671"/>
    <cellStyle name="40% - Accent5 5 2 5" xfId="4672"/>
    <cellStyle name="40% - Accent5 5 3" xfId="4673"/>
    <cellStyle name="40% - Accent5 5 3 2" xfId="4674"/>
    <cellStyle name="40% - Accent5 5 3 2 2" xfId="4675"/>
    <cellStyle name="40% - Accent5 5 3 3" xfId="4676"/>
    <cellStyle name="40% - Accent5 5 4" xfId="4677"/>
    <cellStyle name="40% - Accent5 5 4 2" xfId="4678"/>
    <cellStyle name="40% - Accent5 5 5" xfId="4679"/>
    <cellStyle name="40% - Accent5 5 6" xfId="4680"/>
    <cellStyle name="40% - Accent5 6" xfId="692"/>
    <cellStyle name="40% - Accent5 6 2" xfId="4681"/>
    <cellStyle name="40% - Accent5 6 2 2" xfId="4682"/>
    <cellStyle name="40% - Accent5 6 2 2 2" xfId="4683"/>
    <cellStyle name="40% - Accent5 6 2 3" xfId="4684"/>
    <cellStyle name="40% - Accent5 6 2 4" xfId="4685"/>
    <cellStyle name="40% - Accent5 6 2 5" xfId="4686"/>
    <cellStyle name="40% - Accent5 6 3" xfId="4687"/>
    <cellStyle name="40% - Accent5 6 3 2" xfId="4688"/>
    <cellStyle name="40% - Accent5 6 4" xfId="4689"/>
    <cellStyle name="40% - Accent5 6 5" xfId="4690"/>
    <cellStyle name="40% - Accent5 7" xfId="693"/>
    <cellStyle name="40% - Accent5 7 2" xfId="4691"/>
    <cellStyle name="40% - Accent5 7 2 2" xfId="4692"/>
    <cellStyle name="40% - Accent5 7 2 2 2" xfId="4693"/>
    <cellStyle name="40% - Accent5 7 2 3" xfId="4694"/>
    <cellStyle name="40% - Accent5 7 3" xfId="4695"/>
    <cellStyle name="40% - Accent5 7 3 2" xfId="4696"/>
    <cellStyle name="40% - Accent5 7 4" xfId="4697"/>
    <cellStyle name="40% - Accent5 7 5" xfId="4698"/>
    <cellStyle name="40% - Accent5 8" xfId="694"/>
    <cellStyle name="40% - Accent5 8 2" xfId="4699"/>
    <cellStyle name="40% - Accent5 8 2 2" xfId="4700"/>
    <cellStyle name="40% - Accent5 8 2 2 2" xfId="4701"/>
    <cellStyle name="40% - Accent5 8 2 3" xfId="4702"/>
    <cellStyle name="40% - Accent5 8 3" xfId="4703"/>
    <cellStyle name="40% - Accent5 8 3 2" xfId="4704"/>
    <cellStyle name="40% - Accent5 8 4" xfId="4705"/>
    <cellStyle name="40% - Accent5 8 5" xfId="4706"/>
    <cellStyle name="40% - Accent5 9" xfId="695"/>
    <cellStyle name="40% - Accent5 9 2" xfId="4707"/>
    <cellStyle name="40% - Accent5 9 2 2" xfId="4708"/>
    <cellStyle name="40% - Accent5 9 3" xfId="4709"/>
    <cellStyle name="40% - Accent5 9 4" xfId="4710"/>
    <cellStyle name="40% - Accent6 10" xfId="696"/>
    <cellStyle name="40% - Accent6 10 2" xfId="4711"/>
    <cellStyle name="40% - Accent6 10 2 2" xfId="4712"/>
    <cellStyle name="40% - Accent6 10 3" xfId="4713"/>
    <cellStyle name="40% - Accent6 10 4" xfId="4714"/>
    <cellStyle name="40% - Accent6 11" xfId="697"/>
    <cellStyle name="40% - Accent6 11 2" xfId="4715"/>
    <cellStyle name="40% - Accent6 11 2 2" xfId="4716"/>
    <cellStyle name="40% - Accent6 11 3" xfId="4717"/>
    <cellStyle name="40% - Accent6 11 4" xfId="4718"/>
    <cellStyle name="40% - Accent6 12" xfId="698"/>
    <cellStyle name="40% - Accent6 12 2" xfId="4719"/>
    <cellStyle name="40% - Accent6 12 3" xfId="4720"/>
    <cellStyle name="40% - Accent6 13" xfId="699"/>
    <cellStyle name="40% - Accent6 13 2" xfId="4721"/>
    <cellStyle name="40% - Accent6 14" xfId="700"/>
    <cellStyle name="40% - Accent6 15" xfId="701"/>
    <cellStyle name="40% - Accent6 15 2" xfId="702"/>
    <cellStyle name="40% - Accent6 15 3" xfId="703"/>
    <cellStyle name="40% - Accent6 15 4" xfId="704"/>
    <cellStyle name="40% - Accent6 15 5" xfId="705"/>
    <cellStyle name="40% - Accent6 16" xfId="706"/>
    <cellStyle name="40% - Accent6 16 2" xfId="707"/>
    <cellStyle name="40% - Accent6 16 3" xfId="708"/>
    <cellStyle name="40% - Accent6 16 4" xfId="709"/>
    <cellStyle name="40% - Accent6 16 5" xfId="710"/>
    <cellStyle name="40% - Accent6 17" xfId="711"/>
    <cellStyle name="40% - Accent6 17 2" xfId="712"/>
    <cellStyle name="40% - Accent6 17 3" xfId="713"/>
    <cellStyle name="40% - Accent6 17 4" xfId="714"/>
    <cellStyle name="40% - Accent6 17 5" xfId="715"/>
    <cellStyle name="40% - Accent6 18" xfId="716"/>
    <cellStyle name="40% - Accent6 19" xfId="717"/>
    <cellStyle name="40% - Accent6 2" xfId="718"/>
    <cellStyle name="40% - Accent6 2 2" xfId="719"/>
    <cellStyle name="40% - Accent6 2 2 2" xfId="720"/>
    <cellStyle name="40% - Accent6 2 2 2 2" xfId="721"/>
    <cellStyle name="40% - Accent6 2 2 2 2 2" xfId="4722"/>
    <cellStyle name="40% - Accent6 2 2 2 2 2 2" xfId="4723"/>
    <cellStyle name="40% - Accent6 2 2 2 2 2 2 2" xfId="4724"/>
    <cellStyle name="40% - Accent6 2 2 2 2 2 3" xfId="4725"/>
    <cellStyle name="40% - Accent6 2 2 2 2 3" xfId="4726"/>
    <cellStyle name="40% - Accent6 2 2 2 2 3 2" xfId="4727"/>
    <cellStyle name="40% - Accent6 2 2 2 2 4" xfId="4728"/>
    <cellStyle name="40% - Accent6 2 2 2 2 5" xfId="4729"/>
    <cellStyle name="40% - Accent6 2 2 2 3" xfId="722"/>
    <cellStyle name="40% - Accent6 2 2 2 3 2" xfId="4730"/>
    <cellStyle name="40% - Accent6 2 2 2 3 2 2" xfId="4731"/>
    <cellStyle name="40% - Accent6 2 2 2 3 3" xfId="4732"/>
    <cellStyle name="40% - Accent6 2 2 2 4" xfId="723"/>
    <cellStyle name="40% - Accent6 2 2 2 4 2" xfId="4733"/>
    <cellStyle name="40% - Accent6 2 2 2 5" xfId="724"/>
    <cellStyle name="40% - Accent6 2 2 2 6" xfId="4734"/>
    <cellStyle name="40% - Accent6 2 2 3" xfId="725"/>
    <cellStyle name="40% - Accent6 2 2 3 2" xfId="4735"/>
    <cellStyle name="40% - Accent6 2 2 3 2 2" xfId="4736"/>
    <cellStyle name="40% - Accent6 2 2 3 2 2 2" xfId="4737"/>
    <cellStyle name="40% - Accent6 2 2 3 2 3" xfId="4738"/>
    <cellStyle name="40% - Accent6 2 2 3 3" xfId="4739"/>
    <cellStyle name="40% - Accent6 2 2 3 3 2" xfId="4740"/>
    <cellStyle name="40% - Accent6 2 2 3 4" xfId="4741"/>
    <cellStyle name="40% - Accent6 2 2 3 5" xfId="4742"/>
    <cellStyle name="40% - Accent6 2 2 4" xfId="726"/>
    <cellStyle name="40% - Accent6 2 2 4 2" xfId="4743"/>
    <cellStyle name="40% - Accent6 2 2 4 2 2" xfId="4744"/>
    <cellStyle name="40% - Accent6 2 2 4 3" xfId="4745"/>
    <cellStyle name="40% - Accent6 2 2 5" xfId="727"/>
    <cellStyle name="40% - Accent6 2 2 5 2" xfId="4746"/>
    <cellStyle name="40% - Accent6 2 2 6" xfId="4747"/>
    <cellStyle name="40% - Accent6 2 2 7" xfId="4748"/>
    <cellStyle name="40% - Accent6 2 3" xfId="728"/>
    <cellStyle name="40% - Accent6 2 3 2" xfId="4749"/>
    <cellStyle name="40% - Accent6 2 3 2 2" xfId="4750"/>
    <cellStyle name="40% - Accent6 2 3 2 2 2" xfId="4751"/>
    <cellStyle name="40% - Accent6 2 3 2 2 2 2" xfId="4752"/>
    <cellStyle name="40% - Accent6 2 3 2 2 3" xfId="4753"/>
    <cellStyle name="40% - Accent6 2 3 2 3" xfId="4754"/>
    <cellStyle name="40% - Accent6 2 3 2 3 2" xfId="4755"/>
    <cellStyle name="40% - Accent6 2 3 2 4" xfId="4756"/>
    <cellStyle name="40% - Accent6 2 3 3" xfId="4757"/>
    <cellStyle name="40% - Accent6 2 3 3 2" xfId="4758"/>
    <cellStyle name="40% - Accent6 2 3 3 2 2" xfId="4759"/>
    <cellStyle name="40% - Accent6 2 3 3 3" xfId="4760"/>
    <cellStyle name="40% - Accent6 2 3 4" xfId="4761"/>
    <cellStyle name="40% - Accent6 2 3 4 2" xfId="4762"/>
    <cellStyle name="40% - Accent6 2 3 5" xfId="4763"/>
    <cellStyle name="40% - Accent6 2 3 6" xfId="4764"/>
    <cellStyle name="40% - Accent6 2 4" xfId="729"/>
    <cellStyle name="40% - Accent6 2 4 2" xfId="4765"/>
    <cellStyle name="40% - Accent6 2 4 2 2" xfId="4766"/>
    <cellStyle name="40% - Accent6 2 4 2 2 2" xfId="4767"/>
    <cellStyle name="40% - Accent6 2 4 2 3" xfId="4768"/>
    <cellStyle name="40% - Accent6 2 4 3" xfId="4769"/>
    <cellStyle name="40% - Accent6 2 4 3 2" xfId="4770"/>
    <cellStyle name="40% - Accent6 2 4 4" xfId="4771"/>
    <cellStyle name="40% - Accent6 2 4 5" xfId="4772"/>
    <cellStyle name="40% - Accent6 2 5" xfId="730"/>
    <cellStyle name="40% - Accent6 2 5 2" xfId="4773"/>
    <cellStyle name="40% - Accent6 2 5 2 2" xfId="4774"/>
    <cellStyle name="40% - Accent6 2 5 3" xfId="4775"/>
    <cellStyle name="40% - Accent6 2 5 4" xfId="4776"/>
    <cellStyle name="40% - Accent6 2 6" xfId="731"/>
    <cellStyle name="40% - Accent6 2 6 2" xfId="4777"/>
    <cellStyle name="40% - Accent6 2 6 3" xfId="4778"/>
    <cellStyle name="40% - Accent6 2 7" xfId="732"/>
    <cellStyle name="40% - Accent6 2 8" xfId="733"/>
    <cellStyle name="40% - Accent6 2 9" xfId="734"/>
    <cellStyle name="40% - Accent6 20" xfId="735"/>
    <cellStyle name="40% - Accent6 21" xfId="736"/>
    <cellStyle name="40% - Accent6 22" xfId="737"/>
    <cellStyle name="40% - Accent6 23" xfId="738"/>
    <cellStyle name="40% - Accent6 24" xfId="739"/>
    <cellStyle name="40% - Accent6 25" xfId="740"/>
    <cellStyle name="40% - Accent6 26" xfId="741"/>
    <cellStyle name="40% - Accent6 27" xfId="742"/>
    <cellStyle name="40% - Accent6 28" xfId="743"/>
    <cellStyle name="40% - Accent6 29" xfId="744"/>
    <cellStyle name="40% - Accent6 3" xfId="745"/>
    <cellStyle name="40% - Accent6 3 2" xfId="4779"/>
    <cellStyle name="40% - Accent6 3 2 2" xfId="4780"/>
    <cellStyle name="40% - Accent6 3 2 2 2" xfId="4781"/>
    <cellStyle name="40% - Accent6 3 2 2 2 2" xfId="4782"/>
    <cellStyle name="40% - Accent6 3 2 2 2 2 2" xfId="4783"/>
    <cellStyle name="40% - Accent6 3 2 2 2 2 2 2" xfId="4784"/>
    <cellStyle name="40% - Accent6 3 2 2 2 2 3" xfId="4785"/>
    <cellStyle name="40% - Accent6 3 2 2 2 3" xfId="4786"/>
    <cellStyle name="40% - Accent6 3 2 2 2 3 2" xfId="4787"/>
    <cellStyle name="40% - Accent6 3 2 2 2 4" xfId="4788"/>
    <cellStyle name="40% - Accent6 3 2 2 3" xfId="4789"/>
    <cellStyle name="40% - Accent6 3 2 2 3 2" xfId="4790"/>
    <cellStyle name="40% - Accent6 3 2 2 3 2 2" xfId="4791"/>
    <cellStyle name="40% - Accent6 3 2 2 3 3" xfId="4792"/>
    <cellStyle name="40% - Accent6 3 2 2 4" xfId="4793"/>
    <cellStyle name="40% - Accent6 3 2 2 4 2" xfId="4794"/>
    <cellStyle name="40% - Accent6 3 2 2 5" xfId="4795"/>
    <cellStyle name="40% - Accent6 3 2 2 6" xfId="4796"/>
    <cellStyle name="40% - Accent6 3 2 3" xfId="4797"/>
    <cellStyle name="40% - Accent6 3 2 3 2" xfId="4798"/>
    <cellStyle name="40% - Accent6 3 2 3 2 2" xfId="4799"/>
    <cellStyle name="40% - Accent6 3 2 3 2 2 2" xfId="4800"/>
    <cellStyle name="40% - Accent6 3 2 3 2 3" xfId="4801"/>
    <cellStyle name="40% - Accent6 3 2 3 3" xfId="4802"/>
    <cellStyle name="40% - Accent6 3 2 3 3 2" xfId="4803"/>
    <cellStyle name="40% - Accent6 3 2 3 4" xfId="4804"/>
    <cellStyle name="40% - Accent6 3 2 4" xfId="4805"/>
    <cellStyle name="40% - Accent6 3 2 4 2" xfId="4806"/>
    <cellStyle name="40% - Accent6 3 2 4 2 2" xfId="4807"/>
    <cellStyle name="40% - Accent6 3 2 4 3" xfId="4808"/>
    <cellStyle name="40% - Accent6 3 2 5" xfId="4809"/>
    <cellStyle name="40% - Accent6 3 2 5 2" xfId="4810"/>
    <cellStyle name="40% - Accent6 3 2 6" xfId="4811"/>
    <cellStyle name="40% - Accent6 3 2 7" xfId="4812"/>
    <cellStyle name="40% - Accent6 3 3" xfId="4813"/>
    <cellStyle name="40% - Accent6 3 3 2" xfId="4814"/>
    <cellStyle name="40% - Accent6 3 3 2 2" xfId="4815"/>
    <cellStyle name="40% - Accent6 3 3 2 2 2" xfId="4816"/>
    <cellStyle name="40% - Accent6 3 3 2 2 2 2" xfId="4817"/>
    <cellStyle name="40% - Accent6 3 3 2 2 3" xfId="4818"/>
    <cellStyle name="40% - Accent6 3 3 2 3" xfId="4819"/>
    <cellStyle name="40% - Accent6 3 3 2 3 2" xfId="4820"/>
    <cellStyle name="40% - Accent6 3 3 2 4" xfId="4821"/>
    <cellStyle name="40% - Accent6 3 3 3" xfId="4822"/>
    <cellStyle name="40% - Accent6 3 3 3 2" xfId="4823"/>
    <cellStyle name="40% - Accent6 3 3 3 2 2" xfId="4824"/>
    <cellStyle name="40% - Accent6 3 3 3 3" xfId="4825"/>
    <cellStyle name="40% - Accent6 3 3 4" xfId="4826"/>
    <cellStyle name="40% - Accent6 3 3 4 2" xfId="4827"/>
    <cellStyle name="40% - Accent6 3 3 5" xfId="4828"/>
    <cellStyle name="40% - Accent6 3 3 6" xfId="4829"/>
    <cellStyle name="40% - Accent6 3 4" xfId="4830"/>
    <cellStyle name="40% - Accent6 3 4 2" xfId="4831"/>
    <cellStyle name="40% - Accent6 3 4 2 2" xfId="4832"/>
    <cellStyle name="40% - Accent6 3 4 2 2 2" xfId="4833"/>
    <cellStyle name="40% - Accent6 3 4 2 3" xfId="4834"/>
    <cellStyle name="40% - Accent6 3 4 3" xfId="4835"/>
    <cellStyle name="40% - Accent6 3 4 3 2" xfId="4836"/>
    <cellStyle name="40% - Accent6 3 4 4" xfId="4837"/>
    <cellStyle name="40% - Accent6 3 4 5" xfId="4838"/>
    <cellStyle name="40% - Accent6 3 5" xfId="4839"/>
    <cellStyle name="40% - Accent6 3 5 2" xfId="4840"/>
    <cellStyle name="40% - Accent6 3 5 2 2" xfId="4841"/>
    <cellStyle name="40% - Accent6 3 5 3" xfId="4842"/>
    <cellStyle name="40% - Accent6 3 6" xfId="4843"/>
    <cellStyle name="40% - Accent6 3 6 2" xfId="4844"/>
    <cellStyle name="40% - Accent6 3 7" xfId="4845"/>
    <cellStyle name="40% - Accent6 3 8" xfId="4846"/>
    <cellStyle name="40% - Accent6 3 9" xfId="4847"/>
    <cellStyle name="40% - Accent6 30" xfId="746"/>
    <cellStyle name="40% - Accent6 31" xfId="747"/>
    <cellStyle name="40% - Accent6 32" xfId="748"/>
    <cellStyle name="40% - Accent6 33" xfId="749"/>
    <cellStyle name="40% - Accent6 34" xfId="750"/>
    <cellStyle name="40% - Accent6 35" xfId="751"/>
    <cellStyle name="40% - Accent6 4" xfId="752"/>
    <cellStyle name="40% - Accent6 4 2" xfId="4848"/>
    <cellStyle name="40% - Accent6 4 2 2" xfId="4849"/>
    <cellStyle name="40% - Accent6 4 2 2 2" xfId="4850"/>
    <cellStyle name="40% - Accent6 4 2 2 2 2" xfId="4851"/>
    <cellStyle name="40% - Accent6 4 2 2 2 2 2" xfId="4852"/>
    <cellStyle name="40% - Accent6 4 2 2 2 3" xfId="4853"/>
    <cellStyle name="40% - Accent6 4 2 2 3" xfId="4854"/>
    <cellStyle name="40% - Accent6 4 2 2 3 2" xfId="4855"/>
    <cellStyle name="40% - Accent6 4 2 2 4" xfId="4856"/>
    <cellStyle name="40% - Accent6 4 2 3" xfId="4857"/>
    <cellStyle name="40% - Accent6 4 2 3 2" xfId="4858"/>
    <cellStyle name="40% - Accent6 4 2 3 2 2" xfId="4859"/>
    <cellStyle name="40% - Accent6 4 2 3 3" xfId="4860"/>
    <cellStyle name="40% - Accent6 4 2 4" xfId="4861"/>
    <cellStyle name="40% - Accent6 4 2 4 2" xfId="4862"/>
    <cellStyle name="40% - Accent6 4 2 5" xfId="4863"/>
    <cellStyle name="40% - Accent6 4 2 6" xfId="4864"/>
    <cellStyle name="40% - Accent6 4 3" xfId="4865"/>
    <cellStyle name="40% - Accent6 4 3 2" xfId="4866"/>
    <cellStyle name="40% - Accent6 4 3 2 2" xfId="4867"/>
    <cellStyle name="40% - Accent6 4 3 2 2 2" xfId="4868"/>
    <cellStyle name="40% - Accent6 4 3 2 3" xfId="4869"/>
    <cellStyle name="40% - Accent6 4 3 3" xfId="4870"/>
    <cellStyle name="40% - Accent6 4 3 3 2" xfId="4871"/>
    <cellStyle name="40% - Accent6 4 3 4" xfId="4872"/>
    <cellStyle name="40% - Accent6 4 3 5" xfId="4873"/>
    <cellStyle name="40% - Accent6 4 4" xfId="4874"/>
    <cellStyle name="40% - Accent6 4 4 2" xfId="4875"/>
    <cellStyle name="40% - Accent6 4 4 2 2" xfId="4876"/>
    <cellStyle name="40% - Accent6 4 4 3" xfId="4877"/>
    <cellStyle name="40% - Accent6 4 5" xfId="4878"/>
    <cellStyle name="40% - Accent6 4 5 2" xfId="4879"/>
    <cellStyle name="40% - Accent6 4 6" xfId="4880"/>
    <cellStyle name="40% - Accent6 4 7" xfId="4881"/>
    <cellStyle name="40% - Accent6 5" xfId="753"/>
    <cellStyle name="40% - Accent6 5 2" xfId="4882"/>
    <cellStyle name="40% - Accent6 5 2 2" xfId="4883"/>
    <cellStyle name="40% - Accent6 5 2 2 2" xfId="4884"/>
    <cellStyle name="40% - Accent6 5 2 2 2 2" xfId="4885"/>
    <cellStyle name="40% - Accent6 5 2 2 3" xfId="4886"/>
    <cellStyle name="40% - Accent6 5 2 3" xfId="4887"/>
    <cellStyle name="40% - Accent6 5 2 3 2" xfId="4888"/>
    <cellStyle name="40% - Accent6 5 2 4" xfId="4889"/>
    <cellStyle name="40% - Accent6 5 2 5" xfId="4890"/>
    <cellStyle name="40% - Accent6 5 3" xfId="4891"/>
    <cellStyle name="40% - Accent6 5 3 2" xfId="4892"/>
    <cellStyle name="40% - Accent6 5 3 2 2" xfId="4893"/>
    <cellStyle name="40% - Accent6 5 3 3" xfId="4894"/>
    <cellStyle name="40% - Accent6 5 4" xfId="4895"/>
    <cellStyle name="40% - Accent6 5 4 2" xfId="4896"/>
    <cellStyle name="40% - Accent6 5 5" xfId="4897"/>
    <cellStyle name="40% - Accent6 5 6" xfId="4898"/>
    <cellStyle name="40% - Accent6 6" xfId="754"/>
    <cellStyle name="40% - Accent6 6 2" xfId="4899"/>
    <cellStyle name="40% - Accent6 6 2 2" xfId="4900"/>
    <cellStyle name="40% - Accent6 6 2 2 2" xfId="4901"/>
    <cellStyle name="40% - Accent6 6 2 3" xfId="4902"/>
    <cellStyle name="40% - Accent6 6 2 4" xfId="4903"/>
    <cellStyle name="40% - Accent6 6 2 5" xfId="4904"/>
    <cellStyle name="40% - Accent6 6 3" xfId="4905"/>
    <cellStyle name="40% - Accent6 6 3 2" xfId="4906"/>
    <cellStyle name="40% - Accent6 6 4" xfId="4907"/>
    <cellStyle name="40% - Accent6 6 5" xfId="4908"/>
    <cellStyle name="40% - Accent6 7" xfId="755"/>
    <cellStyle name="40% - Accent6 7 2" xfId="4909"/>
    <cellStyle name="40% - Accent6 7 2 2" xfId="4910"/>
    <cellStyle name="40% - Accent6 7 2 2 2" xfId="4911"/>
    <cellStyle name="40% - Accent6 7 2 3" xfId="4912"/>
    <cellStyle name="40% - Accent6 7 3" xfId="4913"/>
    <cellStyle name="40% - Accent6 7 3 2" xfId="4914"/>
    <cellStyle name="40% - Accent6 7 4" xfId="4915"/>
    <cellStyle name="40% - Accent6 7 5" xfId="4916"/>
    <cellStyle name="40% - Accent6 8" xfId="756"/>
    <cellStyle name="40% - Accent6 8 2" xfId="4917"/>
    <cellStyle name="40% - Accent6 8 2 2" xfId="4918"/>
    <cellStyle name="40% - Accent6 8 2 2 2" xfId="4919"/>
    <cellStyle name="40% - Accent6 8 2 3" xfId="4920"/>
    <cellStyle name="40% - Accent6 8 3" xfId="4921"/>
    <cellStyle name="40% - Accent6 8 3 2" xfId="4922"/>
    <cellStyle name="40% - Accent6 8 4" xfId="4923"/>
    <cellStyle name="40% - Accent6 8 5" xfId="4924"/>
    <cellStyle name="40% - Accent6 9" xfId="757"/>
    <cellStyle name="40% - Accent6 9 2" xfId="4925"/>
    <cellStyle name="40% - Accent6 9 2 2" xfId="4926"/>
    <cellStyle name="40% - Accent6 9 3" xfId="4927"/>
    <cellStyle name="40% - Accent6 9 4" xfId="4928"/>
    <cellStyle name="60% - Accent1 10" xfId="758"/>
    <cellStyle name="60% - Accent1 11" xfId="759"/>
    <cellStyle name="60% - Accent1 12" xfId="760"/>
    <cellStyle name="60% - Accent1 13" xfId="761"/>
    <cellStyle name="60% - Accent1 14" xfId="762"/>
    <cellStyle name="60% - Accent1 15" xfId="763"/>
    <cellStyle name="60% - Accent1 16" xfId="764"/>
    <cellStyle name="60% - Accent1 17" xfId="765"/>
    <cellStyle name="60% - Accent1 17 2" xfId="4929"/>
    <cellStyle name="60% - Accent1 18" xfId="766"/>
    <cellStyle name="60% - Accent1 19" xfId="767"/>
    <cellStyle name="60% - Accent1 2" xfId="768"/>
    <cellStyle name="60% - Accent1 2 2" xfId="769"/>
    <cellStyle name="60% - Accent1 2 2 2" xfId="770"/>
    <cellStyle name="60% - Accent1 2 2 2 2" xfId="771"/>
    <cellStyle name="60% - Accent1 2 2 2 3" xfId="772"/>
    <cellStyle name="60% - Accent1 2 2 2 4" xfId="773"/>
    <cellStyle name="60% - Accent1 2 2 2 5" xfId="774"/>
    <cellStyle name="60% - Accent1 2 2 3" xfId="775"/>
    <cellStyle name="60% - Accent1 2 2 4" xfId="776"/>
    <cellStyle name="60% - Accent1 2 2 5" xfId="777"/>
    <cellStyle name="60% - Accent1 2 3" xfId="778"/>
    <cellStyle name="60% - Accent1 2 4" xfId="779"/>
    <cellStyle name="60% - Accent1 2 5" xfId="780"/>
    <cellStyle name="60% - Accent1 2 6" xfId="781"/>
    <cellStyle name="60% - Accent1 2 7" xfId="782"/>
    <cellStyle name="60% - Accent1 2 8" xfId="783"/>
    <cellStyle name="60% - Accent1 2 9" xfId="784"/>
    <cellStyle name="60% - Accent1 20" xfId="785"/>
    <cellStyle name="60% - Accent1 21" xfId="786"/>
    <cellStyle name="60% - Accent1 22" xfId="787"/>
    <cellStyle name="60% - Accent1 3" xfId="788"/>
    <cellStyle name="60% - Accent1 3 2" xfId="4930"/>
    <cellStyle name="60% - Accent1 4" xfId="789"/>
    <cellStyle name="60% - Accent1 4 2" xfId="4931"/>
    <cellStyle name="60% - Accent1 5" xfId="790"/>
    <cellStyle name="60% - Accent1 6" xfId="791"/>
    <cellStyle name="60% - Accent1 7" xfId="792"/>
    <cellStyle name="60% - Accent1 8" xfId="793"/>
    <cellStyle name="60% - Accent1 9" xfId="794"/>
    <cellStyle name="60% - Accent2 10" xfId="795"/>
    <cellStyle name="60% - Accent2 11" xfId="796"/>
    <cellStyle name="60% - Accent2 12" xfId="797"/>
    <cellStyle name="60% - Accent2 13" xfId="798"/>
    <cellStyle name="60% - Accent2 14" xfId="799"/>
    <cellStyle name="60% - Accent2 15" xfId="800"/>
    <cellStyle name="60% - Accent2 16" xfId="801"/>
    <cellStyle name="60% - Accent2 17" xfId="802"/>
    <cellStyle name="60% - Accent2 17 2" xfId="4932"/>
    <cellStyle name="60% - Accent2 18" xfId="803"/>
    <cellStyle name="60% - Accent2 19" xfId="804"/>
    <cellStyle name="60% - Accent2 2" xfId="805"/>
    <cellStyle name="60% - Accent2 2 2" xfId="806"/>
    <cellStyle name="60% - Accent2 2 2 2" xfId="807"/>
    <cellStyle name="60% - Accent2 2 2 2 2" xfId="808"/>
    <cellStyle name="60% - Accent2 2 2 2 3" xfId="809"/>
    <cellStyle name="60% - Accent2 2 2 2 4" xfId="810"/>
    <cellStyle name="60% - Accent2 2 2 2 5" xfId="811"/>
    <cellStyle name="60% - Accent2 2 2 3" xfId="812"/>
    <cellStyle name="60% - Accent2 2 2 4" xfId="813"/>
    <cellStyle name="60% - Accent2 2 2 5" xfId="814"/>
    <cellStyle name="60% - Accent2 2 3" xfId="815"/>
    <cellStyle name="60% - Accent2 2 4" xfId="816"/>
    <cellStyle name="60% - Accent2 2 5" xfId="817"/>
    <cellStyle name="60% - Accent2 2 6" xfId="818"/>
    <cellStyle name="60% - Accent2 2 7" xfId="819"/>
    <cellStyle name="60% - Accent2 2 8" xfId="820"/>
    <cellStyle name="60% - Accent2 2 9" xfId="821"/>
    <cellStyle name="60% - Accent2 20" xfId="822"/>
    <cellStyle name="60% - Accent2 21" xfId="823"/>
    <cellStyle name="60% - Accent2 22" xfId="824"/>
    <cellStyle name="60% - Accent2 3" xfId="825"/>
    <cellStyle name="60% - Accent2 3 2" xfId="4933"/>
    <cellStyle name="60% - Accent2 4" xfId="826"/>
    <cellStyle name="60% - Accent2 4 2" xfId="4934"/>
    <cellStyle name="60% - Accent2 5" xfId="827"/>
    <cellStyle name="60% - Accent2 6" xfId="828"/>
    <cellStyle name="60% - Accent2 7" xfId="829"/>
    <cellStyle name="60% - Accent2 8" xfId="830"/>
    <cellStyle name="60% - Accent2 9" xfId="831"/>
    <cellStyle name="60% - Accent3 10" xfId="832"/>
    <cellStyle name="60% - Accent3 11" xfId="833"/>
    <cellStyle name="60% - Accent3 12" xfId="834"/>
    <cellStyle name="60% - Accent3 13" xfId="835"/>
    <cellStyle name="60% - Accent3 14" xfId="836"/>
    <cellStyle name="60% - Accent3 15" xfId="837"/>
    <cellStyle name="60% - Accent3 16" xfId="838"/>
    <cellStyle name="60% - Accent3 17" xfId="839"/>
    <cellStyle name="60% - Accent3 17 2" xfId="4935"/>
    <cellStyle name="60% - Accent3 18" xfId="840"/>
    <cellStyle name="60% - Accent3 19" xfId="841"/>
    <cellStyle name="60% - Accent3 2" xfId="842"/>
    <cellStyle name="60% - Accent3 2 2" xfId="843"/>
    <cellStyle name="60% - Accent3 2 2 2" xfId="844"/>
    <cellStyle name="60% - Accent3 2 2 2 2" xfId="845"/>
    <cellStyle name="60% - Accent3 2 2 2 3" xfId="846"/>
    <cellStyle name="60% - Accent3 2 2 2 4" xfId="847"/>
    <cellStyle name="60% - Accent3 2 2 2 5" xfId="848"/>
    <cellStyle name="60% - Accent3 2 2 3" xfId="849"/>
    <cellStyle name="60% - Accent3 2 2 4" xfId="850"/>
    <cellStyle name="60% - Accent3 2 2 5" xfId="851"/>
    <cellStyle name="60% - Accent3 2 3" xfId="852"/>
    <cellStyle name="60% - Accent3 2 4" xfId="853"/>
    <cellStyle name="60% - Accent3 2 5" xfId="854"/>
    <cellStyle name="60% - Accent3 2 6" xfId="855"/>
    <cellStyle name="60% - Accent3 2 7" xfId="856"/>
    <cellStyle name="60% - Accent3 2 8" xfId="857"/>
    <cellStyle name="60% - Accent3 2 9" xfId="858"/>
    <cellStyle name="60% - Accent3 20" xfId="859"/>
    <cellStyle name="60% - Accent3 21" xfId="860"/>
    <cellStyle name="60% - Accent3 22" xfId="861"/>
    <cellStyle name="60% - Accent3 3" xfId="862"/>
    <cellStyle name="60% - Accent3 3 2" xfId="4936"/>
    <cellStyle name="60% - Accent3 4" xfId="863"/>
    <cellStyle name="60% - Accent3 4 2" xfId="4937"/>
    <cellStyle name="60% - Accent3 5" xfId="864"/>
    <cellStyle name="60% - Accent3 6" xfId="865"/>
    <cellStyle name="60% - Accent3 7" xfId="866"/>
    <cellStyle name="60% - Accent3 8" xfId="867"/>
    <cellStyle name="60% - Accent3 9" xfId="868"/>
    <cellStyle name="60% - Accent4 10" xfId="869"/>
    <cellStyle name="60% - Accent4 11" xfId="870"/>
    <cellStyle name="60% - Accent4 12" xfId="871"/>
    <cellStyle name="60% - Accent4 13" xfId="872"/>
    <cellStyle name="60% - Accent4 14" xfId="873"/>
    <cellStyle name="60% - Accent4 15" xfId="874"/>
    <cellStyle name="60% - Accent4 16" xfId="875"/>
    <cellStyle name="60% - Accent4 17" xfId="876"/>
    <cellStyle name="60% - Accent4 17 2" xfId="4938"/>
    <cellStyle name="60% - Accent4 18" xfId="877"/>
    <cellStyle name="60% - Accent4 19" xfId="878"/>
    <cellStyle name="60% - Accent4 2" xfId="879"/>
    <cellStyle name="60% - Accent4 2 2" xfId="880"/>
    <cellStyle name="60% - Accent4 2 2 2" xfId="881"/>
    <cellStyle name="60% - Accent4 2 2 2 2" xfId="882"/>
    <cellStyle name="60% - Accent4 2 2 2 3" xfId="883"/>
    <cellStyle name="60% - Accent4 2 2 2 4" xfId="884"/>
    <cellStyle name="60% - Accent4 2 2 2 5" xfId="885"/>
    <cellStyle name="60% - Accent4 2 2 3" xfId="886"/>
    <cellStyle name="60% - Accent4 2 2 4" xfId="887"/>
    <cellStyle name="60% - Accent4 2 2 5" xfId="888"/>
    <cellStyle name="60% - Accent4 2 3" xfId="889"/>
    <cellStyle name="60% - Accent4 2 4" xfId="890"/>
    <cellStyle name="60% - Accent4 2 5" xfId="891"/>
    <cellStyle name="60% - Accent4 2 6" xfId="892"/>
    <cellStyle name="60% - Accent4 2 7" xfId="893"/>
    <cellStyle name="60% - Accent4 2 8" xfId="894"/>
    <cellStyle name="60% - Accent4 2 9" xfId="895"/>
    <cellStyle name="60% - Accent4 20" xfId="896"/>
    <cellStyle name="60% - Accent4 21" xfId="897"/>
    <cellStyle name="60% - Accent4 22" xfId="898"/>
    <cellStyle name="60% - Accent4 3" xfId="899"/>
    <cellStyle name="60% - Accent4 3 2" xfId="4939"/>
    <cellStyle name="60% - Accent4 4" xfId="900"/>
    <cellStyle name="60% - Accent4 4 2" xfId="4940"/>
    <cellStyle name="60% - Accent4 5" xfId="901"/>
    <cellStyle name="60% - Accent4 6" xfId="902"/>
    <cellStyle name="60% - Accent4 7" xfId="903"/>
    <cellStyle name="60% - Accent4 8" xfId="904"/>
    <cellStyle name="60% - Accent4 9" xfId="905"/>
    <cellStyle name="60% - Accent5 10" xfId="906"/>
    <cellStyle name="60% - Accent5 11" xfId="907"/>
    <cellStyle name="60% - Accent5 12" xfId="908"/>
    <cellStyle name="60% - Accent5 13" xfId="909"/>
    <cellStyle name="60% - Accent5 14" xfId="910"/>
    <cellStyle name="60% - Accent5 15" xfId="911"/>
    <cellStyle name="60% - Accent5 16" xfId="912"/>
    <cellStyle name="60% - Accent5 17" xfId="913"/>
    <cellStyle name="60% - Accent5 17 2" xfId="4941"/>
    <cellStyle name="60% - Accent5 18" xfId="914"/>
    <cellStyle name="60% - Accent5 19" xfId="915"/>
    <cellStyle name="60% - Accent5 2" xfId="916"/>
    <cellStyle name="60% - Accent5 2 2" xfId="917"/>
    <cellStyle name="60% - Accent5 2 2 2" xfId="918"/>
    <cellStyle name="60% - Accent5 2 2 2 2" xfId="919"/>
    <cellStyle name="60% - Accent5 2 2 2 3" xfId="920"/>
    <cellStyle name="60% - Accent5 2 2 2 4" xfId="921"/>
    <cellStyle name="60% - Accent5 2 2 2 5" xfId="922"/>
    <cellStyle name="60% - Accent5 2 2 3" xfId="923"/>
    <cellStyle name="60% - Accent5 2 2 4" xfId="924"/>
    <cellStyle name="60% - Accent5 2 2 5" xfId="925"/>
    <cellStyle name="60% - Accent5 2 3" xfId="926"/>
    <cellStyle name="60% - Accent5 2 4" xfId="927"/>
    <cellStyle name="60% - Accent5 2 5" xfId="928"/>
    <cellStyle name="60% - Accent5 2 6" xfId="929"/>
    <cellStyle name="60% - Accent5 2 7" xfId="930"/>
    <cellStyle name="60% - Accent5 2 8" xfId="931"/>
    <cellStyle name="60% - Accent5 2 9" xfId="932"/>
    <cellStyle name="60% - Accent5 20" xfId="933"/>
    <cellStyle name="60% - Accent5 21" xfId="934"/>
    <cellStyle name="60% - Accent5 22" xfId="935"/>
    <cellStyle name="60% - Accent5 3" xfId="936"/>
    <cellStyle name="60% - Accent5 3 2" xfId="4942"/>
    <cellStyle name="60% - Accent5 4" xfId="937"/>
    <cellStyle name="60% - Accent5 4 2" xfId="4943"/>
    <cellStyle name="60% - Accent5 5" xfId="938"/>
    <cellStyle name="60% - Accent5 6" xfId="939"/>
    <cellStyle name="60% - Accent5 7" xfId="940"/>
    <cellStyle name="60% - Accent5 8" xfId="941"/>
    <cellStyle name="60% - Accent5 9" xfId="942"/>
    <cellStyle name="60% - Accent6 10" xfId="943"/>
    <cellStyle name="60% - Accent6 11" xfId="944"/>
    <cellStyle name="60% - Accent6 12" xfId="945"/>
    <cellStyle name="60% - Accent6 13" xfId="946"/>
    <cellStyle name="60% - Accent6 14" xfId="947"/>
    <cellStyle name="60% - Accent6 15" xfId="948"/>
    <cellStyle name="60% - Accent6 16" xfId="949"/>
    <cellStyle name="60% - Accent6 17" xfId="950"/>
    <cellStyle name="60% - Accent6 17 2" xfId="4944"/>
    <cellStyle name="60% - Accent6 18" xfId="951"/>
    <cellStyle name="60% - Accent6 19" xfId="952"/>
    <cellStyle name="60% - Accent6 2" xfId="953"/>
    <cellStyle name="60% - Accent6 2 2" xfId="954"/>
    <cellStyle name="60% - Accent6 2 2 2" xfId="955"/>
    <cellStyle name="60% - Accent6 2 2 2 2" xfId="956"/>
    <cellStyle name="60% - Accent6 2 2 2 3" xfId="957"/>
    <cellStyle name="60% - Accent6 2 2 2 4" xfId="958"/>
    <cellStyle name="60% - Accent6 2 2 2 5" xfId="959"/>
    <cellStyle name="60% - Accent6 2 2 3" xfId="960"/>
    <cellStyle name="60% - Accent6 2 2 4" xfId="961"/>
    <cellStyle name="60% - Accent6 2 2 5" xfId="962"/>
    <cellStyle name="60% - Accent6 2 3" xfId="963"/>
    <cellStyle name="60% - Accent6 2 4" xfId="964"/>
    <cellStyle name="60% - Accent6 2 5" xfId="965"/>
    <cellStyle name="60% - Accent6 2 6" xfId="966"/>
    <cellStyle name="60% - Accent6 2 7" xfId="967"/>
    <cellStyle name="60% - Accent6 2 8" xfId="968"/>
    <cellStyle name="60% - Accent6 2 9" xfId="969"/>
    <cellStyle name="60% - Accent6 20" xfId="970"/>
    <cellStyle name="60% - Accent6 21" xfId="971"/>
    <cellStyle name="60% - Accent6 22" xfId="972"/>
    <cellStyle name="60% - Accent6 3" xfId="973"/>
    <cellStyle name="60% - Accent6 3 2" xfId="4945"/>
    <cellStyle name="60% - Accent6 4" xfId="974"/>
    <cellStyle name="60% - Accent6 4 2" xfId="4946"/>
    <cellStyle name="60% - Accent6 5" xfId="975"/>
    <cellStyle name="60% - Accent6 6" xfId="976"/>
    <cellStyle name="60% - Accent6 7" xfId="977"/>
    <cellStyle name="60% - Accent6 8" xfId="978"/>
    <cellStyle name="60% - Accent6 9" xfId="979"/>
    <cellStyle name="ac" xfId="4947"/>
    <cellStyle name="Accent1 10" xfId="980"/>
    <cellStyle name="Accent1 11" xfId="981"/>
    <cellStyle name="Accent1 12" xfId="982"/>
    <cellStyle name="Accent1 13" xfId="983"/>
    <cellStyle name="Accent1 14" xfId="984"/>
    <cellStyle name="Accent1 15" xfId="985"/>
    <cellStyle name="Accent1 16" xfId="986"/>
    <cellStyle name="Accent1 17" xfId="987"/>
    <cellStyle name="Accent1 17 2" xfId="4948"/>
    <cellStyle name="Accent1 18" xfId="988"/>
    <cellStyle name="Accent1 19" xfId="989"/>
    <cellStyle name="Accent1 2" xfId="990"/>
    <cellStyle name="Accent1 2 2" xfId="991"/>
    <cellStyle name="Accent1 2 2 2" xfId="992"/>
    <cellStyle name="Accent1 2 2 2 2" xfId="993"/>
    <cellStyle name="Accent1 2 2 2 3" xfId="994"/>
    <cellStyle name="Accent1 2 2 2 4" xfId="995"/>
    <cellStyle name="Accent1 2 2 2 5" xfId="996"/>
    <cellStyle name="Accent1 2 2 3" xfId="997"/>
    <cellStyle name="Accent1 2 2 4" xfId="998"/>
    <cellStyle name="Accent1 2 2 5" xfId="999"/>
    <cellStyle name="Accent1 2 3" xfId="1000"/>
    <cellStyle name="Accent1 2 4" xfId="1001"/>
    <cellStyle name="Accent1 2 5" xfId="1002"/>
    <cellStyle name="Accent1 2 6" xfId="1003"/>
    <cellStyle name="Accent1 2 7" xfId="1004"/>
    <cellStyle name="Accent1 2 8" xfId="1005"/>
    <cellStyle name="Accent1 2 9" xfId="1006"/>
    <cellStyle name="Accent1 20" xfId="1007"/>
    <cellStyle name="Accent1 21" xfId="1008"/>
    <cellStyle name="Accent1 22" xfId="1009"/>
    <cellStyle name="Accent1 3" xfId="1010"/>
    <cellStyle name="Accent1 3 2" xfId="4949"/>
    <cellStyle name="Accent1 4" xfId="1011"/>
    <cellStyle name="Accent1 4 2" xfId="4950"/>
    <cellStyle name="Accent1 5" xfId="1012"/>
    <cellStyle name="Accent1 6" xfId="1013"/>
    <cellStyle name="Accent1 7" xfId="1014"/>
    <cellStyle name="Accent1 8" xfId="1015"/>
    <cellStyle name="Accent1 9" xfId="1016"/>
    <cellStyle name="Accent2 10" xfId="1017"/>
    <cellStyle name="Accent2 11" xfId="1018"/>
    <cellStyle name="Accent2 12" xfId="1019"/>
    <cellStyle name="Accent2 13" xfId="1020"/>
    <cellStyle name="Accent2 14" xfId="1021"/>
    <cellStyle name="Accent2 15" xfId="1022"/>
    <cellStyle name="Accent2 16" xfId="1023"/>
    <cellStyle name="Accent2 17" xfId="1024"/>
    <cellStyle name="Accent2 17 2" xfId="4951"/>
    <cellStyle name="Accent2 18" xfId="1025"/>
    <cellStyle name="Accent2 19" xfId="1026"/>
    <cellStyle name="Accent2 2" xfId="1027"/>
    <cellStyle name="Accent2 2 2" xfId="1028"/>
    <cellStyle name="Accent2 2 2 2" xfId="1029"/>
    <cellStyle name="Accent2 2 2 2 2" xfId="1030"/>
    <cellStyle name="Accent2 2 2 2 3" xfId="1031"/>
    <cellStyle name="Accent2 2 2 2 4" xfId="1032"/>
    <cellStyle name="Accent2 2 2 2 5" xfId="1033"/>
    <cellStyle name="Accent2 2 2 3" xfId="1034"/>
    <cellStyle name="Accent2 2 2 4" xfId="1035"/>
    <cellStyle name="Accent2 2 2 5" xfId="1036"/>
    <cellStyle name="Accent2 2 3" xfId="1037"/>
    <cellStyle name="Accent2 2 4" xfId="1038"/>
    <cellStyle name="Accent2 2 5" xfId="1039"/>
    <cellStyle name="Accent2 2 6" xfId="1040"/>
    <cellStyle name="Accent2 2 7" xfId="1041"/>
    <cellStyle name="Accent2 2 8" xfId="1042"/>
    <cellStyle name="Accent2 2 9" xfId="1043"/>
    <cellStyle name="Accent2 20" xfId="1044"/>
    <cellStyle name="Accent2 21" xfId="1045"/>
    <cellStyle name="Accent2 22" xfId="1046"/>
    <cellStyle name="Accent2 3" xfId="1047"/>
    <cellStyle name="Accent2 3 2" xfId="4952"/>
    <cellStyle name="Accent2 4" xfId="1048"/>
    <cellStyle name="Accent2 4 2" xfId="4953"/>
    <cellStyle name="Accent2 5" xfId="1049"/>
    <cellStyle name="Accent2 6" xfId="1050"/>
    <cellStyle name="Accent2 7" xfId="1051"/>
    <cellStyle name="Accent2 8" xfId="1052"/>
    <cellStyle name="Accent2 9" xfId="1053"/>
    <cellStyle name="Accent3 10" xfId="1054"/>
    <cellStyle name="Accent3 11" xfId="1055"/>
    <cellStyle name="Accent3 12" xfId="1056"/>
    <cellStyle name="Accent3 13" xfId="1057"/>
    <cellStyle name="Accent3 14" xfId="1058"/>
    <cellStyle name="Accent3 15" xfId="1059"/>
    <cellStyle name="Accent3 16" xfId="1060"/>
    <cellStyle name="Accent3 17" xfId="1061"/>
    <cellStyle name="Accent3 17 2" xfId="4954"/>
    <cellStyle name="Accent3 18" xfId="1062"/>
    <cellStyle name="Accent3 19" xfId="1063"/>
    <cellStyle name="Accent3 2" xfId="1064"/>
    <cellStyle name="Accent3 2 2" xfId="1065"/>
    <cellStyle name="Accent3 2 2 2" xfId="1066"/>
    <cellStyle name="Accent3 2 2 2 2" xfId="1067"/>
    <cellStyle name="Accent3 2 2 2 3" xfId="1068"/>
    <cellStyle name="Accent3 2 2 2 4" xfId="1069"/>
    <cellStyle name="Accent3 2 2 2 5" xfId="1070"/>
    <cellStyle name="Accent3 2 2 3" xfId="1071"/>
    <cellStyle name="Accent3 2 2 4" xfId="1072"/>
    <cellStyle name="Accent3 2 2 5" xfId="1073"/>
    <cellStyle name="Accent3 2 3" xfId="1074"/>
    <cellStyle name="Accent3 2 4" xfId="1075"/>
    <cellStyle name="Accent3 2 5" xfId="1076"/>
    <cellStyle name="Accent3 2 6" xfId="1077"/>
    <cellStyle name="Accent3 2 7" xfId="1078"/>
    <cellStyle name="Accent3 2 8" xfId="1079"/>
    <cellStyle name="Accent3 2 9" xfId="1080"/>
    <cellStyle name="Accent3 20" xfId="1081"/>
    <cellStyle name="Accent3 21" xfId="1082"/>
    <cellStyle name="Accent3 22" xfId="1083"/>
    <cellStyle name="Accent3 3" xfId="1084"/>
    <cellStyle name="Accent3 3 2" xfId="4955"/>
    <cellStyle name="Accent3 4" xfId="1085"/>
    <cellStyle name="Accent3 4 2" xfId="4956"/>
    <cellStyle name="Accent3 5" xfId="1086"/>
    <cellStyle name="Accent3 6" xfId="1087"/>
    <cellStyle name="Accent3 7" xfId="1088"/>
    <cellStyle name="Accent3 8" xfId="1089"/>
    <cellStyle name="Accent3 9" xfId="1090"/>
    <cellStyle name="Accent4 10" xfId="1091"/>
    <cellStyle name="Accent4 11" xfId="1092"/>
    <cellStyle name="Accent4 12" xfId="1093"/>
    <cellStyle name="Accent4 13" xfId="1094"/>
    <cellStyle name="Accent4 14" xfId="1095"/>
    <cellStyle name="Accent4 15" xfId="1096"/>
    <cellStyle name="Accent4 16" xfId="1097"/>
    <cellStyle name="Accent4 17" xfId="1098"/>
    <cellStyle name="Accent4 17 2" xfId="4957"/>
    <cellStyle name="Accent4 18" xfId="1099"/>
    <cellStyle name="Accent4 19" xfId="1100"/>
    <cellStyle name="Accent4 2" xfId="1101"/>
    <cellStyle name="Accent4 2 2" xfId="1102"/>
    <cellStyle name="Accent4 2 2 2" xfId="1103"/>
    <cellStyle name="Accent4 2 2 2 2" xfId="1104"/>
    <cellStyle name="Accent4 2 2 2 3" xfId="1105"/>
    <cellStyle name="Accent4 2 2 2 4" xfId="1106"/>
    <cellStyle name="Accent4 2 2 2 5" xfId="1107"/>
    <cellStyle name="Accent4 2 2 3" xfId="1108"/>
    <cellStyle name="Accent4 2 2 4" xfId="1109"/>
    <cellStyle name="Accent4 2 2 5" xfId="1110"/>
    <cellStyle name="Accent4 2 3" xfId="1111"/>
    <cellStyle name="Accent4 2 4" xfId="1112"/>
    <cellStyle name="Accent4 2 5" xfId="1113"/>
    <cellStyle name="Accent4 2 6" xfId="1114"/>
    <cellStyle name="Accent4 2 7" xfId="1115"/>
    <cellStyle name="Accent4 2 8" xfId="1116"/>
    <cellStyle name="Accent4 2 9" xfId="1117"/>
    <cellStyle name="Accent4 20" xfId="1118"/>
    <cellStyle name="Accent4 21" xfId="1119"/>
    <cellStyle name="Accent4 22" xfId="1120"/>
    <cellStyle name="Accent4 3" xfId="1121"/>
    <cellStyle name="Accent4 3 2" xfId="4958"/>
    <cellStyle name="Accent4 4" xfId="1122"/>
    <cellStyle name="Accent4 4 2" xfId="4959"/>
    <cellStyle name="Accent4 5" xfId="1123"/>
    <cellStyle name="Accent4 6" xfId="1124"/>
    <cellStyle name="Accent4 7" xfId="1125"/>
    <cellStyle name="Accent4 8" xfId="1126"/>
    <cellStyle name="Accent4 9" xfId="1127"/>
    <cellStyle name="Accent5 10" xfId="1128"/>
    <cellStyle name="Accent5 11" xfId="1129"/>
    <cellStyle name="Accent5 12" xfId="1130"/>
    <cellStyle name="Accent5 13" xfId="1131"/>
    <cellStyle name="Accent5 14" xfId="1132"/>
    <cellStyle name="Accent5 15" xfId="1133"/>
    <cellStyle name="Accent5 16" xfId="1134"/>
    <cellStyle name="Accent5 17" xfId="1135"/>
    <cellStyle name="Accent5 18" xfId="1136"/>
    <cellStyle name="Accent5 19" xfId="1137"/>
    <cellStyle name="Accent5 2" xfId="1138"/>
    <cellStyle name="Accent5 2 2" xfId="1139"/>
    <cellStyle name="Accent5 2 2 2" xfId="1140"/>
    <cellStyle name="Accent5 2 2 2 2" xfId="1141"/>
    <cellStyle name="Accent5 2 2 2 3" xfId="1142"/>
    <cellStyle name="Accent5 2 2 2 4" xfId="1143"/>
    <cellStyle name="Accent5 2 2 2 5" xfId="1144"/>
    <cellStyle name="Accent5 2 2 3" xfId="1145"/>
    <cellStyle name="Accent5 2 2 4" xfId="1146"/>
    <cellStyle name="Accent5 2 2 5" xfId="1147"/>
    <cellStyle name="Accent5 2 3" xfId="1148"/>
    <cellStyle name="Accent5 2 4" xfId="1149"/>
    <cellStyle name="Accent5 2 5" xfId="1150"/>
    <cellStyle name="Accent5 2 6" xfId="1151"/>
    <cellStyle name="Accent5 2 7" xfId="1152"/>
    <cellStyle name="Accent5 2 8" xfId="1153"/>
    <cellStyle name="Accent5 2 9" xfId="1154"/>
    <cellStyle name="Accent5 20" xfId="1155"/>
    <cellStyle name="Accent5 21" xfId="1156"/>
    <cellStyle name="Accent5 22" xfId="1157"/>
    <cellStyle name="Accent5 3" xfId="1158"/>
    <cellStyle name="Accent5 3 2" xfId="4960"/>
    <cellStyle name="Accent5 4" xfId="1159"/>
    <cellStyle name="Accent5 4 2" xfId="4961"/>
    <cellStyle name="Accent5 5" xfId="1160"/>
    <cellStyle name="Accent5 6" xfId="1161"/>
    <cellStyle name="Accent5 7" xfId="1162"/>
    <cellStyle name="Accent5 8" xfId="1163"/>
    <cellStyle name="Accent5 9" xfId="1164"/>
    <cellStyle name="Accent6 10" xfId="1165"/>
    <cellStyle name="Accent6 11" xfId="1166"/>
    <cellStyle name="Accent6 12" xfId="1167"/>
    <cellStyle name="Accent6 13" xfId="1168"/>
    <cellStyle name="Accent6 14" xfId="1169"/>
    <cellStyle name="Accent6 15" xfId="1170"/>
    <cellStyle name="Accent6 16" xfId="1171"/>
    <cellStyle name="Accent6 17" xfId="1172"/>
    <cellStyle name="Accent6 17 2" xfId="4962"/>
    <cellStyle name="Accent6 18" xfId="1173"/>
    <cellStyle name="Accent6 19" xfId="1174"/>
    <cellStyle name="Accent6 2" xfId="1175"/>
    <cellStyle name="Accent6 2 2" xfId="1176"/>
    <cellStyle name="Accent6 2 2 2" xfId="1177"/>
    <cellStyle name="Accent6 2 2 2 2" xfId="1178"/>
    <cellStyle name="Accent6 2 2 2 3" xfId="1179"/>
    <cellStyle name="Accent6 2 2 2 4" xfId="1180"/>
    <cellStyle name="Accent6 2 2 2 5" xfId="1181"/>
    <cellStyle name="Accent6 2 2 3" xfId="1182"/>
    <cellStyle name="Accent6 2 2 4" xfId="1183"/>
    <cellStyle name="Accent6 2 2 5" xfId="1184"/>
    <cellStyle name="Accent6 2 3" xfId="1185"/>
    <cellStyle name="Accent6 2 4" xfId="1186"/>
    <cellStyle name="Accent6 2 5" xfId="1187"/>
    <cellStyle name="Accent6 2 6" xfId="1188"/>
    <cellStyle name="Accent6 2 7" xfId="1189"/>
    <cellStyle name="Accent6 2 8" xfId="1190"/>
    <cellStyle name="Accent6 2 9" xfId="1191"/>
    <cellStyle name="Accent6 20" xfId="1192"/>
    <cellStyle name="Accent6 21" xfId="1193"/>
    <cellStyle name="Accent6 22" xfId="1194"/>
    <cellStyle name="Accent6 3" xfId="1195"/>
    <cellStyle name="Accent6 3 2" xfId="4963"/>
    <cellStyle name="Accent6 4" xfId="1196"/>
    <cellStyle name="Accent6 4 2" xfId="4964"/>
    <cellStyle name="Accent6 5" xfId="1197"/>
    <cellStyle name="Accent6 6" xfId="1198"/>
    <cellStyle name="Accent6 7" xfId="1199"/>
    <cellStyle name="Accent6 8" xfId="1200"/>
    <cellStyle name="Accent6 9" xfId="1201"/>
    <cellStyle name="Bad 10" xfId="1202"/>
    <cellStyle name="Bad 11" xfId="1203"/>
    <cellStyle name="Bad 12" xfId="1204"/>
    <cellStyle name="Bad 13" xfId="1205"/>
    <cellStyle name="Bad 14" xfId="1206"/>
    <cellStyle name="Bad 15" xfId="1207"/>
    <cellStyle name="Bad 16" xfId="1208"/>
    <cellStyle name="Bad 17" xfId="1209"/>
    <cellStyle name="Bad 17 2" xfId="4965"/>
    <cellStyle name="Bad 18" xfId="1210"/>
    <cellStyle name="Bad 19" xfId="1211"/>
    <cellStyle name="Bad 2" xfId="1212"/>
    <cellStyle name="Bad 2 2" xfId="1213"/>
    <cellStyle name="Bad 2 2 2" xfId="1214"/>
    <cellStyle name="Bad 2 2 2 2" xfId="1215"/>
    <cellStyle name="Bad 2 2 2 3" xfId="1216"/>
    <cellStyle name="Bad 2 2 2 4" xfId="1217"/>
    <cellStyle name="Bad 2 2 2 5" xfId="1218"/>
    <cellStyle name="Bad 2 2 3" xfId="1219"/>
    <cellStyle name="Bad 2 2 4" xfId="1220"/>
    <cellStyle name="Bad 2 2 5" xfId="1221"/>
    <cellStyle name="Bad 2 3" xfId="1222"/>
    <cellStyle name="Bad 2 4" xfId="1223"/>
    <cellStyle name="Bad 2 5" xfId="1224"/>
    <cellStyle name="Bad 2 6" xfId="1225"/>
    <cellStyle name="Bad 2 7" xfId="1226"/>
    <cellStyle name="Bad 2 8" xfId="1227"/>
    <cellStyle name="Bad 2 9" xfId="1228"/>
    <cellStyle name="Bad 20" xfId="1229"/>
    <cellStyle name="Bad 21" xfId="1230"/>
    <cellStyle name="Bad 22" xfId="1231"/>
    <cellStyle name="Bad 3" xfId="1232"/>
    <cellStyle name="Bad 3 2" xfId="4966"/>
    <cellStyle name="Bad 4" xfId="1233"/>
    <cellStyle name="Bad 5" xfId="1234"/>
    <cellStyle name="Bad 6" xfId="1235"/>
    <cellStyle name="Bad 7" xfId="1236"/>
    <cellStyle name="Bad 8" xfId="1237"/>
    <cellStyle name="Bad 9" xfId="1238"/>
    <cellStyle name="c" xfId="4967"/>
    <cellStyle name="Calculation 10" xfId="1239"/>
    <cellStyle name="Calculation 10 10" xfId="4968"/>
    <cellStyle name="Calculation 10 11" xfId="4969"/>
    <cellStyle name="Calculation 10 12" xfId="4970"/>
    <cellStyle name="Calculation 10 2" xfId="4971"/>
    <cellStyle name="Calculation 10 2 2" xfId="4972"/>
    <cellStyle name="Calculation 10 2 2 2" xfId="4973"/>
    <cellStyle name="Calculation 10 2 3" xfId="4974"/>
    <cellStyle name="Calculation 10 2 3 2" xfId="4975"/>
    <cellStyle name="Calculation 10 2 4" xfId="4976"/>
    <cellStyle name="Calculation 10 2 4 2" xfId="4977"/>
    <cellStyle name="Calculation 10 2 5" xfId="4978"/>
    <cellStyle name="Calculation 10 2 5 2" xfId="4979"/>
    <cellStyle name="Calculation 10 2 6" xfId="4980"/>
    <cellStyle name="Calculation 10 2 6 2" xfId="4981"/>
    <cellStyle name="Calculation 10 2 7" xfId="4982"/>
    <cellStyle name="Calculation 10 2 7 2" xfId="4983"/>
    <cellStyle name="Calculation 10 2 8" xfId="4984"/>
    <cellStyle name="Calculation 10 2 8 2" xfId="4985"/>
    <cellStyle name="Calculation 10 2 9" xfId="4986"/>
    <cellStyle name="Calculation 10 3" xfId="4987"/>
    <cellStyle name="Calculation 10 3 2" xfId="4988"/>
    <cellStyle name="Calculation 10 4" xfId="4989"/>
    <cellStyle name="Calculation 10 4 2" xfId="4990"/>
    <cellStyle name="Calculation 10 5" xfId="4991"/>
    <cellStyle name="Calculation 10 5 2" xfId="4992"/>
    <cellStyle name="Calculation 10 6" xfId="4993"/>
    <cellStyle name="Calculation 10 6 2" xfId="4994"/>
    <cellStyle name="Calculation 10 7" xfId="4995"/>
    <cellStyle name="Calculation 10 7 2" xfId="4996"/>
    <cellStyle name="Calculation 10 8" xfId="4997"/>
    <cellStyle name="Calculation 10 8 2" xfId="4998"/>
    <cellStyle name="Calculation 10 9" xfId="4999"/>
    <cellStyle name="Calculation 10 9 2" xfId="5000"/>
    <cellStyle name="Calculation 11" xfId="1240"/>
    <cellStyle name="Calculation 11 10" xfId="5001"/>
    <cellStyle name="Calculation 11 11" xfId="5002"/>
    <cellStyle name="Calculation 11 12" xfId="5003"/>
    <cellStyle name="Calculation 11 2" xfId="5004"/>
    <cellStyle name="Calculation 11 2 2" xfId="5005"/>
    <cellStyle name="Calculation 11 2 2 2" xfId="5006"/>
    <cellStyle name="Calculation 11 2 3" xfId="5007"/>
    <cellStyle name="Calculation 11 2 3 2" xfId="5008"/>
    <cellStyle name="Calculation 11 2 4" xfId="5009"/>
    <cellStyle name="Calculation 11 2 4 2" xfId="5010"/>
    <cellStyle name="Calculation 11 2 5" xfId="5011"/>
    <cellStyle name="Calculation 11 2 5 2" xfId="5012"/>
    <cellStyle name="Calculation 11 2 6" xfId="5013"/>
    <cellStyle name="Calculation 11 2 6 2" xfId="5014"/>
    <cellStyle name="Calculation 11 2 7" xfId="5015"/>
    <cellStyle name="Calculation 11 2 7 2" xfId="5016"/>
    <cellStyle name="Calculation 11 2 8" xfId="5017"/>
    <cellStyle name="Calculation 11 2 8 2" xfId="5018"/>
    <cellStyle name="Calculation 11 2 9" xfId="5019"/>
    <cellStyle name="Calculation 11 3" xfId="5020"/>
    <cellStyle name="Calculation 11 3 2" xfId="5021"/>
    <cellStyle name="Calculation 11 4" xfId="5022"/>
    <cellStyle name="Calculation 11 4 2" xfId="5023"/>
    <cellStyle name="Calculation 11 5" xfId="5024"/>
    <cellStyle name="Calculation 11 5 2" xfId="5025"/>
    <cellStyle name="Calculation 11 6" xfId="5026"/>
    <cellStyle name="Calculation 11 6 2" xfId="5027"/>
    <cellStyle name="Calculation 11 7" xfId="5028"/>
    <cellStyle name="Calculation 11 7 2" xfId="5029"/>
    <cellStyle name="Calculation 11 8" xfId="5030"/>
    <cellStyle name="Calculation 11 8 2" xfId="5031"/>
    <cellStyle name="Calculation 11 9" xfId="5032"/>
    <cellStyle name="Calculation 11 9 2" xfId="5033"/>
    <cellStyle name="Calculation 12" xfId="1241"/>
    <cellStyle name="Calculation 12 10" xfId="5034"/>
    <cellStyle name="Calculation 12 11" xfId="5035"/>
    <cellStyle name="Calculation 12 12" xfId="5036"/>
    <cellStyle name="Calculation 12 2" xfId="5037"/>
    <cellStyle name="Calculation 12 2 2" xfId="5038"/>
    <cellStyle name="Calculation 12 2 2 2" xfId="5039"/>
    <cellStyle name="Calculation 12 2 3" xfId="5040"/>
    <cellStyle name="Calculation 12 2 3 2" xfId="5041"/>
    <cellStyle name="Calculation 12 2 4" xfId="5042"/>
    <cellStyle name="Calculation 12 2 4 2" xfId="5043"/>
    <cellStyle name="Calculation 12 2 5" xfId="5044"/>
    <cellStyle name="Calculation 12 2 5 2" xfId="5045"/>
    <cellStyle name="Calculation 12 2 6" xfId="5046"/>
    <cellStyle name="Calculation 12 2 6 2" xfId="5047"/>
    <cellStyle name="Calculation 12 2 7" xfId="5048"/>
    <cellStyle name="Calculation 12 2 7 2" xfId="5049"/>
    <cellStyle name="Calculation 12 2 8" xfId="5050"/>
    <cellStyle name="Calculation 12 2 8 2" xfId="5051"/>
    <cellStyle name="Calculation 12 2 9" xfId="5052"/>
    <cellStyle name="Calculation 12 3" xfId="5053"/>
    <cellStyle name="Calculation 12 3 2" xfId="5054"/>
    <cellStyle name="Calculation 12 4" xfId="5055"/>
    <cellStyle name="Calculation 12 4 2" xfId="5056"/>
    <cellStyle name="Calculation 12 5" xfId="5057"/>
    <cellStyle name="Calculation 12 5 2" xfId="5058"/>
    <cellStyle name="Calculation 12 6" xfId="5059"/>
    <cellStyle name="Calculation 12 6 2" xfId="5060"/>
    <cellStyle name="Calculation 12 7" xfId="5061"/>
    <cellStyle name="Calculation 12 7 2" xfId="5062"/>
    <cellStyle name="Calculation 12 8" xfId="5063"/>
    <cellStyle name="Calculation 12 8 2" xfId="5064"/>
    <cellStyle name="Calculation 12 9" xfId="5065"/>
    <cellStyle name="Calculation 12 9 2" xfId="5066"/>
    <cellStyle name="Calculation 13" xfId="1242"/>
    <cellStyle name="Calculation 13 10" xfId="5067"/>
    <cellStyle name="Calculation 13 11" xfId="5068"/>
    <cellStyle name="Calculation 13 12" xfId="5069"/>
    <cellStyle name="Calculation 13 2" xfId="5070"/>
    <cellStyle name="Calculation 13 2 2" xfId="5071"/>
    <cellStyle name="Calculation 13 2 2 2" xfId="5072"/>
    <cellStyle name="Calculation 13 2 3" xfId="5073"/>
    <cellStyle name="Calculation 13 2 3 2" xfId="5074"/>
    <cellStyle name="Calculation 13 2 4" xfId="5075"/>
    <cellStyle name="Calculation 13 2 4 2" xfId="5076"/>
    <cellStyle name="Calculation 13 2 5" xfId="5077"/>
    <cellStyle name="Calculation 13 2 5 2" xfId="5078"/>
    <cellStyle name="Calculation 13 2 6" xfId="5079"/>
    <cellStyle name="Calculation 13 2 6 2" xfId="5080"/>
    <cellStyle name="Calculation 13 2 7" xfId="5081"/>
    <cellStyle name="Calculation 13 2 7 2" xfId="5082"/>
    <cellStyle name="Calculation 13 2 8" xfId="5083"/>
    <cellStyle name="Calculation 13 2 8 2" xfId="5084"/>
    <cellStyle name="Calculation 13 2 9" xfId="5085"/>
    <cellStyle name="Calculation 13 3" xfId="5086"/>
    <cellStyle name="Calculation 13 3 2" xfId="5087"/>
    <cellStyle name="Calculation 13 4" xfId="5088"/>
    <cellStyle name="Calculation 13 4 2" xfId="5089"/>
    <cellStyle name="Calculation 13 5" xfId="5090"/>
    <cellStyle name="Calculation 13 5 2" xfId="5091"/>
    <cellStyle name="Calculation 13 6" xfId="5092"/>
    <cellStyle name="Calculation 13 6 2" xfId="5093"/>
    <cellStyle name="Calculation 13 7" xfId="5094"/>
    <cellStyle name="Calculation 13 7 2" xfId="5095"/>
    <cellStyle name="Calculation 13 8" xfId="5096"/>
    <cellStyle name="Calculation 13 8 2" xfId="5097"/>
    <cellStyle name="Calculation 13 9" xfId="5098"/>
    <cellStyle name="Calculation 13 9 2" xfId="5099"/>
    <cellStyle name="Calculation 14" xfId="1243"/>
    <cellStyle name="Calculation 14 10" xfId="5100"/>
    <cellStyle name="Calculation 14 11" xfId="5101"/>
    <cellStyle name="Calculation 14 12" xfId="5102"/>
    <cellStyle name="Calculation 14 2" xfId="5103"/>
    <cellStyle name="Calculation 14 2 2" xfId="5104"/>
    <cellStyle name="Calculation 14 2 2 2" xfId="5105"/>
    <cellStyle name="Calculation 14 2 3" xfId="5106"/>
    <cellStyle name="Calculation 14 2 3 2" xfId="5107"/>
    <cellStyle name="Calculation 14 2 4" xfId="5108"/>
    <cellStyle name="Calculation 14 2 4 2" xfId="5109"/>
    <cellStyle name="Calculation 14 2 5" xfId="5110"/>
    <cellStyle name="Calculation 14 2 5 2" xfId="5111"/>
    <cellStyle name="Calculation 14 2 6" xfId="5112"/>
    <cellStyle name="Calculation 14 2 6 2" xfId="5113"/>
    <cellStyle name="Calculation 14 2 7" xfId="5114"/>
    <cellStyle name="Calculation 14 2 7 2" xfId="5115"/>
    <cellStyle name="Calculation 14 2 8" xfId="5116"/>
    <cellStyle name="Calculation 14 2 8 2" xfId="5117"/>
    <cellStyle name="Calculation 14 2 9" xfId="5118"/>
    <cellStyle name="Calculation 14 3" xfId="5119"/>
    <cellStyle name="Calculation 14 3 2" xfId="5120"/>
    <cellStyle name="Calculation 14 4" xfId="5121"/>
    <cellStyle name="Calculation 14 4 2" xfId="5122"/>
    <cellStyle name="Calculation 14 5" xfId="5123"/>
    <cellStyle name="Calculation 14 5 2" xfId="5124"/>
    <cellStyle name="Calculation 14 6" xfId="5125"/>
    <cellStyle name="Calculation 14 6 2" xfId="5126"/>
    <cellStyle name="Calculation 14 7" xfId="5127"/>
    <cellStyle name="Calculation 14 7 2" xfId="5128"/>
    <cellStyle name="Calculation 14 8" xfId="5129"/>
    <cellStyle name="Calculation 14 8 2" xfId="5130"/>
    <cellStyle name="Calculation 14 9" xfId="5131"/>
    <cellStyle name="Calculation 14 9 2" xfId="5132"/>
    <cellStyle name="Calculation 15" xfId="1244"/>
    <cellStyle name="Calculation 15 10" xfId="5133"/>
    <cellStyle name="Calculation 15 11" xfId="5134"/>
    <cellStyle name="Calculation 15 12" xfId="5135"/>
    <cellStyle name="Calculation 15 2" xfId="5136"/>
    <cellStyle name="Calculation 15 2 2" xfId="5137"/>
    <cellStyle name="Calculation 15 2 2 2" xfId="5138"/>
    <cellStyle name="Calculation 15 2 3" xfId="5139"/>
    <cellStyle name="Calculation 15 2 3 2" xfId="5140"/>
    <cellStyle name="Calculation 15 2 4" xfId="5141"/>
    <cellStyle name="Calculation 15 2 4 2" xfId="5142"/>
    <cellStyle name="Calculation 15 2 5" xfId="5143"/>
    <cellStyle name="Calculation 15 2 5 2" xfId="5144"/>
    <cellStyle name="Calculation 15 2 6" xfId="5145"/>
    <cellStyle name="Calculation 15 2 6 2" xfId="5146"/>
    <cellStyle name="Calculation 15 2 7" xfId="5147"/>
    <cellStyle name="Calculation 15 2 7 2" xfId="5148"/>
    <cellStyle name="Calculation 15 2 8" xfId="5149"/>
    <cellStyle name="Calculation 15 2 8 2" xfId="5150"/>
    <cellStyle name="Calculation 15 2 9" xfId="5151"/>
    <cellStyle name="Calculation 15 3" xfId="5152"/>
    <cellStyle name="Calculation 15 3 2" xfId="5153"/>
    <cellStyle name="Calculation 15 4" xfId="5154"/>
    <cellStyle name="Calculation 15 4 2" xfId="5155"/>
    <cellStyle name="Calculation 15 5" xfId="5156"/>
    <cellStyle name="Calculation 15 5 2" xfId="5157"/>
    <cellStyle name="Calculation 15 6" xfId="5158"/>
    <cellStyle name="Calculation 15 6 2" xfId="5159"/>
    <cellStyle name="Calculation 15 7" xfId="5160"/>
    <cellStyle name="Calculation 15 7 2" xfId="5161"/>
    <cellStyle name="Calculation 15 8" xfId="5162"/>
    <cellStyle name="Calculation 15 8 2" xfId="5163"/>
    <cellStyle name="Calculation 15 9" xfId="5164"/>
    <cellStyle name="Calculation 15 9 2" xfId="5165"/>
    <cellStyle name="Calculation 16" xfId="1245"/>
    <cellStyle name="Calculation 16 10" xfId="5166"/>
    <cellStyle name="Calculation 16 11" xfId="5167"/>
    <cellStyle name="Calculation 16 12" xfId="5168"/>
    <cellStyle name="Calculation 16 2" xfId="5169"/>
    <cellStyle name="Calculation 16 2 2" xfId="5170"/>
    <cellStyle name="Calculation 16 2 2 2" xfId="5171"/>
    <cellStyle name="Calculation 16 2 3" xfId="5172"/>
    <cellStyle name="Calculation 16 2 3 2" xfId="5173"/>
    <cellStyle name="Calculation 16 2 4" xfId="5174"/>
    <cellStyle name="Calculation 16 2 4 2" xfId="5175"/>
    <cellStyle name="Calculation 16 2 5" xfId="5176"/>
    <cellStyle name="Calculation 16 2 5 2" xfId="5177"/>
    <cellStyle name="Calculation 16 2 6" xfId="5178"/>
    <cellStyle name="Calculation 16 2 6 2" xfId="5179"/>
    <cellStyle name="Calculation 16 2 7" xfId="5180"/>
    <cellStyle name="Calculation 16 2 7 2" xfId="5181"/>
    <cellStyle name="Calculation 16 2 8" xfId="5182"/>
    <cellStyle name="Calculation 16 2 8 2" xfId="5183"/>
    <cellStyle name="Calculation 16 2 9" xfId="5184"/>
    <cellStyle name="Calculation 16 3" xfId="5185"/>
    <cellStyle name="Calculation 16 3 2" xfId="5186"/>
    <cellStyle name="Calculation 16 4" xfId="5187"/>
    <cellStyle name="Calculation 16 4 2" xfId="5188"/>
    <cellStyle name="Calculation 16 5" xfId="5189"/>
    <cellStyle name="Calculation 16 5 2" xfId="5190"/>
    <cellStyle name="Calculation 16 6" xfId="5191"/>
    <cellStyle name="Calculation 16 6 2" xfId="5192"/>
    <cellStyle name="Calculation 16 7" xfId="5193"/>
    <cellStyle name="Calculation 16 7 2" xfId="5194"/>
    <cellStyle name="Calculation 16 8" xfId="5195"/>
    <cellStyle name="Calculation 16 8 2" xfId="5196"/>
    <cellStyle name="Calculation 16 9" xfId="5197"/>
    <cellStyle name="Calculation 16 9 2" xfId="5198"/>
    <cellStyle name="Calculation 17" xfId="1246"/>
    <cellStyle name="Calculation 17 10" xfId="5199"/>
    <cellStyle name="Calculation 17 11" xfId="5200"/>
    <cellStyle name="Calculation 17 2" xfId="5201"/>
    <cellStyle name="Calculation 17 2 2" xfId="5202"/>
    <cellStyle name="Calculation 17 2 2 2" xfId="5203"/>
    <cellStyle name="Calculation 17 2 3" xfId="5204"/>
    <cellStyle name="Calculation 17 2 3 2" xfId="5205"/>
    <cellStyle name="Calculation 17 2 4" xfId="5206"/>
    <cellStyle name="Calculation 17 2 4 2" xfId="5207"/>
    <cellStyle name="Calculation 17 2 5" xfId="5208"/>
    <cellStyle name="Calculation 17 2 5 2" xfId="5209"/>
    <cellStyle name="Calculation 17 2 6" xfId="5210"/>
    <cellStyle name="Calculation 17 2 6 2" xfId="5211"/>
    <cellStyle name="Calculation 17 2 7" xfId="5212"/>
    <cellStyle name="Calculation 17 2 7 2" xfId="5213"/>
    <cellStyle name="Calculation 17 2 8" xfId="5214"/>
    <cellStyle name="Calculation 17 2 8 2" xfId="5215"/>
    <cellStyle name="Calculation 17 2 9" xfId="5216"/>
    <cellStyle name="Calculation 17 3" xfId="5217"/>
    <cellStyle name="Calculation 17 3 2" xfId="5218"/>
    <cellStyle name="Calculation 17 4" xfId="5219"/>
    <cellStyle name="Calculation 17 4 2" xfId="5220"/>
    <cellStyle name="Calculation 17 5" xfId="5221"/>
    <cellStyle name="Calculation 17 5 2" xfId="5222"/>
    <cellStyle name="Calculation 17 6" xfId="5223"/>
    <cellStyle name="Calculation 17 6 2" xfId="5224"/>
    <cellStyle name="Calculation 17 7" xfId="5225"/>
    <cellStyle name="Calculation 17 7 2" xfId="5226"/>
    <cellStyle name="Calculation 17 8" xfId="5227"/>
    <cellStyle name="Calculation 17 8 2" xfId="5228"/>
    <cellStyle name="Calculation 17 9" xfId="5229"/>
    <cellStyle name="Calculation 17 9 2" xfId="5230"/>
    <cellStyle name="Calculation 18" xfId="1247"/>
    <cellStyle name="Calculation 18 10" xfId="5231"/>
    <cellStyle name="Calculation 18 2" xfId="5232"/>
    <cellStyle name="Calculation 18 2 2" xfId="5233"/>
    <cellStyle name="Calculation 18 2 2 2" xfId="5234"/>
    <cellStyle name="Calculation 18 2 3" xfId="5235"/>
    <cellStyle name="Calculation 18 2 3 2" xfId="5236"/>
    <cellStyle name="Calculation 18 2 4" xfId="5237"/>
    <cellStyle name="Calculation 18 2 4 2" xfId="5238"/>
    <cellStyle name="Calculation 18 2 5" xfId="5239"/>
    <cellStyle name="Calculation 18 2 5 2" xfId="5240"/>
    <cellStyle name="Calculation 18 2 6" xfId="5241"/>
    <cellStyle name="Calculation 18 2 6 2" xfId="5242"/>
    <cellStyle name="Calculation 18 2 7" xfId="5243"/>
    <cellStyle name="Calculation 18 2 7 2" xfId="5244"/>
    <cellStyle name="Calculation 18 2 8" xfId="5245"/>
    <cellStyle name="Calculation 18 2 8 2" xfId="5246"/>
    <cellStyle name="Calculation 18 2 9" xfId="5247"/>
    <cellStyle name="Calculation 18 3" xfId="5248"/>
    <cellStyle name="Calculation 18 3 2" xfId="5249"/>
    <cellStyle name="Calculation 18 4" xfId="5250"/>
    <cellStyle name="Calculation 18 4 2" xfId="5251"/>
    <cellStyle name="Calculation 18 5" xfId="5252"/>
    <cellStyle name="Calculation 18 5 2" xfId="5253"/>
    <cellStyle name="Calculation 18 6" xfId="5254"/>
    <cellStyle name="Calculation 18 6 2" xfId="5255"/>
    <cellStyle name="Calculation 18 7" xfId="5256"/>
    <cellStyle name="Calculation 18 7 2" xfId="5257"/>
    <cellStyle name="Calculation 18 8" xfId="5258"/>
    <cellStyle name="Calculation 18 8 2" xfId="5259"/>
    <cellStyle name="Calculation 18 9" xfId="5260"/>
    <cellStyle name="Calculation 18 9 2" xfId="5261"/>
    <cellStyle name="Calculation 19" xfId="1248"/>
    <cellStyle name="Calculation 19 10" xfId="5262"/>
    <cellStyle name="Calculation 19 2" xfId="5263"/>
    <cellStyle name="Calculation 19 2 2" xfId="5264"/>
    <cellStyle name="Calculation 19 2 2 2" xfId="5265"/>
    <cellStyle name="Calculation 19 2 3" xfId="5266"/>
    <cellStyle name="Calculation 19 2 3 2" xfId="5267"/>
    <cellStyle name="Calculation 19 2 4" xfId="5268"/>
    <cellStyle name="Calculation 19 2 4 2" xfId="5269"/>
    <cellStyle name="Calculation 19 2 5" xfId="5270"/>
    <cellStyle name="Calculation 19 2 5 2" xfId="5271"/>
    <cellStyle name="Calculation 19 2 6" xfId="5272"/>
    <cellStyle name="Calculation 19 2 6 2" xfId="5273"/>
    <cellStyle name="Calculation 19 2 7" xfId="5274"/>
    <cellStyle name="Calculation 19 2 7 2" xfId="5275"/>
    <cellStyle name="Calculation 19 2 8" xfId="5276"/>
    <cellStyle name="Calculation 19 2 8 2" xfId="5277"/>
    <cellStyle name="Calculation 19 2 9" xfId="5278"/>
    <cellStyle name="Calculation 19 3" xfId="5279"/>
    <cellStyle name="Calculation 19 3 2" xfId="5280"/>
    <cellStyle name="Calculation 19 4" xfId="5281"/>
    <cellStyle name="Calculation 19 4 2" xfId="5282"/>
    <cellStyle name="Calculation 19 5" xfId="5283"/>
    <cellStyle name="Calculation 19 5 2" xfId="5284"/>
    <cellStyle name="Calculation 19 6" xfId="5285"/>
    <cellStyle name="Calculation 19 6 2" xfId="5286"/>
    <cellStyle name="Calculation 19 7" xfId="5287"/>
    <cellStyle name="Calculation 19 7 2" xfId="5288"/>
    <cellStyle name="Calculation 19 8" xfId="5289"/>
    <cellStyle name="Calculation 19 8 2" xfId="5290"/>
    <cellStyle name="Calculation 19 9" xfId="5291"/>
    <cellStyle name="Calculation 19 9 2" xfId="5292"/>
    <cellStyle name="Calculation 2" xfId="1249"/>
    <cellStyle name="Calculation 2 10" xfId="5293"/>
    <cellStyle name="Calculation 2 2" xfId="1250"/>
    <cellStyle name="Calculation 2 2 10" xfId="5294"/>
    <cellStyle name="Calculation 2 2 11" xfId="5295"/>
    <cellStyle name="Calculation 2 2 2" xfId="1251"/>
    <cellStyle name="Calculation 2 2 2 2" xfId="1252"/>
    <cellStyle name="Calculation 2 2 2 3" xfId="1253"/>
    <cellStyle name="Calculation 2 2 2 4" xfId="1254"/>
    <cellStyle name="Calculation 2 2 2 5" xfId="1255"/>
    <cellStyle name="Calculation 2 2 3" xfId="1256"/>
    <cellStyle name="Calculation 2 2 3 2" xfId="5296"/>
    <cellStyle name="Calculation 2 2 4" xfId="1257"/>
    <cellStyle name="Calculation 2 2 4 2" xfId="5297"/>
    <cellStyle name="Calculation 2 2 5" xfId="1258"/>
    <cellStyle name="Calculation 2 2 5 2" xfId="5298"/>
    <cellStyle name="Calculation 2 2 6" xfId="5299"/>
    <cellStyle name="Calculation 2 2 6 2" xfId="5300"/>
    <cellStyle name="Calculation 2 2 7" xfId="5301"/>
    <cellStyle name="Calculation 2 2 7 2" xfId="5302"/>
    <cellStyle name="Calculation 2 2 8" xfId="5303"/>
    <cellStyle name="Calculation 2 2 8 2" xfId="5304"/>
    <cellStyle name="Calculation 2 2 9" xfId="5305"/>
    <cellStyle name="Calculation 2 3" xfId="1259"/>
    <cellStyle name="Calculation 2 3 2" xfId="5306"/>
    <cellStyle name="Calculation 2 4" xfId="1260"/>
    <cellStyle name="Calculation 2 4 2" xfId="5307"/>
    <cellStyle name="Calculation 2 5" xfId="1261"/>
    <cellStyle name="Calculation 2 5 2" xfId="5308"/>
    <cellStyle name="Calculation 2 6" xfId="1262"/>
    <cellStyle name="Calculation 2 6 2" xfId="5309"/>
    <cellStyle name="Calculation 2 7" xfId="1263"/>
    <cellStyle name="Calculation 2 7 2" xfId="5310"/>
    <cellStyle name="Calculation 2 8" xfId="1264"/>
    <cellStyle name="Calculation 2 8 2" xfId="5311"/>
    <cellStyle name="Calculation 2 9" xfId="1265"/>
    <cellStyle name="Calculation 20" xfId="1266"/>
    <cellStyle name="Calculation 20 10" xfId="5312"/>
    <cellStyle name="Calculation 20 2" xfId="5313"/>
    <cellStyle name="Calculation 20 2 2" xfId="5314"/>
    <cellStyle name="Calculation 20 2 2 2" xfId="5315"/>
    <cellStyle name="Calculation 20 2 3" xfId="5316"/>
    <cellStyle name="Calculation 20 2 3 2" xfId="5317"/>
    <cellStyle name="Calculation 20 2 4" xfId="5318"/>
    <cellStyle name="Calculation 20 2 4 2" xfId="5319"/>
    <cellStyle name="Calculation 20 2 5" xfId="5320"/>
    <cellStyle name="Calculation 20 2 5 2" xfId="5321"/>
    <cellStyle name="Calculation 20 2 6" xfId="5322"/>
    <cellStyle name="Calculation 20 2 6 2" xfId="5323"/>
    <cellStyle name="Calculation 20 2 7" xfId="5324"/>
    <cellStyle name="Calculation 20 2 7 2" xfId="5325"/>
    <cellStyle name="Calculation 20 2 8" xfId="5326"/>
    <cellStyle name="Calculation 20 2 8 2" xfId="5327"/>
    <cellStyle name="Calculation 20 2 9" xfId="5328"/>
    <cellStyle name="Calculation 20 3" xfId="5329"/>
    <cellStyle name="Calculation 20 3 2" xfId="5330"/>
    <cellStyle name="Calculation 20 4" xfId="5331"/>
    <cellStyle name="Calculation 20 4 2" xfId="5332"/>
    <cellStyle name="Calculation 20 5" xfId="5333"/>
    <cellStyle name="Calculation 20 5 2" xfId="5334"/>
    <cellStyle name="Calculation 20 6" xfId="5335"/>
    <cellStyle name="Calculation 20 6 2" xfId="5336"/>
    <cellStyle name="Calculation 20 7" xfId="5337"/>
    <cellStyle name="Calculation 20 7 2" xfId="5338"/>
    <cellStyle name="Calculation 20 8" xfId="5339"/>
    <cellStyle name="Calculation 20 8 2" xfId="5340"/>
    <cellStyle name="Calculation 20 9" xfId="5341"/>
    <cellStyle name="Calculation 20 9 2" xfId="5342"/>
    <cellStyle name="Calculation 21" xfId="1267"/>
    <cellStyle name="Calculation 21 10" xfId="5343"/>
    <cellStyle name="Calculation 21 2" xfId="5344"/>
    <cellStyle name="Calculation 21 2 2" xfId="5345"/>
    <cellStyle name="Calculation 21 2 2 2" xfId="5346"/>
    <cellStyle name="Calculation 21 2 3" xfId="5347"/>
    <cellStyle name="Calculation 21 2 3 2" xfId="5348"/>
    <cellStyle name="Calculation 21 2 4" xfId="5349"/>
    <cellStyle name="Calculation 21 2 4 2" xfId="5350"/>
    <cellStyle name="Calculation 21 2 5" xfId="5351"/>
    <cellStyle name="Calculation 21 2 5 2" xfId="5352"/>
    <cellStyle name="Calculation 21 2 6" xfId="5353"/>
    <cellStyle name="Calculation 21 2 6 2" xfId="5354"/>
    <cellStyle name="Calculation 21 2 7" xfId="5355"/>
    <cellStyle name="Calculation 21 2 7 2" xfId="5356"/>
    <cellStyle name="Calculation 21 2 8" xfId="5357"/>
    <cellStyle name="Calculation 21 2 8 2" xfId="5358"/>
    <cellStyle name="Calculation 21 2 9" xfId="5359"/>
    <cellStyle name="Calculation 21 3" xfId="5360"/>
    <cellStyle name="Calculation 21 3 2" xfId="5361"/>
    <cellStyle name="Calculation 21 4" xfId="5362"/>
    <cellStyle name="Calculation 21 4 2" xfId="5363"/>
    <cellStyle name="Calculation 21 5" xfId="5364"/>
    <cellStyle name="Calculation 21 5 2" xfId="5365"/>
    <cellStyle name="Calculation 21 6" xfId="5366"/>
    <cellStyle name="Calculation 21 6 2" xfId="5367"/>
    <cellStyle name="Calculation 21 7" xfId="5368"/>
    <cellStyle name="Calculation 21 7 2" xfId="5369"/>
    <cellStyle name="Calculation 21 8" xfId="5370"/>
    <cellStyle name="Calculation 21 8 2" xfId="5371"/>
    <cellStyle name="Calculation 21 9" xfId="5372"/>
    <cellStyle name="Calculation 21 9 2" xfId="5373"/>
    <cellStyle name="Calculation 22" xfId="1268"/>
    <cellStyle name="Calculation 22 2" xfId="5374"/>
    <cellStyle name="Calculation 22 2 2" xfId="5375"/>
    <cellStyle name="Calculation 22 3" xfId="5376"/>
    <cellStyle name="Calculation 22 3 2" xfId="5377"/>
    <cellStyle name="Calculation 22 4" xfId="5378"/>
    <cellStyle name="Calculation 22 4 2" xfId="5379"/>
    <cellStyle name="Calculation 22 5" xfId="5380"/>
    <cellStyle name="Calculation 22 5 2" xfId="5381"/>
    <cellStyle name="Calculation 22 6" xfId="5382"/>
    <cellStyle name="Calculation 22 6 2" xfId="5383"/>
    <cellStyle name="Calculation 22 7" xfId="5384"/>
    <cellStyle name="Calculation 22 7 2" xfId="5385"/>
    <cellStyle name="Calculation 22 8" xfId="5386"/>
    <cellStyle name="Calculation 22 8 2" xfId="5387"/>
    <cellStyle name="Calculation 22 9" xfId="5388"/>
    <cellStyle name="Calculation 3" xfId="1269"/>
    <cellStyle name="Calculation 3 10" xfId="5389"/>
    <cellStyle name="Calculation 3 11" xfId="5390"/>
    <cellStyle name="Calculation 3 2" xfId="5391"/>
    <cellStyle name="Calculation 3 2 10" xfId="5392"/>
    <cellStyle name="Calculation 3 2 2" xfId="5393"/>
    <cellStyle name="Calculation 3 2 2 2" xfId="5394"/>
    <cellStyle name="Calculation 3 2 3" xfId="5395"/>
    <cellStyle name="Calculation 3 2 3 2" xfId="5396"/>
    <cellStyle name="Calculation 3 2 4" xfId="5397"/>
    <cellStyle name="Calculation 3 2 4 2" xfId="5398"/>
    <cellStyle name="Calculation 3 2 5" xfId="5399"/>
    <cellStyle name="Calculation 3 2 5 2" xfId="5400"/>
    <cellStyle name="Calculation 3 2 6" xfId="5401"/>
    <cellStyle name="Calculation 3 2 6 2" xfId="5402"/>
    <cellStyle name="Calculation 3 2 7" xfId="5403"/>
    <cellStyle name="Calculation 3 2 7 2" xfId="5404"/>
    <cellStyle name="Calculation 3 2 8" xfId="5405"/>
    <cellStyle name="Calculation 3 2 8 2" xfId="5406"/>
    <cellStyle name="Calculation 3 2 9" xfId="5407"/>
    <cellStyle name="Calculation 3 3" xfId="5408"/>
    <cellStyle name="Calculation 3 3 2" xfId="5409"/>
    <cellStyle name="Calculation 3 4" xfId="5410"/>
    <cellStyle name="Calculation 3 4 2" xfId="5411"/>
    <cellStyle name="Calculation 3 5" xfId="5412"/>
    <cellStyle name="Calculation 3 5 2" xfId="5413"/>
    <cellStyle name="Calculation 3 6" xfId="5414"/>
    <cellStyle name="Calculation 3 6 2" xfId="5415"/>
    <cellStyle name="Calculation 3 7" xfId="5416"/>
    <cellStyle name="Calculation 3 7 2" xfId="5417"/>
    <cellStyle name="Calculation 3 8" xfId="5418"/>
    <cellStyle name="Calculation 3 8 2" xfId="5419"/>
    <cellStyle name="Calculation 3 9" xfId="5420"/>
    <cellStyle name="Calculation 3 9 2" xfId="5421"/>
    <cellStyle name="Calculation 4" xfId="1270"/>
    <cellStyle name="Calculation 4 10" xfId="5422"/>
    <cellStyle name="Calculation 4 11" xfId="5423"/>
    <cellStyle name="Calculation 4 12" xfId="5424"/>
    <cellStyle name="Calculation 4 2" xfId="5425"/>
    <cellStyle name="Calculation 4 2 2" xfId="5426"/>
    <cellStyle name="Calculation 4 2 2 2" xfId="5427"/>
    <cellStyle name="Calculation 4 2 3" xfId="5428"/>
    <cellStyle name="Calculation 4 2 3 2" xfId="5429"/>
    <cellStyle name="Calculation 4 2 4" xfId="5430"/>
    <cellStyle name="Calculation 4 2 4 2" xfId="5431"/>
    <cellStyle name="Calculation 4 2 5" xfId="5432"/>
    <cellStyle name="Calculation 4 2 5 2" xfId="5433"/>
    <cellStyle name="Calculation 4 2 6" xfId="5434"/>
    <cellStyle name="Calculation 4 2 6 2" xfId="5435"/>
    <cellStyle name="Calculation 4 2 7" xfId="5436"/>
    <cellStyle name="Calculation 4 2 7 2" xfId="5437"/>
    <cellStyle name="Calculation 4 2 8" xfId="5438"/>
    <cellStyle name="Calculation 4 2 8 2" xfId="5439"/>
    <cellStyle name="Calculation 4 2 9" xfId="5440"/>
    <cellStyle name="Calculation 4 3" xfId="5441"/>
    <cellStyle name="Calculation 4 3 2" xfId="5442"/>
    <cellStyle name="Calculation 4 4" xfId="5443"/>
    <cellStyle name="Calculation 4 4 2" xfId="5444"/>
    <cellStyle name="Calculation 4 5" xfId="5445"/>
    <cellStyle name="Calculation 4 5 2" xfId="5446"/>
    <cellStyle name="Calculation 4 6" xfId="5447"/>
    <cellStyle name="Calculation 4 6 2" xfId="5448"/>
    <cellStyle name="Calculation 4 7" xfId="5449"/>
    <cellStyle name="Calculation 4 7 2" xfId="5450"/>
    <cellStyle name="Calculation 4 8" xfId="5451"/>
    <cellStyle name="Calculation 4 8 2" xfId="5452"/>
    <cellStyle name="Calculation 4 9" xfId="5453"/>
    <cellStyle name="Calculation 4 9 2" xfId="5454"/>
    <cellStyle name="Calculation 5" xfId="1271"/>
    <cellStyle name="Calculation 5 10" xfId="5455"/>
    <cellStyle name="Calculation 5 11" xfId="5456"/>
    <cellStyle name="Calculation 5 12" xfId="5457"/>
    <cellStyle name="Calculation 5 2" xfId="5458"/>
    <cellStyle name="Calculation 5 2 2" xfId="5459"/>
    <cellStyle name="Calculation 5 2 2 2" xfId="5460"/>
    <cellStyle name="Calculation 5 2 3" xfId="5461"/>
    <cellStyle name="Calculation 5 2 3 2" xfId="5462"/>
    <cellStyle name="Calculation 5 2 4" xfId="5463"/>
    <cellStyle name="Calculation 5 2 4 2" xfId="5464"/>
    <cellStyle name="Calculation 5 2 5" xfId="5465"/>
    <cellStyle name="Calculation 5 2 5 2" xfId="5466"/>
    <cellStyle name="Calculation 5 2 6" xfId="5467"/>
    <cellStyle name="Calculation 5 2 6 2" xfId="5468"/>
    <cellStyle name="Calculation 5 2 7" xfId="5469"/>
    <cellStyle name="Calculation 5 2 7 2" xfId="5470"/>
    <cellStyle name="Calculation 5 2 8" xfId="5471"/>
    <cellStyle name="Calculation 5 2 8 2" xfId="5472"/>
    <cellStyle name="Calculation 5 2 9" xfId="5473"/>
    <cellStyle name="Calculation 5 3" xfId="5474"/>
    <cellStyle name="Calculation 5 3 2" xfId="5475"/>
    <cellStyle name="Calculation 5 4" xfId="5476"/>
    <cellStyle name="Calculation 5 4 2" xfId="5477"/>
    <cellStyle name="Calculation 5 5" xfId="5478"/>
    <cellStyle name="Calculation 5 5 2" xfId="5479"/>
    <cellStyle name="Calculation 5 6" xfId="5480"/>
    <cellStyle name="Calculation 5 6 2" xfId="5481"/>
    <cellStyle name="Calculation 5 7" xfId="5482"/>
    <cellStyle name="Calculation 5 7 2" xfId="5483"/>
    <cellStyle name="Calculation 5 8" xfId="5484"/>
    <cellStyle name="Calculation 5 8 2" xfId="5485"/>
    <cellStyle name="Calculation 5 9" xfId="5486"/>
    <cellStyle name="Calculation 5 9 2" xfId="5487"/>
    <cellStyle name="Calculation 6" xfId="1272"/>
    <cellStyle name="Calculation 6 10" xfId="5488"/>
    <cellStyle name="Calculation 6 11" xfId="5489"/>
    <cellStyle name="Calculation 6 12" xfId="5490"/>
    <cellStyle name="Calculation 6 2" xfId="5491"/>
    <cellStyle name="Calculation 6 2 2" xfId="5492"/>
    <cellStyle name="Calculation 6 2 2 2" xfId="5493"/>
    <cellStyle name="Calculation 6 2 3" xfId="5494"/>
    <cellStyle name="Calculation 6 2 3 2" xfId="5495"/>
    <cellStyle name="Calculation 6 2 4" xfId="5496"/>
    <cellStyle name="Calculation 6 2 4 2" xfId="5497"/>
    <cellStyle name="Calculation 6 2 5" xfId="5498"/>
    <cellStyle name="Calculation 6 2 5 2" xfId="5499"/>
    <cellStyle name="Calculation 6 2 6" xfId="5500"/>
    <cellStyle name="Calculation 6 2 6 2" xfId="5501"/>
    <cellStyle name="Calculation 6 2 7" xfId="5502"/>
    <cellStyle name="Calculation 6 2 7 2" xfId="5503"/>
    <cellStyle name="Calculation 6 2 8" xfId="5504"/>
    <cellStyle name="Calculation 6 2 8 2" xfId="5505"/>
    <cellStyle name="Calculation 6 2 9" xfId="5506"/>
    <cellStyle name="Calculation 6 3" xfId="5507"/>
    <cellStyle name="Calculation 6 3 2" xfId="5508"/>
    <cellStyle name="Calculation 6 4" xfId="5509"/>
    <cellStyle name="Calculation 6 4 2" xfId="5510"/>
    <cellStyle name="Calculation 6 5" xfId="5511"/>
    <cellStyle name="Calculation 6 5 2" xfId="5512"/>
    <cellStyle name="Calculation 6 6" xfId="5513"/>
    <cellStyle name="Calculation 6 6 2" xfId="5514"/>
    <cellStyle name="Calculation 6 7" xfId="5515"/>
    <cellStyle name="Calculation 6 7 2" xfId="5516"/>
    <cellStyle name="Calculation 6 8" xfId="5517"/>
    <cellStyle name="Calculation 6 8 2" xfId="5518"/>
    <cellStyle name="Calculation 6 9" xfId="5519"/>
    <cellStyle name="Calculation 6 9 2" xfId="5520"/>
    <cellStyle name="Calculation 7" xfId="1273"/>
    <cellStyle name="Calculation 7 10" xfId="5521"/>
    <cellStyle name="Calculation 7 11" xfId="5522"/>
    <cellStyle name="Calculation 7 12" xfId="5523"/>
    <cellStyle name="Calculation 7 2" xfId="5524"/>
    <cellStyle name="Calculation 7 2 2" xfId="5525"/>
    <cellStyle name="Calculation 7 2 2 2" xfId="5526"/>
    <cellStyle name="Calculation 7 2 3" xfId="5527"/>
    <cellStyle name="Calculation 7 2 3 2" xfId="5528"/>
    <cellStyle name="Calculation 7 2 4" xfId="5529"/>
    <cellStyle name="Calculation 7 2 4 2" xfId="5530"/>
    <cellStyle name="Calculation 7 2 5" xfId="5531"/>
    <cellStyle name="Calculation 7 2 5 2" xfId="5532"/>
    <cellStyle name="Calculation 7 2 6" xfId="5533"/>
    <cellStyle name="Calculation 7 2 6 2" xfId="5534"/>
    <cellStyle name="Calculation 7 2 7" xfId="5535"/>
    <cellStyle name="Calculation 7 2 7 2" xfId="5536"/>
    <cellStyle name="Calculation 7 2 8" xfId="5537"/>
    <cellStyle name="Calculation 7 2 8 2" xfId="5538"/>
    <cellStyle name="Calculation 7 2 9" xfId="5539"/>
    <cellStyle name="Calculation 7 3" xfId="5540"/>
    <cellStyle name="Calculation 7 3 2" xfId="5541"/>
    <cellStyle name="Calculation 7 4" xfId="5542"/>
    <cellStyle name="Calculation 7 4 2" xfId="5543"/>
    <cellStyle name="Calculation 7 5" xfId="5544"/>
    <cellStyle name="Calculation 7 5 2" xfId="5545"/>
    <cellStyle name="Calculation 7 6" xfId="5546"/>
    <cellStyle name="Calculation 7 6 2" xfId="5547"/>
    <cellStyle name="Calculation 7 7" xfId="5548"/>
    <cellStyle name="Calculation 7 7 2" xfId="5549"/>
    <cellStyle name="Calculation 7 8" xfId="5550"/>
    <cellStyle name="Calculation 7 8 2" xfId="5551"/>
    <cellStyle name="Calculation 7 9" xfId="5552"/>
    <cellStyle name="Calculation 7 9 2" xfId="5553"/>
    <cellStyle name="Calculation 8" xfId="1274"/>
    <cellStyle name="Calculation 8 10" xfId="5554"/>
    <cellStyle name="Calculation 8 11" xfId="5555"/>
    <cellStyle name="Calculation 8 12" xfId="5556"/>
    <cellStyle name="Calculation 8 2" xfId="5557"/>
    <cellStyle name="Calculation 8 2 2" xfId="5558"/>
    <cellStyle name="Calculation 8 2 2 2" xfId="5559"/>
    <cellStyle name="Calculation 8 2 3" xfId="5560"/>
    <cellStyle name="Calculation 8 2 3 2" xfId="5561"/>
    <cellStyle name="Calculation 8 2 4" xfId="5562"/>
    <cellStyle name="Calculation 8 2 4 2" xfId="5563"/>
    <cellStyle name="Calculation 8 2 5" xfId="5564"/>
    <cellStyle name="Calculation 8 2 5 2" xfId="5565"/>
    <cellStyle name="Calculation 8 2 6" xfId="5566"/>
    <cellStyle name="Calculation 8 2 6 2" xfId="5567"/>
    <cellStyle name="Calculation 8 2 7" xfId="5568"/>
    <cellStyle name="Calculation 8 2 7 2" xfId="5569"/>
    <cellStyle name="Calculation 8 2 8" xfId="5570"/>
    <cellStyle name="Calculation 8 2 8 2" xfId="5571"/>
    <cellStyle name="Calculation 8 2 9" xfId="5572"/>
    <cellStyle name="Calculation 8 3" xfId="5573"/>
    <cellStyle name="Calculation 8 3 2" xfId="5574"/>
    <cellStyle name="Calculation 8 4" xfId="5575"/>
    <cellStyle name="Calculation 8 4 2" xfId="5576"/>
    <cellStyle name="Calculation 8 5" xfId="5577"/>
    <cellStyle name="Calculation 8 5 2" xfId="5578"/>
    <cellStyle name="Calculation 8 6" xfId="5579"/>
    <cellStyle name="Calculation 8 6 2" xfId="5580"/>
    <cellStyle name="Calculation 8 7" xfId="5581"/>
    <cellStyle name="Calculation 8 7 2" xfId="5582"/>
    <cellStyle name="Calculation 8 8" xfId="5583"/>
    <cellStyle name="Calculation 8 8 2" xfId="5584"/>
    <cellStyle name="Calculation 8 9" xfId="5585"/>
    <cellStyle name="Calculation 8 9 2" xfId="5586"/>
    <cellStyle name="Calculation 9" xfId="1275"/>
    <cellStyle name="Calculation 9 10" xfId="5587"/>
    <cellStyle name="Calculation 9 11" xfId="5588"/>
    <cellStyle name="Calculation 9 12" xfId="5589"/>
    <cellStyle name="Calculation 9 2" xfId="5590"/>
    <cellStyle name="Calculation 9 2 2" xfId="5591"/>
    <cellStyle name="Calculation 9 2 2 2" xfId="5592"/>
    <cellStyle name="Calculation 9 2 3" xfId="5593"/>
    <cellStyle name="Calculation 9 2 3 2" xfId="5594"/>
    <cellStyle name="Calculation 9 2 4" xfId="5595"/>
    <cellStyle name="Calculation 9 2 4 2" xfId="5596"/>
    <cellStyle name="Calculation 9 2 5" xfId="5597"/>
    <cellStyle name="Calculation 9 2 5 2" xfId="5598"/>
    <cellStyle name="Calculation 9 2 6" xfId="5599"/>
    <cellStyle name="Calculation 9 2 6 2" xfId="5600"/>
    <cellStyle name="Calculation 9 2 7" xfId="5601"/>
    <cellStyle name="Calculation 9 2 7 2" xfId="5602"/>
    <cellStyle name="Calculation 9 2 8" xfId="5603"/>
    <cellStyle name="Calculation 9 2 8 2" xfId="5604"/>
    <cellStyle name="Calculation 9 2 9" xfId="5605"/>
    <cellStyle name="Calculation 9 3" xfId="5606"/>
    <cellStyle name="Calculation 9 3 2" xfId="5607"/>
    <cellStyle name="Calculation 9 4" xfId="5608"/>
    <cellStyle name="Calculation 9 4 2" xfId="5609"/>
    <cellStyle name="Calculation 9 5" xfId="5610"/>
    <cellStyle name="Calculation 9 5 2" xfId="5611"/>
    <cellStyle name="Calculation 9 6" xfId="5612"/>
    <cellStyle name="Calculation 9 6 2" xfId="5613"/>
    <cellStyle name="Calculation 9 7" xfId="5614"/>
    <cellStyle name="Calculation 9 7 2" xfId="5615"/>
    <cellStyle name="Calculation 9 8" xfId="5616"/>
    <cellStyle name="Calculation 9 8 2" xfId="5617"/>
    <cellStyle name="Calculation 9 9" xfId="5618"/>
    <cellStyle name="Calculation 9 9 2" xfId="5619"/>
    <cellStyle name="Check Cell 10" xfId="1276"/>
    <cellStyle name="Check Cell 11" xfId="1277"/>
    <cellStyle name="Check Cell 12" xfId="1278"/>
    <cellStyle name="Check Cell 13" xfId="1279"/>
    <cellStyle name="Check Cell 14" xfId="1280"/>
    <cellStyle name="Check Cell 15" xfId="1281"/>
    <cellStyle name="Check Cell 16" xfId="1282"/>
    <cellStyle name="Check Cell 17" xfId="1283"/>
    <cellStyle name="Check Cell 18" xfId="1284"/>
    <cellStyle name="Check Cell 19" xfId="1285"/>
    <cellStyle name="Check Cell 2" xfId="1286"/>
    <cellStyle name="Check Cell 2 2" xfId="1287"/>
    <cellStyle name="Check Cell 2 2 2" xfId="1288"/>
    <cellStyle name="Check Cell 2 2 2 2" xfId="1289"/>
    <cellStyle name="Check Cell 2 2 2 3" xfId="1290"/>
    <cellStyle name="Check Cell 2 2 2 4" xfId="1291"/>
    <cellStyle name="Check Cell 2 2 2 5" xfId="1292"/>
    <cellStyle name="Check Cell 2 2 3" xfId="1293"/>
    <cellStyle name="Check Cell 2 2 4" xfId="1294"/>
    <cellStyle name="Check Cell 2 2 5" xfId="1295"/>
    <cellStyle name="Check Cell 2 3" xfId="1296"/>
    <cellStyle name="Check Cell 2 4" xfId="1297"/>
    <cellStyle name="Check Cell 2 5" xfId="1298"/>
    <cellStyle name="Check Cell 2 6" xfId="1299"/>
    <cellStyle name="Check Cell 2 7" xfId="1300"/>
    <cellStyle name="Check Cell 2 8" xfId="1301"/>
    <cellStyle name="Check Cell 2 9" xfId="1302"/>
    <cellStyle name="Check Cell 20" xfId="1303"/>
    <cellStyle name="Check Cell 21" xfId="1304"/>
    <cellStyle name="Check Cell 22" xfId="1305"/>
    <cellStyle name="Check Cell 3" xfId="1306"/>
    <cellStyle name="Check Cell 3 2" xfId="5620"/>
    <cellStyle name="Check Cell 4" xfId="1307"/>
    <cellStyle name="Check Cell 5" xfId="1308"/>
    <cellStyle name="Check Cell 6" xfId="1309"/>
    <cellStyle name="Check Cell 7" xfId="1310"/>
    <cellStyle name="Check Cell 8" xfId="1311"/>
    <cellStyle name="Check Cell 9" xfId="1312"/>
    <cellStyle name="CodeEingabe" xfId="5621"/>
    <cellStyle name="ColumnAttributeAbovePrompt" xfId="5622"/>
    <cellStyle name="ColumnAttributeAbovePrompt 2" xfId="5623"/>
    <cellStyle name="ColumnAttributeAbovePrompt 2 2" xfId="5624"/>
    <cellStyle name="ColumnAttributeAbovePrompt 2 3" xfId="5625"/>
    <cellStyle name="ColumnAttributeAbovePrompt 3" xfId="5626"/>
    <cellStyle name="ColumnAttributePrompt" xfId="5627"/>
    <cellStyle name="ColumnAttributePrompt 2" xfId="5628"/>
    <cellStyle name="ColumnAttributePrompt 2 2" xfId="5629"/>
    <cellStyle name="ColumnAttributePrompt 2 3" xfId="5630"/>
    <cellStyle name="ColumnAttributePrompt 3" xfId="5631"/>
    <cellStyle name="ColumnAttributeValue" xfId="5632"/>
    <cellStyle name="ColumnAttributeValue 2" xfId="5633"/>
    <cellStyle name="ColumnAttributeValue 2 2" xfId="5634"/>
    <cellStyle name="ColumnAttributeValue 2 3" xfId="5635"/>
    <cellStyle name="ColumnAttributeValue 3" xfId="5636"/>
    <cellStyle name="ColumnHeadingPrompt" xfId="5637"/>
    <cellStyle name="ColumnHeadingPrompt 2" xfId="5638"/>
    <cellStyle name="ColumnHeadingPrompt 2 2" xfId="5639"/>
    <cellStyle name="ColumnHeadingPrompt 2 3" xfId="5640"/>
    <cellStyle name="ColumnHeadingPrompt 3" xfId="5641"/>
    <cellStyle name="ColumnHeadingValue" xfId="5642"/>
    <cellStyle name="ColumnHeadingValue 2" xfId="5643"/>
    <cellStyle name="ColumnHeadingValue 2 2" xfId="5644"/>
    <cellStyle name="ColumnHeadingValue 3" xfId="5645"/>
    <cellStyle name="Comma" xfId="1" builtinId="3"/>
    <cellStyle name="Comma [0] 2" xfId="5646"/>
    <cellStyle name="Comma [0] 2 2" xfId="5647"/>
    <cellStyle name="Comma [0] 3" xfId="5648"/>
    <cellStyle name="Comma [0] 3 2" xfId="5649"/>
    <cellStyle name="Comma [0] 3 2 2" xfId="5650"/>
    <cellStyle name="Comma [0] 3 2 2 2" xfId="5651"/>
    <cellStyle name="Comma [0] 3 2 3" xfId="5652"/>
    <cellStyle name="Comma [0] 3 2 4" xfId="5653"/>
    <cellStyle name="Comma [0] 3 3" xfId="5654"/>
    <cellStyle name="Comma [0] 3 4" xfId="5655"/>
    <cellStyle name="Comma [0] 3 4 2" xfId="5656"/>
    <cellStyle name="Comma [0] 3 5" xfId="5657"/>
    <cellStyle name="Comma [0] 4" xfId="5658"/>
    <cellStyle name="Comma [0] 4 2" xfId="5659"/>
    <cellStyle name="Comma [0] 5" xfId="5660"/>
    <cellStyle name="Comma [0] 5 2" xfId="5661"/>
    <cellStyle name="Comma [0] 5 2 2" xfId="5662"/>
    <cellStyle name="Comma [0] 5 2 3" xfId="5663"/>
    <cellStyle name="Comma [0] 5 3" xfId="5664"/>
    <cellStyle name="Comma [0] 5 4" xfId="5665"/>
    <cellStyle name="Comma [0] 6" xfId="5666"/>
    <cellStyle name="Comma [0] 6 2" xfId="5667"/>
    <cellStyle name="Comma [0] 6 2 2" xfId="5668"/>
    <cellStyle name="Comma [0] 6 3" xfId="5669"/>
    <cellStyle name="Comma 10" xfId="1313"/>
    <cellStyle name="Comma 10 2" xfId="5670"/>
    <cellStyle name="Comma 10 2 2" xfId="5671"/>
    <cellStyle name="Comma 10 2 2 2" xfId="5672"/>
    <cellStyle name="Comma 10 2 2 2 2" xfId="5673"/>
    <cellStyle name="Comma 10 2 2 2 2 2" xfId="5674"/>
    <cellStyle name="Comma 10 2 2 2 2 2 2" xfId="5675"/>
    <cellStyle name="Comma 10 2 2 2 2 3" xfId="5676"/>
    <cellStyle name="Comma 10 2 2 2 3" xfId="5677"/>
    <cellStyle name="Comma 10 2 2 2 3 2" xfId="5678"/>
    <cellStyle name="Comma 10 2 2 2 4" xfId="5679"/>
    <cellStyle name="Comma 10 2 2 3" xfId="5680"/>
    <cellStyle name="Comma 10 2 2 3 2" xfId="5681"/>
    <cellStyle name="Comma 10 2 2 3 2 2" xfId="5682"/>
    <cellStyle name="Comma 10 2 2 3 3" xfId="5683"/>
    <cellStyle name="Comma 10 2 2 4" xfId="5684"/>
    <cellStyle name="Comma 10 2 2 4 2" xfId="5685"/>
    <cellStyle name="Comma 10 2 2 5" xfId="5686"/>
    <cellStyle name="Comma 10 2 2 6" xfId="5687"/>
    <cellStyle name="Comma 10 2 3" xfId="5688"/>
    <cellStyle name="Comma 10 2 3 2" xfId="5689"/>
    <cellStyle name="Comma 10 2 3 2 2" xfId="5690"/>
    <cellStyle name="Comma 10 2 3 2 2 2" xfId="5691"/>
    <cellStyle name="Comma 10 2 3 2 3" xfId="5692"/>
    <cellStyle name="Comma 10 2 3 3" xfId="5693"/>
    <cellStyle name="Comma 10 2 3 3 2" xfId="5694"/>
    <cellStyle name="Comma 10 2 3 4" xfId="5695"/>
    <cellStyle name="Comma 10 2 4" xfId="5696"/>
    <cellStyle name="Comma 10 2 4 2" xfId="5697"/>
    <cellStyle name="Comma 10 2 4 2 2" xfId="5698"/>
    <cellStyle name="Comma 10 2 4 3" xfId="5699"/>
    <cellStyle name="Comma 10 2 5" xfId="5700"/>
    <cellStyle name="Comma 10 2 5 2" xfId="5701"/>
    <cellStyle name="Comma 10 2 6" xfId="5702"/>
    <cellStyle name="Comma 10 2 7" xfId="5703"/>
    <cellStyle name="Comma 10 3" xfId="5704"/>
    <cellStyle name="Comma 10 3 2" xfId="5705"/>
    <cellStyle name="Comma 10 3 2 2" xfId="5706"/>
    <cellStyle name="Comma 10 3 2 2 2" xfId="5707"/>
    <cellStyle name="Comma 10 3 2 2 2 2" xfId="5708"/>
    <cellStyle name="Comma 10 3 2 2 3" xfId="5709"/>
    <cellStyle name="Comma 10 3 2 3" xfId="5710"/>
    <cellStyle name="Comma 10 3 2 3 2" xfId="5711"/>
    <cellStyle name="Comma 10 3 2 4" xfId="5712"/>
    <cellStyle name="Comma 10 3 3" xfId="5713"/>
    <cellStyle name="Comma 10 3 3 2" xfId="5714"/>
    <cellStyle name="Comma 10 3 3 2 2" xfId="5715"/>
    <cellStyle name="Comma 10 3 3 3" xfId="5716"/>
    <cellStyle name="Comma 10 3 4" xfId="5717"/>
    <cellStyle name="Comma 10 3 4 2" xfId="5718"/>
    <cellStyle name="Comma 10 3 5" xfId="5719"/>
    <cellStyle name="Comma 10 3 6" xfId="5720"/>
    <cellStyle name="Comma 10 4" xfId="5721"/>
    <cellStyle name="Comma 10 4 2" xfId="5722"/>
    <cellStyle name="Comma 10 4 2 2" xfId="5723"/>
    <cellStyle name="Comma 10 4 2 2 2" xfId="5724"/>
    <cellStyle name="Comma 10 4 2 3" xfId="5725"/>
    <cellStyle name="Comma 10 4 3" xfId="5726"/>
    <cellStyle name="Comma 10 4 3 2" xfId="5727"/>
    <cellStyle name="Comma 10 4 4" xfId="5728"/>
    <cellStyle name="Comma 10 5" xfId="5729"/>
    <cellStyle name="Comma 10 5 2" xfId="5730"/>
    <cellStyle name="Comma 10 5 2 2" xfId="5731"/>
    <cellStyle name="Comma 10 5 3" xfId="5732"/>
    <cellStyle name="Comma 10 6" xfId="5733"/>
    <cellStyle name="Comma 10 6 2" xfId="5734"/>
    <cellStyle name="Comma 10 7" xfId="5735"/>
    <cellStyle name="Comma 10 8" xfId="5736"/>
    <cellStyle name="Comma 10 9" xfId="5737"/>
    <cellStyle name="Comma 11" xfId="1314"/>
    <cellStyle name="Comma 11 10" xfId="5738"/>
    <cellStyle name="Comma 11 2" xfId="5739"/>
    <cellStyle name="Comma 11 2 2" xfId="5740"/>
    <cellStyle name="Comma 11 2 2 2" xfId="5741"/>
    <cellStyle name="Comma 11 2 2 2 2" xfId="5742"/>
    <cellStyle name="Comma 11 2 2 2 3" xfId="5743"/>
    <cellStyle name="Comma 11 2 2 3" xfId="5744"/>
    <cellStyle name="Comma 11 2 2 3 2" xfId="5745"/>
    <cellStyle name="Comma 11 2 2 4" xfId="5746"/>
    <cellStyle name="Comma 11 2 2 5" xfId="5747"/>
    <cellStyle name="Comma 11 2 3" xfId="5748"/>
    <cellStyle name="Comma 11 2 3 2" xfId="5749"/>
    <cellStyle name="Comma 11 2 3 3" xfId="5750"/>
    <cellStyle name="Comma 11 2 4" xfId="5751"/>
    <cellStyle name="Comma 11 2 4 2" xfId="5752"/>
    <cellStyle name="Comma 11 2 5" xfId="5753"/>
    <cellStyle name="Comma 11 2 6" xfId="5754"/>
    <cellStyle name="Comma 11 3" xfId="5755"/>
    <cellStyle name="Comma 11 3 2" xfId="5756"/>
    <cellStyle name="Comma 11 3 2 2" xfId="5757"/>
    <cellStyle name="Comma 11 3 2 2 2" xfId="5758"/>
    <cellStyle name="Comma 11 3 2 3" xfId="5759"/>
    <cellStyle name="Comma 11 3 2 4" xfId="5760"/>
    <cellStyle name="Comma 11 3 2 5" xfId="5761"/>
    <cellStyle name="Comma 11 3 3" xfId="5762"/>
    <cellStyle name="Comma 11 3 3 2" xfId="5763"/>
    <cellStyle name="Comma 11 3 4" xfId="5764"/>
    <cellStyle name="Comma 11 3 5" xfId="5765"/>
    <cellStyle name="Comma 11 3 6" xfId="5766"/>
    <cellStyle name="Comma 11 4" xfId="5767"/>
    <cellStyle name="Comma 11 4 2" xfId="5768"/>
    <cellStyle name="Comma 11 4 2 2" xfId="5769"/>
    <cellStyle name="Comma 11 4 3" xfId="5770"/>
    <cellStyle name="Comma 11 4 4" xfId="5771"/>
    <cellStyle name="Comma 11 4 5" xfId="5772"/>
    <cellStyle name="Comma 11 5" xfId="5773"/>
    <cellStyle name="Comma 11 5 2" xfId="5774"/>
    <cellStyle name="Comma 11 5 2 2" xfId="5775"/>
    <cellStyle name="Comma 11 5 3" xfId="5776"/>
    <cellStyle name="Comma 11 5 4" xfId="5777"/>
    <cellStyle name="Comma 11 5 5" xfId="5778"/>
    <cellStyle name="Comma 11 6" xfId="5779"/>
    <cellStyle name="Comma 11 6 2" xfId="5780"/>
    <cellStyle name="Comma 11 6 3" xfId="5781"/>
    <cellStyle name="Comma 11 7" xfId="5782"/>
    <cellStyle name="Comma 11 7 2" xfId="5783"/>
    <cellStyle name="Comma 11 8" xfId="5784"/>
    <cellStyle name="Comma 11 9" xfId="5785"/>
    <cellStyle name="Comma 12" xfId="1315"/>
    <cellStyle name="Comma 12 2" xfId="5786"/>
    <cellStyle name="Comma 12 2 2" xfId="5787"/>
    <cellStyle name="Comma 12 2 3" xfId="5788"/>
    <cellStyle name="Comma 12 3" xfId="5789"/>
    <cellStyle name="Comma 12 3 2" xfId="5790"/>
    <cellStyle name="Comma 12 4" xfId="5791"/>
    <cellStyle name="Comma 12 5" xfId="5792"/>
    <cellStyle name="Comma 12 6" xfId="5793"/>
    <cellStyle name="Comma 13" xfId="1316"/>
    <cellStyle name="Comma 13 2" xfId="5794"/>
    <cellStyle name="Comma 13 2 2" xfId="5795"/>
    <cellStyle name="Comma 13 2 3" xfId="5796"/>
    <cellStyle name="Comma 13 2 4" xfId="5797"/>
    <cellStyle name="Comma 13 3" xfId="5798"/>
    <cellStyle name="Comma 13 3 2" xfId="5799"/>
    <cellStyle name="Comma 13 4" xfId="5800"/>
    <cellStyle name="Comma 13 5" xfId="5801"/>
    <cellStyle name="Comma 13 6" xfId="5802"/>
    <cellStyle name="Comma 14" xfId="1317"/>
    <cellStyle name="Comma 14 2" xfId="5803"/>
    <cellStyle name="Comma 14 2 2" xfId="5804"/>
    <cellStyle name="Comma 14 3" xfId="5805"/>
    <cellStyle name="Comma 14 4" xfId="5806"/>
    <cellStyle name="Comma 14 5" xfId="5807"/>
    <cellStyle name="Comma 15" xfId="1318"/>
    <cellStyle name="Comma 15 2" xfId="5808"/>
    <cellStyle name="Comma 15 2 2" xfId="5809"/>
    <cellStyle name="Comma 15 3" xfId="5810"/>
    <cellStyle name="Comma 15 4" xfId="5811"/>
    <cellStyle name="Comma 15 5" xfId="5812"/>
    <cellStyle name="Comma 16" xfId="12"/>
    <cellStyle name="Comma 16 2" xfId="5813"/>
    <cellStyle name="Comma 16 2 2" xfId="5814"/>
    <cellStyle name="Comma 16 3" xfId="5815"/>
    <cellStyle name="Comma 16 4" xfId="5816"/>
    <cellStyle name="Comma 16 5" xfId="5817"/>
    <cellStyle name="Comma 17" xfId="1319"/>
    <cellStyle name="Comma 17 2" xfId="5818"/>
    <cellStyle name="Comma 17 2 2" xfId="5819"/>
    <cellStyle name="Comma 17 3" xfId="5820"/>
    <cellStyle name="Comma 17 4" xfId="5821"/>
    <cellStyle name="Comma 17 5" xfId="5822"/>
    <cellStyle name="Comma 18" xfId="2110"/>
    <cellStyle name="Comma 18 2" xfId="5823"/>
    <cellStyle name="Comma 18 2 2" xfId="5824"/>
    <cellStyle name="Comma 18 3" xfId="5825"/>
    <cellStyle name="Comma 18 4" xfId="5826"/>
    <cellStyle name="Comma 18 5" xfId="5827"/>
    <cellStyle name="Comma 19" xfId="5828"/>
    <cellStyle name="Comma 19 2" xfId="5829"/>
    <cellStyle name="Comma 2" xfId="7"/>
    <cellStyle name="Comma 2 10" xfId="1320"/>
    <cellStyle name="Comma 2 10 2" xfId="5830"/>
    <cellStyle name="Comma 2 10 2 2" xfId="5831"/>
    <cellStyle name="Comma 2 10 2 2 2" xfId="5832"/>
    <cellStyle name="Comma 2 10 2 3" xfId="5833"/>
    <cellStyle name="Comma 2 10 2 4" xfId="5834"/>
    <cellStyle name="Comma 2 10 2 5" xfId="5835"/>
    <cellStyle name="Comma 2 10 3" xfId="5836"/>
    <cellStyle name="Comma 2 10 3 2" xfId="5837"/>
    <cellStyle name="Comma 2 10 3 2 2" xfId="5838"/>
    <cellStyle name="Comma 2 10 3 3" xfId="5839"/>
    <cellStyle name="Comma 2 10 3 4" xfId="5840"/>
    <cellStyle name="Comma 2 10 3 5" xfId="5841"/>
    <cellStyle name="Comma 2 10 4" xfId="5842"/>
    <cellStyle name="Comma 2 11" xfId="1321"/>
    <cellStyle name="Comma 2 11 2" xfId="5843"/>
    <cellStyle name="Comma 2 11 2 2" xfId="5844"/>
    <cellStyle name="Comma 2 11 2 2 2" xfId="5845"/>
    <cellStyle name="Comma 2 11 2 3" xfId="5846"/>
    <cellStyle name="Comma 2 11 2 4" xfId="5847"/>
    <cellStyle name="Comma 2 11 2 5" xfId="5848"/>
    <cellStyle name="Comma 2 11 2 6" xfId="5849"/>
    <cellStyle name="Comma 2 11 3" xfId="5850"/>
    <cellStyle name="Comma 2 12" xfId="1322"/>
    <cellStyle name="Comma 2 12 2" xfId="5851"/>
    <cellStyle name="Comma 2 12 3" xfId="5852"/>
    <cellStyle name="Comma 2 13" xfId="1323"/>
    <cellStyle name="Comma 2 13 2" xfId="5853"/>
    <cellStyle name="Comma 2 14" xfId="1324"/>
    <cellStyle name="Comma 2 14 2" xfId="5854"/>
    <cellStyle name="Comma 2 15" xfId="1325"/>
    <cellStyle name="Comma 2 15 2" xfId="5855"/>
    <cellStyle name="Comma 2 16" xfId="1326"/>
    <cellStyle name="Comma 2 17" xfId="1327"/>
    <cellStyle name="Comma 2 18" xfId="1328"/>
    <cellStyle name="Comma 2 19" xfId="1329"/>
    <cellStyle name="Comma 2 2" xfId="1330"/>
    <cellStyle name="Comma 2 2 2" xfId="5856"/>
    <cellStyle name="Comma 2 2 2 2" xfId="5857"/>
    <cellStyle name="Comma 2 2 2 2 2" xfId="5858"/>
    <cellStyle name="Comma 2 2 2 2 2 2" xfId="5859"/>
    <cellStyle name="Comma 2 2 2 2 2 2 2" xfId="5860"/>
    <cellStyle name="Comma 2 2 2 2 2 3" xfId="5861"/>
    <cellStyle name="Comma 2 2 2 2 2 4" xfId="5862"/>
    <cellStyle name="Comma 2 2 2 2 3" xfId="5863"/>
    <cellStyle name="Comma 2 2 2 2 3 2" xfId="5864"/>
    <cellStyle name="Comma 2 2 2 2 4" xfId="5865"/>
    <cellStyle name="Comma 2 2 2 2 5" xfId="5866"/>
    <cellStyle name="Comma 2 2 2 2 6" xfId="5867"/>
    <cellStyle name="Comma 2 2 2 3" xfId="5868"/>
    <cellStyle name="Comma 2 2 2 3 2" xfId="5869"/>
    <cellStyle name="Comma 2 2 2 3 2 2" xfId="5870"/>
    <cellStyle name="Comma 2 2 2 3 3" xfId="5871"/>
    <cellStyle name="Comma 2 2 2 3 4" xfId="5872"/>
    <cellStyle name="Comma 2 2 2 4" xfId="5873"/>
    <cellStyle name="Comma 2 2 2 4 2" xfId="5874"/>
    <cellStyle name="Comma 2 2 2 5" xfId="5875"/>
    <cellStyle name="Comma 2 2 2 5 2" xfId="5876"/>
    <cellStyle name="Comma 2 2 2 6" xfId="5877"/>
    <cellStyle name="Comma 2 2 2 7" xfId="5878"/>
    <cellStyle name="Comma 2 2 2 8" xfId="5879"/>
    <cellStyle name="Comma 2 2 3" xfId="5880"/>
    <cellStyle name="Comma 2 2 3 2" xfId="5881"/>
    <cellStyle name="Comma 2 2 3 3" xfId="5882"/>
    <cellStyle name="Comma 2 2 4" xfId="5883"/>
    <cellStyle name="Comma 2 2 5" xfId="5884"/>
    <cellStyle name="Comma 2 20" xfId="1331"/>
    <cellStyle name="Comma 2 21" xfId="1332"/>
    <cellStyle name="Comma 2 3" xfId="1333"/>
    <cellStyle name="Comma 2 3 2" xfId="5885"/>
    <cellStyle name="Comma 2 3 2 2" xfId="5886"/>
    <cellStyle name="Comma 2 3 2 2 2" xfId="5887"/>
    <cellStyle name="Comma 2 3 2 2 2 2" xfId="5888"/>
    <cellStyle name="Comma 2 3 2 2 2 2 2" xfId="5889"/>
    <cellStyle name="Comma 2 3 2 2 2 3" xfId="5890"/>
    <cellStyle name="Comma 2 3 2 2 3" xfId="5891"/>
    <cellStyle name="Comma 2 3 2 2 3 2" xfId="5892"/>
    <cellStyle name="Comma 2 3 2 2 4" xfId="5893"/>
    <cellStyle name="Comma 2 3 2 2 5" xfId="5894"/>
    <cellStyle name="Comma 2 3 2 2 6" xfId="5895"/>
    <cellStyle name="Comma 2 3 2 3" xfId="5896"/>
    <cellStyle name="Comma 2 3 2 3 2" xfId="5897"/>
    <cellStyle name="Comma 2 3 2 3 2 2" xfId="5898"/>
    <cellStyle name="Comma 2 3 2 3 3" xfId="5899"/>
    <cellStyle name="Comma 2 3 2 3 4" xfId="5900"/>
    <cellStyle name="Comma 2 3 2 4" xfId="5901"/>
    <cellStyle name="Comma 2 3 2 4 2" xfId="5902"/>
    <cellStyle name="Comma 2 3 2 5" xfId="5903"/>
    <cellStyle name="Comma 2 3 2 5 2" xfId="5904"/>
    <cellStyle name="Comma 2 3 2 6" xfId="5905"/>
    <cellStyle name="Comma 2 3 2 7" xfId="5906"/>
    <cellStyle name="Comma 2 3 2 8" xfId="5907"/>
    <cellStyle name="Comma 2 3 3" xfId="5908"/>
    <cellStyle name="Comma 2 3 3 2" xfId="5909"/>
    <cellStyle name="Comma 2 3 3 2 2" xfId="5910"/>
    <cellStyle name="Comma 2 3 3 2 2 2" xfId="5911"/>
    <cellStyle name="Comma 2 3 3 2 3" xfId="5912"/>
    <cellStyle name="Comma 2 3 3 3" xfId="5913"/>
    <cellStyle name="Comma 2 3 3 3 2" xfId="5914"/>
    <cellStyle name="Comma 2 3 3 4" xfId="5915"/>
    <cellStyle name="Comma 2 3 3 5" xfId="5916"/>
    <cellStyle name="Comma 2 3 3 6" xfId="5917"/>
    <cellStyle name="Comma 2 3 4" xfId="5918"/>
    <cellStyle name="Comma 2 3 4 2" xfId="5919"/>
    <cellStyle name="Comma 2 3 4 2 2" xfId="5920"/>
    <cellStyle name="Comma 2 3 4 3" xfId="5921"/>
    <cellStyle name="Comma 2 3 4 4" xfId="5922"/>
    <cellStyle name="Comma 2 3 5" xfId="5923"/>
    <cellStyle name="Comma 2 3 5 2" xfId="5924"/>
    <cellStyle name="Comma 2 3 6" xfId="5925"/>
    <cellStyle name="Comma 2 3 7" xfId="5926"/>
    <cellStyle name="Comma 2 4" xfId="1334"/>
    <cellStyle name="Comma 2 4 2" xfId="5927"/>
    <cellStyle name="Comma 2 4 2 10" xfId="5928"/>
    <cellStyle name="Comma 2 4 2 2" xfId="5929"/>
    <cellStyle name="Comma 2 4 2 2 2" xfId="5930"/>
    <cellStyle name="Comma 2 4 2 2 2 2" xfId="5931"/>
    <cellStyle name="Comma 2 4 2 2 2 2 2" xfId="5932"/>
    <cellStyle name="Comma 2 4 2 2 2 2 2 2" xfId="5933"/>
    <cellStyle name="Comma 2 4 2 2 2 2 2 3" xfId="5934"/>
    <cellStyle name="Comma 2 4 2 2 2 2 3" xfId="5935"/>
    <cellStyle name="Comma 2 4 2 2 2 2 3 2" xfId="5936"/>
    <cellStyle name="Comma 2 4 2 2 2 2 4" xfId="5937"/>
    <cellStyle name="Comma 2 4 2 2 2 2 5" xfId="5938"/>
    <cellStyle name="Comma 2 4 2 2 2 3" xfId="5939"/>
    <cellStyle name="Comma 2 4 2 2 2 3 2" xfId="5940"/>
    <cellStyle name="Comma 2 4 2 2 2 3 3" xfId="5941"/>
    <cellStyle name="Comma 2 4 2 2 2 4" xfId="5942"/>
    <cellStyle name="Comma 2 4 2 2 2 4 2" xfId="5943"/>
    <cellStyle name="Comma 2 4 2 2 2 5" xfId="5944"/>
    <cellStyle name="Comma 2 4 2 2 2 6" xfId="5945"/>
    <cellStyle name="Comma 2 4 2 2 3" xfId="5946"/>
    <cellStyle name="Comma 2 4 2 2 3 2" xfId="5947"/>
    <cellStyle name="Comma 2 4 2 2 3 2 2" xfId="5948"/>
    <cellStyle name="Comma 2 4 2 2 3 2 2 2" xfId="5949"/>
    <cellStyle name="Comma 2 4 2 2 3 2 3" xfId="5950"/>
    <cellStyle name="Comma 2 4 2 2 3 2 4" xfId="5951"/>
    <cellStyle name="Comma 2 4 2 2 3 2 5" xfId="5952"/>
    <cellStyle name="Comma 2 4 2 2 3 3" xfId="5953"/>
    <cellStyle name="Comma 2 4 2 2 3 3 2" xfId="5954"/>
    <cellStyle name="Comma 2 4 2 2 3 4" xfId="5955"/>
    <cellStyle name="Comma 2 4 2 2 3 5" xfId="5956"/>
    <cellStyle name="Comma 2 4 2 2 3 6" xfId="5957"/>
    <cellStyle name="Comma 2 4 2 2 4" xfId="5958"/>
    <cellStyle name="Comma 2 4 2 2 4 2" xfId="5959"/>
    <cellStyle name="Comma 2 4 2 2 4 2 2" xfId="5960"/>
    <cellStyle name="Comma 2 4 2 2 4 3" xfId="5961"/>
    <cellStyle name="Comma 2 4 2 2 4 4" xfId="5962"/>
    <cellStyle name="Comma 2 4 2 2 4 5" xfId="5963"/>
    <cellStyle name="Comma 2 4 2 2 5" xfId="5964"/>
    <cellStyle name="Comma 2 4 2 2 5 2" xfId="5965"/>
    <cellStyle name="Comma 2 4 2 2 5 2 2" xfId="5966"/>
    <cellStyle name="Comma 2 4 2 2 5 3" xfId="5967"/>
    <cellStyle name="Comma 2 4 2 2 5 4" xfId="5968"/>
    <cellStyle name="Comma 2 4 2 2 5 5" xfId="5969"/>
    <cellStyle name="Comma 2 4 2 2 6" xfId="5970"/>
    <cellStyle name="Comma 2 4 2 2 6 2" xfId="5971"/>
    <cellStyle name="Comma 2 4 2 2 7" xfId="5972"/>
    <cellStyle name="Comma 2 4 2 2 8" xfId="5973"/>
    <cellStyle name="Comma 2 4 2 2 9" xfId="5974"/>
    <cellStyle name="Comma 2 4 2 3" xfId="5975"/>
    <cellStyle name="Comma 2 4 2 3 2" xfId="5976"/>
    <cellStyle name="Comma 2 4 2 3 2 2" xfId="5977"/>
    <cellStyle name="Comma 2 4 2 3 2 2 2" xfId="5978"/>
    <cellStyle name="Comma 2 4 2 3 2 2 3" xfId="5979"/>
    <cellStyle name="Comma 2 4 2 3 2 3" xfId="5980"/>
    <cellStyle name="Comma 2 4 2 3 2 3 2" xfId="5981"/>
    <cellStyle name="Comma 2 4 2 3 2 4" xfId="5982"/>
    <cellStyle name="Comma 2 4 2 3 2 5" xfId="5983"/>
    <cellStyle name="Comma 2 4 2 3 3" xfId="5984"/>
    <cellStyle name="Comma 2 4 2 3 3 2" xfId="5985"/>
    <cellStyle name="Comma 2 4 2 3 3 3" xfId="5986"/>
    <cellStyle name="Comma 2 4 2 3 4" xfId="5987"/>
    <cellStyle name="Comma 2 4 2 3 4 2" xfId="5988"/>
    <cellStyle name="Comma 2 4 2 3 5" xfId="5989"/>
    <cellStyle name="Comma 2 4 2 3 6" xfId="5990"/>
    <cellStyle name="Comma 2 4 2 4" xfId="5991"/>
    <cellStyle name="Comma 2 4 2 4 2" xfId="5992"/>
    <cellStyle name="Comma 2 4 2 4 2 2" xfId="5993"/>
    <cellStyle name="Comma 2 4 2 4 2 2 2" xfId="5994"/>
    <cellStyle name="Comma 2 4 2 4 2 3" xfId="5995"/>
    <cellStyle name="Comma 2 4 2 4 2 4" xfId="5996"/>
    <cellStyle name="Comma 2 4 2 4 2 5" xfId="5997"/>
    <cellStyle name="Comma 2 4 2 4 3" xfId="5998"/>
    <cellStyle name="Comma 2 4 2 4 3 2" xfId="5999"/>
    <cellStyle name="Comma 2 4 2 4 4" xfId="6000"/>
    <cellStyle name="Comma 2 4 2 4 5" xfId="6001"/>
    <cellStyle name="Comma 2 4 2 4 6" xfId="6002"/>
    <cellStyle name="Comma 2 4 2 5" xfId="6003"/>
    <cellStyle name="Comma 2 4 2 5 2" xfId="6004"/>
    <cellStyle name="Comma 2 4 2 5 2 2" xfId="6005"/>
    <cellStyle name="Comma 2 4 2 5 3" xfId="6006"/>
    <cellStyle name="Comma 2 4 2 5 4" xfId="6007"/>
    <cellStyle name="Comma 2 4 2 5 5" xfId="6008"/>
    <cellStyle name="Comma 2 4 2 6" xfId="6009"/>
    <cellStyle name="Comma 2 4 2 6 2" xfId="6010"/>
    <cellStyle name="Comma 2 4 2 6 2 2" xfId="6011"/>
    <cellStyle name="Comma 2 4 2 6 3" xfId="6012"/>
    <cellStyle name="Comma 2 4 2 6 4" xfId="6013"/>
    <cellStyle name="Comma 2 4 2 6 5" xfId="6014"/>
    <cellStyle name="Comma 2 4 2 7" xfId="6015"/>
    <cellStyle name="Comma 2 4 2 7 2" xfId="6016"/>
    <cellStyle name="Comma 2 4 2 8" xfId="6017"/>
    <cellStyle name="Comma 2 4 2 9" xfId="6018"/>
    <cellStyle name="Comma 2 4 3" xfId="6019"/>
    <cellStyle name="Comma 2 4 3 2" xfId="6020"/>
    <cellStyle name="Comma 2 4 3 2 2" xfId="6021"/>
    <cellStyle name="Comma 2 4 3 2 2 2" xfId="6022"/>
    <cellStyle name="Comma 2 4 3 2 2 2 2" xfId="6023"/>
    <cellStyle name="Comma 2 4 3 2 2 2 3" xfId="6024"/>
    <cellStyle name="Comma 2 4 3 2 2 3" xfId="6025"/>
    <cellStyle name="Comma 2 4 3 2 2 3 2" xfId="6026"/>
    <cellStyle name="Comma 2 4 3 2 2 4" xfId="6027"/>
    <cellStyle name="Comma 2 4 3 2 2 5" xfId="6028"/>
    <cellStyle name="Comma 2 4 3 2 3" xfId="6029"/>
    <cellStyle name="Comma 2 4 3 2 3 2" xfId="6030"/>
    <cellStyle name="Comma 2 4 3 2 3 3" xfId="6031"/>
    <cellStyle name="Comma 2 4 3 2 4" xfId="6032"/>
    <cellStyle name="Comma 2 4 3 2 4 2" xfId="6033"/>
    <cellStyle name="Comma 2 4 3 2 5" xfId="6034"/>
    <cellStyle name="Comma 2 4 3 2 6" xfId="6035"/>
    <cellStyle name="Comma 2 4 3 3" xfId="6036"/>
    <cellStyle name="Comma 2 4 3 3 2" xfId="6037"/>
    <cellStyle name="Comma 2 4 3 3 2 2" xfId="6038"/>
    <cellStyle name="Comma 2 4 3 3 2 2 2" xfId="6039"/>
    <cellStyle name="Comma 2 4 3 3 2 3" xfId="6040"/>
    <cellStyle name="Comma 2 4 3 3 2 4" xfId="6041"/>
    <cellStyle name="Comma 2 4 3 3 2 5" xfId="6042"/>
    <cellStyle name="Comma 2 4 3 3 3" xfId="6043"/>
    <cellStyle name="Comma 2 4 3 3 3 2" xfId="6044"/>
    <cellStyle name="Comma 2 4 3 3 4" xfId="6045"/>
    <cellStyle name="Comma 2 4 3 3 5" xfId="6046"/>
    <cellStyle name="Comma 2 4 3 3 6" xfId="6047"/>
    <cellStyle name="Comma 2 4 3 4" xfId="6048"/>
    <cellStyle name="Comma 2 4 3 4 2" xfId="6049"/>
    <cellStyle name="Comma 2 4 3 4 2 2" xfId="6050"/>
    <cellStyle name="Comma 2 4 3 4 3" xfId="6051"/>
    <cellStyle name="Comma 2 4 3 4 4" xfId="6052"/>
    <cellStyle name="Comma 2 4 3 4 5" xfId="6053"/>
    <cellStyle name="Comma 2 4 3 5" xfId="6054"/>
    <cellStyle name="Comma 2 4 3 5 2" xfId="6055"/>
    <cellStyle name="Comma 2 4 3 5 2 2" xfId="6056"/>
    <cellStyle name="Comma 2 4 3 5 3" xfId="6057"/>
    <cellStyle name="Comma 2 4 3 5 4" xfId="6058"/>
    <cellStyle name="Comma 2 4 3 5 5" xfId="6059"/>
    <cellStyle name="Comma 2 4 3 6" xfId="6060"/>
    <cellStyle name="Comma 2 4 3 6 2" xfId="6061"/>
    <cellStyle name="Comma 2 4 3 7" xfId="6062"/>
    <cellStyle name="Comma 2 4 3 8" xfId="6063"/>
    <cellStyle name="Comma 2 4 3 9" xfId="6064"/>
    <cellStyle name="Comma 2 4 4" xfId="6065"/>
    <cellStyle name="Comma 2 4 4 2" xfId="6066"/>
    <cellStyle name="Comma 2 4 4 2 2" xfId="6067"/>
    <cellStyle name="Comma 2 4 4 2 2 2" xfId="6068"/>
    <cellStyle name="Comma 2 4 4 2 2 3" xfId="6069"/>
    <cellStyle name="Comma 2 4 4 2 3" xfId="6070"/>
    <cellStyle name="Comma 2 4 4 2 3 2" xfId="6071"/>
    <cellStyle name="Comma 2 4 4 2 4" xfId="6072"/>
    <cellStyle name="Comma 2 4 4 2 5" xfId="6073"/>
    <cellStyle name="Comma 2 4 4 3" xfId="6074"/>
    <cellStyle name="Comma 2 4 4 3 2" xfId="6075"/>
    <cellStyle name="Comma 2 4 4 3 3" xfId="6076"/>
    <cellStyle name="Comma 2 4 4 4" xfId="6077"/>
    <cellStyle name="Comma 2 4 4 4 2" xfId="6078"/>
    <cellStyle name="Comma 2 4 4 5" xfId="6079"/>
    <cellStyle name="Comma 2 4 4 6" xfId="6080"/>
    <cellStyle name="Comma 2 4 5" xfId="6081"/>
    <cellStyle name="Comma 2 4 5 2" xfId="6082"/>
    <cellStyle name="Comma 2 4 5 2 2" xfId="6083"/>
    <cellStyle name="Comma 2 4 5 2 2 2" xfId="6084"/>
    <cellStyle name="Comma 2 4 5 2 3" xfId="6085"/>
    <cellStyle name="Comma 2 4 5 2 4" xfId="6086"/>
    <cellStyle name="Comma 2 4 5 2 5" xfId="6087"/>
    <cellStyle name="Comma 2 4 5 3" xfId="6088"/>
    <cellStyle name="Comma 2 4 5 3 2" xfId="6089"/>
    <cellStyle name="Comma 2 4 5 4" xfId="6090"/>
    <cellStyle name="Comma 2 4 5 5" xfId="6091"/>
    <cellStyle name="Comma 2 4 5 6" xfId="6092"/>
    <cellStyle name="Comma 2 4 6" xfId="6093"/>
    <cellStyle name="Comma 2 4 6 2" xfId="6094"/>
    <cellStyle name="Comma 2 4 6 2 2" xfId="6095"/>
    <cellStyle name="Comma 2 4 6 3" xfId="6096"/>
    <cellStyle name="Comma 2 4 6 4" xfId="6097"/>
    <cellStyle name="Comma 2 4 6 5" xfId="6098"/>
    <cellStyle name="Comma 2 4 7" xfId="6099"/>
    <cellStyle name="Comma 2 4 7 2" xfId="6100"/>
    <cellStyle name="Comma 2 4 7 2 2" xfId="6101"/>
    <cellStyle name="Comma 2 4 7 3" xfId="6102"/>
    <cellStyle name="Comma 2 4 7 4" xfId="6103"/>
    <cellStyle name="Comma 2 4 7 5" xfId="6104"/>
    <cellStyle name="Comma 2 4 8" xfId="6105"/>
    <cellStyle name="Comma 2 4 8 2" xfId="6106"/>
    <cellStyle name="Comma 2 4 8 2 2" xfId="6107"/>
    <cellStyle name="Comma 2 4 8 3" xfId="6108"/>
    <cellStyle name="Comma 2 4 8 4" xfId="6109"/>
    <cellStyle name="Comma 2 4 8 5" xfId="6110"/>
    <cellStyle name="Comma 2 4 9" xfId="6111"/>
    <cellStyle name="Comma 2 5" xfId="1335"/>
    <cellStyle name="Comma 2 5 2" xfId="6112"/>
    <cellStyle name="Comma 2 5 2 10" xfId="6113"/>
    <cellStyle name="Comma 2 5 2 2" xfId="6114"/>
    <cellStyle name="Comma 2 5 2 2 2" xfId="6115"/>
    <cellStyle name="Comma 2 5 2 2 2 2" xfId="6116"/>
    <cellStyle name="Comma 2 5 2 2 2 2 2" xfId="6117"/>
    <cellStyle name="Comma 2 5 2 2 2 2 2 2" xfId="6118"/>
    <cellStyle name="Comma 2 5 2 2 2 2 2 3" xfId="6119"/>
    <cellStyle name="Comma 2 5 2 2 2 2 3" xfId="6120"/>
    <cellStyle name="Comma 2 5 2 2 2 2 3 2" xfId="6121"/>
    <cellStyle name="Comma 2 5 2 2 2 2 4" xfId="6122"/>
    <cellStyle name="Comma 2 5 2 2 2 2 5" xfId="6123"/>
    <cellStyle name="Comma 2 5 2 2 2 3" xfId="6124"/>
    <cellStyle name="Comma 2 5 2 2 2 3 2" xfId="6125"/>
    <cellStyle name="Comma 2 5 2 2 2 3 3" xfId="6126"/>
    <cellStyle name="Comma 2 5 2 2 2 4" xfId="6127"/>
    <cellStyle name="Comma 2 5 2 2 2 4 2" xfId="6128"/>
    <cellStyle name="Comma 2 5 2 2 2 5" xfId="6129"/>
    <cellStyle name="Comma 2 5 2 2 2 6" xfId="6130"/>
    <cellStyle name="Comma 2 5 2 2 3" xfId="6131"/>
    <cellStyle name="Comma 2 5 2 2 3 2" xfId="6132"/>
    <cellStyle name="Comma 2 5 2 2 3 2 2" xfId="6133"/>
    <cellStyle name="Comma 2 5 2 2 3 2 2 2" xfId="6134"/>
    <cellStyle name="Comma 2 5 2 2 3 2 3" xfId="6135"/>
    <cellStyle name="Comma 2 5 2 2 3 2 4" xfId="6136"/>
    <cellStyle name="Comma 2 5 2 2 3 2 5" xfId="6137"/>
    <cellStyle name="Comma 2 5 2 2 3 3" xfId="6138"/>
    <cellStyle name="Comma 2 5 2 2 3 3 2" xfId="6139"/>
    <cellStyle name="Comma 2 5 2 2 3 4" xfId="6140"/>
    <cellStyle name="Comma 2 5 2 2 3 5" xfId="6141"/>
    <cellStyle name="Comma 2 5 2 2 3 6" xfId="6142"/>
    <cellStyle name="Comma 2 5 2 2 4" xfId="6143"/>
    <cellStyle name="Comma 2 5 2 2 4 2" xfId="6144"/>
    <cellStyle name="Comma 2 5 2 2 4 2 2" xfId="6145"/>
    <cellStyle name="Comma 2 5 2 2 4 3" xfId="6146"/>
    <cellStyle name="Comma 2 5 2 2 4 4" xfId="6147"/>
    <cellStyle name="Comma 2 5 2 2 4 5" xfId="6148"/>
    <cellStyle name="Comma 2 5 2 2 5" xfId="6149"/>
    <cellStyle name="Comma 2 5 2 2 5 2" xfId="6150"/>
    <cellStyle name="Comma 2 5 2 2 5 2 2" xfId="6151"/>
    <cellStyle name="Comma 2 5 2 2 5 3" xfId="6152"/>
    <cellStyle name="Comma 2 5 2 2 5 4" xfId="6153"/>
    <cellStyle name="Comma 2 5 2 2 5 5" xfId="6154"/>
    <cellStyle name="Comma 2 5 2 2 6" xfId="6155"/>
    <cellStyle name="Comma 2 5 2 2 6 2" xfId="6156"/>
    <cellStyle name="Comma 2 5 2 2 7" xfId="6157"/>
    <cellStyle name="Comma 2 5 2 2 8" xfId="6158"/>
    <cellStyle name="Comma 2 5 2 2 9" xfId="6159"/>
    <cellStyle name="Comma 2 5 2 3" xfId="6160"/>
    <cellStyle name="Comma 2 5 2 3 2" xfId="6161"/>
    <cellStyle name="Comma 2 5 2 3 2 2" xfId="6162"/>
    <cellStyle name="Comma 2 5 2 3 2 2 2" xfId="6163"/>
    <cellStyle name="Comma 2 5 2 3 2 2 3" xfId="6164"/>
    <cellStyle name="Comma 2 5 2 3 2 3" xfId="6165"/>
    <cellStyle name="Comma 2 5 2 3 2 3 2" xfId="6166"/>
    <cellStyle name="Comma 2 5 2 3 2 4" xfId="6167"/>
    <cellStyle name="Comma 2 5 2 3 2 5" xfId="6168"/>
    <cellStyle name="Comma 2 5 2 3 3" xfId="6169"/>
    <cellStyle name="Comma 2 5 2 3 3 2" xfId="6170"/>
    <cellStyle name="Comma 2 5 2 3 3 3" xfId="6171"/>
    <cellStyle name="Comma 2 5 2 3 4" xfId="6172"/>
    <cellStyle name="Comma 2 5 2 3 4 2" xfId="6173"/>
    <cellStyle name="Comma 2 5 2 3 5" xfId="6174"/>
    <cellStyle name="Comma 2 5 2 3 6" xfId="6175"/>
    <cellStyle name="Comma 2 5 2 4" xfId="6176"/>
    <cellStyle name="Comma 2 5 2 4 2" xfId="6177"/>
    <cellStyle name="Comma 2 5 2 4 2 2" xfId="6178"/>
    <cellStyle name="Comma 2 5 2 4 2 2 2" xfId="6179"/>
    <cellStyle name="Comma 2 5 2 4 2 3" xfId="6180"/>
    <cellStyle name="Comma 2 5 2 4 2 4" xfId="6181"/>
    <cellStyle name="Comma 2 5 2 4 2 5" xfId="6182"/>
    <cellStyle name="Comma 2 5 2 4 3" xfId="6183"/>
    <cellStyle name="Comma 2 5 2 4 3 2" xfId="6184"/>
    <cellStyle name="Comma 2 5 2 4 4" xfId="6185"/>
    <cellStyle name="Comma 2 5 2 4 5" xfId="6186"/>
    <cellStyle name="Comma 2 5 2 4 6" xfId="6187"/>
    <cellStyle name="Comma 2 5 2 5" xfId="6188"/>
    <cellStyle name="Comma 2 5 2 5 2" xfId="6189"/>
    <cellStyle name="Comma 2 5 2 5 2 2" xfId="6190"/>
    <cellStyle name="Comma 2 5 2 5 3" xfId="6191"/>
    <cellStyle name="Comma 2 5 2 5 4" xfId="6192"/>
    <cellStyle name="Comma 2 5 2 5 5" xfId="6193"/>
    <cellStyle name="Comma 2 5 2 6" xfId="6194"/>
    <cellStyle name="Comma 2 5 2 6 2" xfId="6195"/>
    <cellStyle name="Comma 2 5 2 6 2 2" xfId="6196"/>
    <cellStyle name="Comma 2 5 2 6 3" xfId="6197"/>
    <cellStyle name="Comma 2 5 2 6 4" xfId="6198"/>
    <cellStyle name="Comma 2 5 2 6 5" xfId="6199"/>
    <cellStyle name="Comma 2 5 2 7" xfId="6200"/>
    <cellStyle name="Comma 2 5 2 7 2" xfId="6201"/>
    <cellStyle name="Comma 2 5 2 8" xfId="6202"/>
    <cellStyle name="Comma 2 5 2 9" xfId="6203"/>
    <cellStyle name="Comma 2 5 3" xfId="6204"/>
    <cellStyle name="Comma 2 5 3 2" xfId="6205"/>
    <cellStyle name="Comma 2 5 3 2 2" xfId="6206"/>
    <cellStyle name="Comma 2 5 3 2 2 2" xfId="6207"/>
    <cellStyle name="Comma 2 5 3 2 2 2 2" xfId="6208"/>
    <cellStyle name="Comma 2 5 3 2 2 2 3" xfId="6209"/>
    <cellStyle name="Comma 2 5 3 2 2 3" xfId="6210"/>
    <cellStyle name="Comma 2 5 3 2 2 3 2" xfId="6211"/>
    <cellStyle name="Comma 2 5 3 2 2 4" xfId="6212"/>
    <cellStyle name="Comma 2 5 3 2 2 5" xfId="6213"/>
    <cellStyle name="Comma 2 5 3 2 3" xfId="6214"/>
    <cellStyle name="Comma 2 5 3 2 3 2" xfId="6215"/>
    <cellStyle name="Comma 2 5 3 2 3 3" xfId="6216"/>
    <cellStyle name="Comma 2 5 3 2 4" xfId="6217"/>
    <cellStyle name="Comma 2 5 3 2 4 2" xfId="6218"/>
    <cellStyle name="Comma 2 5 3 2 5" xfId="6219"/>
    <cellStyle name="Comma 2 5 3 2 6" xfId="6220"/>
    <cellStyle name="Comma 2 5 3 3" xfId="6221"/>
    <cellStyle name="Comma 2 5 3 3 2" xfId="6222"/>
    <cellStyle name="Comma 2 5 3 3 2 2" xfId="6223"/>
    <cellStyle name="Comma 2 5 3 3 2 2 2" xfId="6224"/>
    <cellStyle name="Comma 2 5 3 3 2 3" xfId="6225"/>
    <cellStyle name="Comma 2 5 3 3 2 4" xfId="6226"/>
    <cellStyle name="Comma 2 5 3 3 2 5" xfId="6227"/>
    <cellStyle name="Comma 2 5 3 3 3" xfId="6228"/>
    <cellStyle name="Comma 2 5 3 3 3 2" xfId="6229"/>
    <cellStyle name="Comma 2 5 3 3 4" xfId="6230"/>
    <cellStyle name="Comma 2 5 3 3 5" xfId="6231"/>
    <cellStyle name="Comma 2 5 3 3 6" xfId="6232"/>
    <cellStyle name="Comma 2 5 3 4" xfId="6233"/>
    <cellStyle name="Comma 2 5 3 4 2" xfId="6234"/>
    <cellStyle name="Comma 2 5 3 4 2 2" xfId="6235"/>
    <cellStyle name="Comma 2 5 3 4 3" xfId="6236"/>
    <cellStyle name="Comma 2 5 3 4 4" xfId="6237"/>
    <cellStyle name="Comma 2 5 3 4 5" xfId="6238"/>
    <cellStyle name="Comma 2 5 3 5" xfId="6239"/>
    <cellStyle name="Comma 2 5 3 5 2" xfId="6240"/>
    <cellStyle name="Comma 2 5 3 5 2 2" xfId="6241"/>
    <cellStyle name="Comma 2 5 3 5 3" xfId="6242"/>
    <cellStyle name="Comma 2 5 3 5 4" xfId="6243"/>
    <cellStyle name="Comma 2 5 3 5 5" xfId="6244"/>
    <cellStyle name="Comma 2 5 3 6" xfId="6245"/>
    <cellStyle name="Comma 2 5 3 6 2" xfId="6246"/>
    <cellStyle name="Comma 2 5 3 7" xfId="6247"/>
    <cellStyle name="Comma 2 5 3 8" xfId="6248"/>
    <cellStyle name="Comma 2 5 3 9" xfId="6249"/>
    <cellStyle name="Comma 2 5 4" xfId="6250"/>
    <cellStyle name="Comma 2 5 4 2" xfId="6251"/>
    <cellStyle name="Comma 2 5 4 2 2" xfId="6252"/>
    <cellStyle name="Comma 2 5 4 2 2 2" xfId="6253"/>
    <cellStyle name="Comma 2 5 4 2 2 3" xfId="6254"/>
    <cellStyle name="Comma 2 5 4 2 3" xfId="6255"/>
    <cellStyle name="Comma 2 5 4 2 3 2" xfId="6256"/>
    <cellStyle name="Comma 2 5 4 2 4" xfId="6257"/>
    <cellStyle name="Comma 2 5 4 2 5" xfId="6258"/>
    <cellStyle name="Comma 2 5 4 3" xfId="6259"/>
    <cellStyle name="Comma 2 5 4 3 2" xfId="6260"/>
    <cellStyle name="Comma 2 5 4 3 3" xfId="6261"/>
    <cellStyle name="Comma 2 5 4 4" xfId="6262"/>
    <cellStyle name="Comma 2 5 4 4 2" xfId="6263"/>
    <cellStyle name="Comma 2 5 4 5" xfId="6264"/>
    <cellStyle name="Comma 2 5 4 6" xfId="6265"/>
    <cellStyle name="Comma 2 5 5" xfId="6266"/>
    <cellStyle name="Comma 2 5 5 2" xfId="6267"/>
    <cellStyle name="Comma 2 5 5 2 2" xfId="6268"/>
    <cellStyle name="Comma 2 5 5 2 2 2" xfId="6269"/>
    <cellStyle name="Comma 2 5 5 2 3" xfId="6270"/>
    <cellStyle name="Comma 2 5 5 2 4" xfId="6271"/>
    <cellStyle name="Comma 2 5 5 2 5" xfId="6272"/>
    <cellStyle name="Comma 2 5 5 3" xfId="6273"/>
    <cellStyle name="Comma 2 5 5 3 2" xfId="6274"/>
    <cellStyle name="Comma 2 5 5 4" xfId="6275"/>
    <cellStyle name="Comma 2 5 5 5" xfId="6276"/>
    <cellStyle name="Comma 2 5 5 6" xfId="6277"/>
    <cellStyle name="Comma 2 5 6" xfId="6278"/>
    <cellStyle name="Comma 2 5 6 2" xfId="6279"/>
    <cellStyle name="Comma 2 5 6 2 2" xfId="6280"/>
    <cellStyle name="Comma 2 5 6 3" xfId="6281"/>
    <cellStyle name="Comma 2 5 6 4" xfId="6282"/>
    <cellStyle name="Comma 2 5 6 5" xfId="6283"/>
    <cellStyle name="Comma 2 5 7" xfId="6284"/>
    <cellStyle name="Comma 2 5 7 2" xfId="6285"/>
    <cellStyle name="Comma 2 5 7 2 2" xfId="6286"/>
    <cellStyle name="Comma 2 5 7 3" xfId="6287"/>
    <cellStyle name="Comma 2 5 7 4" xfId="6288"/>
    <cellStyle name="Comma 2 5 7 5" xfId="6289"/>
    <cellStyle name="Comma 2 5 8" xfId="6290"/>
    <cellStyle name="Comma 2 5 8 2" xfId="6291"/>
    <cellStyle name="Comma 2 5 8 2 2" xfId="6292"/>
    <cellStyle name="Comma 2 5 8 3" xfId="6293"/>
    <cellStyle name="Comma 2 5 8 4" xfId="6294"/>
    <cellStyle name="Comma 2 5 8 5" xfId="6295"/>
    <cellStyle name="Comma 2 5 9" xfId="6296"/>
    <cellStyle name="Comma 2 6" xfId="1336"/>
    <cellStyle name="Comma 2 6 2" xfId="6297"/>
    <cellStyle name="Comma 2 6 2 2" xfId="6298"/>
    <cellStyle name="Comma 2 6 2 2 2" xfId="6299"/>
    <cellStyle name="Comma 2 6 2 2 2 2" xfId="6300"/>
    <cellStyle name="Comma 2 6 2 2 2 2 2" xfId="6301"/>
    <cellStyle name="Comma 2 6 2 2 2 2 3" xfId="6302"/>
    <cellStyle name="Comma 2 6 2 2 2 3" xfId="6303"/>
    <cellStyle name="Comma 2 6 2 2 2 3 2" xfId="6304"/>
    <cellStyle name="Comma 2 6 2 2 2 4" xfId="6305"/>
    <cellStyle name="Comma 2 6 2 2 2 5" xfId="6306"/>
    <cellStyle name="Comma 2 6 2 2 3" xfId="6307"/>
    <cellStyle name="Comma 2 6 2 2 3 2" xfId="6308"/>
    <cellStyle name="Comma 2 6 2 2 3 3" xfId="6309"/>
    <cellStyle name="Comma 2 6 2 2 4" xfId="6310"/>
    <cellStyle name="Comma 2 6 2 2 4 2" xfId="6311"/>
    <cellStyle name="Comma 2 6 2 2 5" xfId="6312"/>
    <cellStyle name="Comma 2 6 2 2 6" xfId="6313"/>
    <cellStyle name="Comma 2 6 2 3" xfId="6314"/>
    <cellStyle name="Comma 2 6 2 3 2" xfId="6315"/>
    <cellStyle name="Comma 2 6 2 3 2 2" xfId="6316"/>
    <cellStyle name="Comma 2 6 2 3 2 2 2" xfId="6317"/>
    <cellStyle name="Comma 2 6 2 3 2 3" xfId="6318"/>
    <cellStyle name="Comma 2 6 2 3 2 4" xfId="6319"/>
    <cellStyle name="Comma 2 6 2 3 2 5" xfId="6320"/>
    <cellStyle name="Comma 2 6 2 3 3" xfId="6321"/>
    <cellStyle name="Comma 2 6 2 3 3 2" xfId="6322"/>
    <cellStyle name="Comma 2 6 2 3 4" xfId="6323"/>
    <cellStyle name="Comma 2 6 2 3 5" xfId="6324"/>
    <cellStyle name="Comma 2 6 2 3 6" xfId="6325"/>
    <cellStyle name="Comma 2 6 2 4" xfId="6326"/>
    <cellStyle name="Comma 2 6 2 4 2" xfId="6327"/>
    <cellStyle name="Comma 2 6 2 4 2 2" xfId="6328"/>
    <cellStyle name="Comma 2 6 2 4 3" xfId="6329"/>
    <cellStyle name="Comma 2 6 2 4 4" xfId="6330"/>
    <cellStyle name="Comma 2 6 2 4 5" xfId="6331"/>
    <cellStyle name="Comma 2 6 2 5" xfId="6332"/>
    <cellStyle name="Comma 2 6 2 5 2" xfId="6333"/>
    <cellStyle name="Comma 2 6 2 5 2 2" xfId="6334"/>
    <cellStyle name="Comma 2 6 2 5 3" xfId="6335"/>
    <cellStyle name="Comma 2 6 2 5 4" xfId="6336"/>
    <cellStyle name="Comma 2 6 2 5 5" xfId="6337"/>
    <cellStyle name="Comma 2 6 2 6" xfId="6338"/>
    <cellStyle name="Comma 2 6 2 6 2" xfId="6339"/>
    <cellStyle name="Comma 2 6 2 7" xfId="6340"/>
    <cellStyle name="Comma 2 6 2 8" xfId="6341"/>
    <cellStyle name="Comma 2 6 2 9" xfId="6342"/>
    <cellStyle name="Comma 2 6 3" xfId="6343"/>
    <cellStyle name="Comma 2 6 3 2" xfId="6344"/>
    <cellStyle name="Comma 2 6 3 2 2" xfId="6345"/>
    <cellStyle name="Comma 2 6 3 2 2 2" xfId="6346"/>
    <cellStyle name="Comma 2 6 3 2 2 3" xfId="6347"/>
    <cellStyle name="Comma 2 6 3 2 3" xfId="6348"/>
    <cellStyle name="Comma 2 6 3 2 3 2" xfId="6349"/>
    <cellStyle name="Comma 2 6 3 2 4" xfId="6350"/>
    <cellStyle name="Comma 2 6 3 2 5" xfId="6351"/>
    <cellStyle name="Comma 2 6 3 3" xfId="6352"/>
    <cellStyle name="Comma 2 6 3 3 2" xfId="6353"/>
    <cellStyle name="Comma 2 6 3 3 3" xfId="6354"/>
    <cellStyle name="Comma 2 6 3 4" xfId="6355"/>
    <cellStyle name="Comma 2 6 3 4 2" xfId="6356"/>
    <cellStyle name="Comma 2 6 3 5" xfId="6357"/>
    <cellStyle name="Comma 2 6 3 6" xfId="6358"/>
    <cellStyle name="Comma 2 6 4" xfId="6359"/>
    <cellStyle name="Comma 2 6 4 2" xfId="6360"/>
    <cellStyle name="Comma 2 6 4 2 2" xfId="6361"/>
    <cellStyle name="Comma 2 6 4 2 2 2" xfId="6362"/>
    <cellStyle name="Comma 2 6 4 2 3" xfId="6363"/>
    <cellStyle name="Comma 2 6 4 2 4" xfId="6364"/>
    <cellStyle name="Comma 2 6 4 2 5" xfId="6365"/>
    <cellStyle name="Comma 2 6 4 3" xfId="6366"/>
    <cellStyle name="Comma 2 6 4 3 2" xfId="6367"/>
    <cellStyle name="Comma 2 6 4 4" xfId="6368"/>
    <cellStyle name="Comma 2 6 4 5" xfId="6369"/>
    <cellStyle name="Comma 2 6 4 6" xfId="6370"/>
    <cellStyle name="Comma 2 6 5" xfId="6371"/>
    <cellStyle name="Comma 2 6 5 2" xfId="6372"/>
    <cellStyle name="Comma 2 6 5 2 2" xfId="6373"/>
    <cellStyle name="Comma 2 6 5 3" xfId="6374"/>
    <cellStyle name="Comma 2 6 5 4" xfId="6375"/>
    <cellStyle name="Comma 2 6 5 5" xfId="6376"/>
    <cellStyle name="Comma 2 6 6" xfId="6377"/>
    <cellStyle name="Comma 2 6 6 2" xfId="6378"/>
    <cellStyle name="Comma 2 6 6 2 2" xfId="6379"/>
    <cellStyle name="Comma 2 6 6 3" xfId="6380"/>
    <cellStyle name="Comma 2 6 6 4" xfId="6381"/>
    <cellStyle name="Comma 2 6 6 5" xfId="6382"/>
    <cellStyle name="Comma 2 6 7" xfId="6383"/>
    <cellStyle name="Comma 2 6 7 2" xfId="6384"/>
    <cellStyle name="Comma 2 6 7 2 2" xfId="6385"/>
    <cellStyle name="Comma 2 6 7 3" xfId="6386"/>
    <cellStyle name="Comma 2 6 7 4" xfId="6387"/>
    <cellStyle name="Comma 2 6 7 5" xfId="6388"/>
    <cellStyle name="Comma 2 6 8" xfId="6389"/>
    <cellStyle name="Comma 2 7" xfId="1337"/>
    <cellStyle name="Comma 2 7 2" xfId="6390"/>
    <cellStyle name="Comma 2 7 2 2" xfId="6391"/>
    <cellStyle name="Comma 2 7 2 2 2" xfId="6392"/>
    <cellStyle name="Comma 2 7 2 2 2 2" xfId="6393"/>
    <cellStyle name="Comma 2 7 2 2 2 3" xfId="6394"/>
    <cellStyle name="Comma 2 7 2 2 3" xfId="6395"/>
    <cellStyle name="Comma 2 7 2 2 3 2" xfId="6396"/>
    <cellStyle name="Comma 2 7 2 2 4" xfId="6397"/>
    <cellStyle name="Comma 2 7 2 2 5" xfId="6398"/>
    <cellStyle name="Comma 2 7 2 3" xfId="6399"/>
    <cellStyle name="Comma 2 7 2 3 2" xfId="6400"/>
    <cellStyle name="Comma 2 7 2 3 3" xfId="6401"/>
    <cellStyle name="Comma 2 7 2 4" xfId="6402"/>
    <cellStyle name="Comma 2 7 2 4 2" xfId="6403"/>
    <cellStyle name="Comma 2 7 2 5" xfId="6404"/>
    <cellStyle name="Comma 2 7 2 6" xfId="6405"/>
    <cellStyle name="Comma 2 7 3" xfId="6406"/>
    <cellStyle name="Comma 2 7 3 2" xfId="6407"/>
    <cellStyle name="Comma 2 7 3 2 2" xfId="6408"/>
    <cellStyle name="Comma 2 7 3 2 2 2" xfId="6409"/>
    <cellStyle name="Comma 2 7 3 2 3" xfId="6410"/>
    <cellStyle name="Comma 2 7 3 2 4" xfId="6411"/>
    <cellStyle name="Comma 2 7 3 2 5" xfId="6412"/>
    <cellStyle name="Comma 2 7 3 3" xfId="6413"/>
    <cellStyle name="Comma 2 7 3 3 2" xfId="6414"/>
    <cellStyle name="Comma 2 7 3 4" xfId="6415"/>
    <cellStyle name="Comma 2 7 3 5" xfId="6416"/>
    <cellStyle name="Comma 2 7 3 6" xfId="6417"/>
    <cellStyle name="Comma 2 7 4" xfId="6418"/>
    <cellStyle name="Comma 2 7 4 2" xfId="6419"/>
    <cellStyle name="Comma 2 7 4 2 2" xfId="6420"/>
    <cellStyle name="Comma 2 7 4 3" xfId="6421"/>
    <cellStyle name="Comma 2 7 4 4" xfId="6422"/>
    <cellStyle name="Comma 2 7 4 5" xfId="6423"/>
    <cellStyle name="Comma 2 7 5" xfId="6424"/>
    <cellStyle name="Comma 2 7 5 2" xfId="6425"/>
    <cellStyle name="Comma 2 7 5 2 2" xfId="6426"/>
    <cellStyle name="Comma 2 7 5 3" xfId="6427"/>
    <cellStyle name="Comma 2 7 5 4" xfId="6428"/>
    <cellStyle name="Comma 2 7 5 5" xfId="6429"/>
    <cellStyle name="Comma 2 7 6" xfId="6430"/>
    <cellStyle name="Comma 2 7 6 2" xfId="6431"/>
    <cellStyle name="Comma 2 7 6 2 2" xfId="6432"/>
    <cellStyle name="Comma 2 7 6 3" xfId="6433"/>
    <cellStyle name="Comma 2 7 6 4" xfId="6434"/>
    <cellStyle name="Comma 2 7 6 5" xfId="6435"/>
    <cellStyle name="Comma 2 7 7" xfId="6436"/>
    <cellStyle name="Comma 2 8" xfId="1338"/>
    <cellStyle name="Comma 2 8 2" xfId="6437"/>
    <cellStyle name="Comma 2 8 2 2" xfId="6438"/>
    <cellStyle name="Comma 2 8 2 2 2" xfId="6439"/>
    <cellStyle name="Comma 2 8 2 2 3" xfId="6440"/>
    <cellStyle name="Comma 2 8 2 3" xfId="6441"/>
    <cellStyle name="Comma 2 8 2 3 2" xfId="6442"/>
    <cellStyle name="Comma 2 8 2 4" xfId="6443"/>
    <cellStyle name="Comma 2 8 2 5" xfId="6444"/>
    <cellStyle name="Comma 2 8 3" xfId="6445"/>
    <cellStyle name="Comma 2 8 3 2" xfId="6446"/>
    <cellStyle name="Comma 2 8 3 2 2" xfId="6447"/>
    <cellStyle name="Comma 2 8 3 3" xfId="6448"/>
    <cellStyle name="Comma 2 8 3 4" xfId="6449"/>
    <cellStyle name="Comma 2 8 3 5" xfId="6450"/>
    <cellStyle name="Comma 2 8 4" xfId="6451"/>
    <cellStyle name="Comma 2 8 4 2" xfId="6452"/>
    <cellStyle name="Comma 2 8 4 2 2" xfId="6453"/>
    <cellStyle name="Comma 2 8 4 3" xfId="6454"/>
    <cellStyle name="Comma 2 8 4 4" xfId="6455"/>
    <cellStyle name="Comma 2 8 4 5" xfId="6456"/>
    <cellStyle name="Comma 2 8 5" xfId="6457"/>
    <cellStyle name="Comma 2 9" xfId="1339"/>
    <cellStyle name="Comma 2 9 2" xfId="6458"/>
    <cellStyle name="Comma 2 9 2 2" xfId="6459"/>
    <cellStyle name="Comma 2 9 2 2 2" xfId="6460"/>
    <cellStyle name="Comma 2 9 2 3" xfId="6461"/>
    <cellStyle name="Comma 2 9 2 4" xfId="6462"/>
    <cellStyle name="Comma 2 9 2 5" xfId="6463"/>
    <cellStyle name="Comma 2 9 3" xfId="6464"/>
    <cellStyle name="Comma 2 9 3 2" xfId="6465"/>
    <cellStyle name="Comma 2 9 3 2 2" xfId="6466"/>
    <cellStyle name="Comma 2 9 3 3" xfId="6467"/>
    <cellStyle name="Comma 2 9 3 4" xfId="6468"/>
    <cellStyle name="Comma 2 9 3 5" xfId="6469"/>
    <cellStyle name="Comma 2 9 4" xfId="6470"/>
    <cellStyle name="Comma 20" xfId="6471"/>
    <cellStyle name="Comma 20 2" xfId="6472"/>
    <cellStyle name="Comma 21" xfId="6473"/>
    <cellStyle name="Comma 21 2" xfId="6474"/>
    <cellStyle name="Comma 22" xfId="6475"/>
    <cellStyle name="Comma 23" xfId="6476"/>
    <cellStyle name="Comma 24" xfId="6477"/>
    <cellStyle name="Comma 25" xfId="6478"/>
    <cellStyle name="Comma 26" xfId="6479"/>
    <cellStyle name="Comma 27" xfId="6480"/>
    <cellStyle name="Comma 28" xfId="6481"/>
    <cellStyle name="Comma 29" xfId="6482"/>
    <cellStyle name="Comma 29 2" xfId="6483"/>
    <cellStyle name="Comma 3" xfId="13"/>
    <cellStyle name="Comma 3 10" xfId="6484"/>
    <cellStyle name="Comma 3 11" xfId="6485"/>
    <cellStyle name="Comma 3 2" xfId="1340"/>
    <cellStyle name="Comma 3 2 2" xfId="2108"/>
    <cellStyle name="Comma 3 2 2 2" xfId="6486"/>
    <cellStyle name="Comma 3 2 2 2 2" xfId="6487"/>
    <cellStyle name="Comma 3 2 2 2 2 2" xfId="6488"/>
    <cellStyle name="Comma 3 2 2 2 2 2 2" xfId="6489"/>
    <cellStyle name="Comma 3 2 2 2 2 2 2 2" xfId="6490"/>
    <cellStyle name="Comma 3 2 2 2 2 2 3" xfId="6491"/>
    <cellStyle name="Comma 3 2 2 2 2 3" xfId="6492"/>
    <cellStyle name="Comma 3 2 2 2 2 3 2" xfId="6493"/>
    <cellStyle name="Comma 3 2 2 2 2 4" xfId="6494"/>
    <cellStyle name="Comma 3 2 2 2 3" xfId="6495"/>
    <cellStyle name="Comma 3 2 2 2 3 2" xfId="6496"/>
    <cellStyle name="Comma 3 2 2 2 3 2 2" xfId="6497"/>
    <cellStyle name="Comma 3 2 2 2 3 3" xfId="6498"/>
    <cellStyle name="Comma 3 2 2 2 4" xfId="6499"/>
    <cellStyle name="Comma 3 2 2 2 4 2" xfId="6500"/>
    <cellStyle name="Comma 3 2 2 2 5" xfId="6501"/>
    <cellStyle name="Comma 3 2 2 2 6" xfId="6502"/>
    <cellStyle name="Comma 3 2 2 2 7" xfId="6503"/>
    <cellStyle name="Comma 3 2 2 3" xfId="6504"/>
    <cellStyle name="Comma 3 2 2 3 2" xfId="6505"/>
    <cellStyle name="Comma 3 2 2 3 2 2" xfId="6506"/>
    <cellStyle name="Comma 3 2 2 3 2 2 2" xfId="6507"/>
    <cellStyle name="Comma 3 2 2 3 2 3" xfId="6508"/>
    <cellStyle name="Comma 3 2 2 3 3" xfId="6509"/>
    <cellStyle name="Comma 3 2 2 3 3 2" xfId="6510"/>
    <cellStyle name="Comma 3 2 2 3 4" xfId="6511"/>
    <cellStyle name="Comma 3 2 2 4" xfId="6512"/>
    <cellStyle name="Comma 3 2 2 4 2" xfId="6513"/>
    <cellStyle name="Comma 3 2 2 4 2 2" xfId="6514"/>
    <cellStyle name="Comma 3 2 2 4 3" xfId="6515"/>
    <cellStyle name="Comma 3 2 2 5" xfId="6516"/>
    <cellStyle name="Comma 3 2 2 5 2" xfId="6517"/>
    <cellStyle name="Comma 3 2 2 6" xfId="6518"/>
    <cellStyle name="Comma 3 2 2 7" xfId="6519"/>
    <cellStyle name="Comma 3 2 2 8" xfId="6520"/>
    <cellStyle name="Comma 3 2 3" xfId="6521"/>
    <cellStyle name="Comma 3 2 3 2" xfId="6522"/>
    <cellStyle name="Comma 3 2 3 2 2" xfId="6523"/>
    <cellStyle name="Comma 3 2 3 2 2 2" xfId="6524"/>
    <cellStyle name="Comma 3 2 3 2 2 2 2" xfId="6525"/>
    <cellStyle name="Comma 3 2 3 2 2 3" xfId="6526"/>
    <cellStyle name="Comma 3 2 3 2 3" xfId="6527"/>
    <cellStyle name="Comma 3 2 3 2 3 2" xfId="6528"/>
    <cellStyle name="Comma 3 2 3 2 4" xfId="6529"/>
    <cellStyle name="Comma 3 2 3 3" xfId="6530"/>
    <cellStyle name="Comma 3 2 3 3 2" xfId="6531"/>
    <cellStyle name="Comma 3 2 3 3 2 2" xfId="6532"/>
    <cellStyle name="Comma 3 2 3 3 3" xfId="6533"/>
    <cellStyle name="Comma 3 2 3 4" xfId="6534"/>
    <cellStyle name="Comma 3 2 3 4 2" xfId="6535"/>
    <cellStyle name="Comma 3 2 3 5" xfId="6536"/>
    <cellStyle name="Comma 3 2 3 6" xfId="6537"/>
    <cellStyle name="Comma 3 2 3 7" xfId="6538"/>
    <cellStyle name="Comma 3 2 4" xfId="6539"/>
    <cellStyle name="Comma 3 2 4 2" xfId="6540"/>
    <cellStyle name="Comma 3 2 4 2 2" xfId="6541"/>
    <cellStyle name="Comma 3 2 4 2 2 2" xfId="6542"/>
    <cellStyle name="Comma 3 2 4 2 2 2 2" xfId="6543"/>
    <cellStyle name="Comma 3 2 4 2 2 3" xfId="6544"/>
    <cellStyle name="Comma 3 2 4 2 3" xfId="6545"/>
    <cellStyle name="Comma 3 2 4 2 3 2" xfId="6546"/>
    <cellStyle name="Comma 3 2 4 2 4" xfId="6547"/>
    <cellStyle name="Comma 3 2 4 3" xfId="6548"/>
    <cellStyle name="Comma 3 2 4 3 2" xfId="6549"/>
    <cellStyle name="Comma 3 2 4 3 2 2" xfId="6550"/>
    <cellStyle name="Comma 3 2 4 3 3" xfId="6551"/>
    <cellStyle name="Comma 3 2 4 4" xfId="6552"/>
    <cellStyle name="Comma 3 2 4 4 2" xfId="6553"/>
    <cellStyle name="Comma 3 2 4 5" xfId="6554"/>
    <cellStyle name="Comma 3 2 5" xfId="6555"/>
    <cellStyle name="Comma 3 2 5 2" xfId="6556"/>
    <cellStyle name="Comma 3 2 5 2 2" xfId="6557"/>
    <cellStyle name="Comma 3 2 5 2 2 2" xfId="6558"/>
    <cellStyle name="Comma 3 2 5 2 3" xfId="6559"/>
    <cellStyle name="Comma 3 2 5 3" xfId="6560"/>
    <cellStyle name="Comma 3 2 5 3 2" xfId="6561"/>
    <cellStyle name="Comma 3 2 5 4" xfId="6562"/>
    <cellStyle name="Comma 3 2 6" xfId="6563"/>
    <cellStyle name="Comma 3 2 6 2" xfId="6564"/>
    <cellStyle name="Comma 3 2 6 2 2" xfId="6565"/>
    <cellStyle name="Comma 3 2 6 3" xfId="6566"/>
    <cellStyle name="Comma 3 2 7" xfId="6567"/>
    <cellStyle name="Comma 3 2 7 2" xfId="6568"/>
    <cellStyle name="Comma 3 2 8" xfId="6569"/>
    <cellStyle name="Comma 3 3" xfId="1341"/>
    <cellStyle name="Comma 3 3 2" xfId="6570"/>
    <cellStyle name="Comma 3 3 2 2" xfId="6571"/>
    <cellStyle name="Comma 3 3 2 2 2" xfId="6572"/>
    <cellStyle name="Comma 3 3 2 2 2 2" xfId="6573"/>
    <cellStyle name="Comma 3 3 2 2 2 2 2" xfId="6574"/>
    <cellStyle name="Comma 3 3 2 2 2 3" xfId="6575"/>
    <cellStyle name="Comma 3 3 2 2 3" xfId="6576"/>
    <cellStyle name="Comma 3 3 2 2 3 2" xfId="6577"/>
    <cellStyle name="Comma 3 3 2 2 4" xfId="6578"/>
    <cellStyle name="Comma 3 3 2 2 5" xfId="6579"/>
    <cellStyle name="Comma 3 3 2 2 6" xfId="6580"/>
    <cellStyle name="Comma 3 3 2 3" xfId="6581"/>
    <cellStyle name="Comma 3 3 2 3 2" xfId="6582"/>
    <cellStyle name="Comma 3 3 2 3 2 2" xfId="6583"/>
    <cellStyle name="Comma 3 3 2 3 3" xfId="6584"/>
    <cellStyle name="Comma 3 3 2 4" xfId="6585"/>
    <cellStyle name="Comma 3 3 2 4 2" xfId="6586"/>
    <cellStyle name="Comma 3 3 2 5" xfId="6587"/>
    <cellStyle name="Comma 3 3 2 6" xfId="6588"/>
    <cellStyle name="Comma 3 3 2 7" xfId="6589"/>
    <cellStyle name="Comma 3 3 3" xfId="6590"/>
    <cellStyle name="Comma 3 3 3 2" xfId="6591"/>
    <cellStyle name="Comma 3 3 3 2 2" xfId="6592"/>
    <cellStyle name="Comma 3 3 3 2 2 2" xfId="6593"/>
    <cellStyle name="Comma 3 3 3 2 3" xfId="6594"/>
    <cellStyle name="Comma 3 3 3 3" xfId="6595"/>
    <cellStyle name="Comma 3 3 3 3 2" xfId="6596"/>
    <cellStyle name="Comma 3 3 3 4" xfId="6597"/>
    <cellStyle name="Comma 3 3 3 5" xfId="6598"/>
    <cellStyle name="Comma 3 3 3 6" xfId="6599"/>
    <cellStyle name="Comma 3 3 4" xfId="6600"/>
    <cellStyle name="Comma 3 3 4 2" xfId="6601"/>
    <cellStyle name="Comma 3 3 4 2 2" xfId="6602"/>
    <cellStyle name="Comma 3 3 4 3" xfId="6603"/>
    <cellStyle name="Comma 3 3 5" xfId="6604"/>
    <cellStyle name="Comma 3 3 5 2" xfId="6605"/>
    <cellStyle name="Comma 3 3 6" xfId="6606"/>
    <cellStyle name="Comma 3 3 7" xfId="6607"/>
    <cellStyle name="Comma 3 3 8" xfId="6608"/>
    <cellStyle name="Comma 3 4" xfId="1342"/>
    <cellStyle name="Comma 3 4 2" xfId="6609"/>
    <cellStyle name="Comma 3 4 2 2" xfId="6610"/>
    <cellStyle name="Comma 3 4 2 2 2" xfId="6611"/>
    <cellStyle name="Comma 3 4 2 2 2 2" xfId="6612"/>
    <cellStyle name="Comma 3 4 2 2 3" xfId="6613"/>
    <cellStyle name="Comma 3 4 2 2 4" xfId="6614"/>
    <cellStyle name="Comma 3 4 2 3" xfId="6615"/>
    <cellStyle name="Comma 3 4 2 3 2" xfId="6616"/>
    <cellStyle name="Comma 3 4 2 4" xfId="6617"/>
    <cellStyle name="Comma 3 4 2 5" xfId="6618"/>
    <cellStyle name="Comma 3 4 2 6" xfId="6619"/>
    <cellStyle name="Comma 3 4 3" xfId="6620"/>
    <cellStyle name="Comma 3 4 3 2" xfId="6621"/>
    <cellStyle name="Comma 3 4 3 2 2" xfId="6622"/>
    <cellStyle name="Comma 3 4 3 3" xfId="6623"/>
    <cellStyle name="Comma 3 4 3 4" xfId="6624"/>
    <cellStyle name="Comma 3 4 4" xfId="6625"/>
    <cellStyle name="Comma 3 4 4 2" xfId="6626"/>
    <cellStyle name="Comma 3 4 5" xfId="6627"/>
    <cellStyle name="Comma 3 4 5 2" xfId="6628"/>
    <cellStyle name="Comma 3 4 6" xfId="6629"/>
    <cellStyle name="Comma 3 4 7" xfId="6630"/>
    <cellStyle name="Comma 3 4 8" xfId="6631"/>
    <cellStyle name="Comma 3 5" xfId="1343"/>
    <cellStyle name="Comma 3 5 2" xfId="6632"/>
    <cellStyle name="Comma 3 5 2 2" xfId="6633"/>
    <cellStyle name="Comma 3 5 2 2 2" xfId="6634"/>
    <cellStyle name="Comma 3 5 2 2 2 2" xfId="6635"/>
    <cellStyle name="Comma 3 5 2 2 3" xfId="6636"/>
    <cellStyle name="Comma 3 5 2 3" xfId="6637"/>
    <cellStyle name="Comma 3 5 2 3 2" xfId="6638"/>
    <cellStyle name="Comma 3 5 2 4" xfId="6639"/>
    <cellStyle name="Comma 3 5 2 5" xfId="6640"/>
    <cellStyle name="Comma 3 5 3" xfId="6641"/>
    <cellStyle name="Comma 3 5 3 2" xfId="6642"/>
    <cellStyle name="Comma 3 5 3 2 2" xfId="6643"/>
    <cellStyle name="Comma 3 5 3 3" xfId="6644"/>
    <cellStyle name="Comma 3 5 4" xfId="6645"/>
    <cellStyle name="Comma 3 5 4 2" xfId="6646"/>
    <cellStyle name="Comma 3 5 5" xfId="6647"/>
    <cellStyle name="Comma 3 5 6" xfId="6648"/>
    <cellStyle name="Comma 3 5 7" xfId="6649"/>
    <cellStyle name="Comma 3 6" xfId="6650"/>
    <cellStyle name="Comma 3 6 2" xfId="6651"/>
    <cellStyle name="Comma 3 6 2 2" xfId="6652"/>
    <cellStyle name="Comma 3 6 2 2 2" xfId="6653"/>
    <cellStyle name="Comma 3 6 2 3" xfId="6654"/>
    <cellStyle name="Comma 3 6 2 4" xfId="6655"/>
    <cellStyle name="Comma 3 6 3" xfId="6656"/>
    <cellStyle name="Comma 3 6 3 2" xfId="6657"/>
    <cellStyle name="Comma 3 6 4" xfId="6658"/>
    <cellStyle name="Comma 3 6 5" xfId="6659"/>
    <cellStyle name="Comma 3 7" xfId="6660"/>
    <cellStyle name="Comma 3 7 2" xfId="6661"/>
    <cellStyle name="Comma 3 7 2 2" xfId="6662"/>
    <cellStyle name="Comma 3 7 3" xfId="6663"/>
    <cellStyle name="Comma 3 7 4" xfId="6664"/>
    <cellStyle name="Comma 3 8" xfId="6665"/>
    <cellStyle name="Comma 3 8 2" xfId="6666"/>
    <cellStyle name="Comma 3 8 2 2" xfId="6667"/>
    <cellStyle name="Comma 3 8 3" xfId="6668"/>
    <cellStyle name="Comma 3 9" xfId="6669"/>
    <cellStyle name="Comma 3 9 2" xfId="6670"/>
    <cellStyle name="Comma 30" xfId="6671"/>
    <cellStyle name="Comma 30 2" xfId="6672"/>
    <cellStyle name="Comma 30 2 2" xfId="6673"/>
    <cellStyle name="Comma 30 2 2 2" xfId="6674"/>
    <cellStyle name="Comma 30 2 3" xfId="6675"/>
    <cellStyle name="Comma 30 3" xfId="6676"/>
    <cellStyle name="Comma 30 3 2" xfId="6677"/>
    <cellStyle name="Comma 30 4" xfId="6678"/>
    <cellStyle name="Comma 30 5" xfId="6679"/>
    <cellStyle name="Comma 31" xfId="6680"/>
    <cellStyle name="Comma 31 2" xfId="6681"/>
    <cellStyle name="Comma 32" xfId="6682"/>
    <cellStyle name="Comma 33" xfId="6683"/>
    <cellStyle name="Comma 33 2" xfId="6684"/>
    <cellStyle name="Comma 34" xfId="6685"/>
    <cellStyle name="Comma 34 2" xfId="6686"/>
    <cellStyle name="Comma 35" xfId="6687"/>
    <cellStyle name="Comma 35 2" xfId="6688"/>
    <cellStyle name="Comma 36" xfId="6689"/>
    <cellStyle name="Comma 36 2" xfId="6690"/>
    <cellStyle name="Comma 37" xfId="6691"/>
    <cellStyle name="Comma 37 2" xfId="6692"/>
    <cellStyle name="Comma 38" xfId="6693"/>
    <cellStyle name="Comma 39" xfId="6694"/>
    <cellStyle name="Comma 4" xfId="1344"/>
    <cellStyle name="Comma 4 10" xfId="6695"/>
    <cellStyle name="Comma 4 2" xfId="1345"/>
    <cellStyle name="Comma 4 2 2" xfId="6696"/>
    <cellStyle name="Comma 4 2 2 2" xfId="6697"/>
    <cellStyle name="Comma 4 2 2 2 2" xfId="6698"/>
    <cellStyle name="Comma 4 2 2 2 2 2" xfId="6699"/>
    <cellStyle name="Comma 4 2 2 2 3" xfId="6700"/>
    <cellStyle name="Comma 4 2 2 2 4" xfId="6701"/>
    <cellStyle name="Comma 4 2 2 2 5" xfId="6702"/>
    <cellStyle name="Comma 4 2 2 3" xfId="6703"/>
    <cellStyle name="Comma 4 2 2 3 2" xfId="6704"/>
    <cellStyle name="Comma 4 2 2 4" xfId="6705"/>
    <cellStyle name="Comma 4 2 2 4 2" xfId="6706"/>
    <cellStyle name="Comma 4 2 2 5" xfId="6707"/>
    <cellStyle name="Comma 4 2 2 6" xfId="6708"/>
    <cellStyle name="Comma 4 2 3" xfId="6709"/>
    <cellStyle name="Comma 4 2 3 2" xfId="6710"/>
    <cellStyle name="Comma 4 2 3 2 2" xfId="6711"/>
    <cellStyle name="Comma 4 2 3 3" xfId="6712"/>
    <cellStyle name="Comma 4 2 3 3 2" xfId="6713"/>
    <cellStyle name="Comma 4 2 3 4" xfId="6714"/>
    <cellStyle name="Comma 4 2 3 5" xfId="6715"/>
    <cellStyle name="Comma 4 2 4" xfId="6716"/>
    <cellStyle name="Comma 4 2 4 2" xfId="6717"/>
    <cellStyle name="Comma 4 2 4 3" xfId="6718"/>
    <cellStyle name="Comma 4 2 4 4" xfId="6719"/>
    <cellStyle name="Comma 4 2 5" xfId="6720"/>
    <cellStyle name="Comma 4 2 5 2" xfId="6721"/>
    <cellStyle name="Comma 4 2 6" xfId="6722"/>
    <cellStyle name="Comma 4 2 7" xfId="6723"/>
    <cellStyle name="Comma 4 2 8" xfId="6724"/>
    <cellStyle name="Comma 4 2 9" xfId="6725"/>
    <cellStyle name="Comma 4 3" xfId="1346"/>
    <cellStyle name="Comma 4 3 2" xfId="6726"/>
    <cellStyle name="Comma 4 3 2 2" xfId="6727"/>
    <cellStyle name="Comma 4 3 2 2 2" xfId="6728"/>
    <cellStyle name="Comma 4 3 2 2 2 2" xfId="6729"/>
    <cellStyle name="Comma 4 3 2 2 2 2 2" xfId="6730"/>
    <cellStyle name="Comma 4 3 2 2 2 3" xfId="6731"/>
    <cellStyle name="Comma 4 3 2 2 3" xfId="6732"/>
    <cellStyle name="Comma 4 3 2 2 3 2" xfId="6733"/>
    <cellStyle name="Comma 4 3 2 2 4" xfId="6734"/>
    <cellStyle name="Comma 4 3 2 2 5" xfId="6735"/>
    <cellStyle name="Comma 4 3 2 3" xfId="6736"/>
    <cellStyle name="Comma 4 3 2 3 2" xfId="6737"/>
    <cellStyle name="Comma 4 3 2 3 2 2" xfId="6738"/>
    <cellStyle name="Comma 4 3 2 3 3" xfId="6739"/>
    <cellStyle name="Comma 4 3 2 4" xfId="6740"/>
    <cellStyle name="Comma 4 3 2 4 2" xfId="6741"/>
    <cellStyle name="Comma 4 3 2 5" xfId="6742"/>
    <cellStyle name="Comma 4 3 2 6" xfId="6743"/>
    <cellStyle name="Comma 4 3 2 7" xfId="6744"/>
    <cellStyle name="Comma 4 3 3" xfId="6745"/>
    <cellStyle name="Comma 4 3 3 2" xfId="6746"/>
    <cellStyle name="Comma 4 3 3 2 2" xfId="6747"/>
    <cellStyle name="Comma 4 3 3 2 2 2" xfId="6748"/>
    <cellStyle name="Comma 4 3 3 2 3" xfId="6749"/>
    <cellStyle name="Comma 4 3 3 3" xfId="6750"/>
    <cellStyle name="Comma 4 3 3 3 2" xfId="6751"/>
    <cellStyle name="Comma 4 3 3 4" xfId="6752"/>
    <cellStyle name="Comma 4 3 3 5" xfId="6753"/>
    <cellStyle name="Comma 4 3 4" xfId="6754"/>
    <cellStyle name="Comma 4 3 4 2" xfId="6755"/>
    <cellStyle name="Comma 4 3 4 2 2" xfId="6756"/>
    <cellStyle name="Comma 4 3 4 3" xfId="6757"/>
    <cellStyle name="Comma 4 3 5" xfId="6758"/>
    <cellStyle name="Comma 4 3 5 2" xfId="6759"/>
    <cellStyle name="Comma 4 3 6" xfId="6760"/>
    <cellStyle name="Comma 4 3 7" xfId="6761"/>
    <cellStyle name="Comma 4 3 8" xfId="6762"/>
    <cellStyle name="Comma 4 4" xfId="1347"/>
    <cellStyle name="Comma 4 4 2" xfId="6763"/>
    <cellStyle name="Comma 4 4 2 2" xfId="6764"/>
    <cellStyle name="Comma 4 4 2 2 2" xfId="6765"/>
    <cellStyle name="Comma 4 4 2 2 2 2" xfId="6766"/>
    <cellStyle name="Comma 4 4 2 2 3" xfId="6767"/>
    <cellStyle name="Comma 4 4 2 2 4" xfId="6768"/>
    <cellStyle name="Comma 4 4 2 3" xfId="6769"/>
    <cellStyle name="Comma 4 4 2 3 2" xfId="6770"/>
    <cellStyle name="Comma 4 4 2 4" xfId="6771"/>
    <cellStyle name="Comma 4 4 2 5" xfId="6772"/>
    <cellStyle name="Comma 4 4 3" xfId="6773"/>
    <cellStyle name="Comma 4 4 3 2" xfId="6774"/>
    <cellStyle name="Comma 4 4 3 2 2" xfId="6775"/>
    <cellStyle name="Comma 4 4 3 3" xfId="6776"/>
    <cellStyle name="Comma 4 4 3 4" xfId="6777"/>
    <cellStyle name="Comma 4 4 4" xfId="6778"/>
    <cellStyle name="Comma 4 4 4 2" xfId="6779"/>
    <cellStyle name="Comma 4 4 5" xfId="6780"/>
    <cellStyle name="Comma 4 4 6" xfId="6781"/>
    <cellStyle name="Comma 4 4 7" xfId="6782"/>
    <cellStyle name="Comma 4 5" xfId="1348"/>
    <cellStyle name="Comma 4 5 2" xfId="6783"/>
    <cellStyle name="Comma 4 5 2 2" xfId="6784"/>
    <cellStyle name="Comma 4 5 2 2 2" xfId="6785"/>
    <cellStyle name="Comma 4 5 2 3" xfId="6786"/>
    <cellStyle name="Comma 4 5 2 4" xfId="6787"/>
    <cellStyle name="Comma 4 5 3" xfId="6788"/>
    <cellStyle name="Comma 4 5 3 2" xfId="6789"/>
    <cellStyle name="Comma 4 5 4" xfId="6790"/>
    <cellStyle name="Comma 4 5 5" xfId="6791"/>
    <cellStyle name="Comma 4 6" xfId="6792"/>
    <cellStyle name="Comma 4 6 2" xfId="6793"/>
    <cellStyle name="Comma 4 6 2 2" xfId="6794"/>
    <cellStyle name="Comma 4 6 3" xfId="6795"/>
    <cellStyle name="Comma 4 6 4" xfId="6796"/>
    <cellStyle name="Comma 4 7" xfId="6797"/>
    <cellStyle name="Comma 4 7 2" xfId="6798"/>
    <cellStyle name="Comma 4 8" xfId="6799"/>
    <cellStyle name="Comma 4 9" xfId="6800"/>
    <cellStyle name="Comma 40" xfId="6801"/>
    <cellStyle name="Comma 41" xfId="6802"/>
    <cellStyle name="Comma 42" xfId="6803"/>
    <cellStyle name="Comma 43" xfId="6804"/>
    <cellStyle name="Comma 44" xfId="6805"/>
    <cellStyle name="Comma 45" xfId="6806"/>
    <cellStyle name="Comma 46" xfId="6807"/>
    <cellStyle name="Comma 47" xfId="6808"/>
    <cellStyle name="Comma 48" xfId="6809"/>
    <cellStyle name="Comma 49" xfId="6810"/>
    <cellStyle name="Comma 5" xfId="1349"/>
    <cellStyle name="Comma 5 2" xfId="6811"/>
    <cellStyle name="Comma 5 2 2" xfId="6812"/>
    <cellStyle name="Comma 5 2 3" xfId="6813"/>
    <cellStyle name="Comma 5 3" xfId="6814"/>
    <cellStyle name="Comma 50" xfId="6815"/>
    <cellStyle name="Comma 50 2" xfId="6816"/>
    <cellStyle name="Comma 51" xfId="6817"/>
    <cellStyle name="Comma 52" xfId="6818"/>
    <cellStyle name="Comma 53" xfId="6819"/>
    <cellStyle name="Comma 54" xfId="6820"/>
    <cellStyle name="Comma 55" xfId="6821"/>
    <cellStyle name="Comma 56" xfId="6822"/>
    <cellStyle name="Comma 57" xfId="6823"/>
    <cellStyle name="Comma 58" xfId="6824"/>
    <cellStyle name="Comma 59" xfId="6825"/>
    <cellStyle name="Comma 6" xfId="1350"/>
    <cellStyle name="Comma 6 10" xfId="6826"/>
    <cellStyle name="Comma 6 10 2" xfId="6827"/>
    <cellStyle name="Comma 6 11" xfId="6828"/>
    <cellStyle name="Comma 6 12" xfId="6829"/>
    <cellStyle name="Comma 6 13" xfId="6830"/>
    <cellStyle name="Comma 6 2" xfId="6831"/>
    <cellStyle name="Comma 6 2 2" xfId="6832"/>
    <cellStyle name="Comma 6 2 2 2" xfId="6833"/>
    <cellStyle name="Comma 6 2 3" xfId="6834"/>
    <cellStyle name="Comma 6 2 3 2" xfId="6835"/>
    <cellStyle name="Comma 6 2 3 3" xfId="6836"/>
    <cellStyle name="Comma 6 2 3 4" xfId="6837"/>
    <cellStyle name="Comma 6 2 4" xfId="6838"/>
    <cellStyle name="Comma 6 2 4 2" xfId="6839"/>
    <cellStyle name="Comma 6 2 5" xfId="6840"/>
    <cellStyle name="Comma 6 2 6" xfId="6841"/>
    <cellStyle name="Comma 6 2 7" xfId="6842"/>
    <cellStyle name="Comma 6 3" xfId="6843"/>
    <cellStyle name="Comma 6 3 2" xfId="6844"/>
    <cellStyle name="Comma 6 3 2 2" xfId="6845"/>
    <cellStyle name="Comma 6 3 2 2 2" xfId="6846"/>
    <cellStyle name="Comma 6 3 2 2 2 2" xfId="6847"/>
    <cellStyle name="Comma 6 3 2 2 2 3" xfId="6848"/>
    <cellStyle name="Comma 6 3 2 2 3" xfId="6849"/>
    <cellStyle name="Comma 6 3 2 2 3 2" xfId="6850"/>
    <cellStyle name="Comma 6 3 2 2 4" xfId="6851"/>
    <cellStyle name="Comma 6 3 2 2 5" xfId="6852"/>
    <cellStyle name="Comma 6 3 2 3" xfId="6853"/>
    <cellStyle name="Comma 6 3 2 3 2" xfId="6854"/>
    <cellStyle name="Comma 6 3 2 3 3" xfId="6855"/>
    <cellStyle name="Comma 6 3 2 4" xfId="6856"/>
    <cellStyle name="Comma 6 3 2 4 2" xfId="6857"/>
    <cellStyle name="Comma 6 3 2 5" xfId="6858"/>
    <cellStyle name="Comma 6 3 2 6" xfId="6859"/>
    <cellStyle name="Comma 6 3 3" xfId="6860"/>
    <cellStyle name="Comma 6 3 3 2" xfId="6861"/>
    <cellStyle name="Comma 6 3 3 2 2" xfId="6862"/>
    <cellStyle name="Comma 6 3 3 2 2 2" xfId="6863"/>
    <cellStyle name="Comma 6 3 3 2 3" xfId="6864"/>
    <cellStyle name="Comma 6 3 3 2 4" xfId="6865"/>
    <cellStyle name="Comma 6 3 3 2 5" xfId="6866"/>
    <cellStyle name="Comma 6 3 3 3" xfId="6867"/>
    <cellStyle name="Comma 6 3 3 3 2" xfId="6868"/>
    <cellStyle name="Comma 6 3 3 4" xfId="6869"/>
    <cellStyle name="Comma 6 3 3 5" xfId="6870"/>
    <cellStyle name="Comma 6 3 3 6" xfId="6871"/>
    <cellStyle name="Comma 6 3 4" xfId="6872"/>
    <cellStyle name="Comma 6 3 4 2" xfId="6873"/>
    <cellStyle name="Comma 6 3 4 2 2" xfId="6874"/>
    <cellStyle name="Comma 6 3 4 3" xfId="6875"/>
    <cellStyle name="Comma 6 3 4 4" xfId="6876"/>
    <cellStyle name="Comma 6 3 4 5" xfId="6877"/>
    <cellStyle name="Comma 6 3 5" xfId="6878"/>
    <cellStyle name="Comma 6 3 5 2" xfId="6879"/>
    <cellStyle name="Comma 6 3 5 2 2" xfId="6880"/>
    <cellStyle name="Comma 6 3 5 3" xfId="6881"/>
    <cellStyle name="Comma 6 3 5 4" xfId="6882"/>
    <cellStyle name="Comma 6 3 5 5" xfId="6883"/>
    <cellStyle name="Comma 6 3 6" xfId="6884"/>
    <cellStyle name="Comma 6 3 6 2" xfId="6885"/>
    <cellStyle name="Comma 6 3 6 3" xfId="6886"/>
    <cellStyle name="Comma 6 3 7" xfId="6887"/>
    <cellStyle name="Comma 6 3 8" xfId="6888"/>
    <cellStyle name="Comma 6 3 9" xfId="6889"/>
    <cellStyle name="Comma 6 4" xfId="6890"/>
    <cellStyle name="Comma 6 4 2" xfId="6891"/>
    <cellStyle name="Comma 6 4 2 2" xfId="6892"/>
    <cellStyle name="Comma 6 4 2 2 2" xfId="6893"/>
    <cellStyle name="Comma 6 4 2 2 3" xfId="6894"/>
    <cellStyle name="Comma 6 4 2 3" xfId="6895"/>
    <cellStyle name="Comma 6 4 2 3 2" xfId="6896"/>
    <cellStyle name="Comma 6 4 2 4" xfId="6897"/>
    <cellStyle name="Comma 6 4 2 5" xfId="6898"/>
    <cellStyle name="Comma 6 4 3" xfId="6899"/>
    <cellStyle name="Comma 6 4 3 2" xfId="6900"/>
    <cellStyle name="Comma 6 4 3 3" xfId="6901"/>
    <cellStyle name="Comma 6 4 4" xfId="6902"/>
    <cellStyle name="Comma 6 4 4 2" xfId="6903"/>
    <cellStyle name="Comma 6 4 5" xfId="6904"/>
    <cellStyle name="Comma 6 4 6" xfId="6905"/>
    <cellStyle name="Comma 6 5" xfId="6906"/>
    <cellStyle name="Comma 6 5 2" xfId="6907"/>
    <cellStyle name="Comma 6 5 2 2" xfId="6908"/>
    <cellStyle name="Comma 6 5 2 2 2" xfId="6909"/>
    <cellStyle name="Comma 6 5 2 3" xfId="6910"/>
    <cellStyle name="Comma 6 5 2 4" xfId="6911"/>
    <cellStyle name="Comma 6 5 2 5" xfId="6912"/>
    <cellStyle name="Comma 6 5 3" xfId="6913"/>
    <cellStyle name="Comma 6 5 3 2" xfId="6914"/>
    <cellStyle name="Comma 6 5 4" xfId="6915"/>
    <cellStyle name="Comma 6 5 5" xfId="6916"/>
    <cellStyle name="Comma 6 5 6" xfId="6917"/>
    <cellStyle name="Comma 6 6" xfId="6918"/>
    <cellStyle name="Comma 6 6 2" xfId="6919"/>
    <cellStyle name="Comma 6 6 2 2" xfId="6920"/>
    <cellStyle name="Comma 6 6 3" xfId="6921"/>
    <cellStyle name="Comma 6 6 4" xfId="6922"/>
    <cellStyle name="Comma 6 6 5" xfId="6923"/>
    <cellStyle name="Comma 6 7" xfId="6924"/>
    <cellStyle name="Comma 6 7 2" xfId="6925"/>
    <cellStyle name="Comma 6 7 2 2" xfId="6926"/>
    <cellStyle name="Comma 6 7 3" xfId="6927"/>
    <cellStyle name="Comma 6 7 4" xfId="6928"/>
    <cellStyle name="Comma 6 7 5" xfId="6929"/>
    <cellStyle name="Comma 6 8" xfId="6930"/>
    <cellStyle name="Comma 6 8 2" xfId="6931"/>
    <cellStyle name="Comma 6 8 2 2" xfId="6932"/>
    <cellStyle name="Comma 6 8 3" xfId="6933"/>
    <cellStyle name="Comma 6 8 4" xfId="6934"/>
    <cellStyle name="Comma 6 8 5" xfId="6935"/>
    <cellStyle name="Comma 6 9" xfId="6936"/>
    <cellStyle name="Comma 6 9 2" xfId="6937"/>
    <cellStyle name="Comma 6 9 3" xfId="6938"/>
    <cellStyle name="Comma 60" xfId="6939"/>
    <cellStyle name="Comma 61" xfId="6940"/>
    <cellStyle name="Comma 62" xfId="6941"/>
    <cellStyle name="Comma 62 2" xfId="6942"/>
    <cellStyle name="Comma 62 2 2" xfId="6943"/>
    <cellStyle name="Comma 62 3" xfId="6944"/>
    <cellStyle name="Comma 63" xfId="6945"/>
    <cellStyle name="Comma 63 2" xfId="6946"/>
    <cellStyle name="Comma 63 2 2" xfId="6947"/>
    <cellStyle name="Comma 63 3" xfId="6948"/>
    <cellStyle name="Comma 64" xfId="6949"/>
    <cellStyle name="Comma 64 2" xfId="6950"/>
    <cellStyle name="Comma 64 2 2" xfId="6951"/>
    <cellStyle name="Comma 64 3" xfId="6952"/>
    <cellStyle name="Comma 65" xfId="6953"/>
    <cellStyle name="Comma 65 2" xfId="6954"/>
    <cellStyle name="Comma 66" xfId="6955"/>
    <cellStyle name="Comma 66 2" xfId="6956"/>
    <cellStyle name="Comma 67" xfId="6957"/>
    <cellStyle name="Comma 68" xfId="6958"/>
    <cellStyle name="Comma 69" xfId="6959"/>
    <cellStyle name="Comma 7" xfId="1351"/>
    <cellStyle name="Comma 7 2" xfId="6960"/>
    <cellStyle name="Comma 7 2 2" xfId="6961"/>
    <cellStyle name="Comma 7 2 2 2" xfId="6962"/>
    <cellStyle name="Comma 7 2 2 2 2" xfId="6963"/>
    <cellStyle name="Comma 7 2 2 2 2 2" xfId="6964"/>
    <cellStyle name="Comma 7 2 2 2 3" xfId="6965"/>
    <cellStyle name="Comma 7 2 2 2 4" xfId="6966"/>
    <cellStyle name="Comma 7 2 2 2 5" xfId="6967"/>
    <cellStyle name="Comma 7 2 2 3" xfId="6968"/>
    <cellStyle name="Comma 7 2 2 3 2" xfId="6969"/>
    <cellStyle name="Comma 7 2 2 4" xfId="6970"/>
    <cellStyle name="Comma 7 2 2 4 2" xfId="6971"/>
    <cellStyle name="Comma 7 2 2 5" xfId="6972"/>
    <cellStyle name="Comma 7 2 2 6" xfId="6973"/>
    <cellStyle name="Comma 7 2 3" xfId="6974"/>
    <cellStyle name="Comma 7 2 3 2" xfId="6975"/>
    <cellStyle name="Comma 7 2 3 2 2" xfId="6976"/>
    <cellStyle name="Comma 7 2 3 3" xfId="6977"/>
    <cellStyle name="Comma 7 2 3 4" xfId="6978"/>
    <cellStyle name="Comma 7 2 3 5" xfId="6979"/>
    <cellStyle name="Comma 7 2 4" xfId="6980"/>
    <cellStyle name="Comma 7 2 4 2" xfId="6981"/>
    <cellStyle name="Comma 7 2 5" xfId="6982"/>
    <cellStyle name="Comma 7 2 5 2" xfId="6983"/>
    <cellStyle name="Comma 7 2 6" xfId="6984"/>
    <cellStyle name="Comma 7 2 7" xfId="6985"/>
    <cellStyle name="Comma 7 3" xfId="6986"/>
    <cellStyle name="Comma 7 3 2" xfId="6987"/>
    <cellStyle name="Comma 7 3 2 2" xfId="6988"/>
    <cellStyle name="Comma 7 3 2 2 2" xfId="6989"/>
    <cellStyle name="Comma 7 3 2 3" xfId="6990"/>
    <cellStyle name="Comma 7 3 2 4" xfId="6991"/>
    <cellStyle name="Comma 7 3 3" xfId="6992"/>
    <cellStyle name="Comma 7 3 3 2" xfId="6993"/>
    <cellStyle name="Comma 7 3 4" xfId="6994"/>
    <cellStyle name="Comma 7 3 5" xfId="6995"/>
    <cellStyle name="Comma 7 3 6" xfId="6996"/>
    <cellStyle name="Comma 7 4" xfId="6997"/>
    <cellStyle name="Comma 7 4 2" xfId="6998"/>
    <cellStyle name="Comma 7 4 2 2" xfId="6999"/>
    <cellStyle name="Comma 7 4 2 2 2" xfId="7000"/>
    <cellStyle name="Comma 7 4 2 3" xfId="7001"/>
    <cellStyle name="Comma 7 4 2 4" xfId="7002"/>
    <cellStyle name="Comma 7 4 3" xfId="7003"/>
    <cellStyle name="Comma 7 4 3 2" xfId="7004"/>
    <cellStyle name="Comma 7 4 4" xfId="7005"/>
    <cellStyle name="Comma 7 4 5" xfId="7006"/>
    <cellStyle name="Comma 7 5" xfId="7007"/>
    <cellStyle name="Comma 7 5 2" xfId="7008"/>
    <cellStyle name="Comma 7 5 2 2" xfId="7009"/>
    <cellStyle name="Comma 7 5 2 2 2" xfId="7010"/>
    <cellStyle name="Comma 7 5 2 3" xfId="7011"/>
    <cellStyle name="Comma 7 5 2 4" xfId="7012"/>
    <cellStyle name="Comma 7 5 3" xfId="7013"/>
    <cellStyle name="Comma 7 5 3 2" xfId="7014"/>
    <cellStyle name="Comma 7 5 4" xfId="7015"/>
    <cellStyle name="Comma 7 5 5" xfId="7016"/>
    <cellStyle name="Comma 7 6" xfId="7017"/>
    <cellStyle name="Comma 7 6 2" xfId="7018"/>
    <cellStyle name="Comma 7 6 2 2" xfId="7019"/>
    <cellStyle name="Comma 7 6 2 2 2" xfId="7020"/>
    <cellStyle name="Comma 7 6 2 3" xfId="7021"/>
    <cellStyle name="Comma 7 6 2 4" xfId="7022"/>
    <cellStyle name="Comma 7 6 3" xfId="7023"/>
    <cellStyle name="Comma 7 6 3 2" xfId="7024"/>
    <cellStyle name="Comma 7 6 4" xfId="7025"/>
    <cellStyle name="Comma 7 6 5" xfId="7026"/>
    <cellStyle name="Comma 7 7" xfId="7027"/>
    <cellStyle name="Comma 7 7 2" xfId="7028"/>
    <cellStyle name="Comma 7 7 2 2" xfId="7029"/>
    <cellStyle name="Comma 7 7 3" xfId="7030"/>
    <cellStyle name="Comma 7 7 4" xfId="7031"/>
    <cellStyle name="Comma 7 8" xfId="7032"/>
    <cellStyle name="Comma 70" xfId="7033"/>
    <cellStyle name="Comma 71" xfId="7034"/>
    <cellStyle name="Comma 71 2" xfId="7035"/>
    <cellStyle name="Comma 72" xfId="7036"/>
    <cellStyle name="Comma 73" xfId="7037"/>
    <cellStyle name="Comma 73 2" xfId="7038"/>
    <cellStyle name="Comma 73 3" xfId="7039"/>
    <cellStyle name="Comma 74" xfId="7040"/>
    <cellStyle name="Comma 74 2" xfId="7041"/>
    <cellStyle name="Comma 74 3" xfId="7042"/>
    <cellStyle name="Comma 75" xfId="7043"/>
    <cellStyle name="Comma 76" xfId="7044"/>
    <cellStyle name="Comma 77" xfId="7045"/>
    <cellStyle name="Comma 78" xfId="7046"/>
    <cellStyle name="Comma 79" xfId="7047"/>
    <cellStyle name="Comma 8" xfId="1352"/>
    <cellStyle name="Comma 8 2" xfId="7048"/>
    <cellStyle name="Comma 8 2 2" xfId="7049"/>
    <cellStyle name="Comma 8 2 2 2" xfId="7050"/>
    <cellStyle name="Comma 8 2 2 2 2" xfId="7051"/>
    <cellStyle name="Comma 8 2 2 3" xfId="7052"/>
    <cellStyle name="Comma 8 2 2 3 2" xfId="7053"/>
    <cellStyle name="Comma 8 2 2 4" xfId="7054"/>
    <cellStyle name="Comma 8 2 2 5" xfId="7055"/>
    <cellStyle name="Comma 8 2 3" xfId="7056"/>
    <cellStyle name="Comma 8 2 3 2" xfId="7057"/>
    <cellStyle name="Comma 8 2 3 3" xfId="7058"/>
    <cellStyle name="Comma 8 2 3 4" xfId="7059"/>
    <cellStyle name="Comma 8 2 3 5" xfId="7060"/>
    <cellStyle name="Comma 8 2 4" xfId="7061"/>
    <cellStyle name="Comma 8 2 4 2" xfId="7062"/>
    <cellStyle name="Comma 8 2 5" xfId="7063"/>
    <cellStyle name="Comma 8 2 6" xfId="7064"/>
    <cellStyle name="Comma 8 2 7" xfId="7065"/>
    <cellStyle name="Comma 8 2 8" xfId="7066"/>
    <cellStyle name="Comma 8 3" xfId="7067"/>
    <cellStyle name="Comma 8 3 2" xfId="7068"/>
    <cellStyle name="Comma 8 3 2 2" xfId="7069"/>
    <cellStyle name="Comma 8 3 3" xfId="7070"/>
    <cellStyle name="Comma 8 3 3 2" xfId="7071"/>
    <cellStyle name="Comma 8 3 4" xfId="7072"/>
    <cellStyle name="Comma 8 3 5" xfId="7073"/>
    <cellStyle name="Comma 8 4" xfId="7074"/>
    <cellStyle name="Comma 8 4 2" xfId="7075"/>
    <cellStyle name="Comma 8 4 3" xfId="7076"/>
    <cellStyle name="Comma 8 4 3 2" xfId="7077"/>
    <cellStyle name="Comma 8 4 4" xfId="7078"/>
    <cellStyle name="Comma 8 4 5" xfId="7079"/>
    <cellStyle name="Comma 8 5" xfId="7080"/>
    <cellStyle name="Comma 8 5 2" xfId="7081"/>
    <cellStyle name="Comma 8 6" xfId="7082"/>
    <cellStyle name="Comma 8 7" xfId="7083"/>
    <cellStyle name="Comma 8 8" xfId="7084"/>
    <cellStyle name="Comma 8 9" xfId="7085"/>
    <cellStyle name="Comma 80" xfId="7086"/>
    <cellStyle name="Comma 81" xfId="7087"/>
    <cellStyle name="Comma 82" xfId="7088"/>
    <cellStyle name="Comma 83" xfId="7089"/>
    <cellStyle name="Comma 84" xfId="7090"/>
    <cellStyle name="Comma 85" xfId="7091"/>
    <cellStyle name="Comma 86" xfId="7092"/>
    <cellStyle name="Comma 87" xfId="7093"/>
    <cellStyle name="Comma 88" xfId="15123"/>
    <cellStyle name="Comma 89" xfId="15127"/>
    <cellStyle name="Comma 9" xfId="1353"/>
    <cellStyle name="Comma 9 2" xfId="7094"/>
    <cellStyle name="Comma 9 2 2" xfId="7095"/>
    <cellStyle name="Comma 9 2 2 2" xfId="7096"/>
    <cellStyle name="Comma 9 2 2 2 2" xfId="7097"/>
    <cellStyle name="Comma 9 2 2 2 2 2" xfId="7098"/>
    <cellStyle name="Comma 9 2 2 2 2 2 2" xfId="7099"/>
    <cellStyle name="Comma 9 2 2 2 2 3" xfId="7100"/>
    <cellStyle name="Comma 9 2 2 2 3" xfId="7101"/>
    <cellStyle name="Comma 9 2 2 2 3 2" xfId="7102"/>
    <cellStyle name="Comma 9 2 2 2 4" xfId="7103"/>
    <cellStyle name="Comma 9 2 2 3" xfId="7104"/>
    <cellStyle name="Comma 9 2 2 3 2" xfId="7105"/>
    <cellStyle name="Comma 9 2 2 3 2 2" xfId="7106"/>
    <cellStyle name="Comma 9 2 2 3 3" xfId="7107"/>
    <cellStyle name="Comma 9 2 2 4" xfId="7108"/>
    <cellStyle name="Comma 9 2 2 4 2" xfId="7109"/>
    <cellStyle name="Comma 9 2 2 5" xfId="7110"/>
    <cellStyle name="Comma 9 2 2 6" xfId="7111"/>
    <cellStyle name="Comma 9 2 3" xfId="7112"/>
    <cellStyle name="Comma 9 2 3 2" xfId="7113"/>
    <cellStyle name="Comma 9 2 3 2 2" xfId="7114"/>
    <cellStyle name="Comma 9 2 3 2 2 2" xfId="7115"/>
    <cellStyle name="Comma 9 2 3 2 3" xfId="7116"/>
    <cellStyle name="Comma 9 2 3 3" xfId="7117"/>
    <cellStyle name="Comma 9 2 3 3 2" xfId="7118"/>
    <cellStyle name="Comma 9 2 3 4" xfId="7119"/>
    <cellStyle name="Comma 9 2 4" xfId="7120"/>
    <cellStyle name="Comma 9 2 4 2" xfId="7121"/>
    <cellStyle name="Comma 9 2 4 2 2" xfId="7122"/>
    <cellStyle name="Comma 9 2 4 3" xfId="7123"/>
    <cellStyle name="Comma 9 2 5" xfId="7124"/>
    <cellStyle name="Comma 9 2 5 2" xfId="7125"/>
    <cellStyle name="Comma 9 2 6" xfId="7126"/>
    <cellStyle name="Comma 9 2 7" xfId="7127"/>
    <cellStyle name="Comma 9 3" xfId="7128"/>
    <cellStyle name="Comma 9 3 2" xfId="7129"/>
    <cellStyle name="Comma 9 3 2 2" xfId="7130"/>
    <cellStyle name="Comma 9 3 2 2 2" xfId="7131"/>
    <cellStyle name="Comma 9 3 2 2 2 2" xfId="7132"/>
    <cellStyle name="Comma 9 3 2 2 3" xfId="7133"/>
    <cellStyle name="Comma 9 3 2 3" xfId="7134"/>
    <cellStyle name="Comma 9 3 2 3 2" xfId="7135"/>
    <cellStyle name="Comma 9 3 2 4" xfId="7136"/>
    <cellStyle name="Comma 9 3 3" xfId="7137"/>
    <cellStyle name="Comma 9 3 3 2" xfId="7138"/>
    <cellStyle name="Comma 9 3 3 2 2" xfId="7139"/>
    <cellStyle name="Comma 9 3 3 3" xfId="7140"/>
    <cellStyle name="Comma 9 3 4" xfId="7141"/>
    <cellStyle name="Comma 9 3 4 2" xfId="7142"/>
    <cellStyle name="Comma 9 3 5" xfId="7143"/>
    <cellStyle name="Comma 9 3 6" xfId="7144"/>
    <cellStyle name="Comma 9 4" xfId="7145"/>
    <cellStyle name="Comma 9 4 2" xfId="7146"/>
    <cellStyle name="Comma 9 4 2 2" xfId="7147"/>
    <cellStyle name="Comma 9 4 2 2 2" xfId="7148"/>
    <cellStyle name="Comma 9 4 2 3" xfId="7149"/>
    <cellStyle name="Comma 9 4 3" xfId="7150"/>
    <cellStyle name="Comma 9 4 3 2" xfId="7151"/>
    <cellStyle name="Comma 9 4 4" xfId="7152"/>
    <cellStyle name="Comma 9 5" xfId="7153"/>
    <cellStyle name="Comma 9 5 2" xfId="7154"/>
    <cellStyle name="Comma 9 5 2 2" xfId="7155"/>
    <cellStyle name="Comma 9 5 3" xfId="7156"/>
    <cellStyle name="Comma 9 6" xfId="7157"/>
    <cellStyle name="Comma 9 6 2" xfId="7158"/>
    <cellStyle name="Comma 9 7" xfId="7159"/>
    <cellStyle name="Comma 9 8" xfId="7160"/>
    <cellStyle name="Comma 9 9" xfId="7161"/>
    <cellStyle name="Comma 90" xfId="15131"/>
    <cellStyle name="Comma 91" xfId="15141"/>
    <cellStyle name="Comma 91 2" xfId="15143"/>
    <cellStyle name="Comma 92" xfId="15147"/>
    <cellStyle name="Comma 93" xfId="15136"/>
    <cellStyle name="Comma0" xfId="1354"/>
    <cellStyle name="Comma0 2" xfId="7162"/>
    <cellStyle name="Comma0 2 2" xfId="7163"/>
    <cellStyle name="Comma0 2 2 2" xfId="7164"/>
    <cellStyle name="Comma0 2 3" xfId="7165"/>
    <cellStyle name="Comma0 2 4" xfId="7166"/>
    <cellStyle name="Comma0 3" xfId="7167"/>
    <cellStyle name="Comma0 3 2" xfId="7168"/>
    <cellStyle name="Comma0 3 2 2" xfId="7169"/>
    <cellStyle name="Comma0 3 3" xfId="7170"/>
    <cellStyle name="Comma0 3 4" xfId="7171"/>
    <cellStyle name="Comma0 4" xfId="7172"/>
    <cellStyle name="Comma0_SCH11 Not Done" xfId="7173"/>
    <cellStyle name="Currency" xfId="2" builtinId="4"/>
    <cellStyle name="Currency [0] 2" xfId="7174"/>
    <cellStyle name="Currency [0] 2 2" xfId="7175"/>
    <cellStyle name="Currency [0] 2 2 2" xfId="7176"/>
    <cellStyle name="Currency [0] 2 2 2 2" xfId="7177"/>
    <cellStyle name="Currency [0] 2 2 3" xfId="7178"/>
    <cellStyle name="Currency [0] 2 2 4" xfId="7179"/>
    <cellStyle name="Currency [0] 2 3" xfId="7180"/>
    <cellStyle name="Currency [0] 2 3 2" xfId="7181"/>
    <cellStyle name="Currency [0] 2 4" xfId="7182"/>
    <cellStyle name="Currency [0] 2 4 2" xfId="7183"/>
    <cellStyle name="Currency [0] 2 5" xfId="7184"/>
    <cellStyle name="Currency [0] 2 6" xfId="7185"/>
    <cellStyle name="Currency [0] 3" xfId="7186"/>
    <cellStyle name="Currency [0] 3 2" xfId="7187"/>
    <cellStyle name="Currency [0] 3 2 2" xfId="7188"/>
    <cellStyle name="Currency [0] 3 3" xfId="7189"/>
    <cellStyle name="Currency [0] 3 4" xfId="7190"/>
    <cellStyle name="Currency [0] 4" xfId="7191"/>
    <cellStyle name="Currency [0] 4 2" xfId="7192"/>
    <cellStyle name="Currency [0] 5" xfId="7193"/>
    <cellStyle name="Currency [0] 5 2" xfId="7194"/>
    <cellStyle name="Currency 10" xfId="7195"/>
    <cellStyle name="Currency 10 2" xfId="7196"/>
    <cellStyle name="Currency 10 2 2" xfId="7197"/>
    <cellStyle name="Currency 10 2 3" xfId="7198"/>
    <cellStyle name="Currency 10 3" xfId="7199"/>
    <cellStyle name="Currency 10 3 2" xfId="7200"/>
    <cellStyle name="Currency 10 4" xfId="7201"/>
    <cellStyle name="Currency 10 5" xfId="7202"/>
    <cellStyle name="Currency 10 6" xfId="7203"/>
    <cellStyle name="Currency 100" xfId="7204"/>
    <cellStyle name="Currency 101" xfId="7205"/>
    <cellStyle name="Currency 102" xfId="7206"/>
    <cellStyle name="Currency 103" xfId="7207"/>
    <cellStyle name="Currency 104" xfId="7208"/>
    <cellStyle name="Currency 105" xfId="7209"/>
    <cellStyle name="Currency 106" xfId="7210"/>
    <cellStyle name="Currency 107" xfId="7211"/>
    <cellStyle name="Currency 108" xfId="7212"/>
    <cellStyle name="Currency 109" xfId="7213"/>
    <cellStyle name="Currency 11" xfId="7214"/>
    <cellStyle name="Currency 11 2" xfId="7215"/>
    <cellStyle name="Currency 11 2 2" xfId="7216"/>
    <cellStyle name="Currency 11 3" xfId="7217"/>
    <cellStyle name="Currency 11 3 2" xfId="7218"/>
    <cellStyle name="Currency 11 4" xfId="7219"/>
    <cellStyle name="Currency 11 5" xfId="7220"/>
    <cellStyle name="Currency 110" xfId="7221"/>
    <cellStyle name="Currency 111" xfId="7222"/>
    <cellStyle name="Currency 112" xfId="7223"/>
    <cellStyle name="Currency 113" xfId="7224"/>
    <cellStyle name="Currency 114" xfId="7225"/>
    <cellStyle name="Currency 115" xfId="7226"/>
    <cellStyle name="Currency 116" xfId="7227"/>
    <cellStyle name="Currency 117" xfId="7228"/>
    <cellStyle name="Currency 118" xfId="7229"/>
    <cellStyle name="Currency 119" xfId="7230"/>
    <cellStyle name="Currency 12" xfId="7231"/>
    <cellStyle name="Currency 12 2" xfId="7232"/>
    <cellStyle name="Currency 12 2 2" xfId="7233"/>
    <cellStyle name="Currency 12 3" xfId="7234"/>
    <cellStyle name="Currency 12 3 2" xfId="7235"/>
    <cellStyle name="Currency 12 4" xfId="7236"/>
    <cellStyle name="Currency 12 5" xfId="7237"/>
    <cellStyle name="Currency 120" xfId="7238"/>
    <cellStyle name="Currency 120 2" xfId="7239"/>
    <cellStyle name="Currency 120 3" xfId="7240"/>
    <cellStyle name="Currency 121" xfId="7241"/>
    <cellStyle name="Currency 121 2" xfId="7242"/>
    <cellStyle name="Currency 121 3" xfId="7243"/>
    <cellStyle name="Currency 122" xfId="7244"/>
    <cellStyle name="Currency 122 2" xfId="7245"/>
    <cellStyle name="Currency 123" xfId="7246"/>
    <cellStyle name="Currency 123 2" xfId="7247"/>
    <cellStyle name="Currency 124" xfId="7248"/>
    <cellStyle name="Currency 124 2" xfId="7249"/>
    <cellStyle name="Currency 125" xfId="7250"/>
    <cellStyle name="Currency 126" xfId="7251"/>
    <cellStyle name="Currency 127" xfId="7252"/>
    <cellStyle name="Currency 128" xfId="7253"/>
    <cellStyle name="Currency 129" xfId="7254"/>
    <cellStyle name="Currency 13" xfId="7255"/>
    <cellStyle name="Currency 13 2" xfId="7256"/>
    <cellStyle name="Currency 13 2 2" xfId="7257"/>
    <cellStyle name="Currency 13 3" xfId="7258"/>
    <cellStyle name="Currency 13 3 2" xfId="7259"/>
    <cellStyle name="Currency 13 4" xfId="7260"/>
    <cellStyle name="Currency 13 5" xfId="7261"/>
    <cellStyle name="Currency 130" xfId="7262"/>
    <cellStyle name="Currency 131" xfId="7263"/>
    <cellStyle name="Currency 132" xfId="7264"/>
    <cellStyle name="Currency 133" xfId="7265"/>
    <cellStyle name="Currency 134" xfId="7266"/>
    <cellStyle name="Currency 135" xfId="7267"/>
    <cellStyle name="Currency 136" xfId="7268"/>
    <cellStyle name="Currency 136 2" xfId="7269"/>
    <cellStyle name="Currency 137" xfId="7270"/>
    <cellStyle name="Currency 138" xfId="7271"/>
    <cellStyle name="Currency 139" xfId="7272"/>
    <cellStyle name="Currency 14" xfId="7273"/>
    <cellStyle name="Currency 14 2" xfId="7274"/>
    <cellStyle name="Currency 14 2 2" xfId="7275"/>
    <cellStyle name="Currency 14 3" xfId="7276"/>
    <cellStyle name="Currency 14 3 2" xfId="7277"/>
    <cellStyle name="Currency 14 4" xfId="7278"/>
    <cellStyle name="Currency 14 5" xfId="7279"/>
    <cellStyle name="Currency 140" xfId="7280"/>
    <cellStyle name="Currency 141" xfId="7281"/>
    <cellStyle name="Currency 142" xfId="7282"/>
    <cellStyle name="Currency 143" xfId="7283"/>
    <cellStyle name="Currency 144" xfId="7284"/>
    <cellStyle name="Currency 145" xfId="7285"/>
    <cellStyle name="Currency 146" xfId="7286"/>
    <cellStyle name="Currency 147" xfId="7287"/>
    <cellStyle name="Currency 148" xfId="7288"/>
    <cellStyle name="Currency 149" xfId="7289"/>
    <cellStyle name="Currency 15" xfId="7290"/>
    <cellStyle name="Currency 15 2" xfId="7291"/>
    <cellStyle name="Currency 15 2 2" xfId="7292"/>
    <cellStyle name="Currency 15 3" xfId="7293"/>
    <cellStyle name="Currency 15 3 2" xfId="7294"/>
    <cellStyle name="Currency 15 4" xfId="7295"/>
    <cellStyle name="Currency 15 5" xfId="7296"/>
    <cellStyle name="Currency 150" xfId="7297"/>
    <cellStyle name="Currency 150 2" xfId="7298"/>
    <cellStyle name="Currency 151" xfId="7299"/>
    <cellStyle name="Currency 152" xfId="7300"/>
    <cellStyle name="Currency 153" xfId="7301"/>
    <cellStyle name="Currency 154" xfId="7302"/>
    <cellStyle name="Currency 155" xfId="7303"/>
    <cellStyle name="Currency 156" xfId="7304"/>
    <cellStyle name="Currency 157" xfId="7305"/>
    <cellStyle name="Currency 158" xfId="7306"/>
    <cellStyle name="Currency 159" xfId="7307"/>
    <cellStyle name="Currency 16" xfId="7308"/>
    <cellStyle name="Currency 16 2" xfId="7309"/>
    <cellStyle name="Currency 16 2 2" xfId="7310"/>
    <cellStyle name="Currency 16 3" xfId="7311"/>
    <cellStyle name="Currency 16 3 2" xfId="7312"/>
    <cellStyle name="Currency 16 4" xfId="7313"/>
    <cellStyle name="Currency 16 5" xfId="7314"/>
    <cellStyle name="Currency 160" xfId="7315"/>
    <cellStyle name="Currency 161" xfId="7316"/>
    <cellStyle name="Currency 162" xfId="7317"/>
    <cellStyle name="Currency 163" xfId="7318"/>
    <cellStyle name="Currency 164" xfId="15126"/>
    <cellStyle name="Currency 166" xfId="15137"/>
    <cellStyle name="Currency 17" xfId="7319"/>
    <cellStyle name="Currency 17 2" xfId="7320"/>
    <cellStyle name="Currency 17 2 2" xfId="7321"/>
    <cellStyle name="Currency 17 3" xfId="7322"/>
    <cellStyle name="Currency 17 3 2" xfId="7323"/>
    <cellStyle name="Currency 17 4" xfId="7324"/>
    <cellStyle name="Currency 17 5" xfId="7325"/>
    <cellStyle name="Currency 18" xfId="7326"/>
    <cellStyle name="Currency 18 2" xfId="7327"/>
    <cellStyle name="Currency 18 2 2" xfId="7328"/>
    <cellStyle name="Currency 18 3" xfId="7329"/>
    <cellStyle name="Currency 18 3 2" xfId="7330"/>
    <cellStyle name="Currency 18 4" xfId="7331"/>
    <cellStyle name="Currency 18 5" xfId="7332"/>
    <cellStyle name="Currency 19" xfId="7333"/>
    <cellStyle name="Currency 19 2" xfId="7334"/>
    <cellStyle name="Currency 19 2 2" xfId="7335"/>
    <cellStyle name="Currency 19 3" xfId="7336"/>
    <cellStyle name="Currency 19 3 2" xfId="7337"/>
    <cellStyle name="Currency 19 4" xfId="7338"/>
    <cellStyle name="Currency 19 5" xfId="7339"/>
    <cellStyle name="Currency 2" xfId="1355"/>
    <cellStyle name="Currency 2 2" xfId="1356"/>
    <cellStyle name="Currency 2 2 2" xfId="7340"/>
    <cellStyle name="Currency 2 2 2 2" xfId="7341"/>
    <cellStyle name="Currency 2 2 3" xfId="7342"/>
    <cellStyle name="Currency 2 3" xfId="1357"/>
    <cellStyle name="Currency 2 3 2" xfId="7343"/>
    <cellStyle name="Currency 2 3 2 2" xfId="7344"/>
    <cellStyle name="Currency 2 3 3" xfId="7345"/>
    <cellStyle name="Currency 2 4" xfId="1358"/>
    <cellStyle name="Currency 2 5" xfId="1359"/>
    <cellStyle name="Currency 20" xfId="7346"/>
    <cellStyle name="Currency 20 2" xfId="7347"/>
    <cellStyle name="Currency 20 2 2" xfId="7348"/>
    <cellStyle name="Currency 20 3" xfId="7349"/>
    <cellStyle name="Currency 20 3 2" xfId="7350"/>
    <cellStyle name="Currency 20 4" xfId="7351"/>
    <cellStyle name="Currency 20 5" xfId="7352"/>
    <cellStyle name="Currency 21" xfId="7353"/>
    <cellStyle name="Currency 21 2" xfId="7354"/>
    <cellStyle name="Currency 21 2 2" xfId="7355"/>
    <cellStyle name="Currency 21 3" xfId="7356"/>
    <cellStyle name="Currency 21 3 2" xfId="7357"/>
    <cellStyle name="Currency 21 4" xfId="7358"/>
    <cellStyle name="Currency 21 5" xfId="7359"/>
    <cellStyle name="Currency 22" xfId="7360"/>
    <cellStyle name="Currency 22 2" xfId="7361"/>
    <cellStyle name="Currency 22 2 2" xfId="7362"/>
    <cellStyle name="Currency 22 3" xfId="7363"/>
    <cellStyle name="Currency 22 3 2" xfId="7364"/>
    <cellStyle name="Currency 22 4" xfId="7365"/>
    <cellStyle name="Currency 22 5" xfId="7366"/>
    <cellStyle name="Currency 23" xfId="7367"/>
    <cellStyle name="Currency 23 2" xfId="7368"/>
    <cellStyle name="Currency 23 2 2" xfId="7369"/>
    <cellStyle name="Currency 23 3" xfId="7370"/>
    <cellStyle name="Currency 23 3 2" xfId="7371"/>
    <cellStyle name="Currency 23 4" xfId="7372"/>
    <cellStyle name="Currency 23 5" xfId="7373"/>
    <cellStyle name="Currency 24" xfId="7374"/>
    <cellStyle name="Currency 24 2" xfId="7375"/>
    <cellStyle name="Currency 24 2 2" xfId="7376"/>
    <cellStyle name="Currency 24 3" xfId="7377"/>
    <cellStyle name="Currency 24 3 2" xfId="7378"/>
    <cellStyle name="Currency 24 4" xfId="7379"/>
    <cellStyle name="Currency 24 5" xfId="7380"/>
    <cellStyle name="Currency 25" xfId="7381"/>
    <cellStyle name="Currency 25 2" xfId="7382"/>
    <cellStyle name="Currency 25 2 2" xfId="7383"/>
    <cellStyle name="Currency 25 3" xfId="7384"/>
    <cellStyle name="Currency 25 3 2" xfId="7385"/>
    <cellStyle name="Currency 25 4" xfId="7386"/>
    <cellStyle name="Currency 25 5" xfId="7387"/>
    <cellStyle name="Currency 26" xfId="7388"/>
    <cellStyle name="Currency 26 2" xfId="7389"/>
    <cellStyle name="Currency 26 2 2" xfId="7390"/>
    <cellStyle name="Currency 26 3" xfId="7391"/>
    <cellStyle name="Currency 26 3 2" xfId="7392"/>
    <cellStyle name="Currency 26 4" xfId="7393"/>
    <cellStyle name="Currency 26 5" xfId="7394"/>
    <cellStyle name="Currency 27" xfId="7395"/>
    <cellStyle name="Currency 27 2" xfId="7396"/>
    <cellStyle name="Currency 27 2 2" xfId="7397"/>
    <cellStyle name="Currency 27 2 2 2" xfId="7398"/>
    <cellStyle name="Currency 27 2 3" xfId="7399"/>
    <cellStyle name="Currency 27 2 4" xfId="7400"/>
    <cellStyle name="Currency 27 3" xfId="7401"/>
    <cellStyle name="Currency 27 3 2" xfId="7402"/>
    <cellStyle name="Currency 27 4" xfId="7403"/>
    <cellStyle name="Currency 27 4 2" xfId="7404"/>
    <cellStyle name="Currency 27 5" xfId="7405"/>
    <cellStyle name="Currency 27 6" xfId="7406"/>
    <cellStyle name="Currency 28" xfId="7407"/>
    <cellStyle name="Currency 28 2" xfId="7408"/>
    <cellStyle name="Currency 28 2 2" xfId="7409"/>
    <cellStyle name="Currency 28 3" xfId="7410"/>
    <cellStyle name="Currency 28 3 2" xfId="7411"/>
    <cellStyle name="Currency 28 4" xfId="7412"/>
    <cellStyle name="Currency 28 5" xfId="7413"/>
    <cellStyle name="Currency 29" xfId="7414"/>
    <cellStyle name="Currency 29 2" xfId="7415"/>
    <cellStyle name="Currency 29 2 2" xfId="7416"/>
    <cellStyle name="Currency 29 3" xfId="7417"/>
    <cellStyle name="Currency 29 3 2" xfId="7418"/>
    <cellStyle name="Currency 29 4" xfId="7419"/>
    <cellStyle name="Currency 29 5" xfId="7420"/>
    <cellStyle name="Currency 3" xfId="1360"/>
    <cellStyle name="Currency 3 2" xfId="1361"/>
    <cellStyle name="Currency 3 2 2" xfId="7421"/>
    <cellStyle name="Currency 3 2 2 2" xfId="7422"/>
    <cellStyle name="Currency 3 2 2 2 2" xfId="7423"/>
    <cellStyle name="Currency 3 2 2 3" xfId="7424"/>
    <cellStyle name="Currency 3 2 2 3 2" xfId="7425"/>
    <cellStyle name="Currency 3 2 2 4" xfId="7426"/>
    <cellStyle name="Currency 3 2 2 5" xfId="7427"/>
    <cellStyle name="Currency 3 2 2 6" xfId="7428"/>
    <cellStyle name="Currency 3 2 3" xfId="7429"/>
    <cellStyle name="Currency 3 2 3 2" xfId="7430"/>
    <cellStyle name="Currency 3 2 3 3" xfId="7431"/>
    <cellStyle name="Currency 3 2 3 4" xfId="7432"/>
    <cellStyle name="Currency 3 2 4" xfId="7433"/>
    <cellStyle name="Currency 3 2 5" xfId="7434"/>
    <cellStyle name="Currency 3 3" xfId="1362"/>
    <cellStyle name="Currency 3 3 2" xfId="7435"/>
    <cellStyle name="Currency 3 3 2 2" xfId="7436"/>
    <cellStyle name="Currency 3 3 3" xfId="7437"/>
    <cellStyle name="Currency 3 3 3 2" xfId="7438"/>
    <cellStyle name="Currency 3 3 4" xfId="7439"/>
    <cellStyle name="Currency 3 3 5" xfId="7440"/>
    <cellStyle name="Currency 3 4" xfId="1363"/>
    <cellStyle name="Currency 3 4 2" xfId="7441"/>
    <cellStyle name="Currency 3 4 3" xfId="7442"/>
    <cellStyle name="Currency 3 4 3 2" xfId="7443"/>
    <cellStyle name="Currency 3 4 4" xfId="7444"/>
    <cellStyle name="Currency 3 4 5" xfId="7445"/>
    <cellStyle name="Currency 3 5" xfId="1364"/>
    <cellStyle name="Currency 3 6" xfId="7446"/>
    <cellStyle name="Currency 30" xfId="7447"/>
    <cellStyle name="Currency 30 2" xfId="7448"/>
    <cellStyle name="Currency 30 2 2" xfId="7449"/>
    <cellStyle name="Currency 30 3" xfId="7450"/>
    <cellStyle name="Currency 30 3 2" xfId="7451"/>
    <cellStyle name="Currency 30 4" xfId="7452"/>
    <cellStyle name="Currency 30 5" xfId="7453"/>
    <cellStyle name="Currency 31" xfId="7454"/>
    <cellStyle name="Currency 31 2" xfId="7455"/>
    <cellStyle name="Currency 31 2 2" xfId="7456"/>
    <cellStyle name="Currency 31 3" xfId="7457"/>
    <cellStyle name="Currency 31 3 2" xfId="7458"/>
    <cellStyle name="Currency 31 4" xfId="7459"/>
    <cellStyle name="Currency 31 5" xfId="7460"/>
    <cellStyle name="Currency 32" xfId="7461"/>
    <cellStyle name="Currency 32 2" xfId="7462"/>
    <cellStyle name="Currency 32 2 2" xfId="7463"/>
    <cellStyle name="Currency 32 3" xfId="7464"/>
    <cellStyle name="Currency 32 3 2" xfId="7465"/>
    <cellStyle name="Currency 32 4" xfId="7466"/>
    <cellStyle name="Currency 32 5" xfId="7467"/>
    <cellStyle name="Currency 33" xfId="7468"/>
    <cellStyle name="Currency 34" xfId="7469"/>
    <cellStyle name="Currency 35" xfId="7470"/>
    <cellStyle name="Currency 36" xfId="7471"/>
    <cellStyle name="Currency 37" xfId="7472"/>
    <cellStyle name="Currency 38" xfId="7473"/>
    <cellStyle name="Currency 39" xfId="7474"/>
    <cellStyle name="Currency 4" xfId="1365"/>
    <cellStyle name="Currency 4 2" xfId="7475"/>
    <cellStyle name="Currency 4 2 2" xfId="7476"/>
    <cellStyle name="Currency 4 2 2 2" xfId="7477"/>
    <cellStyle name="Currency 4 2 2 2 2" xfId="7478"/>
    <cellStyle name="Currency 4 2 2 3" xfId="7479"/>
    <cellStyle name="Currency 4 2 2 4" xfId="7480"/>
    <cellStyle name="Currency 4 2 3" xfId="7481"/>
    <cellStyle name="Currency 4 2 3 2" xfId="7482"/>
    <cellStyle name="Currency 4 2 3 2 2" xfId="7483"/>
    <cellStyle name="Currency 4 2 3 3" xfId="7484"/>
    <cellStyle name="Currency 4 2 3 4" xfId="7485"/>
    <cellStyle name="Currency 4 2 4" xfId="7486"/>
    <cellStyle name="Currency 4 2 4 2" xfId="7487"/>
    <cellStyle name="Currency 4 2 4 3" xfId="7488"/>
    <cellStyle name="Currency 4 2 4 4" xfId="7489"/>
    <cellStyle name="Currency 4 2 5" xfId="7490"/>
    <cellStyle name="Currency 4 2 6" xfId="7491"/>
    <cellStyle name="Currency 4 3" xfId="7492"/>
    <cellStyle name="Currency 4 3 2" xfId="7493"/>
    <cellStyle name="Currency 4 3 2 2" xfId="7494"/>
    <cellStyle name="Currency 4 3 3" xfId="7495"/>
    <cellStyle name="Currency 4 3 4" xfId="7496"/>
    <cellStyle name="Currency 4 3 5" xfId="7497"/>
    <cellStyle name="Currency 4 4" xfId="7498"/>
    <cellStyle name="Currency 4 4 2" xfId="7499"/>
    <cellStyle name="Currency 4 4 2 2" xfId="7500"/>
    <cellStyle name="Currency 4 4 3" xfId="7501"/>
    <cellStyle name="Currency 4 4 4" xfId="7502"/>
    <cellStyle name="Currency 4 5" xfId="7503"/>
    <cellStyle name="Currency 40" xfId="7504"/>
    <cellStyle name="Currency 41" xfId="7505"/>
    <cellStyle name="Currency 42" xfId="7506"/>
    <cellStyle name="Currency 43" xfId="7507"/>
    <cellStyle name="Currency 44" xfId="7508"/>
    <cellStyle name="Currency 45" xfId="7509"/>
    <cellStyle name="Currency 46" xfId="7510"/>
    <cellStyle name="Currency 47" xfId="7511"/>
    <cellStyle name="Currency 48" xfId="7512"/>
    <cellStyle name="Currency 49" xfId="7513"/>
    <cellStyle name="Currency 5" xfId="2111"/>
    <cellStyle name="Currency 5 2" xfId="7514"/>
    <cellStyle name="Currency 5 2 2" xfId="7515"/>
    <cellStyle name="Currency 5 2 2 2" xfId="7516"/>
    <cellStyle name="Currency 5 2 2 3" xfId="7517"/>
    <cellStyle name="Currency 5 2 2 4" xfId="7518"/>
    <cellStyle name="Currency 5 2 3" xfId="7519"/>
    <cellStyle name="Currency 5 2 3 2" xfId="7520"/>
    <cellStyle name="Currency 5 2 4" xfId="7521"/>
    <cellStyle name="Currency 5 2 5" xfId="7522"/>
    <cellStyle name="Currency 5 2 6" xfId="7523"/>
    <cellStyle name="Currency 5 2 7" xfId="7524"/>
    <cellStyle name="Currency 5 3" xfId="7525"/>
    <cellStyle name="Currency 5 3 2" xfId="7526"/>
    <cellStyle name="Currency 5 3 3" xfId="7527"/>
    <cellStyle name="Currency 5 3 4" xfId="7528"/>
    <cellStyle name="Currency 5 4" xfId="7529"/>
    <cellStyle name="Currency 5 4 2" xfId="7530"/>
    <cellStyle name="Currency 5 5" xfId="7531"/>
    <cellStyle name="Currency 5 6" xfId="7532"/>
    <cellStyle name="Currency 5 7" xfId="7533"/>
    <cellStyle name="Currency 5 8" xfId="7534"/>
    <cellStyle name="Currency 50" xfId="7535"/>
    <cellStyle name="Currency 51" xfId="7536"/>
    <cellStyle name="Currency 52" xfId="7537"/>
    <cellStyle name="Currency 53" xfId="7538"/>
    <cellStyle name="Currency 54" xfId="7539"/>
    <cellStyle name="Currency 55" xfId="7540"/>
    <cellStyle name="Currency 56" xfId="7541"/>
    <cellStyle name="Currency 56 2" xfId="7542"/>
    <cellStyle name="Currency 57" xfId="7543"/>
    <cellStyle name="Currency 57 2" xfId="7544"/>
    <cellStyle name="Currency 58" xfId="7545"/>
    <cellStyle name="Currency 59" xfId="7546"/>
    <cellStyle name="Currency 6" xfId="7547"/>
    <cellStyle name="Currency 6 2" xfId="7548"/>
    <cellStyle name="Currency 6 2 2" xfId="7549"/>
    <cellStyle name="Currency 6 2 2 2" xfId="7550"/>
    <cellStyle name="Currency 6 2 2 2 2" xfId="7551"/>
    <cellStyle name="Currency 6 2 2 2 3" xfId="7552"/>
    <cellStyle name="Currency 6 2 2 3" xfId="7553"/>
    <cellStyle name="Currency 6 2 2 3 2" xfId="7554"/>
    <cellStyle name="Currency 6 2 2 4" xfId="7555"/>
    <cellStyle name="Currency 6 2 2 5" xfId="7556"/>
    <cellStyle name="Currency 6 2 2 6" xfId="7557"/>
    <cellStyle name="Currency 6 2 3" xfId="7558"/>
    <cellStyle name="Currency 6 2 3 2" xfId="7559"/>
    <cellStyle name="Currency 6 2 3 3" xfId="7560"/>
    <cellStyle name="Currency 6 2 4" xfId="7561"/>
    <cellStyle name="Currency 6 2 4 2" xfId="7562"/>
    <cellStyle name="Currency 6 2 5" xfId="7563"/>
    <cellStyle name="Currency 6 3" xfId="7564"/>
    <cellStyle name="Currency 6 3 2" xfId="7565"/>
    <cellStyle name="Currency 6 3 2 2" xfId="7566"/>
    <cellStyle name="Currency 6 3 2 2 2" xfId="7567"/>
    <cellStyle name="Currency 6 3 2 3" xfId="7568"/>
    <cellStyle name="Currency 6 3 2 4" xfId="7569"/>
    <cellStyle name="Currency 6 3 2 5" xfId="7570"/>
    <cellStyle name="Currency 6 3 3" xfId="7571"/>
    <cellStyle name="Currency 6 3 3 2" xfId="7572"/>
    <cellStyle name="Currency 6 3 4" xfId="7573"/>
    <cellStyle name="Currency 6 3 5" xfId="7574"/>
    <cellStyle name="Currency 6 3 6" xfId="7575"/>
    <cellStyle name="Currency 6 3 7" xfId="7576"/>
    <cellStyle name="Currency 6 4" xfId="7577"/>
    <cellStyle name="Currency 6 4 2" xfId="7578"/>
    <cellStyle name="Currency 6 4 2 2" xfId="7579"/>
    <cellStyle name="Currency 6 4 3" xfId="7580"/>
    <cellStyle name="Currency 6 4 4" xfId="7581"/>
    <cellStyle name="Currency 6 4 5" xfId="7582"/>
    <cellStyle name="Currency 6 5" xfId="7583"/>
    <cellStyle name="Currency 6 5 2" xfId="7584"/>
    <cellStyle name="Currency 6 5 2 2" xfId="7585"/>
    <cellStyle name="Currency 6 5 3" xfId="7586"/>
    <cellStyle name="Currency 6 5 4" xfId="7587"/>
    <cellStyle name="Currency 6 5 5" xfId="7588"/>
    <cellStyle name="Currency 6 6" xfId="7589"/>
    <cellStyle name="Currency 6 6 2" xfId="7590"/>
    <cellStyle name="Currency 6 6 2 2" xfId="7591"/>
    <cellStyle name="Currency 6 6 3" xfId="7592"/>
    <cellStyle name="Currency 6 6 4" xfId="7593"/>
    <cellStyle name="Currency 6 6 5" xfId="7594"/>
    <cellStyle name="Currency 6 7" xfId="7595"/>
    <cellStyle name="Currency 60" xfId="7596"/>
    <cellStyle name="Currency 61" xfId="7597"/>
    <cellStyle name="Currency 62" xfId="7598"/>
    <cellStyle name="Currency 62 2" xfId="7599"/>
    <cellStyle name="Currency 63" xfId="7600"/>
    <cellStyle name="Currency 64" xfId="7601"/>
    <cellStyle name="Currency 65" xfId="7602"/>
    <cellStyle name="Currency 66" xfId="7603"/>
    <cellStyle name="Currency 67" xfId="7604"/>
    <cellStyle name="Currency 68" xfId="7605"/>
    <cellStyle name="Currency 69" xfId="7606"/>
    <cellStyle name="Currency 7" xfId="7607"/>
    <cellStyle name="Currency 7 2" xfId="7608"/>
    <cellStyle name="Currency 7 2 2" xfId="7609"/>
    <cellStyle name="Currency 7 2 2 2" xfId="7610"/>
    <cellStyle name="Currency 7 2 3" xfId="7611"/>
    <cellStyle name="Currency 7 2 4" xfId="7612"/>
    <cellStyle name="Currency 7 3" xfId="7613"/>
    <cellStyle name="Currency 7 3 2" xfId="7614"/>
    <cellStyle name="Currency 7 3 3" xfId="7615"/>
    <cellStyle name="Currency 7 3 4" xfId="7616"/>
    <cellStyle name="Currency 7 4" xfId="7617"/>
    <cellStyle name="Currency 7 4 2" xfId="7618"/>
    <cellStyle name="Currency 7 5" xfId="7619"/>
    <cellStyle name="Currency 7 6" xfId="7620"/>
    <cellStyle name="Currency 7 7" xfId="7621"/>
    <cellStyle name="Currency 7 8" xfId="7622"/>
    <cellStyle name="Currency 70" xfId="7623"/>
    <cellStyle name="Currency 71" xfId="7624"/>
    <cellStyle name="Currency 72" xfId="7625"/>
    <cellStyle name="Currency 73" xfId="7626"/>
    <cellStyle name="Currency 74" xfId="7627"/>
    <cellStyle name="Currency 75" xfId="7628"/>
    <cellStyle name="Currency 76" xfId="7629"/>
    <cellStyle name="Currency 77" xfId="7630"/>
    <cellStyle name="Currency 78" xfId="7631"/>
    <cellStyle name="Currency 79" xfId="7632"/>
    <cellStyle name="Currency 8" xfId="7633"/>
    <cellStyle name="Currency 8 2" xfId="7634"/>
    <cellStyle name="Currency 8 2 2" xfId="7635"/>
    <cellStyle name="Currency 8 2 3" xfId="7636"/>
    <cellStyle name="Currency 8 2 3 2" xfId="7637"/>
    <cellStyle name="Currency 8 2 4" xfId="7638"/>
    <cellStyle name="Currency 8 2 5" xfId="7639"/>
    <cellStyle name="Currency 8 3" xfId="7640"/>
    <cellStyle name="Currency 8 3 2" xfId="7641"/>
    <cellStyle name="Currency 8 3 3" xfId="7642"/>
    <cellStyle name="Currency 8 4" xfId="7643"/>
    <cellStyle name="Currency 8 5" xfId="7644"/>
    <cellStyle name="Currency 8 6" xfId="7645"/>
    <cellStyle name="Currency 8 7" xfId="7646"/>
    <cellStyle name="Currency 80" xfId="7647"/>
    <cellStyle name="Currency 81" xfId="7648"/>
    <cellStyle name="Currency 82" xfId="7649"/>
    <cellStyle name="Currency 83" xfId="7650"/>
    <cellStyle name="Currency 84" xfId="7651"/>
    <cellStyle name="Currency 85" xfId="7652"/>
    <cellStyle name="Currency 86" xfId="7653"/>
    <cellStyle name="Currency 87" xfId="7654"/>
    <cellStyle name="Currency 88" xfId="7655"/>
    <cellStyle name="Currency 89" xfId="7656"/>
    <cellStyle name="Currency 9" xfId="7657"/>
    <cellStyle name="Currency 9 2" xfId="7658"/>
    <cellStyle name="Currency 9 2 2" xfId="7659"/>
    <cellStyle name="Currency 9 2 3" xfId="7660"/>
    <cellStyle name="Currency 9 3" xfId="7661"/>
    <cellStyle name="Currency 9 3 2" xfId="7662"/>
    <cellStyle name="Currency 9 4" xfId="7663"/>
    <cellStyle name="Currency 9 5" xfId="7664"/>
    <cellStyle name="Currency 9 6" xfId="7665"/>
    <cellStyle name="Currency 90" xfId="7666"/>
    <cellStyle name="Currency 91" xfId="7667"/>
    <cellStyle name="Currency 92" xfId="7668"/>
    <cellStyle name="Currency 93" xfId="7669"/>
    <cellStyle name="Currency 94" xfId="7670"/>
    <cellStyle name="Currency 95" xfId="7671"/>
    <cellStyle name="Currency 96" xfId="7672"/>
    <cellStyle name="Currency 97" xfId="7673"/>
    <cellStyle name="Currency 98" xfId="7674"/>
    <cellStyle name="Currency 99" xfId="7675"/>
    <cellStyle name="Currency0" xfId="1366"/>
    <cellStyle name="Currency0 2" xfId="7676"/>
    <cellStyle name="Currency0 2 2" xfId="7677"/>
    <cellStyle name="Currency0 2 3" xfId="7678"/>
    <cellStyle name="Currency0 3" xfId="7679"/>
    <cellStyle name="Currency0 3 2" xfId="7680"/>
    <cellStyle name="Currency0 3 3" xfId="7681"/>
    <cellStyle name="Custom - Style1" xfId="7682"/>
    <cellStyle name="Data   - Style2" xfId="7683"/>
    <cellStyle name="Date" xfId="1367"/>
    <cellStyle name="Date 2" xfId="7684"/>
    <cellStyle name="Date 2 2" xfId="7685"/>
    <cellStyle name="Date 2 3" xfId="7686"/>
    <cellStyle name="Date 3" xfId="7687"/>
    <cellStyle name="Date 3 2" xfId="7688"/>
    <cellStyle name="Date 3 3" xfId="7689"/>
    <cellStyle name="Eingabe" xfId="7690"/>
    <cellStyle name="Eingabe 2" xfId="7691"/>
    <cellStyle name="Euro" xfId="7692"/>
    <cellStyle name="Euro 2" xfId="7693"/>
    <cellStyle name="Euro 2 2" xfId="7694"/>
    <cellStyle name="Euro 2 2 2" xfId="7695"/>
    <cellStyle name="Euro 2 3" xfId="7696"/>
    <cellStyle name="Euro 3" xfId="7697"/>
    <cellStyle name="Euro 3 2" xfId="7698"/>
    <cellStyle name="Euro 3 3" xfId="7699"/>
    <cellStyle name="Explanatory Text 10" xfId="1368"/>
    <cellStyle name="Explanatory Text 11" xfId="1369"/>
    <cellStyle name="Explanatory Text 12" xfId="1370"/>
    <cellStyle name="Explanatory Text 13" xfId="1371"/>
    <cellStyle name="Explanatory Text 14" xfId="1372"/>
    <cellStyle name="Explanatory Text 15" xfId="1373"/>
    <cellStyle name="Explanatory Text 16" xfId="1374"/>
    <cellStyle name="Explanatory Text 17" xfId="1375"/>
    <cellStyle name="Explanatory Text 18" xfId="1376"/>
    <cellStyle name="Explanatory Text 19" xfId="1377"/>
    <cellStyle name="Explanatory Text 2" xfId="1378"/>
    <cellStyle name="Explanatory Text 2 2" xfId="1379"/>
    <cellStyle name="Explanatory Text 2 2 2" xfId="1380"/>
    <cellStyle name="Explanatory Text 2 2 2 2" xfId="1381"/>
    <cellStyle name="Explanatory Text 2 2 2 3" xfId="1382"/>
    <cellStyle name="Explanatory Text 2 2 2 4" xfId="1383"/>
    <cellStyle name="Explanatory Text 2 2 2 5" xfId="1384"/>
    <cellStyle name="Explanatory Text 2 2 3" xfId="1385"/>
    <cellStyle name="Explanatory Text 2 2 4" xfId="1386"/>
    <cellStyle name="Explanatory Text 2 2 5" xfId="1387"/>
    <cellStyle name="Explanatory Text 2 3" xfId="1388"/>
    <cellStyle name="Explanatory Text 2 4" xfId="1389"/>
    <cellStyle name="Explanatory Text 2 5" xfId="1390"/>
    <cellStyle name="Explanatory Text 2 6" xfId="1391"/>
    <cellStyle name="Explanatory Text 2 7" xfId="1392"/>
    <cellStyle name="Explanatory Text 2 8" xfId="1393"/>
    <cellStyle name="Explanatory Text 2 9" xfId="1394"/>
    <cellStyle name="Explanatory Text 20" xfId="1395"/>
    <cellStyle name="Explanatory Text 21" xfId="1396"/>
    <cellStyle name="Explanatory Text 22" xfId="1397"/>
    <cellStyle name="Explanatory Text 3" xfId="1398"/>
    <cellStyle name="Explanatory Text 3 2" xfId="7700"/>
    <cellStyle name="Explanatory Text 4" xfId="1399"/>
    <cellStyle name="Explanatory Text 5" xfId="1400"/>
    <cellStyle name="Explanatory Text 6" xfId="1401"/>
    <cellStyle name="Explanatory Text 7" xfId="1402"/>
    <cellStyle name="Explanatory Text 8" xfId="1403"/>
    <cellStyle name="Explanatory Text 9" xfId="1404"/>
    <cellStyle name="F2" xfId="1405"/>
    <cellStyle name="F2 2" xfId="1406"/>
    <cellStyle name="F2 2 2" xfId="7701"/>
    <cellStyle name="F2 3" xfId="1407"/>
    <cellStyle name="F2 3 2" xfId="7702"/>
    <cellStyle name="F2 4" xfId="1408"/>
    <cellStyle name="F2 5" xfId="1409"/>
    <cellStyle name="F2 6" xfId="1410"/>
    <cellStyle name="F2 7" xfId="1411"/>
    <cellStyle name="F2 8" xfId="7703"/>
    <cellStyle name="F2 9" xfId="7704"/>
    <cellStyle name="F2_Regenerated Revenues LGE Gas 2008-04 with Elec Gen-Seelye final version " xfId="7705"/>
    <cellStyle name="F3" xfId="1412"/>
    <cellStyle name="F3 2" xfId="1413"/>
    <cellStyle name="F3 2 2" xfId="7706"/>
    <cellStyle name="F3 3" xfId="1414"/>
    <cellStyle name="F3 3 2" xfId="7707"/>
    <cellStyle name="F3 4" xfId="1415"/>
    <cellStyle name="F3 5" xfId="1416"/>
    <cellStyle name="F3 6" xfId="1417"/>
    <cellStyle name="F3 7" xfId="1418"/>
    <cellStyle name="F3 8" xfId="7708"/>
    <cellStyle name="F3 9" xfId="7709"/>
    <cellStyle name="F3_Regenerated Revenues LGE Gas 2008-04 with Elec Gen-Seelye final version " xfId="7710"/>
    <cellStyle name="F4" xfId="1419"/>
    <cellStyle name="F4 2" xfId="1420"/>
    <cellStyle name="F4 2 2" xfId="7711"/>
    <cellStyle name="F4 3" xfId="1421"/>
    <cellStyle name="F4 3 2" xfId="7712"/>
    <cellStyle name="F4 4" xfId="1422"/>
    <cellStyle name="F4 5" xfId="1423"/>
    <cellStyle name="F4 6" xfId="1424"/>
    <cellStyle name="F4 7" xfId="1425"/>
    <cellStyle name="F4 8" xfId="7713"/>
    <cellStyle name="F4 9" xfId="7714"/>
    <cellStyle name="F4_Regenerated Revenues LGE Gas 2008-04 with Elec Gen-Seelye final version " xfId="7715"/>
    <cellStyle name="F5" xfId="1426"/>
    <cellStyle name="F5 2" xfId="1427"/>
    <cellStyle name="F5 2 2" xfId="7716"/>
    <cellStyle name="F5 3" xfId="1428"/>
    <cellStyle name="F5 3 2" xfId="7717"/>
    <cellStyle name="F5 4" xfId="1429"/>
    <cellStyle name="F5 5" xfId="1430"/>
    <cellStyle name="F5 6" xfId="1431"/>
    <cellStyle name="F5 7" xfId="1432"/>
    <cellStyle name="F5 8" xfId="7718"/>
    <cellStyle name="F5 9" xfId="7719"/>
    <cellStyle name="F5_Regenerated Revenues LGE Gas 2008-04 with Elec Gen-Seelye final version " xfId="7720"/>
    <cellStyle name="F6" xfId="1433"/>
    <cellStyle name="F6 10" xfId="7721"/>
    <cellStyle name="F6 10 2" xfId="7722"/>
    <cellStyle name="F6 11" xfId="7723"/>
    <cellStyle name="F6 2" xfId="1434"/>
    <cellStyle name="F6 2 2" xfId="7724"/>
    <cellStyle name="F6 2 2 2" xfId="7725"/>
    <cellStyle name="F6 3" xfId="1435"/>
    <cellStyle name="F6 3 2" xfId="7726"/>
    <cellStyle name="F6 4" xfId="1436"/>
    <cellStyle name="F6 5" xfId="1437"/>
    <cellStyle name="F6 6" xfId="1438"/>
    <cellStyle name="F6 7" xfId="1439"/>
    <cellStyle name="F6 8" xfId="7727"/>
    <cellStyle name="F6 9" xfId="7728"/>
    <cellStyle name="F6_Regenerated Revenues LGE Gas 2008-04 with Elec Gen-Seelye final version " xfId="7729"/>
    <cellStyle name="F7" xfId="1440"/>
    <cellStyle name="F7 2" xfId="1441"/>
    <cellStyle name="F7 2 2" xfId="7730"/>
    <cellStyle name="F7 3" xfId="1442"/>
    <cellStyle name="F7 3 2" xfId="7731"/>
    <cellStyle name="F7 4" xfId="1443"/>
    <cellStyle name="F7 5" xfId="1444"/>
    <cellStyle name="F7 6" xfId="1445"/>
    <cellStyle name="F7 7" xfId="1446"/>
    <cellStyle name="F7 8" xfId="7732"/>
    <cellStyle name="F7 9" xfId="7733"/>
    <cellStyle name="F7_Regenerated Revenues LGE Gas 2008-04 with Elec Gen-Seelye final version " xfId="7734"/>
    <cellStyle name="F8" xfId="1447"/>
    <cellStyle name="F8 2" xfId="1448"/>
    <cellStyle name="F8 2 2" xfId="7735"/>
    <cellStyle name="F8 3" xfId="1449"/>
    <cellStyle name="F8 3 2" xfId="7736"/>
    <cellStyle name="F8 4" xfId="1450"/>
    <cellStyle name="F8 5" xfId="1451"/>
    <cellStyle name="F8 6" xfId="1452"/>
    <cellStyle name="F8 7" xfId="1453"/>
    <cellStyle name="F8 8" xfId="7737"/>
    <cellStyle name="F8 9" xfId="7738"/>
    <cellStyle name="F8_Regenerated Revenues LGE Gas 2008-04 with Elec Gen-Seelye final version " xfId="7739"/>
    <cellStyle name="Fixed" xfId="1454"/>
    <cellStyle name="Fixed 2" xfId="7740"/>
    <cellStyle name="Fixed 2 2" xfId="7741"/>
    <cellStyle name="Fixed 2 3" xfId="7742"/>
    <cellStyle name="Fixed 3" xfId="7743"/>
    <cellStyle name="Fixed 3 2" xfId="7744"/>
    <cellStyle name="Fixed 3 3" xfId="7745"/>
    <cellStyle name="Good 10" xfId="1455"/>
    <cellStyle name="Good 11" xfId="1456"/>
    <cellStyle name="Good 12" xfId="1457"/>
    <cellStyle name="Good 13" xfId="1458"/>
    <cellStyle name="Good 14" xfId="1459"/>
    <cellStyle name="Good 15" xfId="1460"/>
    <cellStyle name="Good 16" xfId="1461"/>
    <cellStyle name="Good 17" xfId="1462"/>
    <cellStyle name="Good 17 2" xfId="7746"/>
    <cellStyle name="Good 18" xfId="1463"/>
    <cellStyle name="Good 19" xfId="1464"/>
    <cellStyle name="Good 2" xfId="1465"/>
    <cellStyle name="Good 2 2" xfId="1466"/>
    <cellStyle name="Good 2 2 2" xfId="1467"/>
    <cellStyle name="Good 2 2 2 2" xfId="1468"/>
    <cellStyle name="Good 2 2 2 3" xfId="1469"/>
    <cellStyle name="Good 2 2 2 4" xfId="1470"/>
    <cellStyle name="Good 2 2 2 5" xfId="1471"/>
    <cellStyle name="Good 2 2 3" xfId="1472"/>
    <cellStyle name="Good 2 2 4" xfId="1473"/>
    <cellStyle name="Good 2 2 5" xfId="1474"/>
    <cellStyle name="Good 2 3" xfId="1475"/>
    <cellStyle name="Good 2 4" xfId="1476"/>
    <cellStyle name="Good 2 5" xfId="1477"/>
    <cellStyle name="Good 2 6" xfId="1478"/>
    <cellStyle name="Good 2 7" xfId="1479"/>
    <cellStyle name="Good 2 8" xfId="1480"/>
    <cellStyle name="Good 2 9" xfId="1481"/>
    <cellStyle name="Good 20" xfId="1482"/>
    <cellStyle name="Good 21" xfId="1483"/>
    <cellStyle name="Good 22" xfId="1484"/>
    <cellStyle name="Good 3" xfId="1485"/>
    <cellStyle name="Good 3 2" xfId="7747"/>
    <cellStyle name="Good 4" xfId="1486"/>
    <cellStyle name="Good 5" xfId="1487"/>
    <cellStyle name="Good 6" xfId="1488"/>
    <cellStyle name="Good 7" xfId="1489"/>
    <cellStyle name="Good 8" xfId="1490"/>
    <cellStyle name="Good 9" xfId="1491"/>
    <cellStyle name="Heading 1 10" xfId="1492"/>
    <cellStyle name="Heading 1 11" xfId="1493"/>
    <cellStyle name="Heading 1 12" xfId="1494"/>
    <cellStyle name="Heading 1 13" xfId="1495"/>
    <cellStyle name="Heading 1 14" xfId="1496"/>
    <cellStyle name="Heading 1 15" xfId="1497"/>
    <cellStyle name="Heading 1 16" xfId="1498"/>
    <cellStyle name="Heading 1 17" xfId="1499"/>
    <cellStyle name="Heading 1 17 2" xfId="7748"/>
    <cellStyle name="Heading 1 17 3" xfId="7749"/>
    <cellStyle name="Heading 1 17 4" xfId="7750"/>
    <cellStyle name="Heading 1 18" xfId="1500"/>
    <cellStyle name="Heading 1 19" xfId="1501"/>
    <cellStyle name="Heading 1 2" xfId="1502"/>
    <cellStyle name="Heading 1 2 2" xfId="1503"/>
    <cellStyle name="Heading 1 2 2 2" xfId="1504"/>
    <cellStyle name="Heading 1 2 2 2 2" xfId="1505"/>
    <cellStyle name="Heading 1 2 2 2 3" xfId="1506"/>
    <cellStyle name="Heading 1 2 2 2 4" xfId="1507"/>
    <cellStyle name="Heading 1 2 2 2 5" xfId="1508"/>
    <cellStyle name="Heading 1 2 2 3" xfId="1509"/>
    <cellStyle name="Heading 1 2 2 4" xfId="1510"/>
    <cellStyle name="Heading 1 2 2 5" xfId="1511"/>
    <cellStyle name="Heading 1 2 3" xfId="1512"/>
    <cellStyle name="Heading 1 2 4" xfId="1513"/>
    <cellStyle name="Heading 1 2 5" xfId="1514"/>
    <cellStyle name="Heading 1 2 6" xfId="1515"/>
    <cellStyle name="Heading 1 2 7" xfId="1516"/>
    <cellStyle name="Heading 1 2 8" xfId="1517"/>
    <cellStyle name="Heading 1 2 9" xfId="1518"/>
    <cellStyle name="Heading 1 20" xfId="1519"/>
    <cellStyle name="Heading 1 21" xfId="1520"/>
    <cellStyle name="Heading 1 22" xfId="1521"/>
    <cellStyle name="Heading 1 23" xfId="1522"/>
    <cellStyle name="Heading 1 24" xfId="1523"/>
    <cellStyle name="Heading 1 3" xfId="1524"/>
    <cellStyle name="Heading 1 3 2" xfId="7751"/>
    <cellStyle name="Heading 1 3 2 2" xfId="7752"/>
    <cellStyle name="Heading 1 4" xfId="1525"/>
    <cellStyle name="Heading 1 5" xfId="1526"/>
    <cellStyle name="Heading 1 6" xfId="1527"/>
    <cellStyle name="Heading 1 7" xfId="1528"/>
    <cellStyle name="Heading 1 8" xfId="1529"/>
    <cellStyle name="Heading 1 9" xfId="1530"/>
    <cellStyle name="Heading 2 10" xfId="1531"/>
    <cellStyle name="Heading 2 11" xfId="1532"/>
    <cellStyle name="Heading 2 12" xfId="1533"/>
    <cellStyle name="Heading 2 13" xfId="1534"/>
    <cellStyle name="Heading 2 14" xfId="1535"/>
    <cellStyle name="Heading 2 15" xfId="1536"/>
    <cellStyle name="Heading 2 16" xfId="1537"/>
    <cellStyle name="Heading 2 17" xfId="1538"/>
    <cellStyle name="Heading 2 17 2" xfId="7753"/>
    <cellStyle name="Heading 2 17 3" xfId="7754"/>
    <cellStyle name="Heading 2 17 4" xfId="7755"/>
    <cellStyle name="Heading 2 18" xfId="1539"/>
    <cellStyle name="Heading 2 19" xfId="1540"/>
    <cellStyle name="Heading 2 2" xfId="1541"/>
    <cellStyle name="Heading 2 2 2" xfId="1542"/>
    <cellStyle name="Heading 2 2 2 2" xfId="1543"/>
    <cellStyle name="Heading 2 2 2 2 2" xfId="1544"/>
    <cellStyle name="Heading 2 2 2 2 3" xfId="1545"/>
    <cellStyle name="Heading 2 2 2 2 4" xfId="1546"/>
    <cellStyle name="Heading 2 2 2 2 5" xfId="1547"/>
    <cellStyle name="Heading 2 2 2 3" xfId="1548"/>
    <cellStyle name="Heading 2 2 2 4" xfId="1549"/>
    <cellStyle name="Heading 2 2 2 5" xfId="1550"/>
    <cellStyle name="Heading 2 2 3" xfId="1551"/>
    <cellStyle name="Heading 2 2 4" xfId="1552"/>
    <cellStyle name="Heading 2 2 5" xfId="1553"/>
    <cellStyle name="Heading 2 2 6" xfId="1554"/>
    <cellStyle name="Heading 2 2 7" xfId="1555"/>
    <cellStyle name="Heading 2 2 8" xfId="1556"/>
    <cellStyle name="Heading 2 2 9" xfId="1557"/>
    <cellStyle name="Heading 2 20" xfId="1558"/>
    <cellStyle name="Heading 2 21" xfId="1559"/>
    <cellStyle name="Heading 2 22" xfId="1560"/>
    <cellStyle name="Heading 2 23" xfId="1561"/>
    <cellStyle name="Heading 2 24" xfId="1562"/>
    <cellStyle name="Heading 2 3" xfId="1563"/>
    <cellStyle name="Heading 2 3 2" xfId="7756"/>
    <cellStyle name="Heading 2 3 2 2" xfId="7757"/>
    <cellStyle name="Heading 2 4" xfId="1564"/>
    <cellStyle name="Heading 2 5" xfId="1565"/>
    <cellStyle name="Heading 2 6" xfId="1566"/>
    <cellStyle name="Heading 2 7" xfId="1567"/>
    <cellStyle name="Heading 2 8" xfId="1568"/>
    <cellStyle name="Heading 2 9" xfId="1569"/>
    <cellStyle name="Heading 3 10" xfId="1570"/>
    <cellStyle name="Heading 3 11" xfId="1571"/>
    <cellStyle name="Heading 3 12" xfId="1572"/>
    <cellStyle name="Heading 3 13" xfId="1573"/>
    <cellStyle name="Heading 3 14" xfId="1574"/>
    <cellStyle name="Heading 3 15" xfId="1575"/>
    <cellStyle name="Heading 3 16" xfId="1576"/>
    <cellStyle name="Heading 3 17" xfId="1577"/>
    <cellStyle name="Heading 3 17 2" xfId="7758"/>
    <cellStyle name="Heading 3 18" xfId="1578"/>
    <cellStyle name="Heading 3 19" xfId="1579"/>
    <cellStyle name="Heading 3 2" xfId="1580"/>
    <cellStyle name="Heading 3 2 2" xfId="1581"/>
    <cellStyle name="Heading 3 2 2 2" xfId="1582"/>
    <cellStyle name="Heading 3 2 2 2 2" xfId="1583"/>
    <cellStyle name="Heading 3 2 2 2 3" xfId="1584"/>
    <cellStyle name="Heading 3 2 2 2 4" xfId="1585"/>
    <cellStyle name="Heading 3 2 2 2 5" xfId="1586"/>
    <cellStyle name="Heading 3 2 2 3" xfId="1587"/>
    <cellStyle name="Heading 3 2 2 4" xfId="1588"/>
    <cellStyle name="Heading 3 2 2 5" xfId="1589"/>
    <cellStyle name="Heading 3 2 3" xfId="1590"/>
    <cellStyle name="Heading 3 2 4" xfId="1591"/>
    <cellStyle name="Heading 3 2 5" xfId="1592"/>
    <cellStyle name="Heading 3 2 6" xfId="1593"/>
    <cellStyle name="Heading 3 2 7" xfId="1594"/>
    <cellStyle name="Heading 3 2 8" xfId="1595"/>
    <cellStyle name="Heading 3 2 9" xfId="1596"/>
    <cellStyle name="Heading 3 20" xfId="1597"/>
    <cellStyle name="Heading 3 21" xfId="1598"/>
    <cellStyle name="Heading 3 22" xfId="1599"/>
    <cellStyle name="Heading 3 3" xfId="1600"/>
    <cellStyle name="Heading 3 3 2" xfId="7759"/>
    <cellStyle name="Heading 3 4" xfId="1601"/>
    <cellStyle name="Heading 3 4 2" xfId="7760"/>
    <cellStyle name="Heading 3 5" xfId="1602"/>
    <cellStyle name="Heading 3 5 2" xfId="7761"/>
    <cellStyle name="Heading 3 6" xfId="1603"/>
    <cellStyle name="Heading 3 7" xfId="1604"/>
    <cellStyle name="Heading 3 8" xfId="1605"/>
    <cellStyle name="Heading 3 9" xfId="1606"/>
    <cellStyle name="Heading 4 10" xfId="1607"/>
    <cellStyle name="Heading 4 11" xfId="1608"/>
    <cellStyle name="Heading 4 12" xfId="1609"/>
    <cellStyle name="Heading 4 13" xfId="1610"/>
    <cellStyle name="Heading 4 14" xfId="1611"/>
    <cellStyle name="Heading 4 15" xfId="1612"/>
    <cellStyle name="Heading 4 16" xfId="1613"/>
    <cellStyle name="Heading 4 17" xfId="1614"/>
    <cellStyle name="Heading 4 17 2" xfId="7762"/>
    <cellStyle name="Heading 4 18" xfId="1615"/>
    <cellStyle name="Heading 4 19" xfId="1616"/>
    <cellStyle name="Heading 4 2" xfId="1617"/>
    <cellStyle name="Heading 4 2 2" xfId="1618"/>
    <cellStyle name="Heading 4 2 2 2" xfId="1619"/>
    <cellStyle name="Heading 4 2 2 2 2" xfId="1620"/>
    <cellStyle name="Heading 4 2 2 2 3" xfId="1621"/>
    <cellStyle name="Heading 4 2 2 2 4" xfId="1622"/>
    <cellStyle name="Heading 4 2 2 2 5" xfId="1623"/>
    <cellStyle name="Heading 4 2 2 3" xfId="1624"/>
    <cellStyle name="Heading 4 2 2 4" xfId="1625"/>
    <cellStyle name="Heading 4 2 2 5" xfId="1626"/>
    <cellStyle name="Heading 4 2 3" xfId="1627"/>
    <cellStyle name="Heading 4 2 4" xfId="1628"/>
    <cellStyle name="Heading 4 2 5" xfId="1629"/>
    <cellStyle name="Heading 4 2 6" xfId="1630"/>
    <cellStyle name="Heading 4 2 7" xfId="1631"/>
    <cellStyle name="Heading 4 2 8" xfId="1632"/>
    <cellStyle name="Heading 4 2 9" xfId="1633"/>
    <cellStyle name="Heading 4 20" xfId="1634"/>
    <cellStyle name="Heading 4 21" xfId="1635"/>
    <cellStyle name="Heading 4 22" xfId="1636"/>
    <cellStyle name="Heading 4 3" xfId="1637"/>
    <cellStyle name="Heading 4 3 2" xfId="7763"/>
    <cellStyle name="Heading 4 4" xfId="1638"/>
    <cellStyle name="Heading 4 5" xfId="1639"/>
    <cellStyle name="Heading 4 6" xfId="1640"/>
    <cellStyle name="Heading 4 7" xfId="1641"/>
    <cellStyle name="Heading 4 8" xfId="1642"/>
    <cellStyle name="Heading 4 9" xfId="1643"/>
    <cellStyle name="Hyperlink 2" xfId="7764"/>
    <cellStyle name="Input 10" xfId="1644"/>
    <cellStyle name="Input 10 10" xfId="7765"/>
    <cellStyle name="Input 10 11" xfId="7766"/>
    <cellStyle name="Input 10 12" xfId="7767"/>
    <cellStyle name="Input 10 2" xfId="7768"/>
    <cellStyle name="Input 10 2 2" xfId="7769"/>
    <cellStyle name="Input 10 2 2 2" xfId="7770"/>
    <cellStyle name="Input 10 2 3" xfId="7771"/>
    <cellStyle name="Input 10 2 3 2" xfId="7772"/>
    <cellStyle name="Input 10 2 4" xfId="7773"/>
    <cellStyle name="Input 10 2 4 2" xfId="7774"/>
    <cellStyle name="Input 10 2 5" xfId="7775"/>
    <cellStyle name="Input 10 2 5 2" xfId="7776"/>
    <cellStyle name="Input 10 2 6" xfId="7777"/>
    <cellStyle name="Input 10 2 6 2" xfId="7778"/>
    <cellStyle name="Input 10 2 7" xfId="7779"/>
    <cellStyle name="Input 10 2 7 2" xfId="7780"/>
    <cellStyle name="Input 10 2 8" xfId="7781"/>
    <cellStyle name="Input 10 2 8 2" xfId="7782"/>
    <cellStyle name="Input 10 2 9" xfId="7783"/>
    <cellStyle name="Input 10 3" xfId="7784"/>
    <cellStyle name="Input 10 3 2" xfId="7785"/>
    <cellStyle name="Input 10 4" xfId="7786"/>
    <cellStyle name="Input 10 4 2" xfId="7787"/>
    <cellStyle name="Input 10 5" xfId="7788"/>
    <cellStyle name="Input 10 5 2" xfId="7789"/>
    <cellStyle name="Input 10 6" xfId="7790"/>
    <cellStyle name="Input 10 6 2" xfId="7791"/>
    <cellStyle name="Input 10 7" xfId="7792"/>
    <cellStyle name="Input 10 7 2" xfId="7793"/>
    <cellStyle name="Input 10 8" xfId="7794"/>
    <cellStyle name="Input 10 8 2" xfId="7795"/>
    <cellStyle name="Input 10 9" xfId="7796"/>
    <cellStyle name="Input 10 9 2" xfId="7797"/>
    <cellStyle name="Input 11" xfId="1645"/>
    <cellStyle name="Input 11 10" xfId="7798"/>
    <cellStyle name="Input 11 11" xfId="7799"/>
    <cellStyle name="Input 11 12" xfId="7800"/>
    <cellStyle name="Input 11 2" xfId="7801"/>
    <cellStyle name="Input 11 2 2" xfId="7802"/>
    <cellStyle name="Input 11 2 2 2" xfId="7803"/>
    <cellStyle name="Input 11 2 3" xfId="7804"/>
    <cellStyle name="Input 11 2 3 2" xfId="7805"/>
    <cellStyle name="Input 11 2 4" xfId="7806"/>
    <cellStyle name="Input 11 2 4 2" xfId="7807"/>
    <cellStyle name="Input 11 2 5" xfId="7808"/>
    <cellStyle name="Input 11 2 5 2" xfId="7809"/>
    <cellStyle name="Input 11 2 6" xfId="7810"/>
    <cellStyle name="Input 11 2 6 2" xfId="7811"/>
    <cellStyle name="Input 11 2 7" xfId="7812"/>
    <cellStyle name="Input 11 2 7 2" xfId="7813"/>
    <cellStyle name="Input 11 2 8" xfId="7814"/>
    <cellStyle name="Input 11 2 8 2" xfId="7815"/>
    <cellStyle name="Input 11 2 9" xfId="7816"/>
    <cellStyle name="Input 11 3" xfId="7817"/>
    <cellStyle name="Input 11 3 2" xfId="7818"/>
    <cellStyle name="Input 11 4" xfId="7819"/>
    <cellStyle name="Input 11 4 2" xfId="7820"/>
    <cellStyle name="Input 11 5" xfId="7821"/>
    <cellStyle name="Input 11 5 2" xfId="7822"/>
    <cellStyle name="Input 11 6" xfId="7823"/>
    <cellStyle name="Input 11 6 2" xfId="7824"/>
    <cellStyle name="Input 11 7" xfId="7825"/>
    <cellStyle name="Input 11 7 2" xfId="7826"/>
    <cellStyle name="Input 11 8" xfId="7827"/>
    <cellStyle name="Input 11 8 2" xfId="7828"/>
    <cellStyle name="Input 11 9" xfId="7829"/>
    <cellStyle name="Input 11 9 2" xfId="7830"/>
    <cellStyle name="Input 12" xfId="1646"/>
    <cellStyle name="Input 12 10" xfId="7831"/>
    <cellStyle name="Input 12 11" xfId="7832"/>
    <cellStyle name="Input 12 12" xfId="7833"/>
    <cellStyle name="Input 12 2" xfId="7834"/>
    <cellStyle name="Input 12 2 2" xfId="7835"/>
    <cellStyle name="Input 12 2 2 2" xfId="7836"/>
    <cellStyle name="Input 12 2 3" xfId="7837"/>
    <cellStyle name="Input 12 2 3 2" xfId="7838"/>
    <cellStyle name="Input 12 2 4" xfId="7839"/>
    <cellStyle name="Input 12 2 4 2" xfId="7840"/>
    <cellStyle name="Input 12 2 5" xfId="7841"/>
    <cellStyle name="Input 12 2 5 2" xfId="7842"/>
    <cellStyle name="Input 12 2 6" xfId="7843"/>
    <cellStyle name="Input 12 2 6 2" xfId="7844"/>
    <cellStyle name="Input 12 2 7" xfId="7845"/>
    <cellStyle name="Input 12 2 7 2" xfId="7846"/>
    <cellStyle name="Input 12 2 8" xfId="7847"/>
    <cellStyle name="Input 12 2 8 2" xfId="7848"/>
    <cellStyle name="Input 12 2 9" xfId="7849"/>
    <cellStyle name="Input 12 3" xfId="7850"/>
    <cellStyle name="Input 12 3 2" xfId="7851"/>
    <cellStyle name="Input 12 4" xfId="7852"/>
    <cellStyle name="Input 12 4 2" xfId="7853"/>
    <cellStyle name="Input 12 5" xfId="7854"/>
    <cellStyle name="Input 12 5 2" xfId="7855"/>
    <cellStyle name="Input 12 6" xfId="7856"/>
    <cellStyle name="Input 12 6 2" xfId="7857"/>
    <cellStyle name="Input 12 7" xfId="7858"/>
    <cellStyle name="Input 12 7 2" xfId="7859"/>
    <cellStyle name="Input 12 8" xfId="7860"/>
    <cellStyle name="Input 12 8 2" xfId="7861"/>
    <cellStyle name="Input 12 9" xfId="7862"/>
    <cellStyle name="Input 12 9 2" xfId="7863"/>
    <cellStyle name="Input 13" xfId="1647"/>
    <cellStyle name="Input 13 10" xfId="7864"/>
    <cellStyle name="Input 13 11" xfId="7865"/>
    <cellStyle name="Input 13 12" xfId="7866"/>
    <cellStyle name="Input 13 2" xfId="7867"/>
    <cellStyle name="Input 13 2 2" xfId="7868"/>
    <cellStyle name="Input 13 2 2 2" xfId="7869"/>
    <cellStyle name="Input 13 2 3" xfId="7870"/>
    <cellStyle name="Input 13 2 3 2" xfId="7871"/>
    <cellStyle name="Input 13 2 4" xfId="7872"/>
    <cellStyle name="Input 13 2 4 2" xfId="7873"/>
    <cellStyle name="Input 13 2 5" xfId="7874"/>
    <cellStyle name="Input 13 2 5 2" xfId="7875"/>
    <cellStyle name="Input 13 2 6" xfId="7876"/>
    <cellStyle name="Input 13 2 6 2" xfId="7877"/>
    <cellStyle name="Input 13 2 7" xfId="7878"/>
    <cellStyle name="Input 13 2 7 2" xfId="7879"/>
    <cellStyle name="Input 13 2 8" xfId="7880"/>
    <cellStyle name="Input 13 2 8 2" xfId="7881"/>
    <cellStyle name="Input 13 2 9" xfId="7882"/>
    <cellStyle name="Input 13 3" xfId="7883"/>
    <cellStyle name="Input 13 3 2" xfId="7884"/>
    <cellStyle name="Input 13 4" xfId="7885"/>
    <cellStyle name="Input 13 4 2" xfId="7886"/>
    <cellStyle name="Input 13 5" xfId="7887"/>
    <cellStyle name="Input 13 5 2" xfId="7888"/>
    <cellStyle name="Input 13 6" xfId="7889"/>
    <cellStyle name="Input 13 6 2" xfId="7890"/>
    <cellStyle name="Input 13 7" xfId="7891"/>
    <cellStyle name="Input 13 7 2" xfId="7892"/>
    <cellStyle name="Input 13 8" xfId="7893"/>
    <cellStyle name="Input 13 8 2" xfId="7894"/>
    <cellStyle name="Input 13 9" xfId="7895"/>
    <cellStyle name="Input 13 9 2" xfId="7896"/>
    <cellStyle name="Input 14" xfId="1648"/>
    <cellStyle name="Input 14 10" xfId="7897"/>
    <cellStyle name="Input 14 11" xfId="7898"/>
    <cellStyle name="Input 14 12" xfId="7899"/>
    <cellStyle name="Input 14 2" xfId="7900"/>
    <cellStyle name="Input 14 2 2" xfId="7901"/>
    <cellStyle name="Input 14 2 2 2" xfId="7902"/>
    <cellStyle name="Input 14 2 3" xfId="7903"/>
    <cellStyle name="Input 14 2 3 2" xfId="7904"/>
    <cellStyle name="Input 14 2 4" xfId="7905"/>
    <cellStyle name="Input 14 2 4 2" xfId="7906"/>
    <cellStyle name="Input 14 2 5" xfId="7907"/>
    <cellStyle name="Input 14 2 5 2" xfId="7908"/>
    <cellStyle name="Input 14 2 6" xfId="7909"/>
    <cellStyle name="Input 14 2 6 2" xfId="7910"/>
    <cellStyle name="Input 14 2 7" xfId="7911"/>
    <cellStyle name="Input 14 2 7 2" xfId="7912"/>
    <cellStyle name="Input 14 2 8" xfId="7913"/>
    <cellStyle name="Input 14 2 8 2" xfId="7914"/>
    <cellStyle name="Input 14 2 9" xfId="7915"/>
    <cellStyle name="Input 14 3" xfId="7916"/>
    <cellStyle name="Input 14 3 2" xfId="7917"/>
    <cellStyle name="Input 14 4" xfId="7918"/>
    <cellStyle name="Input 14 4 2" xfId="7919"/>
    <cellStyle name="Input 14 5" xfId="7920"/>
    <cellStyle name="Input 14 5 2" xfId="7921"/>
    <cellStyle name="Input 14 6" xfId="7922"/>
    <cellStyle name="Input 14 6 2" xfId="7923"/>
    <cellStyle name="Input 14 7" xfId="7924"/>
    <cellStyle name="Input 14 7 2" xfId="7925"/>
    <cellStyle name="Input 14 8" xfId="7926"/>
    <cellStyle name="Input 14 8 2" xfId="7927"/>
    <cellStyle name="Input 14 9" xfId="7928"/>
    <cellStyle name="Input 14 9 2" xfId="7929"/>
    <cellStyle name="Input 15" xfId="1649"/>
    <cellStyle name="Input 15 10" xfId="7930"/>
    <cellStyle name="Input 15 11" xfId="7931"/>
    <cellStyle name="Input 15 12" xfId="7932"/>
    <cellStyle name="Input 15 2" xfId="7933"/>
    <cellStyle name="Input 15 2 2" xfId="7934"/>
    <cellStyle name="Input 15 2 2 2" xfId="7935"/>
    <cellStyle name="Input 15 2 3" xfId="7936"/>
    <cellStyle name="Input 15 2 3 2" xfId="7937"/>
    <cellStyle name="Input 15 2 4" xfId="7938"/>
    <cellStyle name="Input 15 2 4 2" xfId="7939"/>
    <cellStyle name="Input 15 2 5" xfId="7940"/>
    <cellStyle name="Input 15 2 5 2" xfId="7941"/>
    <cellStyle name="Input 15 2 6" xfId="7942"/>
    <cellStyle name="Input 15 2 6 2" xfId="7943"/>
    <cellStyle name="Input 15 2 7" xfId="7944"/>
    <cellStyle name="Input 15 2 7 2" xfId="7945"/>
    <cellStyle name="Input 15 2 8" xfId="7946"/>
    <cellStyle name="Input 15 2 8 2" xfId="7947"/>
    <cellStyle name="Input 15 2 9" xfId="7948"/>
    <cellStyle name="Input 15 3" xfId="7949"/>
    <cellStyle name="Input 15 3 2" xfId="7950"/>
    <cellStyle name="Input 15 4" xfId="7951"/>
    <cellStyle name="Input 15 4 2" xfId="7952"/>
    <cellStyle name="Input 15 5" xfId="7953"/>
    <cellStyle name="Input 15 5 2" xfId="7954"/>
    <cellStyle name="Input 15 6" xfId="7955"/>
    <cellStyle name="Input 15 6 2" xfId="7956"/>
    <cellStyle name="Input 15 7" xfId="7957"/>
    <cellStyle name="Input 15 7 2" xfId="7958"/>
    <cellStyle name="Input 15 8" xfId="7959"/>
    <cellStyle name="Input 15 8 2" xfId="7960"/>
    <cellStyle name="Input 15 9" xfId="7961"/>
    <cellStyle name="Input 15 9 2" xfId="7962"/>
    <cellStyle name="Input 16" xfId="1650"/>
    <cellStyle name="Input 16 10" xfId="7963"/>
    <cellStyle name="Input 16 11" xfId="7964"/>
    <cellStyle name="Input 16 12" xfId="7965"/>
    <cellStyle name="Input 16 2" xfId="7966"/>
    <cellStyle name="Input 16 2 2" xfId="7967"/>
    <cellStyle name="Input 16 2 2 2" xfId="7968"/>
    <cellStyle name="Input 16 2 3" xfId="7969"/>
    <cellStyle name="Input 16 2 3 2" xfId="7970"/>
    <cellStyle name="Input 16 2 4" xfId="7971"/>
    <cellStyle name="Input 16 2 4 2" xfId="7972"/>
    <cellStyle name="Input 16 2 5" xfId="7973"/>
    <cellStyle name="Input 16 2 5 2" xfId="7974"/>
    <cellStyle name="Input 16 2 6" xfId="7975"/>
    <cellStyle name="Input 16 2 6 2" xfId="7976"/>
    <cellStyle name="Input 16 2 7" xfId="7977"/>
    <cellStyle name="Input 16 2 7 2" xfId="7978"/>
    <cellStyle name="Input 16 2 8" xfId="7979"/>
    <cellStyle name="Input 16 2 8 2" xfId="7980"/>
    <cellStyle name="Input 16 2 9" xfId="7981"/>
    <cellStyle name="Input 16 3" xfId="7982"/>
    <cellStyle name="Input 16 3 2" xfId="7983"/>
    <cellStyle name="Input 16 4" xfId="7984"/>
    <cellStyle name="Input 16 4 2" xfId="7985"/>
    <cellStyle name="Input 16 5" xfId="7986"/>
    <cellStyle name="Input 16 5 2" xfId="7987"/>
    <cellStyle name="Input 16 6" xfId="7988"/>
    <cellStyle name="Input 16 6 2" xfId="7989"/>
    <cellStyle name="Input 16 7" xfId="7990"/>
    <cellStyle name="Input 16 7 2" xfId="7991"/>
    <cellStyle name="Input 16 8" xfId="7992"/>
    <cellStyle name="Input 16 8 2" xfId="7993"/>
    <cellStyle name="Input 16 9" xfId="7994"/>
    <cellStyle name="Input 16 9 2" xfId="7995"/>
    <cellStyle name="Input 17" xfId="1651"/>
    <cellStyle name="Input 17 10" xfId="7996"/>
    <cellStyle name="Input 17 11" xfId="7997"/>
    <cellStyle name="Input 17 2" xfId="7998"/>
    <cellStyle name="Input 17 2 2" xfId="7999"/>
    <cellStyle name="Input 17 2 2 2" xfId="8000"/>
    <cellStyle name="Input 17 2 3" xfId="8001"/>
    <cellStyle name="Input 17 2 3 2" xfId="8002"/>
    <cellStyle name="Input 17 2 4" xfId="8003"/>
    <cellStyle name="Input 17 2 4 2" xfId="8004"/>
    <cellStyle name="Input 17 2 5" xfId="8005"/>
    <cellStyle name="Input 17 2 5 2" xfId="8006"/>
    <cellStyle name="Input 17 2 6" xfId="8007"/>
    <cellStyle name="Input 17 2 6 2" xfId="8008"/>
    <cellStyle name="Input 17 2 7" xfId="8009"/>
    <cellStyle name="Input 17 2 7 2" xfId="8010"/>
    <cellStyle name="Input 17 2 8" xfId="8011"/>
    <cellStyle name="Input 17 2 8 2" xfId="8012"/>
    <cellStyle name="Input 17 2 9" xfId="8013"/>
    <cellStyle name="Input 17 3" xfId="8014"/>
    <cellStyle name="Input 17 3 2" xfId="8015"/>
    <cellStyle name="Input 17 4" xfId="8016"/>
    <cellStyle name="Input 17 4 2" xfId="8017"/>
    <cellStyle name="Input 17 5" xfId="8018"/>
    <cellStyle name="Input 17 5 2" xfId="8019"/>
    <cellStyle name="Input 17 6" xfId="8020"/>
    <cellStyle name="Input 17 6 2" xfId="8021"/>
    <cellStyle name="Input 17 7" xfId="8022"/>
    <cellStyle name="Input 17 7 2" xfId="8023"/>
    <cellStyle name="Input 17 8" xfId="8024"/>
    <cellStyle name="Input 17 8 2" xfId="8025"/>
    <cellStyle name="Input 17 9" xfId="8026"/>
    <cellStyle name="Input 17 9 2" xfId="8027"/>
    <cellStyle name="Input 18" xfId="1652"/>
    <cellStyle name="Input 18 10" xfId="8028"/>
    <cellStyle name="Input 18 2" xfId="8029"/>
    <cellStyle name="Input 18 2 2" xfId="8030"/>
    <cellStyle name="Input 18 2 2 2" xfId="8031"/>
    <cellStyle name="Input 18 2 3" xfId="8032"/>
    <cellStyle name="Input 18 2 3 2" xfId="8033"/>
    <cellStyle name="Input 18 2 4" xfId="8034"/>
    <cellStyle name="Input 18 2 4 2" xfId="8035"/>
    <cellStyle name="Input 18 2 5" xfId="8036"/>
    <cellStyle name="Input 18 2 5 2" xfId="8037"/>
    <cellStyle name="Input 18 2 6" xfId="8038"/>
    <cellStyle name="Input 18 2 6 2" xfId="8039"/>
    <cellStyle name="Input 18 2 7" xfId="8040"/>
    <cellStyle name="Input 18 2 7 2" xfId="8041"/>
    <cellStyle name="Input 18 2 8" xfId="8042"/>
    <cellStyle name="Input 18 2 8 2" xfId="8043"/>
    <cellStyle name="Input 18 2 9" xfId="8044"/>
    <cellStyle name="Input 18 3" xfId="8045"/>
    <cellStyle name="Input 18 3 2" xfId="8046"/>
    <cellStyle name="Input 18 4" xfId="8047"/>
    <cellStyle name="Input 18 4 2" xfId="8048"/>
    <cellStyle name="Input 18 5" xfId="8049"/>
    <cellStyle name="Input 18 5 2" xfId="8050"/>
    <cellStyle name="Input 18 6" xfId="8051"/>
    <cellStyle name="Input 18 6 2" xfId="8052"/>
    <cellStyle name="Input 18 7" xfId="8053"/>
    <cellStyle name="Input 18 7 2" xfId="8054"/>
    <cellStyle name="Input 18 8" xfId="8055"/>
    <cellStyle name="Input 18 8 2" xfId="8056"/>
    <cellStyle name="Input 18 9" xfId="8057"/>
    <cellStyle name="Input 18 9 2" xfId="8058"/>
    <cellStyle name="Input 19" xfId="1653"/>
    <cellStyle name="Input 19 10" xfId="8059"/>
    <cellStyle name="Input 19 2" xfId="8060"/>
    <cellStyle name="Input 19 2 2" xfId="8061"/>
    <cellStyle name="Input 19 2 2 2" xfId="8062"/>
    <cellStyle name="Input 19 2 3" xfId="8063"/>
    <cellStyle name="Input 19 2 3 2" xfId="8064"/>
    <cellStyle name="Input 19 2 4" xfId="8065"/>
    <cellStyle name="Input 19 2 4 2" xfId="8066"/>
    <cellStyle name="Input 19 2 5" xfId="8067"/>
    <cellStyle name="Input 19 2 5 2" xfId="8068"/>
    <cellStyle name="Input 19 2 6" xfId="8069"/>
    <cellStyle name="Input 19 2 6 2" xfId="8070"/>
    <cellStyle name="Input 19 2 7" xfId="8071"/>
    <cellStyle name="Input 19 2 7 2" xfId="8072"/>
    <cellStyle name="Input 19 2 8" xfId="8073"/>
    <cellStyle name="Input 19 2 8 2" xfId="8074"/>
    <cellStyle name="Input 19 2 9" xfId="8075"/>
    <cellStyle name="Input 19 3" xfId="8076"/>
    <cellStyle name="Input 19 3 2" xfId="8077"/>
    <cellStyle name="Input 19 4" xfId="8078"/>
    <cellStyle name="Input 19 4 2" xfId="8079"/>
    <cellStyle name="Input 19 5" xfId="8080"/>
    <cellStyle name="Input 19 5 2" xfId="8081"/>
    <cellStyle name="Input 19 6" xfId="8082"/>
    <cellStyle name="Input 19 6 2" xfId="8083"/>
    <cellStyle name="Input 19 7" xfId="8084"/>
    <cellStyle name="Input 19 7 2" xfId="8085"/>
    <cellStyle name="Input 19 8" xfId="8086"/>
    <cellStyle name="Input 19 8 2" xfId="8087"/>
    <cellStyle name="Input 19 9" xfId="8088"/>
    <cellStyle name="Input 19 9 2" xfId="8089"/>
    <cellStyle name="Input 2" xfId="1654"/>
    <cellStyle name="Input 2 10" xfId="8090"/>
    <cellStyle name="Input 2 2" xfId="1655"/>
    <cellStyle name="Input 2 2 10" xfId="8091"/>
    <cellStyle name="Input 2 2 11" xfId="8092"/>
    <cellStyle name="Input 2 2 2" xfId="1656"/>
    <cellStyle name="Input 2 2 2 2" xfId="1657"/>
    <cellStyle name="Input 2 2 2 3" xfId="1658"/>
    <cellStyle name="Input 2 2 2 4" xfId="1659"/>
    <cellStyle name="Input 2 2 2 5" xfId="1660"/>
    <cellStyle name="Input 2 2 3" xfId="1661"/>
    <cellStyle name="Input 2 2 3 2" xfId="8093"/>
    <cellStyle name="Input 2 2 4" xfId="1662"/>
    <cellStyle name="Input 2 2 4 2" xfId="8094"/>
    <cellStyle name="Input 2 2 5" xfId="1663"/>
    <cellStyle name="Input 2 2 5 2" xfId="8095"/>
    <cellStyle name="Input 2 2 6" xfId="8096"/>
    <cellStyle name="Input 2 2 6 2" xfId="8097"/>
    <cellStyle name="Input 2 2 7" xfId="8098"/>
    <cellStyle name="Input 2 2 7 2" xfId="8099"/>
    <cellStyle name="Input 2 2 8" xfId="8100"/>
    <cellStyle name="Input 2 2 8 2" xfId="8101"/>
    <cellStyle name="Input 2 2 9" xfId="8102"/>
    <cellStyle name="Input 2 3" xfId="1664"/>
    <cellStyle name="Input 2 3 2" xfId="8103"/>
    <cellStyle name="Input 2 4" xfId="1665"/>
    <cellStyle name="Input 2 4 2" xfId="8104"/>
    <cellStyle name="Input 2 5" xfId="1666"/>
    <cellStyle name="Input 2 5 2" xfId="8105"/>
    <cellStyle name="Input 2 6" xfId="1667"/>
    <cellStyle name="Input 2 6 2" xfId="8106"/>
    <cellStyle name="Input 2 7" xfId="1668"/>
    <cellStyle name="Input 2 7 2" xfId="8107"/>
    <cellStyle name="Input 2 8" xfId="1669"/>
    <cellStyle name="Input 2 8 2" xfId="8108"/>
    <cellStyle name="Input 2 9" xfId="1670"/>
    <cellStyle name="Input 20" xfId="1671"/>
    <cellStyle name="Input 20 10" xfId="8109"/>
    <cellStyle name="Input 20 2" xfId="8110"/>
    <cellStyle name="Input 20 2 2" xfId="8111"/>
    <cellStyle name="Input 20 2 2 2" xfId="8112"/>
    <cellStyle name="Input 20 2 3" xfId="8113"/>
    <cellStyle name="Input 20 2 3 2" xfId="8114"/>
    <cellStyle name="Input 20 2 4" xfId="8115"/>
    <cellStyle name="Input 20 2 4 2" xfId="8116"/>
    <cellStyle name="Input 20 2 5" xfId="8117"/>
    <cellStyle name="Input 20 2 5 2" xfId="8118"/>
    <cellStyle name="Input 20 2 6" xfId="8119"/>
    <cellStyle name="Input 20 2 6 2" xfId="8120"/>
    <cellStyle name="Input 20 2 7" xfId="8121"/>
    <cellStyle name="Input 20 2 7 2" xfId="8122"/>
    <cellStyle name="Input 20 2 8" xfId="8123"/>
    <cellStyle name="Input 20 2 8 2" xfId="8124"/>
    <cellStyle name="Input 20 2 9" xfId="8125"/>
    <cellStyle name="Input 20 3" xfId="8126"/>
    <cellStyle name="Input 20 3 2" xfId="8127"/>
    <cellStyle name="Input 20 4" xfId="8128"/>
    <cellStyle name="Input 20 4 2" xfId="8129"/>
    <cellStyle name="Input 20 5" xfId="8130"/>
    <cellStyle name="Input 20 5 2" xfId="8131"/>
    <cellStyle name="Input 20 6" xfId="8132"/>
    <cellStyle name="Input 20 6 2" xfId="8133"/>
    <cellStyle name="Input 20 7" xfId="8134"/>
    <cellStyle name="Input 20 7 2" xfId="8135"/>
    <cellStyle name="Input 20 8" xfId="8136"/>
    <cellStyle name="Input 20 8 2" xfId="8137"/>
    <cellStyle name="Input 20 9" xfId="8138"/>
    <cellStyle name="Input 20 9 2" xfId="8139"/>
    <cellStyle name="Input 21" xfId="1672"/>
    <cellStyle name="Input 21 10" xfId="8140"/>
    <cellStyle name="Input 21 2" xfId="8141"/>
    <cellStyle name="Input 21 2 2" xfId="8142"/>
    <cellStyle name="Input 21 2 2 2" xfId="8143"/>
    <cellStyle name="Input 21 2 3" xfId="8144"/>
    <cellStyle name="Input 21 2 3 2" xfId="8145"/>
    <cellStyle name="Input 21 2 4" xfId="8146"/>
    <cellStyle name="Input 21 2 4 2" xfId="8147"/>
    <cellStyle name="Input 21 2 5" xfId="8148"/>
    <cellStyle name="Input 21 2 5 2" xfId="8149"/>
    <cellStyle name="Input 21 2 6" xfId="8150"/>
    <cellStyle name="Input 21 2 6 2" xfId="8151"/>
    <cellStyle name="Input 21 2 7" xfId="8152"/>
    <cellStyle name="Input 21 2 7 2" xfId="8153"/>
    <cellStyle name="Input 21 2 8" xfId="8154"/>
    <cellStyle name="Input 21 2 8 2" xfId="8155"/>
    <cellStyle name="Input 21 2 9" xfId="8156"/>
    <cellStyle name="Input 21 3" xfId="8157"/>
    <cellStyle name="Input 21 3 2" xfId="8158"/>
    <cellStyle name="Input 21 4" xfId="8159"/>
    <cellStyle name="Input 21 4 2" xfId="8160"/>
    <cellStyle name="Input 21 5" xfId="8161"/>
    <cellStyle name="Input 21 5 2" xfId="8162"/>
    <cellStyle name="Input 21 6" xfId="8163"/>
    <cellStyle name="Input 21 6 2" xfId="8164"/>
    <cellStyle name="Input 21 7" xfId="8165"/>
    <cellStyle name="Input 21 7 2" xfId="8166"/>
    <cellStyle name="Input 21 8" xfId="8167"/>
    <cellStyle name="Input 21 8 2" xfId="8168"/>
    <cellStyle name="Input 21 9" xfId="8169"/>
    <cellStyle name="Input 21 9 2" xfId="8170"/>
    <cellStyle name="Input 22" xfId="1673"/>
    <cellStyle name="Input 22 2" xfId="8171"/>
    <cellStyle name="Input 22 2 2" xfId="8172"/>
    <cellStyle name="Input 22 3" xfId="8173"/>
    <cellStyle name="Input 22 3 2" xfId="8174"/>
    <cellStyle name="Input 22 4" xfId="8175"/>
    <cellStyle name="Input 22 4 2" xfId="8176"/>
    <cellStyle name="Input 22 5" xfId="8177"/>
    <cellStyle name="Input 22 5 2" xfId="8178"/>
    <cellStyle name="Input 22 6" xfId="8179"/>
    <cellStyle name="Input 22 6 2" xfId="8180"/>
    <cellStyle name="Input 22 7" xfId="8181"/>
    <cellStyle name="Input 22 7 2" xfId="8182"/>
    <cellStyle name="Input 22 8" xfId="8183"/>
    <cellStyle name="Input 22 8 2" xfId="8184"/>
    <cellStyle name="Input 22 9" xfId="8185"/>
    <cellStyle name="Input 3" xfId="1674"/>
    <cellStyle name="Input 3 10" xfId="8186"/>
    <cellStyle name="Input 3 11" xfId="8187"/>
    <cellStyle name="Input 3 2" xfId="8188"/>
    <cellStyle name="Input 3 2 10" xfId="8189"/>
    <cellStyle name="Input 3 2 2" xfId="8190"/>
    <cellStyle name="Input 3 2 2 2" xfId="8191"/>
    <cellStyle name="Input 3 2 3" xfId="8192"/>
    <cellStyle name="Input 3 2 3 2" xfId="8193"/>
    <cellStyle name="Input 3 2 4" xfId="8194"/>
    <cellStyle name="Input 3 2 4 2" xfId="8195"/>
    <cellStyle name="Input 3 2 5" xfId="8196"/>
    <cellStyle name="Input 3 2 5 2" xfId="8197"/>
    <cellStyle name="Input 3 2 6" xfId="8198"/>
    <cellStyle name="Input 3 2 6 2" xfId="8199"/>
    <cellStyle name="Input 3 2 7" xfId="8200"/>
    <cellStyle name="Input 3 2 7 2" xfId="8201"/>
    <cellStyle name="Input 3 2 8" xfId="8202"/>
    <cellStyle name="Input 3 2 8 2" xfId="8203"/>
    <cellStyle name="Input 3 2 9" xfId="8204"/>
    <cellStyle name="Input 3 3" xfId="8205"/>
    <cellStyle name="Input 3 3 2" xfId="8206"/>
    <cellStyle name="Input 3 4" xfId="8207"/>
    <cellStyle name="Input 3 4 2" xfId="8208"/>
    <cellStyle name="Input 3 5" xfId="8209"/>
    <cellStyle name="Input 3 5 2" xfId="8210"/>
    <cellStyle name="Input 3 6" xfId="8211"/>
    <cellStyle name="Input 3 6 2" xfId="8212"/>
    <cellStyle name="Input 3 7" xfId="8213"/>
    <cellStyle name="Input 3 7 2" xfId="8214"/>
    <cellStyle name="Input 3 8" xfId="8215"/>
    <cellStyle name="Input 3 8 2" xfId="8216"/>
    <cellStyle name="Input 3 9" xfId="8217"/>
    <cellStyle name="Input 3 9 2" xfId="8218"/>
    <cellStyle name="Input 4" xfId="1675"/>
    <cellStyle name="Input 4 10" xfId="8219"/>
    <cellStyle name="Input 4 11" xfId="8220"/>
    <cellStyle name="Input 4 12" xfId="8221"/>
    <cellStyle name="Input 4 2" xfId="8222"/>
    <cellStyle name="Input 4 2 2" xfId="8223"/>
    <cellStyle name="Input 4 2 2 2" xfId="8224"/>
    <cellStyle name="Input 4 2 3" xfId="8225"/>
    <cellStyle name="Input 4 2 3 2" xfId="8226"/>
    <cellStyle name="Input 4 2 4" xfId="8227"/>
    <cellStyle name="Input 4 2 4 2" xfId="8228"/>
    <cellStyle name="Input 4 2 5" xfId="8229"/>
    <cellStyle name="Input 4 2 5 2" xfId="8230"/>
    <cellStyle name="Input 4 2 6" xfId="8231"/>
    <cellStyle name="Input 4 2 6 2" xfId="8232"/>
    <cellStyle name="Input 4 2 7" xfId="8233"/>
    <cellStyle name="Input 4 2 7 2" xfId="8234"/>
    <cellStyle name="Input 4 2 8" xfId="8235"/>
    <cellStyle name="Input 4 2 8 2" xfId="8236"/>
    <cellStyle name="Input 4 2 9" xfId="8237"/>
    <cellStyle name="Input 4 3" xfId="8238"/>
    <cellStyle name="Input 4 3 2" xfId="8239"/>
    <cellStyle name="Input 4 4" xfId="8240"/>
    <cellStyle name="Input 4 4 2" xfId="8241"/>
    <cellStyle name="Input 4 5" xfId="8242"/>
    <cellStyle name="Input 4 5 2" xfId="8243"/>
    <cellStyle name="Input 4 6" xfId="8244"/>
    <cellStyle name="Input 4 6 2" xfId="8245"/>
    <cellStyle name="Input 4 7" xfId="8246"/>
    <cellStyle name="Input 4 7 2" xfId="8247"/>
    <cellStyle name="Input 4 8" xfId="8248"/>
    <cellStyle name="Input 4 8 2" xfId="8249"/>
    <cellStyle name="Input 4 9" xfId="8250"/>
    <cellStyle name="Input 4 9 2" xfId="8251"/>
    <cellStyle name="Input 5" xfId="1676"/>
    <cellStyle name="Input 5 10" xfId="8252"/>
    <cellStyle name="Input 5 11" xfId="8253"/>
    <cellStyle name="Input 5 12" xfId="8254"/>
    <cellStyle name="Input 5 2" xfId="8255"/>
    <cellStyle name="Input 5 2 2" xfId="8256"/>
    <cellStyle name="Input 5 2 2 2" xfId="8257"/>
    <cellStyle name="Input 5 2 3" xfId="8258"/>
    <cellStyle name="Input 5 2 3 2" xfId="8259"/>
    <cellStyle name="Input 5 2 4" xfId="8260"/>
    <cellStyle name="Input 5 2 4 2" xfId="8261"/>
    <cellStyle name="Input 5 2 5" xfId="8262"/>
    <cellStyle name="Input 5 2 5 2" xfId="8263"/>
    <cellStyle name="Input 5 2 6" xfId="8264"/>
    <cellStyle name="Input 5 2 6 2" xfId="8265"/>
    <cellStyle name="Input 5 2 7" xfId="8266"/>
    <cellStyle name="Input 5 2 7 2" xfId="8267"/>
    <cellStyle name="Input 5 2 8" xfId="8268"/>
    <cellStyle name="Input 5 2 8 2" xfId="8269"/>
    <cellStyle name="Input 5 2 9" xfId="8270"/>
    <cellStyle name="Input 5 3" xfId="8271"/>
    <cellStyle name="Input 5 3 2" xfId="8272"/>
    <cellStyle name="Input 5 4" xfId="8273"/>
    <cellStyle name="Input 5 4 2" xfId="8274"/>
    <cellStyle name="Input 5 5" xfId="8275"/>
    <cellStyle name="Input 5 5 2" xfId="8276"/>
    <cellStyle name="Input 5 6" xfId="8277"/>
    <cellStyle name="Input 5 6 2" xfId="8278"/>
    <cellStyle name="Input 5 7" xfId="8279"/>
    <cellStyle name="Input 5 7 2" xfId="8280"/>
    <cellStyle name="Input 5 8" xfId="8281"/>
    <cellStyle name="Input 5 8 2" xfId="8282"/>
    <cellStyle name="Input 5 9" xfId="8283"/>
    <cellStyle name="Input 5 9 2" xfId="8284"/>
    <cellStyle name="Input 6" xfId="1677"/>
    <cellStyle name="Input 6 10" xfId="8285"/>
    <cellStyle name="Input 6 11" xfId="8286"/>
    <cellStyle name="Input 6 12" xfId="8287"/>
    <cellStyle name="Input 6 2" xfId="8288"/>
    <cellStyle name="Input 6 2 2" xfId="8289"/>
    <cellStyle name="Input 6 2 2 2" xfId="8290"/>
    <cellStyle name="Input 6 2 3" xfId="8291"/>
    <cellStyle name="Input 6 2 3 2" xfId="8292"/>
    <cellStyle name="Input 6 2 4" xfId="8293"/>
    <cellStyle name="Input 6 2 4 2" xfId="8294"/>
    <cellStyle name="Input 6 2 5" xfId="8295"/>
    <cellStyle name="Input 6 2 5 2" xfId="8296"/>
    <cellStyle name="Input 6 2 6" xfId="8297"/>
    <cellStyle name="Input 6 2 6 2" xfId="8298"/>
    <cellStyle name="Input 6 2 7" xfId="8299"/>
    <cellStyle name="Input 6 2 7 2" xfId="8300"/>
    <cellStyle name="Input 6 2 8" xfId="8301"/>
    <cellStyle name="Input 6 2 8 2" xfId="8302"/>
    <cellStyle name="Input 6 2 9" xfId="8303"/>
    <cellStyle name="Input 6 3" xfId="8304"/>
    <cellStyle name="Input 6 3 2" xfId="8305"/>
    <cellStyle name="Input 6 4" xfId="8306"/>
    <cellStyle name="Input 6 4 2" xfId="8307"/>
    <cellStyle name="Input 6 5" xfId="8308"/>
    <cellStyle name="Input 6 5 2" xfId="8309"/>
    <cellStyle name="Input 6 6" xfId="8310"/>
    <cellStyle name="Input 6 6 2" xfId="8311"/>
    <cellStyle name="Input 6 7" xfId="8312"/>
    <cellStyle name="Input 6 7 2" xfId="8313"/>
    <cellStyle name="Input 6 8" xfId="8314"/>
    <cellStyle name="Input 6 8 2" xfId="8315"/>
    <cellStyle name="Input 6 9" xfId="8316"/>
    <cellStyle name="Input 6 9 2" xfId="8317"/>
    <cellStyle name="Input 7" xfId="1678"/>
    <cellStyle name="Input 7 10" xfId="8318"/>
    <cellStyle name="Input 7 11" xfId="8319"/>
    <cellStyle name="Input 7 12" xfId="8320"/>
    <cellStyle name="Input 7 2" xfId="8321"/>
    <cellStyle name="Input 7 2 2" xfId="8322"/>
    <cellStyle name="Input 7 2 2 2" xfId="8323"/>
    <cellStyle name="Input 7 2 3" xfId="8324"/>
    <cellStyle name="Input 7 2 3 2" xfId="8325"/>
    <cellStyle name="Input 7 2 4" xfId="8326"/>
    <cellStyle name="Input 7 2 4 2" xfId="8327"/>
    <cellStyle name="Input 7 2 5" xfId="8328"/>
    <cellStyle name="Input 7 2 5 2" xfId="8329"/>
    <cellStyle name="Input 7 2 6" xfId="8330"/>
    <cellStyle name="Input 7 2 6 2" xfId="8331"/>
    <cellStyle name="Input 7 2 7" xfId="8332"/>
    <cellStyle name="Input 7 2 7 2" xfId="8333"/>
    <cellStyle name="Input 7 2 8" xfId="8334"/>
    <cellStyle name="Input 7 2 8 2" xfId="8335"/>
    <cellStyle name="Input 7 2 9" xfId="8336"/>
    <cellStyle name="Input 7 3" xfId="8337"/>
    <cellStyle name="Input 7 3 2" xfId="8338"/>
    <cellStyle name="Input 7 4" xfId="8339"/>
    <cellStyle name="Input 7 4 2" xfId="8340"/>
    <cellStyle name="Input 7 5" xfId="8341"/>
    <cellStyle name="Input 7 5 2" xfId="8342"/>
    <cellStyle name="Input 7 6" xfId="8343"/>
    <cellStyle name="Input 7 6 2" xfId="8344"/>
    <cellStyle name="Input 7 7" xfId="8345"/>
    <cellStyle name="Input 7 7 2" xfId="8346"/>
    <cellStyle name="Input 7 8" xfId="8347"/>
    <cellStyle name="Input 7 8 2" xfId="8348"/>
    <cellStyle name="Input 7 9" xfId="8349"/>
    <cellStyle name="Input 7 9 2" xfId="8350"/>
    <cellStyle name="Input 8" xfId="1679"/>
    <cellStyle name="Input 8 10" xfId="8351"/>
    <cellStyle name="Input 8 11" xfId="8352"/>
    <cellStyle name="Input 8 12" xfId="8353"/>
    <cellStyle name="Input 8 2" xfId="8354"/>
    <cellStyle name="Input 8 2 2" xfId="8355"/>
    <cellStyle name="Input 8 2 2 2" xfId="8356"/>
    <cellStyle name="Input 8 2 3" xfId="8357"/>
    <cellStyle name="Input 8 2 3 2" xfId="8358"/>
    <cellStyle name="Input 8 2 4" xfId="8359"/>
    <cellStyle name="Input 8 2 4 2" xfId="8360"/>
    <cellStyle name="Input 8 2 5" xfId="8361"/>
    <cellStyle name="Input 8 2 5 2" xfId="8362"/>
    <cellStyle name="Input 8 2 6" xfId="8363"/>
    <cellStyle name="Input 8 2 6 2" xfId="8364"/>
    <cellStyle name="Input 8 2 7" xfId="8365"/>
    <cellStyle name="Input 8 2 7 2" xfId="8366"/>
    <cellStyle name="Input 8 2 8" xfId="8367"/>
    <cellStyle name="Input 8 2 8 2" xfId="8368"/>
    <cellStyle name="Input 8 2 9" xfId="8369"/>
    <cellStyle name="Input 8 3" xfId="8370"/>
    <cellStyle name="Input 8 3 2" xfId="8371"/>
    <cellStyle name="Input 8 4" xfId="8372"/>
    <cellStyle name="Input 8 4 2" xfId="8373"/>
    <cellStyle name="Input 8 5" xfId="8374"/>
    <cellStyle name="Input 8 5 2" xfId="8375"/>
    <cellStyle name="Input 8 6" xfId="8376"/>
    <cellStyle name="Input 8 6 2" xfId="8377"/>
    <cellStyle name="Input 8 7" xfId="8378"/>
    <cellStyle name="Input 8 7 2" xfId="8379"/>
    <cellStyle name="Input 8 8" xfId="8380"/>
    <cellStyle name="Input 8 8 2" xfId="8381"/>
    <cellStyle name="Input 8 9" xfId="8382"/>
    <cellStyle name="Input 8 9 2" xfId="8383"/>
    <cellStyle name="Input 9" xfId="1680"/>
    <cellStyle name="Input 9 10" xfId="8384"/>
    <cellStyle name="Input 9 11" xfId="8385"/>
    <cellStyle name="Input 9 12" xfId="8386"/>
    <cellStyle name="Input 9 2" xfId="8387"/>
    <cellStyle name="Input 9 2 2" xfId="8388"/>
    <cellStyle name="Input 9 2 2 2" xfId="8389"/>
    <cellStyle name="Input 9 2 3" xfId="8390"/>
    <cellStyle name="Input 9 2 3 2" xfId="8391"/>
    <cellStyle name="Input 9 2 4" xfId="8392"/>
    <cellStyle name="Input 9 2 4 2" xfId="8393"/>
    <cellStyle name="Input 9 2 5" xfId="8394"/>
    <cellStyle name="Input 9 2 5 2" xfId="8395"/>
    <cellStyle name="Input 9 2 6" xfId="8396"/>
    <cellStyle name="Input 9 2 6 2" xfId="8397"/>
    <cellStyle name="Input 9 2 7" xfId="8398"/>
    <cellStyle name="Input 9 2 7 2" xfId="8399"/>
    <cellStyle name="Input 9 2 8" xfId="8400"/>
    <cellStyle name="Input 9 2 8 2" xfId="8401"/>
    <cellStyle name="Input 9 2 9" xfId="8402"/>
    <cellStyle name="Input 9 3" xfId="8403"/>
    <cellStyle name="Input 9 3 2" xfId="8404"/>
    <cellStyle name="Input 9 4" xfId="8405"/>
    <cellStyle name="Input 9 4 2" xfId="8406"/>
    <cellStyle name="Input 9 5" xfId="8407"/>
    <cellStyle name="Input 9 5 2" xfId="8408"/>
    <cellStyle name="Input 9 6" xfId="8409"/>
    <cellStyle name="Input 9 6 2" xfId="8410"/>
    <cellStyle name="Input 9 7" xfId="8411"/>
    <cellStyle name="Input 9 7 2" xfId="8412"/>
    <cellStyle name="Input 9 8" xfId="8413"/>
    <cellStyle name="Input 9 8 2" xfId="8414"/>
    <cellStyle name="Input 9 9" xfId="8415"/>
    <cellStyle name="Input 9 9 2" xfId="8416"/>
    <cellStyle name="Labels - Style3" xfId="8417"/>
    <cellStyle name="LineItemPrompt" xfId="8418"/>
    <cellStyle name="LineItemPrompt 2" xfId="8419"/>
    <cellStyle name="LineItemPrompt 2 2" xfId="8420"/>
    <cellStyle name="LineItemPrompt 2 3" xfId="8421"/>
    <cellStyle name="LineItemPrompt 3" xfId="8422"/>
    <cellStyle name="LineItemValue" xfId="8423"/>
    <cellStyle name="LineItemValue 2" xfId="8424"/>
    <cellStyle name="LineItemValue 2 2" xfId="8425"/>
    <cellStyle name="LineItemValue 2 3" xfId="8426"/>
    <cellStyle name="LineItemValue 3" xfId="8427"/>
    <cellStyle name="LineItemValue 4" xfId="8428"/>
    <cellStyle name="Linked Cell 10" xfId="1681"/>
    <cellStyle name="Linked Cell 11" xfId="1682"/>
    <cellStyle name="Linked Cell 12" xfId="1683"/>
    <cellStyle name="Linked Cell 13" xfId="1684"/>
    <cellStyle name="Linked Cell 14" xfId="1685"/>
    <cellStyle name="Linked Cell 15" xfId="1686"/>
    <cellStyle name="Linked Cell 16" xfId="1687"/>
    <cellStyle name="Linked Cell 17" xfId="1688"/>
    <cellStyle name="Linked Cell 17 2" xfId="8429"/>
    <cellStyle name="Linked Cell 18" xfId="1689"/>
    <cellStyle name="Linked Cell 19" xfId="1690"/>
    <cellStyle name="Linked Cell 2" xfId="1691"/>
    <cellStyle name="Linked Cell 2 2" xfId="1692"/>
    <cellStyle name="Linked Cell 2 2 2" xfId="1693"/>
    <cellStyle name="Linked Cell 2 2 2 2" xfId="1694"/>
    <cellStyle name="Linked Cell 2 2 2 3" xfId="1695"/>
    <cellStyle name="Linked Cell 2 2 2 4" xfId="1696"/>
    <cellStyle name="Linked Cell 2 2 2 5" xfId="1697"/>
    <cellStyle name="Linked Cell 2 2 3" xfId="1698"/>
    <cellStyle name="Linked Cell 2 2 4" xfId="1699"/>
    <cellStyle name="Linked Cell 2 2 5" xfId="1700"/>
    <cellStyle name="Linked Cell 2 3" xfId="1701"/>
    <cellStyle name="Linked Cell 2 4" xfId="1702"/>
    <cellStyle name="Linked Cell 2 5" xfId="1703"/>
    <cellStyle name="Linked Cell 2 6" xfId="1704"/>
    <cellStyle name="Linked Cell 2 7" xfId="1705"/>
    <cellStyle name="Linked Cell 2 8" xfId="1706"/>
    <cellStyle name="Linked Cell 2 9" xfId="1707"/>
    <cellStyle name="Linked Cell 20" xfId="1708"/>
    <cellStyle name="Linked Cell 21" xfId="1709"/>
    <cellStyle name="Linked Cell 22" xfId="1710"/>
    <cellStyle name="Linked Cell 3" xfId="1711"/>
    <cellStyle name="Linked Cell 3 2" xfId="8430"/>
    <cellStyle name="Linked Cell 4" xfId="1712"/>
    <cellStyle name="Linked Cell 5" xfId="1713"/>
    <cellStyle name="Linked Cell 6" xfId="1714"/>
    <cellStyle name="Linked Cell 7" xfId="1715"/>
    <cellStyle name="Linked Cell 8" xfId="1716"/>
    <cellStyle name="Linked Cell 9" xfId="1717"/>
    <cellStyle name="Milliers [0]_EDYAN" xfId="8431"/>
    <cellStyle name="Milliers_EDYAN" xfId="8432"/>
    <cellStyle name="Monétaire [0]_EDYAN" xfId="8433"/>
    <cellStyle name="Monétaire_EDYAN" xfId="8434"/>
    <cellStyle name="Neutral 10" xfId="1718"/>
    <cellStyle name="Neutral 11" xfId="1719"/>
    <cellStyle name="Neutral 12" xfId="1720"/>
    <cellStyle name="Neutral 13" xfId="1721"/>
    <cellStyle name="Neutral 14" xfId="1722"/>
    <cellStyle name="Neutral 15" xfId="1723"/>
    <cellStyle name="Neutral 16" xfId="1724"/>
    <cellStyle name="Neutral 17" xfId="1725"/>
    <cellStyle name="Neutral 17 2" xfId="8435"/>
    <cellStyle name="Neutral 18" xfId="1726"/>
    <cellStyle name="Neutral 19" xfId="1727"/>
    <cellStyle name="Neutral 2" xfId="1728"/>
    <cellStyle name="Neutral 2 2" xfId="1729"/>
    <cellStyle name="Neutral 2 2 2" xfId="1730"/>
    <cellStyle name="Neutral 2 2 2 2" xfId="1731"/>
    <cellStyle name="Neutral 2 2 2 3" xfId="1732"/>
    <cellStyle name="Neutral 2 2 2 4" xfId="1733"/>
    <cellStyle name="Neutral 2 2 2 5" xfId="1734"/>
    <cellStyle name="Neutral 2 2 3" xfId="1735"/>
    <cellStyle name="Neutral 2 2 4" xfId="1736"/>
    <cellStyle name="Neutral 2 2 5" xfId="1737"/>
    <cellStyle name="Neutral 2 3" xfId="1738"/>
    <cellStyle name="Neutral 2 4" xfId="1739"/>
    <cellStyle name="Neutral 2 5" xfId="1740"/>
    <cellStyle name="Neutral 2 6" xfId="1741"/>
    <cellStyle name="Neutral 2 7" xfId="1742"/>
    <cellStyle name="Neutral 2 8" xfId="1743"/>
    <cellStyle name="Neutral 2 9" xfId="1744"/>
    <cellStyle name="Neutral 20" xfId="1745"/>
    <cellStyle name="Neutral 21" xfId="1746"/>
    <cellStyle name="Neutral 22" xfId="1747"/>
    <cellStyle name="Neutral 3" xfId="1748"/>
    <cellStyle name="Neutral 3 2" xfId="8436"/>
    <cellStyle name="Neutral 4" xfId="1749"/>
    <cellStyle name="Neutral 5" xfId="1750"/>
    <cellStyle name="Neutral 6" xfId="1751"/>
    <cellStyle name="Neutral 7" xfId="1752"/>
    <cellStyle name="Neutral 8" xfId="1753"/>
    <cellStyle name="Neutral 9" xfId="1754"/>
    <cellStyle name="Normal" xfId="0" builtinId="0" customBuiltin="1"/>
    <cellStyle name="Normal - Style1" xfId="8437"/>
    <cellStyle name="Normal - Style1 2" xfId="8438"/>
    <cellStyle name="Normal - Style2" xfId="8439"/>
    <cellStyle name="Normal - Style3" xfId="8440"/>
    <cellStyle name="Normal - Style4" xfId="8441"/>
    <cellStyle name="Normal - Style5" xfId="8442"/>
    <cellStyle name="Normal - Style6" xfId="8443"/>
    <cellStyle name="Normal - Style7" xfId="8444"/>
    <cellStyle name="Normal - Style8" xfId="8445"/>
    <cellStyle name="Normal 10" xfId="1755"/>
    <cellStyle name="Normal 10 2" xfId="2107"/>
    <cellStyle name="Normal 10 2 2" xfId="8446"/>
    <cellStyle name="Normal 10 3" xfId="8447"/>
    <cellStyle name="Normal 11" xfId="1756"/>
    <cellStyle name="Normal 11 2" xfId="1757"/>
    <cellStyle name="Normal 11 2 2" xfId="8448"/>
    <cellStyle name="Normal 11 3" xfId="1758"/>
    <cellStyle name="Normal 11 4" xfId="1759"/>
    <cellStyle name="Normal 11 5" xfId="1760"/>
    <cellStyle name="Normal 12" xfId="1761"/>
    <cellStyle name="Normal 12 2" xfId="8449"/>
    <cellStyle name="Normal 12 2 2" xfId="8450"/>
    <cellStyle name="Normal 12 2 2 2" xfId="8451"/>
    <cellStyle name="Normal 12 2 2 2 2" xfId="8452"/>
    <cellStyle name="Normal 12 2 2 2 2 2" xfId="8453"/>
    <cellStyle name="Normal 12 2 2 2 2 2 2" xfId="8454"/>
    <cellStyle name="Normal 12 2 2 2 2 3" xfId="8455"/>
    <cellStyle name="Normal 12 2 2 2 3" xfId="8456"/>
    <cellStyle name="Normal 12 2 2 2 3 2" xfId="8457"/>
    <cellStyle name="Normal 12 2 2 2 4" xfId="8458"/>
    <cellStyle name="Normal 12 2 2 2 5" xfId="8459"/>
    <cellStyle name="Normal 12 2 2 3" xfId="8460"/>
    <cellStyle name="Normal 12 2 2 3 2" xfId="8461"/>
    <cellStyle name="Normal 12 2 2 3 2 2" xfId="8462"/>
    <cellStyle name="Normal 12 2 2 3 3" xfId="8463"/>
    <cellStyle name="Normal 12 2 2 4" xfId="8464"/>
    <cellStyle name="Normal 12 2 2 4 2" xfId="8465"/>
    <cellStyle name="Normal 12 2 2 5" xfId="8466"/>
    <cellStyle name="Normal 12 2 2 6" xfId="8467"/>
    <cellStyle name="Normal 12 2 3" xfId="8468"/>
    <cellStyle name="Normal 12 2 3 2" xfId="8469"/>
    <cellStyle name="Normal 12 2 3 2 2" xfId="8470"/>
    <cellStyle name="Normal 12 2 3 2 2 2" xfId="8471"/>
    <cellStyle name="Normal 12 2 3 2 3" xfId="8472"/>
    <cellStyle name="Normal 12 2 3 3" xfId="8473"/>
    <cellStyle name="Normal 12 2 3 3 2" xfId="8474"/>
    <cellStyle name="Normal 12 2 3 4" xfId="8475"/>
    <cellStyle name="Normal 12 2 3 5" xfId="8476"/>
    <cellStyle name="Normal 12 2 4" xfId="8477"/>
    <cellStyle name="Normal 12 2 4 2" xfId="8478"/>
    <cellStyle name="Normal 12 2 4 2 2" xfId="8479"/>
    <cellStyle name="Normal 12 2 4 3" xfId="8480"/>
    <cellStyle name="Normal 12 2 5" xfId="8481"/>
    <cellStyle name="Normal 12 2 5 2" xfId="8482"/>
    <cellStyle name="Normal 12 2 6" xfId="8483"/>
    <cellStyle name="Normal 12 2 7" xfId="8484"/>
    <cellStyle name="Normal 12 3" xfId="8485"/>
    <cellStyle name="Normal 12 3 2" xfId="8486"/>
    <cellStyle name="Normal 12 3 2 2" xfId="8487"/>
    <cellStyle name="Normal 12 3 2 2 2" xfId="8488"/>
    <cellStyle name="Normal 12 3 2 2 2 2" xfId="8489"/>
    <cellStyle name="Normal 12 3 2 2 3" xfId="8490"/>
    <cellStyle name="Normal 12 3 2 3" xfId="8491"/>
    <cellStyle name="Normal 12 3 2 3 2" xfId="8492"/>
    <cellStyle name="Normal 12 3 2 4" xfId="8493"/>
    <cellStyle name="Normal 12 3 3" xfId="8494"/>
    <cellStyle name="Normal 12 3 3 2" xfId="8495"/>
    <cellStyle name="Normal 12 3 3 2 2" xfId="8496"/>
    <cellStyle name="Normal 12 3 3 3" xfId="8497"/>
    <cellStyle name="Normal 12 3 4" xfId="8498"/>
    <cellStyle name="Normal 12 3 4 2" xfId="8499"/>
    <cellStyle name="Normal 12 3 5" xfId="8500"/>
    <cellStyle name="Normal 12 3 6" xfId="8501"/>
    <cellStyle name="Normal 12 4" xfId="8502"/>
    <cellStyle name="Normal 12 4 2" xfId="8503"/>
    <cellStyle name="Normal 12 4 2 2" xfId="8504"/>
    <cellStyle name="Normal 12 4 2 2 2" xfId="8505"/>
    <cellStyle name="Normal 12 4 2 3" xfId="8506"/>
    <cellStyle name="Normal 12 4 3" xfId="8507"/>
    <cellStyle name="Normal 12 4 3 2" xfId="8508"/>
    <cellStyle name="Normal 12 4 4" xfId="8509"/>
    <cellStyle name="Normal 12 5" xfId="8510"/>
    <cellStyle name="Normal 12 5 2" xfId="8511"/>
    <cellStyle name="Normal 12 5 2 2" xfId="8512"/>
    <cellStyle name="Normal 12 5 3" xfId="8513"/>
    <cellStyle name="Normal 12 6" xfId="8514"/>
    <cellStyle name="Normal 12 6 2" xfId="8515"/>
    <cellStyle name="Normal 12 7" xfId="8516"/>
    <cellStyle name="Normal 12 8" xfId="8517"/>
    <cellStyle name="Normal 13" xfId="1762"/>
    <cellStyle name="Normal 13 2" xfId="1763"/>
    <cellStyle name="Normal 13 2 2" xfId="8518"/>
    <cellStyle name="Normal 13 2 3" xfId="8519"/>
    <cellStyle name="Normal 13 3" xfId="1764"/>
    <cellStyle name="Normal 13 4" xfId="1765"/>
    <cellStyle name="Normal 13 5" xfId="1766"/>
    <cellStyle name="Normal 14" xfId="1767"/>
    <cellStyle name="Normal 14 2" xfId="8520"/>
    <cellStyle name="Normal 14 2 2" xfId="8521"/>
    <cellStyle name="Normal 14 2 2 2" xfId="8522"/>
    <cellStyle name="Normal 14 2 2 2 2" xfId="8523"/>
    <cellStyle name="Normal 14 2 2 3" xfId="8524"/>
    <cellStyle name="Normal 14 2 2 4" xfId="8525"/>
    <cellStyle name="Normal 14 2 3" xfId="8526"/>
    <cellStyle name="Normal 14 2 3 2" xfId="8527"/>
    <cellStyle name="Normal 14 2 4" xfId="8528"/>
    <cellStyle name="Normal 14 2 4 2" xfId="8529"/>
    <cellStyle name="Normal 14 2 5" xfId="8530"/>
    <cellStyle name="Normal 14 2 6" xfId="8531"/>
    <cellStyle name="Normal 14 2 7" xfId="8532"/>
    <cellStyle name="Normal 14 3" xfId="8533"/>
    <cellStyle name="Normal 14 3 2" xfId="8534"/>
    <cellStyle name="Normal 14 3 2 2" xfId="8535"/>
    <cellStyle name="Normal 14 3 3" xfId="8536"/>
    <cellStyle name="Normal 14 3 4" xfId="8537"/>
    <cellStyle name="Normal 14 4" xfId="8538"/>
    <cellStyle name="Normal 14 4 2" xfId="8539"/>
    <cellStyle name="Normal 14 4 3" xfId="8540"/>
    <cellStyle name="Normal 14 4 4" xfId="8541"/>
    <cellStyle name="Normal 14 5" xfId="8542"/>
    <cellStyle name="Normal 15" xfId="1768"/>
    <cellStyle name="Normal 15 2" xfId="8543"/>
    <cellStyle name="Normal 15 2 10" xfId="8544"/>
    <cellStyle name="Normal 15 2 11" xfId="8545"/>
    <cellStyle name="Normal 15 2 2" xfId="8546"/>
    <cellStyle name="Normal 15 2 2 2" xfId="8547"/>
    <cellStyle name="Normal 15 2 2 2 2" xfId="8548"/>
    <cellStyle name="Normal 15 2 2 2 2 2" xfId="8549"/>
    <cellStyle name="Normal 15 2 2 2 2 3" xfId="8550"/>
    <cellStyle name="Normal 15 2 2 2 3" xfId="8551"/>
    <cellStyle name="Normal 15 2 2 2 3 2" xfId="8552"/>
    <cellStyle name="Normal 15 2 2 2 4" xfId="8553"/>
    <cellStyle name="Normal 15 2 2 2 5" xfId="8554"/>
    <cellStyle name="Normal 15 2 2 2 6" xfId="8555"/>
    <cellStyle name="Normal 15 2 2 3" xfId="8556"/>
    <cellStyle name="Normal 15 2 2 3 2" xfId="8557"/>
    <cellStyle name="Normal 15 2 2 3 3" xfId="8558"/>
    <cellStyle name="Normal 15 2 2 4" xfId="8559"/>
    <cellStyle name="Normal 15 2 2 4 2" xfId="8560"/>
    <cellStyle name="Normal 15 2 2 5" xfId="8561"/>
    <cellStyle name="Normal 15 2 2 6" xfId="8562"/>
    <cellStyle name="Normal 15 2 2 7" xfId="8563"/>
    <cellStyle name="Normal 15 2 3" xfId="8564"/>
    <cellStyle name="Normal 15 2 3 2" xfId="8565"/>
    <cellStyle name="Normal 15 2 3 2 2" xfId="8566"/>
    <cellStyle name="Normal 15 2 3 2 2 2" xfId="8567"/>
    <cellStyle name="Normal 15 2 3 2 3" xfId="8568"/>
    <cellStyle name="Normal 15 2 3 2 4" xfId="8569"/>
    <cellStyle name="Normal 15 2 3 2 5" xfId="8570"/>
    <cellStyle name="Normal 15 2 3 2 6" xfId="8571"/>
    <cellStyle name="Normal 15 2 3 3" xfId="8572"/>
    <cellStyle name="Normal 15 2 3 3 2" xfId="8573"/>
    <cellStyle name="Normal 15 2 3 4" xfId="8574"/>
    <cellStyle name="Normal 15 2 3 5" xfId="8575"/>
    <cellStyle name="Normal 15 2 3 6" xfId="8576"/>
    <cellStyle name="Normal 15 2 3 7" xfId="8577"/>
    <cellStyle name="Normal 15 2 4" xfId="8578"/>
    <cellStyle name="Normal 15 2 4 2" xfId="8579"/>
    <cellStyle name="Normal 15 2 4 2 2" xfId="8580"/>
    <cellStyle name="Normal 15 2 4 3" xfId="8581"/>
    <cellStyle name="Normal 15 2 4 4" xfId="8582"/>
    <cellStyle name="Normal 15 2 4 5" xfId="8583"/>
    <cellStyle name="Normal 15 2 4 6" xfId="8584"/>
    <cellStyle name="Normal 15 2 5" xfId="8585"/>
    <cellStyle name="Normal 15 2 5 2" xfId="8586"/>
    <cellStyle name="Normal 15 2 5 2 2" xfId="8587"/>
    <cellStyle name="Normal 15 2 5 3" xfId="8588"/>
    <cellStyle name="Normal 15 2 5 4" xfId="8589"/>
    <cellStyle name="Normal 15 2 5 5" xfId="8590"/>
    <cellStyle name="Normal 15 2 6" xfId="8591"/>
    <cellStyle name="Normal 15 2 6 2" xfId="8592"/>
    <cellStyle name="Normal 15 2 7" xfId="8593"/>
    <cellStyle name="Normal 15 2 8" xfId="8594"/>
    <cellStyle name="Normal 15 2 9" xfId="8595"/>
    <cellStyle name="Normal 15 3" xfId="8596"/>
    <cellStyle name="Normal 15 3 2" xfId="8597"/>
    <cellStyle name="Normal 15 3 2 2" xfId="8598"/>
    <cellStyle name="Normal 15 3 2 2 2" xfId="8599"/>
    <cellStyle name="Normal 15 3 2 2 3" xfId="8600"/>
    <cellStyle name="Normal 15 3 2 3" xfId="8601"/>
    <cellStyle name="Normal 15 3 2 3 2" xfId="8602"/>
    <cellStyle name="Normal 15 3 2 4" xfId="8603"/>
    <cellStyle name="Normal 15 3 2 5" xfId="8604"/>
    <cellStyle name="Normal 15 3 2 6" xfId="8605"/>
    <cellStyle name="Normal 15 3 3" xfId="8606"/>
    <cellStyle name="Normal 15 3 3 2" xfId="8607"/>
    <cellStyle name="Normal 15 3 3 3" xfId="8608"/>
    <cellStyle name="Normal 15 3 4" xfId="8609"/>
    <cellStyle name="Normal 15 3 4 2" xfId="8610"/>
    <cellStyle name="Normal 15 3 5" xfId="8611"/>
    <cellStyle name="Normal 15 3 6" xfId="8612"/>
    <cellStyle name="Normal 15 3 7" xfId="8613"/>
    <cellStyle name="Normal 15 4" xfId="8614"/>
    <cellStyle name="Normal 15 4 2" xfId="8615"/>
    <cellStyle name="Normal 15 4 2 2" xfId="8616"/>
    <cellStyle name="Normal 15 4 2 2 2" xfId="8617"/>
    <cellStyle name="Normal 15 4 2 3" xfId="8618"/>
    <cellStyle name="Normal 15 4 2 4" xfId="8619"/>
    <cellStyle name="Normal 15 4 2 5" xfId="8620"/>
    <cellStyle name="Normal 15 4 2 6" xfId="8621"/>
    <cellStyle name="Normal 15 4 3" xfId="8622"/>
    <cellStyle name="Normal 15 4 3 2" xfId="8623"/>
    <cellStyle name="Normal 15 4 4" xfId="8624"/>
    <cellStyle name="Normal 15 4 5" xfId="8625"/>
    <cellStyle name="Normal 15 4 6" xfId="8626"/>
    <cellStyle name="Normal 15 4 7" xfId="8627"/>
    <cellStyle name="Normal 15 5" xfId="8628"/>
    <cellStyle name="Normal 15 5 2" xfId="8629"/>
    <cellStyle name="Normal 15 5 2 2" xfId="8630"/>
    <cellStyle name="Normal 15 5 2 3" xfId="8631"/>
    <cellStyle name="Normal 15 5 3" xfId="8632"/>
    <cellStyle name="Normal 15 5 4" xfId="8633"/>
    <cellStyle name="Normal 15 5 5" xfId="8634"/>
    <cellStyle name="Normal 15 6" xfId="8635"/>
    <cellStyle name="Normal 15 6 2" xfId="8636"/>
    <cellStyle name="Normal 15 6 2 2" xfId="8637"/>
    <cellStyle name="Normal 15 6 3" xfId="8638"/>
    <cellStyle name="Normal 15 6 4" xfId="8639"/>
    <cellStyle name="Normal 15 6 5" xfId="8640"/>
    <cellStyle name="Normal 15 7" xfId="8641"/>
    <cellStyle name="Normal 15 7 2" xfId="8642"/>
    <cellStyle name="Normal 15 7 2 2" xfId="8643"/>
    <cellStyle name="Normal 15 7 3" xfId="8644"/>
    <cellStyle name="Normal 15 7 4" xfId="8645"/>
    <cellStyle name="Normal 15 7 5" xfId="8646"/>
    <cellStyle name="Normal 16" xfId="1769"/>
    <cellStyle name="Normal 16 2" xfId="8647"/>
    <cellStyle name="Normal 16 2 2" xfId="8648"/>
    <cellStyle name="Normal 17" xfId="1770"/>
    <cellStyle name="Normal 17 2" xfId="8649"/>
    <cellStyle name="Normal 17 2 2" xfId="8650"/>
    <cellStyle name="Normal 17 2 2 2" xfId="8651"/>
    <cellStyle name="Normal 17 2 2 2 2" xfId="8652"/>
    <cellStyle name="Normal 17 2 2 2 3" xfId="8653"/>
    <cellStyle name="Normal 17 2 2 3" xfId="8654"/>
    <cellStyle name="Normal 17 2 2 3 2" xfId="8655"/>
    <cellStyle name="Normal 17 2 2 4" xfId="8656"/>
    <cellStyle name="Normal 17 2 2 5" xfId="8657"/>
    <cellStyle name="Normal 17 2 2 6" xfId="8658"/>
    <cellStyle name="Normal 17 2 3" xfId="8659"/>
    <cellStyle name="Normal 17 2 3 2" xfId="8660"/>
    <cellStyle name="Normal 17 2 3 3" xfId="8661"/>
    <cellStyle name="Normal 17 2 4" xfId="8662"/>
    <cellStyle name="Normal 17 2 4 2" xfId="8663"/>
    <cellStyle name="Normal 17 2 5" xfId="8664"/>
    <cellStyle name="Normal 17 2 6" xfId="8665"/>
    <cellStyle name="Normal 17 2 7" xfId="8666"/>
    <cellStyle name="Normal 17 2 8" xfId="8667"/>
    <cellStyle name="Normal 17 3" xfId="8668"/>
    <cellStyle name="Normal 17 3 2" xfId="8669"/>
    <cellStyle name="Normal 17 3 2 2" xfId="8670"/>
    <cellStyle name="Normal 17 3 2 2 2" xfId="8671"/>
    <cellStyle name="Normal 17 3 2 3" xfId="8672"/>
    <cellStyle name="Normal 17 3 2 4" xfId="8673"/>
    <cellStyle name="Normal 17 3 2 5" xfId="8674"/>
    <cellStyle name="Normal 17 3 3" xfId="8675"/>
    <cellStyle name="Normal 17 3 3 2" xfId="8676"/>
    <cellStyle name="Normal 17 3 4" xfId="8677"/>
    <cellStyle name="Normal 17 3 5" xfId="8678"/>
    <cellStyle name="Normal 17 3 6" xfId="8679"/>
    <cellStyle name="Normal 17 3 7" xfId="8680"/>
    <cellStyle name="Normal 17 4" xfId="8681"/>
    <cellStyle name="Normal 17 4 2" xfId="8682"/>
    <cellStyle name="Normal 17 4 2 2" xfId="8683"/>
    <cellStyle name="Normal 17 4 3" xfId="8684"/>
    <cellStyle name="Normal 17 4 4" xfId="8685"/>
    <cellStyle name="Normal 17 4 5" xfId="8686"/>
    <cellStyle name="Normal 17 5" xfId="8687"/>
    <cellStyle name="Normal 17 5 2" xfId="8688"/>
    <cellStyle name="Normal 17 5 2 2" xfId="8689"/>
    <cellStyle name="Normal 17 5 3" xfId="8690"/>
    <cellStyle name="Normal 17 5 4" xfId="8691"/>
    <cellStyle name="Normal 17 5 5" xfId="8692"/>
    <cellStyle name="Normal 17 6" xfId="8693"/>
    <cellStyle name="Normal 17 6 2" xfId="8694"/>
    <cellStyle name="Normal 17 6 2 2" xfId="8695"/>
    <cellStyle name="Normal 17 6 3" xfId="8696"/>
    <cellStyle name="Normal 17 6 4" xfId="8697"/>
    <cellStyle name="Normal 17 6 5" xfId="8698"/>
    <cellStyle name="Normal 17 7" xfId="8699"/>
    <cellStyle name="Normal 18" xfId="1771"/>
    <cellStyle name="Normal 18 2" xfId="8700"/>
    <cellStyle name="Normal 18 2 2" xfId="8701"/>
    <cellStyle name="Normal 18 2 2 2" xfId="8702"/>
    <cellStyle name="Normal 18 2 2 3" xfId="8703"/>
    <cellStyle name="Normal 18 2 3" xfId="8704"/>
    <cellStyle name="Normal 18 2 4" xfId="8705"/>
    <cellStyle name="Normal 18 2 5" xfId="8706"/>
    <cellStyle name="Normal 18 2 6" xfId="8707"/>
    <cellStyle name="Normal 18 2 7" xfId="8708"/>
    <cellStyle name="Normal 18 3" xfId="8709"/>
    <cellStyle name="Normal 18 3 2" xfId="8710"/>
    <cellStyle name="Normal 18 3 2 2" xfId="8711"/>
    <cellStyle name="Normal 18 3 3" xfId="8712"/>
    <cellStyle name="Normal 18 3 4" xfId="8713"/>
    <cellStyle name="Normal 18 3 5" xfId="8714"/>
    <cellStyle name="Normal 18 3 6" xfId="8715"/>
    <cellStyle name="Normal 18 4" xfId="8716"/>
    <cellStyle name="Normal 19" xfId="1772"/>
    <cellStyle name="Normal 19 2" xfId="8717"/>
    <cellStyle name="Normal 19 2 2" xfId="8718"/>
    <cellStyle name="Normal 19 3" xfId="2112"/>
    <cellStyle name="Normal 2" xfId="5"/>
    <cellStyle name="Normal 2 10" xfId="1773"/>
    <cellStyle name="Normal 2 10 2" xfId="8719"/>
    <cellStyle name="Normal 2 10 2 2" xfId="8720"/>
    <cellStyle name="Normal 2 10 3" xfId="8721"/>
    <cellStyle name="Normal 2 11" xfId="1774"/>
    <cellStyle name="Normal 2 11 2" xfId="8722"/>
    <cellStyle name="Normal 2 11 2 2" xfId="8723"/>
    <cellStyle name="Normal 2 11 3" xfId="8724"/>
    <cellStyle name="Normal 2 12" xfId="1775"/>
    <cellStyle name="Normal 2 12 2" xfId="8725"/>
    <cellStyle name="Normal 2 13" xfId="1776"/>
    <cellStyle name="Normal 2 14" xfId="1777"/>
    <cellStyle name="Normal 2 15" xfId="1778"/>
    <cellStyle name="Normal 2 16" xfId="1779"/>
    <cellStyle name="Normal 2 17" xfId="1780"/>
    <cellStyle name="Normal 2 18" xfId="1781"/>
    <cellStyle name="Normal 2 18 2" xfId="8726"/>
    <cellStyle name="Normal 2 18 2 2" xfId="8727"/>
    <cellStyle name="Normal 2 18 3" xfId="8728"/>
    <cellStyle name="Normal 2 18 4" xfId="8729"/>
    <cellStyle name="Normal 2 19" xfId="1782"/>
    <cellStyle name="Normal 2 19 2" xfId="1783"/>
    <cellStyle name="Normal 2 19 3" xfId="1784"/>
    <cellStyle name="Normal 2 19 4" xfId="1785"/>
    <cellStyle name="Normal 2 19 5" xfId="1786"/>
    <cellStyle name="Normal 2 2" xfId="6"/>
    <cellStyle name="Normal 2 2 2" xfId="1787"/>
    <cellStyle name="Normal 2 2 2 2" xfId="8730"/>
    <cellStyle name="Normal 2 2 2 2 2" xfId="8731"/>
    <cellStyle name="Normal 2 2 2 3" xfId="8732"/>
    <cellStyle name="Normal 2 2 2 3 2" xfId="8733"/>
    <cellStyle name="Normal 2 2 2 4" xfId="8734"/>
    <cellStyle name="Normal 2 2 2 4 2" xfId="8735"/>
    <cellStyle name="Normal 2 2 2 5" xfId="8736"/>
    <cellStyle name="Normal 2 2 3" xfId="8737"/>
    <cellStyle name="Normal 2 2 3 2" xfId="8738"/>
    <cellStyle name="Normal 2 2 3 3" xfId="8739"/>
    <cellStyle name="Normal 2 2 4" xfId="8740"/>
    <cellStyle name="Normal 2 2 4 2" xfId="8741"/>
    <cellStyle name="Normal 2 2 4 2 2" xfId="8742"/>
    <cellStyle name="Normal 2 2 4 2 2 2" xfId="8743"/>
    <cellStyle name="Normal 2 2 4 2 2 2 2" xfId="8744"/>
    <cellStyle name="Normal 2 2 4 2 2 3" xfId="8745"/>
    <cellStyle name="Normal 2 2 4 2 2 4" xfId="8746"/>
    <cellStyle name="Normal 2 2 4 2 3" xfId="8747"/>
    <cellStyle name="Normal 2 2 4 2 3 2" xfId="8748"/>
    <cellStyle name="Normal 2 2 4 2 4" xfId="8749"/>
    <cellStyle name="Normal 2 2 4 2 5" xfId="8750"/>
    <cellStyle name="Normal 2 2 4 3" xfId="8751"/>
    <cellStyle name="Normal 2 2 4 3 2" xfId="8752"/>
    <cellStyle name="Normal 2 2 4 3 2 2" xfId="8753"/>
    <cellStyle name="Normal 2 2 4 3 3" xfId="8754"/>
    <cellStyle name="Normal 2 2 4 3 4" xfId="8755"/>
    <cellStyle name="Normal 2 2 4 4" xfId="8756"/>
    <cellStyle name="Normal 2 2 4 4 2" xfId="8757"/>
    <cellStyle name="Normal 2 2 4 5" xfId="8758"/>
    <cellStyle name="Normal 2 2 4 5 2" xfId="8759"/>
    <cellStyle name="Normal 2 2 4 6" xfId="8760"/>
    <cellStyle name="Normal 2 2 4 7" xfId="8761"/>
    <cellStyle name="Normal 2 2 5" xfId="8762"/>
    <cellStyle name="Normal 2 2 5 2" xfId="8763"/>
    <cellStyle name="Normal 2 2 5 2 2" xfId="8764"/>
    <cellStyle name="Normal 2 2 5 2 3" xfId="8765"/>
    <cellStyle name="Normal 2 2 5 3" xfId="8766"/>
    <cellStyle name="Normal 2 2 5 4" xfId="8767"/>
    <cellStyle name="Normal 2 2 5 5" xfId="8768"/>
    <cellStyle name="Normal 2 2 5 6" xfId="8769"/>
    <cellStyle name="Normal 2 2 6" xfId="8770"/>
    <cellStyle name="Normal 2 2 6 2" xfId="8771"/>
    <cellStyle name="Normal 2 2 6 2 2" xfId="8772"/>
    <cellStyle name="Normal 2 2 6 3" xfId="8773"/>
    <cellStyle name="Normal 2 2 6 4" xfId="8774"/>
    <cellStyle name="Normal 2 2 6 5" xfId="8775"/>
    <cellStyle name="Normal 2 2 7" xfId="8776"/>
    <cellStyle name="Normal 2 2 8" xfId="8777"/>
    <cellStyle name="Normal 2 2 8 2" xfId="8778"/>
    <cellStyle name="Normal 2 2 8 3" xfId="8779"/>
    <cellStyle name="Normal 2 20" xfId="1788"/>
    <cellStyle name="Normal 2 20 2" xfId="8780"/>
    <cellStyle name="Normal 2 20 3" xfId="8781"/>
    <cellStyle name="Normal 2 21" xfId="1789"/>
    <cellStyle name="Normal 2 21 2" xfId="8782"/>
    <cellStyle name="Normal 2 22" xfId="1790"/>
    <cellStyle name="Normal 2 23" xfId="1791"/>
    <cellStyle name="Normal 2 24" xfId="1792"/>
    <cellStyle name="Normal 2 25" xfId="1793"/>
    <cellStyle name="Normal 2 26" xfId="15130"/>
    <cellStyle name="Normal 2 3" xfId="1794"/>
    <cellStyle name="Normal 2 3 2" xfId="8783"/>
    <cellStyle name="Normal 2 3 2 2" xfId="8784"/>
    <cellStyle name="Normal 2 3 2 3" xfId="8785"/>
    <cellStyle name="Normal 2 3 3" xfId="8786"/>
    <cellStyle name="Normal 2 3 4" xfId="8787"/>
    <cellStyle name="Normal 2 3 4 2" xfId="8788"/>
    <cellStyle name="Normal 2 3 4 2 2" xfId="8789"/>
    <cellStyle name="Normal 2 3 4 3" xfId="8790"/>
    <cellStyle name="Normal 2 3 4 4" xfId="8791"/>
    <cellStyle name="Normal 2 3 4 5" xfId="8792"/>
    <cellStyle name="Normal 2 3 5" xfId="8793"/>
    <cellStyle name="Normal 2 3 5 2" xfId="8794"/>
    <cellStyle name="Normal 2 3 5 2 2" xfId="8795"/>
    <cellStyle name="Normal 2 3 5 3" xfId="8796"/>
    <cellStyle name="Normal 2 3 5 4" xfId="8797"/>
    <cellStyle name="Normal 2 3 5 5" xfId="8798"/>
    <cellStyle name="Normal 2 3 6" xfId="8799"/>
    <cellStyle name="Normal 2 3 6 2" xfId="8800"/>
    <cellStyle name="Normal 2 4" xfId="1795"/>
    <cellStyle name="Normal 2 4 2" xfId="8801"/>
    <cellStyle name="Normal 2 4 2 2" xfId="8802"/>
    <cellStyle name="Normal 2 4 2 3" xfId="8803"/>
    <cellStyle name="Normal 2 4 3" xfId="8804"/>
    <cellStyle name="Normal 2 4 3 2" xfId="8805"/>
    <cellStyle name="Normal 2 4 4" xfId="8806"/>
    <cellStyle name="Normal 2 4 4 2" xfId="8807"/>
    <cellStyle name="Normal 2 4 5" xfId="8808"/>
    <cellStyle name="Normal 2 41" xfId="8809"/>
    <cellStyle name="Normal 2 43" xfId="8810"/>
    <cellStyle name="Normal 2 5" xfId="1796"/>
    <cellStyle name="Normal 2 5 2" xfId="8811"/>
    <cellStyle name="Normal 2 5 2 2" xfId="8812"/>
    <cellStyle name="Normal 2 5 2 2 2" xfId="8813"/>
    <cellStyle name="Normal 2 5 2 2 2 2" xfId="8814"/>
    <cellStyle name="Normal 2 5 2 2 3" xfId="8815"/>
    <cellStyle name="Normal 2 5 2 2 4" xfId="8816"/>
    <cellStyle name="Normal 2 5 2 3" xfId="8817"/>
    <cellStyle name="Normal 2 5 2 3 2" xfId="8818"/>
    <cellStyle name="Normal 2 5 2 3 2 2" xfId="8819"/>
    <cellStyle name="Normal 2 5 2 3 3" xfId="8820"/>
    <cellStyle name="Normal 2 5 2 3 4" xfId="8821"/>
    <cellStyle name="Normal 2 5 2 4" xfId="8822"/>
    <cellStyle name="Normal 2 5 2 4 2" xfId="8823"/>
    <cellStyle name="Normal 2 5 2 5" xfId="8824"/>
    <cellStyle name="Normal 2 5 2 6" xfId="8825"/>
    <cellStyle name="Normal 2 5 2 7" xfId="8826"/>
    <cellStyle name="Normal 2 5 3" xfId="8827"/>
    <cellStyle name="Normal 2 5 3 2" xfId="8828"/>
    <cellStyle name="Normal 2 5 3 2 2" xfId="8829"/>
    <cellStyle name="Normal 2 5 3 3" xfId="8830"/>
    <cellStyle name="Normal 2 5 3 4" xfId="8831"/>
    <cellStyle name="Normal 2 5 4" xfId="8832"/>
    <cellStyle name="Normal 2 5 4 2" xfId="8833"/>
    <cellStyle name="Normal 2 5 4 2 2" xfId="8834"/>
    <cellStyle name="Normal 2 5 4 3" xfId="8835"/>
    <cellStyle name="Normal 2 5 4 4" xfId="8836"/>
    <cellStyle name="Normal 2 5 5" xfId="8837"/>
    <cellStyle name="Normal 2 5 6" xfId="8838"/>
    <cellStyle name="Normal 2 6" xfId="1797"/>
    <cellStyle name="Normal 2 6 2" xfId="8839"/>
    <cellStyle name="Normal 2 6 3" xfId="8840"/>
    <cellStyle name="Normal 2 7" xfId="1798"/>
    <cellStyle name="Normal 2 7 2" xfId="8841"/>
    <cellStyle name="Normal 2 7 2 2" xfId="8842"/>
    <cellStyle name="Normal 2 7 2 2 2" xfId="8843"/>
    <cellStyle name="Normal 2 7 2 2 3" xfId="8844"/>
    <cellStyle name="Normal 2 7 2 3" xfId="8845"/>
    <cellStyle name="Normal 2 7 2 3 2" xfId="8846"/>
    <cellStyle name="Normal 2 7 2 4" xfId="8847"/>
    <cellStyle name="Normal 2 7 2 5" xfId="8848"/>
    <cellStyle name="Normal 2 7 3" xfId="8849"/>
    <cellStyle name="Normal 2 7 3 2" xfId="8850"/>
    <cellStyle name="Normal 2 7 3 2 2" xfId="8851"/>
    <cellStyle name="Normal 2 7 3 3" xfId="8852"/>
    <cellStyle name="Normal 2 7 3 4" xfId="8853"/>
    <cellStyle name="Normal 2 7 3 5" xfId="8854"/>
    <cellStyle name="Normal 2 7 4" xfId="8855"/>
    <cellStyle name="Normal 2 7 4 2" xfId="8856"/>
    <cellStyle name="Normal 2 7 4 2 2" xfId="8857"/>
    <cellStyle name="Normal 2 7 4 3" xfId="8858"/>
    <cellStyle name="Normal 2 7 4 4" xfId="8859"/>
    <cellStyle name="Normal 2 7 4 5" xfId="8860"/>
    <cellStyle name="Normal 2 7 5" xfId="8861"/>
    <cellStyle name="Normal 2 8" xfId="1799"/>
    <cellStyle name="Normal 2 8 2" xfId="8862"/>
    <cellStyle name="Normal 2 8 2 2" xfId="8863"/>
    <cellStyle name="Normal 2 8 2 2 2" xfId="8864"/>
    <cellStyle name="Normal 2 8 2 3" xfId="8865"/>
    <cellStyle name="Normal 2 8 2 4" xfId="8866"/>
    <cellStyle name="Normal 2 8 2 5" xfId="8867"/>
    <cellStyle name="Normal 2 8 3" xfId="8868"/>
    <cellStyle name="Normal 2 8 3 2" xfId="8869"/>
    <cellStyle name="Normal 2 8 3 2 2" xfId="8870"/>
    <cellStyle name="Normal 2 8 3 3" xfId="8871"/>
    <cellStyle name="Normal 2 8 3 4" xfId="8872"/>
    <cellStyle name="Normal 2 8 3 5" xfId="8873"/>
    <cellStyle name="Normal 2 8 4" xfId="8874"/>
    <cellStyle name="Normal 2 9" xfId="1800"/>
    <cellStyle name="Normal 2 9 2" xfId="8875"/>
    <cellStyle name="Normal 2 9 2 2" xfId="8876"/>
    <cellStyle name="Normal 2 9 2 2 2" xfId="8877"/>
    <cellStyle name="Normal 2 9 2 3" xfId="8878"/>
    <cellStyle name="Normal 2 9 2 4" xfId="8879"/>
    <cellStyle name="Normal 2 9 2 5" xfId="8880"/>
    <cellStyle name="Normal 2 9 3" xfId="8881"/>
    <cellStyle name="Normal 2_LGEElecBillingDeterminants2009-10" xfId="8882"/>
    <cellStyle name="Normal 20" xfId="1801"/>
    <cellStyle name="Normal 20 2" xfId="1802"/>
    <cellStyle name="Normal 20 2 2" xfId="8883"/>
    <cellStyle name="Normal 20 2 2 2" xfId="8884"/>
    <cellStyle name="Normal 20 2 3" xfId="8885"/>
    <cellStyle name="Normal 20 2 4" xfId="8886"/>
    <cellStyle name="Normal 20 2 5" xfId="8887"/>
    <cellStyle name="Normal 20 3" xfId="1803"/>
    <cellStyle name="Normal 20 3 2" xfId="8888"/>
    <cellStyle name="Normal 20 3 3" xfId="8889"/>
    <cellStyle name="Normal 20 3 4" xfId="8890"/>
    <cellStyle name="Normal 20 4" xfId="1804"/>
    <cellStyle name="Normal 20 5" xfId="1805"/>
    <cellStyle name="Normal 21" xfId="1806"/>
    <cellStyle name="Normal 21 2" xfId="8891"/>
    <cellStyle name="Normal 22" xfId="1807"/>
    <cellStyle name="Normal 22 2" xfId="8892"/>
    <cellStyle name="Normal 22 2 2" xfId="8893"/>
    <cellStyle name="Normal 22 2 3" xfId="8894"/>
    <cellStyle name="Normal 22 2 4" xfId="8895"/>
    <cellStyle name="Normal 22 2 5" xfId="8896"/>
    <cellStyle name="Normal 22 3" xfId="8897"/>
    <cellStyle name="Normal 23" xfId="1808"/>
    <cellStyle name="Normal 23 2" xfId="8898"/>
    <cellStyle name="Normal 23 2 2" xfId="8899"/>
    <cellStyle name="Normal 23 2 3" xfId="8900"/>
    <cellStyle name="Normal 23 2 4" xfId="8901"/>
    <cellStyle name="Normal 23 2 5" xfId="8902"/>
    <cellStyle name="Normal 23 3" xfId="8903"/>
    <cellStyle name="Normal 24" xfId="1809"/>
    <cellStyle name="Normal 24 2" xfId="8904"/>
    <cellStyle name="Normal 24 3" xfId="8905"/>
    <cellStyle name="Normal 25" xfId="1810"/>
    <cellStyle name="Normal 25 2" xfId="8906"/>
    <cellStyle name="Normal 26" xfId="1811"/>
    <cellStyle name="Normal 26 2" xfId="8907"/>
    <cellStyle name="Normal 26 2 2" xfId="8908"/>
    <cellStyle name="Normal 26 3" xfId="8909"/>
    <cellStyle name="Normal 26 3 2" xfId="8910"/>
    <cellStyle name="Normal 26 3 3" xfId="8911"/>
    <cellStyle name="Normal 26 4" xfId="8912"/>
    <cellStyle name="Normal 26 4 2" xfId="8913"/>
    <cellStyle name="Normal 26 4 3" xfId="8914"/>
    <cellStyle name="Normal 26 5" xfId="8915"/>
    <cellStyle name="Normal 26 5 2" xfId="8916"/>
    <cellStyle name="Normal 26 6" xfId="8917"/>
    <cellStyle name="Normal 26 7" xfId="8918"/>
    <cellStyle name="Normal 26 8" xfId="8919"/>
    <cellStyle name="Normal 27" xfId="1812"/>
    <cellStyle name="Normal 27 2" xfId="8920"/>
    <cellStyle name="Normal 27 2 2" xfId="8921"/>
    <cellStyle name="Normal 27 2 2 2" xfId="8922"/>
    <cellStyle name="Normal 27 2 2 3" xfId="8923"/>
    <cellStyle name="Normal 27 2 3" xfId="8924"/>
    <cellStyle name="Normal 27 2 4" xfId="8925"/>
    <cellStyle name="Normal 27 3" xfId="8926"/>
    <cellStyle name="Normal 27 3 2" xfId="8927"/>
    <cellStyle name="Normal 27 3 3" xfId="8928"/>
    <cellStyle name="Normal 27 4" xfId="8929"/>
    <cellStyle name="Normal 27 5" xfId="8930"/>
    <cellStyle name="Normal 28" xfId="1813"/>
    <cellStyle name="Normal 28 2" xfId="8931"/>
    <cellStyle name="Normal 28 2 2" xfId="8932"/>
    <cellStyle name="Normal 28 2 2 2" xfId="8933"/>
    <cellStyle name="Normal 28 2 3" xfId="8934"/>
    <cellStyle name="Normal 28 2 3 2" xfId="8935"/>
    <cellStyle name="Normal 28 2 4" xfId="8936"/>
    <cellStyle name="Normal 28 3" xfId="8937"/>
    <cellStyle name="Normal 28 3 2" xfId="8938"/>
    <cellStyle name="Normal 28 4" xfId="8939"/>
    <cellStyle name="Normal 28 4 2" xfId="8940"/>
    <cellStyle name="Normal 28 4 3" xfId="8941"/>
    <cellStyle name="Normal 28 5" xfId="8942"/>
    <cellStyle name="Normal 28 5 2" xfId="8943"/>
    <cellStyle name="Normal 28 6" xfId="8944"/>
    <cellStyle name="Normal 28 7" xfId="8945"/>
    <cellStyle name="Normal 28 8" xfId="8946"/>
    <cellStyle name="Normal 29" xfId="1814"/>
    <cellStyle name="Normal 29 2" xfId="8947"/>
    <cellStyle name="Normal 29 2 2" xfId="8948"/>
    <cellStyle name="Normal 29 2 3" xfId="8949"/>
    <cellStyle name="Normal 29 2 4" xfId="8950"/>
    <cellStyle name="Normal 29 3" xfId="8951"/>
    <cellStyle name="Normal 29 3 2" xfId="8952"/>
    <cellStyle name="Normal 29 4" xfId="8953"/>
    <cellStyle name="Normal 29 5" xfId="8954"/>
    <cellStyle name="Normal 29 6" xfId="8955"/>
    <cellStyle name="Normal 3" xfId="8"/>
    <cellStyle name="Normal 3 10" xfId="1815"/>
    <cellStyle name="Normal 3 11" xfId="1816"/>
    <cellStyle name="Normal 3 12" xfId="1817"/>
    <cellStyle name="Normal 3 13" xfId="1818"/>
    <cellStyle name="Normal 3 14" xfId="1819"/>
    <cellStyle name="Normal 3 15" xfId="1820"/>
    <cellStyle name="Normal 3 16" xfId="1821"/>
    <cellStyle name="Normal 3 17" xfId="1822"/>
    <cellStyle name="Normal 3 17 2" xfId="8956"/>
    <cellStyle name="Normal 3 17 2 2" xfId="8957"/>
    <cellStyle name="Normal 3 17 3" xfId="8958"/>
    <cellStyle name="Normal 3 18" xfId="1823"/>
    <cellStyle name="Normal 3 18 2" xfId="8959"/>
    <cellStyle name="Normal 3 18 2 2" xfId="8960"/>
    <cellStyle name="Normal 3 18 2 3" xfId="8961"/>
    <cellStyle name="Normal 3 18 3" xfId="8962"/>
    <cellStyle name="Normal 3 18 3 2" xfId="8963"/>
    <cellStyle name="Normal 3 18 4" xfId="8964"/>
    <cellStyle name="Normal 3 18 5" xfId="8965"/>
    <cellStyle name="Normal 3 18 6" xfId="8966"/>
    <cellStyle name="Normal 3 19" xfId="8967"/>
    <cellStyle name="Normal 3 19 2" xfId="8968"/>
    <cellStyle name="Normal 3 19 3" xfId="8969"/>
    <cellStyle name="Normal 3 2" xfId="1824"/>
    <cellStyle name="Normal 3 2 2" xfId="8970"/>
    <cellStyle name="Normal 3 2 2 2" xfId="8971"/>
    <cellStyle name="Normal 3 2 2 3" xfId="8972"/>
    <cellStyle name="Normal 3 2 3" xfId="8973"/>
    <cellStyle name="Normal 3 2 3 2" xfId="8974"/>
    <cellStyle name="Normal 3 2 4" xfId="8975"/>
    <cellStyle name="Normal 3 2 4 2" xfId="8976"/>
    <cellStyle name="Normal 3 2 4 3" xfId="8977"/>
    <cellStyle name="Normal 3 2 4 4" xfId="8978"/>
    <cellStyle name="Normal 3 20" xfId="8979"/>
    <cellStyle name="Normal 3 20 2" xfId="8980"/>
    <cellStyle name="Normal 3 20 3" xfId="8981"/>
    <cellStyle name="Normal 3 21" xfId="8982"/>
    <cellStyle name="Normal 3 22" xfId="8983"/>
    <cellStyle name="Normal 3 23" xfId="8984"/>
    <cellStyle name="Normal 3 3" xfId="1825"/>
    <cellStyle name="Normal 3 3 2" xfId="8985"/>
    <cellStyle name="Normal 3 3 2 2" xfId="8986"/>
    <cellStyle name="Normal 3 3 2 3" xfId="8987"/>
    <cellStyle name="Normal 3 3 3" xfId="8988"/>
    <cellStyle name="Normal 3 3 3 2" xfId="8989"/>
    <cellStyle name="Normal 3 3 4" xfId="8990"/>
    <cellStyle name="Normal 3 3 5" xfId="8991"/>
    <cellStyle name="Normal 3 4" xfId="1826"/>
    <cellStyle name="Normal 3 4 2" xfId="8992"/>
    <cellStyle name="Normal 3 4 3" xfId="8993"/>
    <cellStyle name="Normal 3 4 3 2" xfId="8994"/>
    <cellStyle name="Normal 3 4 4" xfId="8995"/>
    <cellStyle name="Normal 3 4 5" xfId="8996"/>
    <cellStyle name="Normal 3 5" xfId="1827"/>
    <cellStyle name="Normal 3 5 2" xfId="8997"/>
    <cellStyle name="Normal 3 6" xfId="1828"/>
    <cellStyle name="Normal 3 7" xfId="1829"/>
    <cellStyle name="Normal 3 8" xfId="1830"/>
    <cellStyle name="Normal 3 9" xfId="1831"/>
    <cellStyle name="Normal 3_LGEElecBillingDeterminants2009-10" xfId="8998"/>
    <cellStyle name="Normal 30" xfId="1832"/>
    <cellStyle name="Normal 30 2" xfId="8999"/>
    <cellStyle name="Normal 30 2 2" xfId="9000"/>
    <cellStyle name="Normal 30 2 3" xfId="9001"/>
    <cellStyle name="Normal 30 2 4" xfId="9002"/>
    <cellStyle name="Normal 30 3" xfId="9003"/>
    <cellStyle name="Normal 30 3 2" xfId="9004"/>
    <cellStyle name="Normal 30 4" xfId="9005"/>
    <cellStyle name="Normal 30 5" xfId="9006"/>
    <cellStyle name="Normal 30 6" xfId="9007"/>
    <cellStyle name="Normal 30 7" xfId="9008"/>
    <cellStyle name="Normal 31" xfId="1833"/>
    <cellStyle name="Normal 31 2" xfId="1834"/>
    <cellStyle name="Normal 31 2 2" xfId="9009"/>
    <cellStyle name="Normal 31 2 3" xfId="9010"/>
    <cellStyle name="Normal 31 2 4" xfId="9011"/>
    <cellStyle name="Normal 31 3" xfId="1835"/>
    <cellStyle name="Normal 31 3 2" xfId="9012"/>
    <cellStyle name="Normal 31 4" xfId="1836"/>
    <cellStyle name="Normal 31 5" xfId="1837"/>
    <cellStyle name="Normal 31 6" xfId="9013"/>
    <cellStyle name="Normal 31 7" xfId="9014"/>
    <cellStyle name="Normal 32" xfId="1838"/>
    <cellStyle name="Normal 32 2" xfId="9015"/>
    <cellStyle name="Normal 32 2 2" xfId="9016"/>
    <cellStyle name="Normal 32 2 3" xfId="9017"/>
    <cellStyle name="Normal 32 2 4" xfId="9018"/>
    <cellStyle name="Normal 32 3" xfId="9019"/>
    <cellStyle name="Normal 32 3 2" xfId="9020"/>
    <cellStyle name="Normal 32 4" xfId="9021"/>
    <cellStyle name="Normal 32 5" xfId="9022"/>
    <cellStyle name="Normal 32 6" xfId="9023"/>
    <cellStyle name="Normal 32 7" xfId="9024"/>
    <cellStyle name="Normal 33" xfId="1839"/>
    <cellStyle name="Normal 33 2" xfId="9025"/>
    <cellStyle name="Normal 33 2 2" xfId="9026"/>
    <cellStyle name="Normal 33 2 3" xfId="9027"/>
    <cellStyle name="Normal 33 2 4" xfId="9028"/>
    <cellStyle name="Normal 33 3" xfId="9029"/>
    <cellStyle name="Normal 33 4" xfId="9030"/>
    <cellStyle name="Normal 33 5" xfId="9031"/>
    <cellStyle name="Normal 33 6" xfId="9032"/>
    <cellStyle name="Normal 34" xfId="1840"/>
    <cellStyle name="Normal 34 2" xfId="9033"/>
    <cellStyle name="Normal 34 2 2" xfId="9034"/>
    <cellStyle name="Normal 34 3" xfId="9035"/>
    <cellStyle name="Normal 34 4" xfId="9036"/>
    <cellStyle name="Normal 34 4 2" xfId="9037"/>
    <cellStyle name="Normal 34 4 3" xfId="9038"/>
    <cellStyle name="Normal 34 5" xfId="9039"/>
    <cellStyle name="Normal 34 6" xfId="9040"/>
    <cellStyle name="Normal 34 7" xfId="9041"/>
    <cellStyle name="Normal 35" xfId="11"/>
    <cellStyle name="Normal 35 2" xfId="9042"/>
    <cellStyle name="Normal 35 2 2" xfId="9043"/>
    <cellStyle name="Normal 35 2 3" xfId="9044"/>
    <cellStyle name="Normal 35 3" xfId="9045"/>
    <cellStyle name="Normal 35 4" xfId="9046"/>
    <cellStyle name="Normal 35 5" xfId="9047"/>
    <cellStyle name="Normal 36" xfId="2105"/>
    <cellStyle name="Normal 36 2" xfId="1841"/>
    <cellStyle name="Normal 36 2 2" xfId="9048"/>
    <cellStyle name="Normal 36 2 3" xfId="9049"/>
    <cellStyle name="Normal 36 3" xfId="1842"/>
    <cellStyle name="Normal 36 4" xfId="1843"/>
    <cellStyle name="Normal 36 5" xfId="1844"/>
    <cellStyle name="Normal 37" xfId="1845"/>
    <cellStyle name="Normal 37 2" xfId="9050"/>
    <cellStyle name="Normal 37 2 2" xfId="9051"/>
    <cellStyle name="Normal 37 3" xfId="9052"/>
    <cellStyle name="Normal 37 4" xfId="9053"/>
    <cellStyle name="Normal 37 5" xfId="9054"/>
    <cellStyle name="Normal 38" xfId="1846"/>
    <cellStyle name="Normal 38 2" xfId="9055"/>
    <cellStyle name="Normal 38 2 2" xfId="9056"/>
    <cellStyle name="Normal 38 3" xfId="9057"/>
    <cellStyle name="Normal 38 4" xfId="9058"/>
    <cellStyle name="Normal 38 5" xfId="9059"/>
    <cellStyle name="Normal 39" xfId="9060"/>
    <cellStyle name="Normal 39 2" xfId="9061"/>
    <cellStyle name="Normal 39 3" xfId="9062"/>
    <cellStyle name="Normal 4" xfId="9"/>
    <cellStyle name="Normal 4 10" xfId="9063"/>
    <cellStyle name="Normal 4 11" xfId="9064"/>
    <cellStyle name="Normal 4 2" xfId="10"/>
    <cellStyle name="Normal 4 2 10" xfId="9065"/>
    <cellStyle name="Normal 4 2 10 2" xfId="9066"/>
    <cellStyle name="Normal 4 2 10 2 2" xfId="9067"/>
    <cellStyle name="Normal 4 2 10 3" xfId="9068"/>
    <cellStyle name="Normal 4 2 10 4" xfId="9069"/>
    <cellStyle name="Normal 4 2 10 5" xfId="9070"/>
    <cellStyle name="Normal 4 2 11" xfId="9071"/>
    <cellStyle name="Normal 4 2 2" xfId="9072"/>
    <cellStyle name="Normal 4 2 2 10" xfId="9073"/>
    <cellStyle name="Normal 4 2 2 11" xfId="9074"/>
    <cellStyle name="Normal 4 2 2 2" xfId="9075"/>
    <cellStyle name="Normal 4 2 2 2 10" xfId="9076"/>
    <cellStyle name="Normal 4 2 2 2 2" xfId="9077"/>
    <cellStyle name="Normal 4 2 2 2 2 2" xfId="9078"/>
    <cellStyle name="Normal 4 2 2 2 2 2 2" xfId="9079"/>
    <cellStyle name="Normal 4 2 2 2 2 2 2 2" xfId="9080"/>
    <cellStyle name="Normal 4 2 2 2 2 2 2 2 2" xfId="9081"/>
    <cellStyle name="Normal 4 2 2 2 2 2 2 2 3" xfId="9082"/>
    <cellStyle name="Normal 4 2 2 2 2 2 2 3" xfId="9083"/>
    <cellStyle name="Normal 4 2 2 2 2 2 2 3 2" xfId="9084"/>
    <cellStyle name="Normal 4 2 2 2 2 2 2 4" xfId="9085"/>
    <cellStyle name="Normal 4 2 2 2 2 2 2 5" xfId="9086"/>
    <cellStyle name="Normal 4 2 2 2 2 2 3" xfId="9087"/>
    <cellStyle name="Normal 4 2 2 2 2 2 3 2" xfId="9088"/>
    <cellStyle name="Normal 4 2 2 2 2 2 3 3" xfId="9089"/>
    <cellStyle name="Normal 4 2 2 2 2 2 4" xfId="9090"/>
    <cellStyle name="Normal 4 2 2 2 2 2 4 2" xfId="9091"/>
    <cellStyle name="Normal 4 2 2 2 2 2 5" xfId="9092"/>
    <cellStyle name="Normal 4 2 2 2 2 2 6" xfId="9093"/>
    <cellStyle name="Normal 4 2 2 2 2 3" xfId="9094"/>
    <cellStyle name="Normal 4 2 2 2 2 3 2" xfId="9095"/>
    <cellStyle name="Normal 4 2 2 2 2 3 2 2" xfId="9096"/>
    <cellStyle name="Normal 4 2 2 2 2 3 2 2 2" xfId="9097"/>
    <cellStyle name="Normal 4 2 2 2 2 3 2 3" xfId="9098"/>
    <cellStyle name="Normal 4 2 2 2 2 3 2 4" xfId="9099"/>
    <cellStyle name="Normal 4 2 2 2 2 3 2 5" xfId="9100"/>
    <cellStyle name="Normal 4 2 2 2 2 3 3" xfId="9101"/>
    <cellStyle name="Normal 4 2 2 2 2 3 3 2" xfId="9102"/>
    <cellStyle name="Normal 4 2 2 2 2 3 4" xfId="9103"/>
    <cellStyle name="Normal 4 2 2 2 2 3 5" xfId="9104"/>
    <cellStyle name="Normal 4 2 2 2 2 3 6" xfId="9105"/>
    <cellStyle name="Normal 4 2 2 2 2 4" xfId="9106"/>
    <cellStyle name="Normal 4 2 2 2 2 4 2" xfId="9107"/>
    <cellStyle name="Normal 4 2 2 2 2 4 2 2" xfId="9108"/>
    <cellStyle name="Normal 4 2 2 2 2 4 3" xfId="9109"/>
    <cellStyle name="Normal 4 2 2 2 2 4 4" xfId="9110"/>
    <cellStyle name="Normal 4 2 2 2 2 4 5" xfId="9111"/>
    <cellStyle name="Normal 4 2 2 2 2 5" xfId="9112"/>
    <cellStyle name="Normal 4 2 2 2 2 5 2" xfId="9113"/>
    <cellStyle name="Normal 4 2 2 2 2 5 2 2" xfId="9114"/>
    <cellStyle name="Normal 4 2 2 2 2 5 3" xfId="9115"/>
    <cellStyle name="Normal 4 2 2 2 2 5 4" xfId="9116"/>
    <cellStyle name="Normal 4 2 2 2 2 5 5" xfId="9117"/>
    <cellStyle name="Normal 4 2 2 2 2 6" xfId="9118"/>
    <cellStyle name="Normal 4 2 2 2 2 6 2" xfId="9119"/>
    <cellStyle name="Normal 4 2 2 2 2 7" xfId="9120"/>
    <cellStyle name="Normal 4 2 2 2 2 8" xfId="9121"/>
    <cellStyle name="Normal 4 2 2 2 2 9" xfId="9122"/>
    <cellStyle name="Normal 4 2 2 2 3" xfId="9123"/>
    <cellStyle name="Normal 4 2 2 2 3 2" xfId="9124"/>
    <cellStyle name="Normal 4 2 2 2 3 2 2" xfId="9125"/>
    <cellStyle name="Normal 4 2 2 2 3 2 2 2" xfId="9126"/>
    <cellStyle name="Normal 4 2 2 2 3 2 2 3" xfId="9127"/>
    <cellStyle name="Normal 4 2 2 2 3 2 3" xfId="9128"/>
    <cellStyle name="Normal 4 2 2 2 3 2 3 2" xfId="9129"/>
    <cellStyle name="Normal 4 2 2 2 3 2 4" xfId="9130"/>
    <cellStyle name="Normal 4 2 2 2 3 2 5" xfId="9131"/>
    <cellStyle name="Normal 4 2 2 2 3 3" xfId="9132"/>
    <cellStyle name="Normal 4 2 2 2 3 3 2" xfId="9133"/>
    <cellStyle name="Normal 4 2 2 2 3 3 3" xfId="9134"/>
    <cellStyle name="Normal 4 2 2 2 3 4" xfId="9135"/>
    <cellStyle name="Normal 4 2 2 2 3 4 2" xfId="9136"/>
    <cellStyle name="Normal 4 2 2 2 3 5" xfId="9137"/>
    <cellStyle name="Normal 4 2 2 2 3 6" xfId="9138"/>
    <cellStyle name="Normal 4 2 2 2 4" xfId="9139"/>
    <cellStyle name="Normal 4 2 2 2 4 2" xfId="9140"/>
    <cellStyle name="Normal 4 2 2 2 4 2 2" xfId="9141"/>
    <cellStyle name="Normal 4 2 2 2 4 2 2 2" xfId="9142"/>
    <cellStyle name="Normal 4 2 2 2 4 2 3" xfId="9143"/>
    <cellStyle name="Normal 4 2 2 2 4 2 4" xfId="9144"/>
    <cellStyle name="Normal 4 2 2 2 4 2 5" xfId="9145"/>
    <cellStyle name="Normal 4 2 2 2 4 3" xfId="9146"/>
    <cellStyle name="Normal 4 2 2 2 4 3 2" xfId="9147"/>
    <cellStyle name="Normal 4 2 2 2 4 4" xfId="9148"/>
    <cellStyle name="Normal 4 2 2 2 4 5" xfId="9149"/>
    <cellStyle name="Normal 4 2 2 2 4 6" xfId="9150"/>
    <cellStyle name="Normal 4 2 2 2 5" xfId="9151"/>
    <cellStyle name="Normal 4 2 2 2 5 2" xfId="9152"/>
    <cellStyle name="Normal 4 2 2 2 5 2 2" xfId="9153"/>
    <cellStyle name="Normal 4 2 2 2 5 3" xfId="9154"/>
    <cellStyle name="Normal 4 2 2 2 5 4" xfId="9155"/>
    <cellStyle name="Normal 4 2 2 2 5 5" xfId="9156"/>
    <cellStyle name="Normal 4 2 2 2 6" xfId="9157"/>
    <cellStyle name="Normal 4 2 2 2 6 2" xfId="9158"/>
    <cellStyle name="Normal 4 2 2 2 6 2 2" xfId="9159"/>
    <cellStyle name="Normal 4 2 2 2 6 3" xfId="9160"/>
    <cellStyle name="Normal 4 2 2 2 6 4" xfId="9161"/>
    <cellStyle name="Normal 4 2 2 2 6 5" xfId="9162"/>
    <cellStyle name="Normal 4 2 2 2 7" xfId="9163"/>
    <cellStyle name="Normal 4 2 2 2 7 2" xfId="9164"/>
    <cellStyle name="Normal 4 2 2 2 8" xfId="9165"/>
    <cellStyle name="Normal 4 2 2 2 9" xfId="9166"/>
    <cellStyle name="Normal 4 2 2 3" xfId="9167"/>
    <cellStyle name="Normal 4 2 2 3 2" xfId="9168"/>
    <cellStyle name="Normal 4 2 2 3 2 2" xfId="9169"/>
    <cellStyle name="Normal 4 2 2 3 2 2 2" xfId="9170"/>
    <cellStyle name="Normal 4 2 2 3 2 2 2 2" xfId="9171"/>
    <cellStyle name="Normal 4 2 2 3 2 2 2 3" xfId="9172"/>
    <cellStyle name="Normal 4 2 2 3 2 2 3" xfId="9173"/>
    <cellStyle name="Normal 4 2 2 3 2 2 3 2" xfId="9174"/>
    <cellStyle name="Normal 4 2 2 3 2 2 4" xfId="9175"/>
    <cellStyle name="Normal 4 2 2 3 2 2 5" xfId="9176"/>
    <cellStyle name="Normal 4 2 2 3 2 3" xfId="9177"/>
    <cellStyle name="Normal 4 2 2 3 2 3 2" xfId="9178"/>
    <cellStyle name="Normal 4 2 2 3 2 3 3" xfId="9179"/>
    <cellStyle name="Normal 4 2 2 3 2 4" xfId="9180"/>
    <cellStyle name="Normal 4 2 2 3 2 4 2" xfId="9181"/>
    <cellStyle name="Normal 4 2 2 3 2 5" xfId="9182"/>
    <cellStyle name="Normal 4 2 2 3 2 6" xfId="9183"/>
    <cellStyle name="Normal 4 2 2 3 3" xfId="9184"/>
    <cellStyle name="Normal 4 2 2 3 3 2" xfId="9185"/>
    <cellStyle name="Normal 4 2 2 3 3 2 2" xfId="9186"/>
    <cellStyle name="Normal 4 2 2 3 3 2 2 2" xfId="9187"/>
    <cellStyle name="Normal 4 2 2 3 3 2 3" xfId="9188"/>
    <cellStyle name="Normal 4 2 2 3 3 2 4" xfId="9189"/>
    <cellStyle name="Normal 4 2 2 3 3 2 5" xfId="9190"/>
    <cellStyle name="Normal 4 2 2 3 3 3" xfId="9191"/>
    <cellStyle name="Normal 4 2 2 3 3 3 2" xfId="9192"/>
    <cellStyle name="Normal 4 2 2 3 3 4" xfId="9193"/>
    <cellStyle name="Normal 4 2 2 3 3 5" xfId="9194"/>
    <cellStyle name="Normal 4 2 2 3 3 6" xfId="9195"/>
    <cellStyle name="Normal 4 2 2 3 4" xfId="9196"/>
    <cellStyle name="Normal 4 2 2 3 4 2" xfId="9197"/>
    <cellStyle name="Normal 4 2 2 3 4 2 2" xfId="9198"/>
    <cellStyle name="Normal 4 2 2 3 4 3" xfId="9199"/>
    <cellStyle name="Normal 4 2 2 3 4 4" xfId="9200"/>
    <cellStyle name="Normal 4 2 2 3 4 5" xfId="9201"/>
    <cellStyle name="Normal 4 2 2 3 5" xfId="9202"/>
    <cellStyle name="Normal 4 2 2 3 5 2" xfId="9203"/>
    <cellStyle name="Normal 4 2 2 3 5 2 2" xfId="9204"/>
    <cellStyle name="Normal 4 2 2 3 5 3" xfId="9205"/>
    <cellStyle name="Normal 4 2 2 3 5 4" xfId="9206"/>
    <cellStyle name="Normal 4 2 2 3 5 5" xfId="9207"/>
    <cellStyle name="Normal 4 2 2 3 6" xfId="9208"/>
    <cellStyle name="Normal 4 2 2 3 6 2" xfId="9209"/>
    <cellStyle name="Normal 4 2 2 3 7" xfId="9210"/>
    <cellStyle name="Normal 4 2 2 3 8" xfId="9211"/>
    <cellStyle name="Normal 4 2 2 3 9" xfId="9212"/>
    <cellStyle name="Normal 4 2 2 4" xfId="9213"/>
    <cellStyle name="Normal 4 2 2 4 2" xfId="9214"/>
    <cellStyle name="Normal 4 2 2 4 2 2" xfId="9215"/>
    <cellStyle name="Normal 4 2 2 4 2 2 2" xfId="9216"/>
    <cellStyle name="Normal 4 2 2 4 2 2 3" xfId="9217"/>
    <cellStyle name="Normal 4 2 2 4 2 3" xfId="9218"/>
    <cellStyle name="Normal 4 2 2 4 2 3 2" xfId="9219"/>
    <cellStyle name="Normal 4 2 2 4 2 4" xfId="9220"/>
    <cellStyle name="Normal 4 2 2 4 2 5" xfId="9221"/>
    <cellStyle name="Normal 4 2 2 4 3" xfId="9222"/>
    <cellStyle name="Normal 4 2 2 4 3 2" xfId="9223"/>
    <cellStyle name="Normal 4 2 2 4 3 3" xfId="9224"/>
    <cellStyle name="Normal 4 2 2 4 4" xfId="9225"/>
    <cellStyle name="Normal 4 2 2 4 4 2" xfId="9226"/>
    <cellStyle name="Normal 4 2 2 4 5" xfId="9227"/>
    <cellStyle name="Normal 4 2 2 4 6" xfId="9228"/>
    <cellStyle name="Normal 4 2 2 5" xfId="9229"/>
    <cellStyle name="Normal 4 2 2 5 2" xfId="9230"/>
    <cellStyle name="Normal 4 2 2 5 2 2" xfId="9231"/>
    <cellStyle name="Normal 4 2 2 5 2 2 2" xfId="9232"/>
    <cellStyle name="Normal 4 2 2 5 2 3" xfId="9233"/>
    <cellStyle name="Normal 4 2 2 5 2 4" xfId="9234"/>
    <cellStyle name="Normal 4 2 2 5 2 5" xfId="9235"/>
    <cellStyle name="Normal 4 2 2 5 3" xfId="9236"/>
    <cellStyle name="Normal 4 2 2 5 3 2" xfId="9237"/>
    <cellStyle name="Normal 4 2 2 5 4" xfId="9238"/>
    <cellStyle name="Normal 4 2 2 5 5" xfId="9239"/>
    <cellStyle name="Normal 4 2 2 5 6" xfId="9240"/>
    <cellStyle name="Normal 4 2 2 6" xfId="9241"/>
    <cellStyle name="Normal 4 2 2 6 2" xfId="9242"/>
    <cellStyle name="Normal 4 2 2 6 2 2" xfId="9243"/>
    <cellStyle name="Normal 4 2 2 6 3" xfId="9244"/>
    <cellStyle name="Normal 4 2 2 6 4" xfId="9245"/>
    <cellStyle name="Normal 4 2 2 6 5" xfId="9246"/>
    <cellStyle name="Normal 4 2 2 7" xfId="9247"/>
    <cellStyle name="Normal 4 2 2 7 2" xfId="9248"/>
    <cellStyle name="Normal 4 2 2 7 2 2" xfId="9249"/>
    <cellStyle name="Normal 4 2 2 7 3" xfId="9250"/>
    <cellStyle name="Normal 4 2 2 7 4" xfId="9251"/>
    <cellStyle name="Normal 4 2 2 7 5" xfId="9252"/>
    <cellStyle name="Normal 4 2 2 8" xfId="9253"/>
    <cellStyle name="Normal 4 2 2 8 2" xfId="9254"/>
    <cellStyle name="Normal 4 2 2 9" xfId="9255"/>
    <cellStyle name="Normal 4 2 3" xfId="9256"/>
    <cellStyle name="Normal 4 2 3 10" xfId="9257"/>
    <cellStyle name="Normal 4 2 3 11" xfId="9258"/>
    <cellStyle name="Normal 4 2 3 2" xfId="9259"/>
    <cellStyle name="Normal 4 2 3 2 10" xfId="9260"/>
    <cellStyle name="Normal 4 2 3 2 2" xfId="9261"/>
    <cellStyle name="Normal 4 2 3 2 2 2" xfId="9262"/>
    <cellStyle name="Normal 4 2 3 2 2 2 2" xfId="9263"/>
    <cellStyle name="Normal 4 2 3 2 2 2 2 2" xfId="9264"/>
    <cellStyle name="Normal 4 2 3 2 2 2 2 2 2" xfId="9265"/>
    <cellStyle name="Normal 4 2 3 2 2 2 2 2 3" xfId="9266"/>
    <cellStyle name="Normal 4 2 3 2 2 2 2 3" xfId="9267"/>
    <cellStyle name="Normal 4 2 3 2 2 2 2 3 2" xfId="9268"/>
    <cellStyle name="Normal 4 2 3 2 2 2 2 4" xfId="9269"/>
    <cellStyle name="Normal 4 2 3 2 2 2 2 5" xfId="9270"/>
    <cellStyle name="Normal 4 2 3 2 2 2 3" xfId="9271"/>
    <cellStyle name="Normal 4 2 3 2 2 2 3 2" xfId="9272"/>
    <cellStyle name="Normal 4 2 3 2 2 2 3 3" xfId="9273"/>
    <cellStyle name="Normal 4 2 3 2 2 2 4" xfId="9274"/>
    <cellStyle name="Normal 4 2 3 2 2 2 4 2" xfId="9275"/>
    <cellStyle name="Normal 4 2 3 2 2 2 5" xfId="9276"/>
    <cellStyle name="Normal 4 2 3 2 2 2 6" xfId="9277"/>
    <cellStyle name="Normal 4 2 3 2 2 3" xfId="9278"/>
    <cellStyle name="Normal 4 2 3 2 2 3 2" xfId="9279"/>
    <cellStyle name="Normal 4 2 3 2 2 3 2 2" xfId="9280"/>
    <cellStyle name="Normal 4 2 3 2 2 3 2 2 2" xfId="9281"/>
    <cellStyle name="Normal 4 2 3 2 2 3 2 3" xfId="9282"/>
    <cellStyle name="Normal 4 2 3 2 2 3 2 4" xfId="9283"/>
    <cellStyle name="Normal 4 2 3 2 2 3 2 5" xfId="9284"/>
    <cellStyle name="Normal 4 2 3 2 2 3 3" xfId="9285"/>
    <cellStyle name="Normal 4 2 3 2 2 3 3 2" xfId="9286"/>
    <cellStyle name="Normal 4 2 3 2 2 3 4" xfId="9287"/>
    <cellStyle name="Normal 4 2 3 2 2 3 5" xfId="9288"/>
    <cellStyle name="Normal 4 2 3 2 2 3 6" xfId="9289"/>
    <cellStyle name="Normal 4 2 3 2 2 4" xfId="9290"/>
    <cellStyle name="Normal 4 2 3 2 2 4 2" xfId="9291"/>
    <cellStyle name="Normal 4 2 3 2 2 4 2 2" xfId="9292"/>
    <cellStyle name="Normal 4 2 3 2 2 4 3" xfId="9293"/>
    <cellStyle name="Normal 4 2 3 2 2 4 4" xfId="9294"/>
    <cellStyle name="Normal 4 2 3 2 2 4 5" xfId="9295"/>
    <cellStyle name="Normal 4 2 3 2 2 5" xfId="9296"/>
    <cellStyle name="Normal 4 2 3 2 2 5 2" xfId="9297"/>
    <cellStyle name="Normal 4 2 3 2 2 5 2 2" xfId="9298"/>
    <cellStyle name="Normal 4 2 3 2 2 5 3" xfId="9299"/>
    <cellStyle name="Normal 4 2 3 2 2 5 4" xfId="9300"/>
    <cellStyle name="Normal 4 2 3 2 2 5 5" xfId="9301"/>
    <cellStyle name="Normal 4 2 3 2 2 6" xfId="9302"/>
    <cellStyle name="Normal 4 2 3 2 2 6 2" xfId="9303"/>
    <cellStyle name="Normal 4 2 3 2 2 7" xfId="9304"/>
    <cellStyle name="Normal 4 2 3 2 2 8" xfId="9305"/>
    <cellStyle name="Normal 4 2 3 2 2 9" xfId="9306"/>
    <cellStyle name="Normal 4 2 3 2 3" xfId="9307"/>
    <cellStyle name="Normal 4 2 3 2 3 2" xfId="9308"/>
    <cellStyle name="Normal 4 2 3 2 3 2 2" xfId="9309"/>
    <cellStyle name="Normal 4 2 3 2 3 2 2 2" xfId="9310"/>
    <cellStyle name="Normal 4 2 3 2 3 2 2 3" xfId="9311"/>
    <cellStyle name="Normal 4 2 3 2 3 2 3" xfId="9312"/>
    <cellStyle name="Normal 4 2 3 2 3 2 3 2" xfId="9313"/>
    <cellStyle name="Normal 4 2 3 2 3 2 4" xfId="9314"/>
    <cellStyle name="Normal 4 2 3 2 3 2 5" xfId="9315"/>
    <cellStyle name="Normal 4 2 3 2 3 3" xfId="9316"/>
    <cellStyle name="Normal 4 2 3 2 3 3 2" xfId="9317"/>
    <cellStyle name="Normal 4 2 3 2 3 3 3" xfId="9318"/>
    <cellStyle name="Normal 4 2 3 2 3 4" xfId="9319"/>
    <cellStyle name="Normal 4 2 3 2 3 4 2" xfId="9320"/>
    <cellStyle name="Normal 4 2 3 2 3 5" xfId="9321"/>
    <cellStyle name="Normal 4 2 3 2 3 6" xfId="9322"/>
    <cellStyle name="Normal 4 2 3 2 4" xfId="9323"/>
    <cellStyle name="Normal 4 2 3 2 4 2" xfId="9324"/>
    <cellStyle name="Normal 4 2 3 2 4 2 2" xfId="9325"/>
    <cellStyle name="Normal 4 2 3 2 4 2 2 2" xfId="9326"/>
    <cellStyle name="Normal 4 2 3 2 4 2 3" xfId="9327"/>
    <cellStyle name="Normal 4 2 3 2 4 2 4" xfId="9328"/>
    <cellStyle name="Normal 4 2 3 2 4 2 5" xfId="9329"/>
    <cellStyle name="Normal 4 2 3 2 4 3" xfId="9330"/>
    <cellStyle name="Normal 4 2 3 2 4 3 2" xfId="9331"/>
    <cellStyle name="Normal 4 2 3 2 4 4" xfId="9332"/>
    <cellStyle name="Normal 4 2 3 2 4 5" xfId="9333"/>
    <cellStyle name="Normal 4 2 3 2 4 6" xfId="9334"/>
    <cellStyle name="Normal 4 2 3 2 5" xfId="9335"/>
    <cellStyle name="Normal 4 2 3 2 5 2" xfId="9336"/>
    <cellStyle name="Normal 4 2 3 2 5 2 2" xfId="9337"/>
    <cellStyle name="Normal 4 2 3 2 5 3" xfId="9338"/>
    <cellStyle name="Normal 4 2 3 2 5 4" xfId="9339"/>
    <cellStyle name="Normal 4 2 3 2 5 5" xfId="9340"/>
    <cellStyle name="Normal 4 2 3 2 6" xfId="9341"/>
    <cellStyle name="Normal 4 2 3 2 6 2" xfId="9342"/>
    <cellStyle name="Normal 4 2 3 2 6 2 2" xfId="9343"/>
    <cellStyle name="Normal 4 2 3 2 6 3" xfId="9344"/>
    <cellStyle name="Normal 4 2 3 2 6 4" xfId="9345"/>
    <cellStyle name="Normal 4 2 3 2 6 5" xfId="9346"/>
    <cellStyle name="Normal 4 2 3 2 7" xfId="9347"/>
    <cellStyle name="Normal 4 2 3 2 7 2" xfId="9348"/>
    <cellStyle name="Normal 4 2 3 2 8" xfId="9349"/>
    <cellStyle name="Normal 4 2 3 2 9" xfId="9350"/>
    <cellStyle name="Normal 4 2 3 3" xfId="9351"/>
    <cellStyle name="Normal 4 2 3 3 2" xfId="9352"/>
    <cellStyle name="Normal 4 2 3 3 2 2" xfId="9353"/>
    <cellStyle name="Normal 4 2 3 3 2 2 2" xfId="9354"/>
    <cellStyle name="Normal 4 2 3 3 2 2 2 2" xfId="9355"/>
    <cellStyle name="Normal 4 2 3 3 2 2 2 3" xfId="9356"/>
    <cellStyle name="Normal 4 2 3 3 2 2 3" xfId="9357"/>
    <cellStyle name="Normal 4 2 3 3 2 2 3 2" xfId="9358"/>
    <cellStyle name="Normal 4 2 3 3 2 2 4" xfId="9359"/>
    <cellStyle name="Normal 4 2 3 3 2 2 5" xfId="9360"/>
    <cellStyle name="Normal 4 2 3 3 2 3" xfId="9361"/>
    <cellStyle name="Normal 4 2 3 3 2 3 2" xfId="9362"/>
    <cellStyle name="Normal 4 2 3 3 2 3 3" xfId="9363"/>
    <cellStyle name="Normal 4 2 3 3 2 4" xfId="9364"/>
    <cellStyle name="Normal 4 2 3 3 2 4 2" xfId="9365"/>
    <cellStyle name="Normal 4 2 3 3 2 5" xfId="9366"/>
    <cellStyle name="Normal 4 2 3 3 2 6" xfId="9367"/>
    <cellStyle name="Normal 4 2 3 3 3" xfId="9368"/>
    <cellStyle name="Normal 4 2 3 3 3 2" xfId="9369"/>
    <cellStyle name="Normal 4 2 3 3 3 2 2" xfId="9370"/>
    <cellStyle name="Normal 4 2 3 3 3 2 2 2" xfId="9371"/>
    <cellStyle name="Normal 4 2 3 3 3 2 3" xfId="9372"/>
    <cellStyle name="Normal 4 2 3 3 3 2 4" xfId="9373"/>
    <cellStyle name="Normal 4 2 3 3 3 2 5" xfId="9374"/>
    <cellStyle name="Normal 4 2 3 3 3 3" xfId="9375"/>
    <cellStyle name="Normal 4 2 3 3 3 3 2" xfId="9376"/>
    <cellStyle name="Normal 4 2 3 3 3 4" xfId="9377"/>
    <cellStyle name="Normal 4 2 3 3 3 5" xfId="9378"/>
    <cellStyle name="Normal 4 2 3 3 3 6" xfId="9379"/>
    <cellStyle name="Normal 4 2 3 3 4" xfId="9380"/>
    <cellStyle name="Normal 4 2 3 3 4 2" xfId="9381"/>
    <cellStyle name="Normal 4 2 3 3 4 2 2" xfId="9382"/>
    <cellStyle name="Normal 4 2 3 3 4 3" xfId="9383"/>
    <cellStyle name="Normal 4 2 3 3 4 4" xfId="9384"/>
    <cellStyle name="Normal 4 2 3 3 4 5" xfId="9385"/>
    <cellStyle name="Normal 4 2 3 3 5" xfId="9386"/>
    <cellStyle name="Normal 4 2 3 3 5 2" xfId="9387"/>
    <cellStyle name="Normal 4 2 3 3 5 2 2" xfId="9388"/>
    <cellStyle name="Normal 4 2 3 3 5 3" xfId="9389"/>
    <cellStyle name="Normal 4 2 3 3 5 4" xfId="9390"/>
    <cellStyle name="Normal 4 2 3 3 5 5" xfId="9391"/>
    <cellStyle name="Normal 4 2 3 3 6" xfId="9392"/>
    <cellStyle name="Normal 4 2 3 3 6 2" xfId="9393"/>
    <cellStyle name="Normal 4 2 3 3 7" xfId="9394"/>
    <cellStyle name="Normal 4 2 3 3 8" xfId="9395"/>
    <cellStyle name="Normal 4 2 3 3 9" xfId="9396"/>
    <cellStyle name="Normal 4 2 3 4" xfId="9397"/>
    <cellStyle name="Normal 4 2 3 4 2" xfId="9398"/>
    <cellStyle name="Normal 4 2 3 4 2 2" xfId="9399"/>
    <cellStyle name="Normal 4 2 3 4 2 2 2" xfId="9400"/>
    <cellStyle name="Normal 4 2 3 4 2 2 3" xfId="9401"/>
    <cellStyle name="Normal 4 2 3 4 2 3" xfId="9402"/>
    <cellStyle name="Normal 4 2 3 4 2 3 2" xfId="9403"/>
    <cellStyle name="Normal 4 2 3 4 2 4" xfId="9404"/>
    <cellStyle name="Normal 4 2 3 4 2 5" xfId="9405"/>
    <cellStyle name="Normal 4 2 3 4 3" xfId="9406"/>
    <cellStyle name="Normal 4 2 3 4 3 2" xfId="9407"/>
    <cellStyle name="Normal 4 2 3 4 3 3" xfId="9408"/>
    <cellStyle name="Normal 4 2 3 4 4" xfId="9409"/>
    <cellStyle name="Normal 4 2 3 4 4 2" xfId="9410"/>
    <cellStyle name="Normal 4 2 3 4 5" xfId="9411"/>
    <cellStyle name="Normal 4 2 3 4 6" xfId="9412"/>
    <cellStyle name="Normal 4 2 3 5" xfId="9413"/>
    <cellStyle name="Normal 4 2 3 5 2" xfId="9414"/>
    <cellStyle name="Normal 4 2 3 5 2 2" xfId="9415"/>
    <cellStyle name="Normal 4 2 3 5 2 2 2" xfId="9416"/>
    <cellStyle name="Normal 4 2 3 5 2 3" xfId="9417"/>
    <cellStyle name="Normal 4 2 3 5 2 4" xfId="9418"/>
    <cellStyle name="Normal 4 2 3 5 2 5" xfId="9419"/>
    <cellStyle name="Normal 4 2 3 5 3" xfId="9420"/>
    <cellStyle name="Normal 4 2 3 5 3 2" xfId="9421"/>
    <cellStyle name="Normal 4 2 3 5 4" xfId="9422"/>
    <cellStyle name="Normal 4 2 3 5 5" xfId="9423"/>
    <cellStyle name="Normal 4 2 3 5 6" xfId="9424"/>
    <cellStyle name="Normal 4 2 3 6" xfId="9425"/>
    <cellStyle name="Normal 4 2 3 6 2" xfId="9426"/>
    <cellStyle name="Normal 4 2 3 6 2 2" xfId="9427"/>
    <cellStyle name="Normal 4 2 3 6 3" xfId="9428"/>
    <cellStyle name="Normal 4 2 3 6 4" xfId="9429"/>
    <cellStyle name="Normal 4 2 3 6 5" xfId="9430"/>
    <cellStyle name="Normal 4 2 3 7" xfId="9431"/>
    <cellStyle name="Normal 4 2 3 7 2" xfId="9432"/>
    <cellStyle name="Normal 4 2 3 7 2 2" xfId="9433"/>
    <cellStyle name="Normal 4 2 3 7 3" xfId="9434"/>
    <cellStyle name="Normal 4 2 3 7 4" xfId="9435"/>
    <cellStyle name="Normal 4 2 3 7 5" xfId="9436"/>
    <cellStyle name="Normal 4 2 3 8" xfId="9437"/>
    <cellStyle name="Normal 4 2 3 8 2" xfId="9438"/>
    <cellStyle name="Normal 4 2 3 9" xfId="9439"/>
    <cellStyle name="Normal 4 2 4" xfId="9440"/>
    <cellStyle name="Normal 4 2 4 10" xfId="9441"/>
    <cellStyle name="Normal 4 2 4 2" xfId="9442"/>
    <cellStyle name="Normal 4 2 4 2 2" xfId="9443"/>
    <cellStyle name="Normal 4 2 4 2 2 2" xfId="9444"/>
    <cellStyle name="Normal 4 2 4 2 2 2 2" xfId="9445"/>
    <cellStyle name="Normal 4 2 4 2 2 2 2 2" xfId="9446"/>
    <cellStyle name="Normal 4 2 4 2 2 2 2 3" xfId="9447"/>
    <cellStyle name="Normal 4 2 4 2 2 2 3" xfId="9448"/>
    <cellStyle name="Normal 4 2 4 2 2 2 3 2" xfId="9449"/>
    <cellStyle name="Normal 4 2 4 2 2 2 4" xfId="9450"/>
    <cellStyle name="Normal 4 2 4 2 2 2 5" xfId="9451"/>
    <cellStyle name="Normal 4 2 4 2 2 3" xfId="9452"/>
    <cellStyle name="Normal 4 2 4 2 2 3 2" xfId="9453"/>
    <cellStyle name="Normal 4 2 4 2 2 3 3" xfId="9454"/>
    <cellStyle name="Normal 4 2 4 2 2 4" xfId="9455"/>
    <cellStyle name="Normal 4 2 4 2 2 4 2" xfId="9456"/>
    <cellStyle name="Normal 4 2 4 2 2 5" xfId="9457"/>
    <cellStyle name="Normal 4 2 4 2 2 6" xfId="9458"/>
    <cellStyle name="Normal 4 2 4 2 3" xfId="9459"/>
    <cellStyle name="Normal 4 2 4 2 3 2" xfId="9460"/>
    <cellStyle name="Normal 4 2 4 2 3 2 2" xfId="9461"/>
    <cellStyle name="Normal 4 2 4 2 3 2 2 2" xfId="9462"/>
    <cellStyle name="Normal 4 2 4 2 3 2 3" xfId="9463"/>
    <cellStyle name="Normal 4 2 4 2 3 2 4" xfId="9464"/>
    <cellStyle name="Normal 4 2 4 2 3 2 5" xfId="9465"/>
    <cellStyle name="Normal 4 2 4 2 3 3" xfId="9466"/>
    <cellStyle name="Normal 4 2 4 2 3 3 2" xfId="9467"/>
    <cellStyle name="Normal 4 2 4 2 3 4" xfId="9468"/>
    <cellStyle name="Normal 4 2 4 2 3 5" xfId="9469"/>
    <cellStyle name="Normal 4 2 4 2 3 6" xfId="9470"/>
    <cellStyle name="Normal 4 2 4 2 4" xfId="9471"/>
    <cellStyle name="Normal 4 2 4 2 4 2" xfId="9472"/>
    <cellStyle name="Normal 4 2 4 2 4 2 2" xfId="9473"/>
    <cellStyle name="Normal 4 2 4 2 4 3" xfId="9474"/>
    <cellStyle name="Normal 4 2 4 2 4 4" xfId="9475"/>
    <cellStyle name="Normal 4 2 4 2 4 5" xfId="9476"/>
    <cellStyle name="Normal 4 2 4 2 5" xfId="9477"/>
    <cellStyle name="Normal 4 2 4 2 5 2" xfId="9478"/>
    <cellStyle name="Normal 4 2 4 2 5 2 2" xfId="9479"/>
    <cellStyle name="Normal 4 2 4 2 5 3" xfId="9480"/>
    <cellStyle name="Normal 4 2 4 2 5 4" xfId="9481"/>
    <cellStyle name="Normal 4 2 4 2 5 5" xfId="9482"/>
    <cellStyle name="Normal 4 2 4 2 6" xfId="9483"/>
    <cellStyle name="Normal 4 2 4 2 6 2" xfId="9484"/>
    <cellStyle name="Normal 4 2 4 2 7" xfId="9485"/>
    <cellStyle name="Normal 4 2 4 2 8" xfId="9486"/>
    <cellStyle name="Normal 4 2 4 2 9" xfId="9487"/>
    <cellStyle name="Normal 4 2 4 3" xfId="9488"/>
    <cellStyle name="Normal 4 2 4 3 2" xfId="9489"/>
    <cellStyle name="Normal 4 2 4 3 2 2" xfId="9490"/>
    <cellStyle name="Normal 4 2 4 3 2 2 2" xfId="9491"/>
    <cellStyle name="Normal 4 2 4 3 2 2 3" xfId="9492"/>
    <cellStyle name="Normal 4 2 4 3 2 3" xfId="9493"/>
    <cellStyle name="Normal 4 2 4 3 2 3 2" xfId="9494"/>
    <cellStyle name="Normal 4 2 4 3 2 4" xfId="9495"/>
    <cellStyle name="Normal 4 2 4 3 2 5" xfId="9496"/>
    <cellStyle name="Normal 4 2 4 3 3" xfId="9497"/>
    <cellStyle name="Normal 4 2 4 3 3 2" xfId="9498"/>
    <cellStyle name="Normal 4 2 4 3 3 3" xfId="9499"/>
    <cellStyle name="Normal 4 2 4 3 4" xfId="9500"/>
    <cellStyle name="Normal 4 2 4 3 4 2" xfId="9501"/>
    <cellStyle name="Normal 4 2 4 3 5" xfId="9502"/>
    <cellStyle name="Normal 4 2 4 3 6" xfId="9503"/>
    <cellStyle name="Normal 4 2 4 4" xfId="9504"/>
    <cellStyle name="Normal 4 2 4 4 2" xfId="9505"/>
    <cellStyle name="Normal 4 2 4 4 2 2" xfId="9506"/>
    <cellStyle name="Normal 4 2 4 4 2 2 2" xfId="9507"/>
    <cellStyle name="Normal 4 2 4 4 2 3" xfId="9508"/>
    <cellStyle name="Normal 4 2 4 4 2 4" xfId="9509"/>
    <cellStyle name="Normal 4 2 4 4 2 5" xfId="9510"/>
    <cellStyle name="Normal 4 2 4 4 3" xfId="9511"/>
    <cellStyle name="Normal 4 2 4 4 3 2" xfId="9512"/>
    <cellStyle name="Normal 4 2 4 4 4" xfId="9513"/>
    <cellStyle name="Normal 4 2 4 4 5" xfId="9514"/>
    <cellStyle name="Normal 4 2 4 4 6" xfId="9515"/>
    <cellStyle name="Normal 4 2 4 5" xfId="9516"/>
    <cellStyle name="Normal 4 2 4 5 2" xfId="9517"/>
    <cellStyle name="Normal 4 2 4 5 2 2" xfId="9518"/>
    <cellStyle name="Normal 4 2 4 5 3" xfId="9519"/>
    <cellStyle name="Normal 4 2 4 5 4" xfId="9520"/>
    <cellStyle name="Normal 4 2 4 5 5" xfId="9521"/>
    <cellStyle name="Normal 4 2 4 6" xfId="9522"/>
    <cellStyle name="Normal 4 2 4 6 2" xfId="9523"/>
    <cellStyle name="Normal 4 2 4 6 2 2" xfId="9524"/>
    <cellStyle name="Normal 4 2 4 6 3" xfId="9525"/>
    <cellStyle name="Normal 4 2 4 6 4" xfId="9526"/>
    <cellStyle name="Normal 4 2 4 6 5" xfId="9527"/>
    <cellStyle name="Normal 4 2 4 7" xfId="9528"/>
    <cellStyle name="Normal 4 2 4 7 2" xfId="9529"/>
    <cellStyle name="Normal 4 2 4 8" xfId="9530"/>
    <cellStyle name="Normal 4 2 4 9" xfId="9531"/>
    <cellStyle name="Normal 4 2 5" xfId="9532"/>
    <cellStyle name="Normal 4 2 5 2" xfId="9533"/>
    <cellStyle name="Normal 4 2 5 2 2" xfId="9534"/>
    <cellStyle name="Normal 4 2 5 2 2 2" xfId="9535"/>
    <cellStyle name="Normal 4 2 5 2 2 2 2" xfId="9536"/>
    <cellStyle name="Normal 4 2 5 2 2 2 3" xfId="9537"/>
    <cellStyle name="Normal 4 2 5 2 2 3" xfId="9538"/>
    <cellStyle name="Normal 4 2 5 2 2 3 2" xfId="9539"/>
    <cellStyle name="Normal 4 2 5 2 2 4" xfId="9540"/>
    <cellStyle name="Normal 4 2 5 2 2 5" xfId="9541"/>
    <cellStyle name="Normal 4 2 5 2 3" xfId="9542"/>
    <cellStyle name="Normal 4 2 5 2 3 2" xfId="9543"/>
    <cellStyle name="Normal 4 2 5 2 3 3" xfId="9544"/>
    <cellStyle name="Normal 4 2 5 2 4" xfId="9545"/>
    <cellStyle name="Normal 4 2 5 2 4 2" xfId="9546"/>
    <cellStyle name="Normal 4 2 5 2 5" xfId="9547"/>
    <cellStyle name="Normal 4 2 5 2 6" xfId="9548"/>
    <cellStyle name="Normal 4 2 5 3" xfId="9549"/>
    <cellStyle name="Normal 4 2 5 3 2" xfId="9550"/>
    <cellStyle name="Normal 4 2 5 3 2 2" xfId="9551"/>
    <cellStyle name="Normal 4 2 5 3 2 2 2" xfId="9552"/>
    <cellStyle name="Normal 4 2 5 3 2 3" xfId="9553"/>
    <cellStyle name="Normal 4 2 5 3 2 4" xfId="9554"/>
    <cellStyle name="Normal 4 2 5 3 2 5" xfId="9555"/>
    <cellStyle name="Normal 4 2 5 3 3" xfId="9556"/>
    <cellStyle name="Normal 4 2 5 3 3 2" xfId="9557"/>
    <cellStyle name="Normal 4 2 5 3 4" xfId="9558"/>
    <cellStyle name="Normal 4 2 5 3 5" xfId="9559"/>
    <cellStyle name="Normal 4 2 5 3 6" xfId="9560"/>
    <cellStyle name="Normal 4 2 5 4" xfId="9561"/>
    <cellStyle name="Normal 4 2 5 4 2" xfId="9562"/>
    <cellStyle name="Normal 4 2 5 4 2 2" xfId="9563"/>
    <cellStyle name="Normal 4 2 5 4 3" xfId="9564"/>
    <cellStyle name="Normal 4 2 5 4 4" xfId="9565"/>
    <cellStyle name="Normal 4 2 5 4 5" xfId="9566"/>
    <cellStyle name="Normal 4 2 5 5" xfId="9567"/>
    <cellStyle name="Normal 4 2 5 5 2" xfId="9568"/>
    <cellStyle name="Normal 4 2 5 5 2 2" xfId="9569"/>
    <cellStyle name="Normal 4 2 5 5 3" xfId="9570"/>
    <cellStyle name="Normal 4 2 5 5 4" xfId="9571"/>
    <cellStyle name="Normal 4 2 5 5 5" xfId="9572"/>
    <cellStyle name="Normal 4 2 5 6" xfId="9573"/>
    <cellStyle name="Normal 4 2 5 6 2" xfId="9574"/>
    <cellStyle name="Normal 4 2 5 7" xfId="9575"/>
    <cellStyle name="Normal 4 2 5 8" xfId="9576"/>
    <cellStyle name="Normal 4 2 5 9" xfId="9577"/>
    <cellStyle name="Normal 4 2 6" xfId="9578"/>
    <cellStyle name="Normal 4 2 6 2" xfId="9579"/>
    <cellStyle name="Normal 4 2 6 2 2" xfId="9580"/>
    <cellStyle name="Normal 4 2 6 2 2 2" xfId="9581"/>
    <cellStyle name="Normal 4 2 6 2 2 3" xfId="9582"/>
    <cellStyle name="Normal 4 2 6 2 3" xfId="9583"/>
    <cellStyle name="Normal 4 2 6 2 3 2" xfId="9584"/>
    <cellStyle name="Normal 4 2 6 2 4" xfId="9585"/>
    <cellStyle name="Normal 4 2 6 2 5" xfId="9586"/>
    <cellStyle name="Normal 4 2 6 3" xfId="9587"/>
    <cellStyle name="Normal 4 2 6 3 2" xfId="9588"/>
    <cellStyle name="Normal 4 2 6 3 3" xfId="9589"/>
    <cellStyle name="Normal 4 2 6 4" xfId="9590"/>
    <cellStyle name="Normal 4 2 6 4 2" xfId="9591"/>
    <cellStyle name="Normal 4 2 6 5" xfId="9592"/>
    <cellStyle name="Normal 4 2 6 6" xfId="9593"/>
    <cellStyle name="Normal 4 2 7" xfId="9594"/>
    <cellStyle name="Normal 4 2 7 2" xfId="9595"/>
    <cellStyle name="Normal 4 2 7 2 2" xfId="9596"/>
    <cellStyle name="Normal 4 2 7 2 2 2" xfId="9597"/>
    <cellStyle name="Normal 4 2 7 2 3" xfId="9598"/>
    <cellStyle name="Normal 4 2 7 2 4" xfId="9599"/>
    <cellStyle name="Normal 4 2 7 2 5" xfId="9600"/>
    <cellStyle name="Normal 4 2 7 3" xfId="9601"/>
    <cellStyle name="Normal 4 2 7 3 2" xfId="9602"/>
    <cellStyle name="Normal 4 2 7 4" xfId="9603"/>
    <cellStyle name="Normal 4 2 7 5" xfId="9604"/>
    <cellStyle name="Normal 4 2 7 6" xfId="9605"/>
    <cellStyle name="Normal 4 2 8" xfId="9606"/>
    <cellStyle name="Normal 4 2 8 2" xfId="9607"/>
    <cellStyle name="Normal 4 2 8 2 2" xfId="9608"/>
    <cellStyle name="Normal 4 2 8 3" xfId="9609"/>
    <cellStyle name="Normal 4 2 8 4" xfId="9610"/>
    <cellStyle name="Normal 4 2 8 5" xfId="9611"/>
    <cellStyle name="Normal 4 2 9" xfId="9612"/>
    <cellStyle name="Normal 4 2 9 2" xfId="9613"/>
    <cellStyle name="Normal 4 2 9 2 2" xfId="9614"/>
    <cellStyle name="Normal 4 2 9 3" xfId="9615"/>
    <cellStyle name="Normal 4 2 9 4" xfId="9616"/>
    <cellStyle name="Normal 4 2 9 5" xfId="9617"/>
    <cellStyle name="Normal 4 3" xfId="2103"/>
    <cellStyle name="Normal 4 3 2" xfId="9618"/>
    <cellStyle name="Normal 4 3 2 2" xfId="9619"/>
    <cellStyle name="Normal 4 3 2 2 2" xfId="9620"/>
    <cellStyle name="Normal 4 3 2 2 2 2" xfId="9621"/>
    <cellStyle name="Normal 4 3 2 2 3" xfId="9622"/>
    <cellStyle name="Normal 4 3 2 3" xfId="9623"/>
    <cellStyle name="Normal 4 3 2 3 2" xfId="9624"/>
    <cellStyle name="Normal 4 3 2 4" xfId="9625"/>
    <cellStyle name="Normal 4 3 2 5" xfId="9626"/>
    <cellStyle name="Normal 4 3 3" xfId="9627"/>
    <cellStyle name="Normal 4 3 3 2" xfId="9628"/>
    <cellStyle name="Normal 4 3 3 2 2" xfId="9629"/>
    <cellStyle name="Normal 4 3 3 3" xfId="9630"/>
    <cellStyle name="Normal 4 3 4" xfId="9631"/>
    <cellStyle name="Normal 4 3 4 2" xfId="9632"/>
    <cellStyle name="Normal 4 3 5" xfId="9633"/>
    <cellStyle name="Normal 4 3 6" xfId="9634"/>
    <cellStyle name="Normal 4 4" xfId="9635"/>
    <cellStyle name="Normal 4 4 2" xfId="9636"/>
    <cellStyle name="Normal 4 4 2 2" xfId="9637"/>
    <cellStyle name="Normal 4 4 2 2 2" xfId="9638"/>
    <cellStyle name="Normal 4 4 2 2 3" xfId="9639"/>
    <cellStyle name="Normal 4 4 2 3" xfId="9640"/>
    <cellStyle name="Normal 4 4 2 4" xfId="9641"/>
    <cellStyle name="Normal 4 4 3" xfId="9642"/>
    <cellStyle name="Normal 4 4 3 2" xfId="9643"/>
    <cellStyle name="Normal 4 4 3 3" xfId="9644"/>
    <cellStyle name="Normal 4 4 4" xfId="9645"/>
    <cellStyle name="Normal 4 4 5" xfId="9646"/>
    <cellStyle name="Normal 4 4 6" xfId="9647"/>
    <cellStyle name="Normal 4 4 7" xfId="9648"/>
    <cellStyle name="Normal 4 5" xfId="9649"/>
    <cellStyle name="Normal 4 5 2" xfId="9650"/>
    <cellStyle name="Normal 4 5 2 2" xfId="9651"/>
    <cellStyle name="Normal 4 5 2 3" xfId="9652"/>
    <cellStyle name="Normal 4 5 3" xfId="9653"/>
    <cellStyle name="Normal 4 5 4" xfId="9654"/>
    <cellStyle name="Normal 4 6" xfId="9655"/>
    <cellStyle name="Normal 4 6 2" xfId="9656"/>
    <cellStyle name="Normal 4 6 3" xfId="9657"/>
    <cellStyle name="Normal 4 7" xfId="9658"/>
    <cellStyle name="Normal 4 7 2" xfId="9659"/>
    <cellStyle name="Normal 4 8" xfId="9660"/>
    <cellStyle name="Normal 4 9" xfId="9661"/>
    <cellStyle name="Normal 4_Regenerated Revenues LGE Gas 10312009" xfId="9662"/>
    <cellStyle name="Normal 40" xfId="1847"/>
    <cellStyle name="Normal 40 2" xfId="9663"/>
    <cellStyle name="Normal 41" xfId="9664"/>
    <cellStyle name="Normal 41 2" xfId="9665"/>
    <cellStyle name="Normal 42" xfId="1848"/>
    <cellStyle name="Normal 42 2" xfId="9666"/>
    <cellStyle name="Normal 42 3" xfId="9667"/>
    <cellStyle name="Normal 42 4" xfId="9668"/>
    <cellStyle name="Normal 43" xfId="1849"/>
    <cellStyle name="Normal 43 2" xfId="9669"/>
    <cellStyle name="Normal 43 3" xfId="9670"/>
    <cellStyle name="Normal 44" xfId="9671"/>
    <cellStyle name="Normal 44 2" xfId="9672"/>
    <cellStyle name="Normal 44 3" xfId="9673"/>
    <cellStyle name="Normal 45" xfId="1850"/>
    <cellStyle name="Normal 45 2" xfId="9674"/>
    <cellStyle name="Normal 45 3" xfId="9675"/>
    <cellStyle name="Normal 46" xfId="1851"/>
    <cellStyle name="Normal 46 2" xfId="9676"/>
    <cellStyle name="Normal 46 3" xfId="9677"/>
    <cellStyle name="Normal 47" xfId="2113"/>
    <cellStyle name="Normal 47 2" xfId="9678"/>
    <cellStyle name="Normal 47 3" xfId="9679"/>
    <cellStyle name="Normal 48" xfId="1852"/>
    <cellStyle name="Normal 48 2" xfId="9680"/>
    <cellStyle name="Normal 48 3" xfId="9681"/>
    <cellStyle name="Normal 49" xfId="1853"/>
    <cellStyle name="Normal 49 2" xfId="9682"/>
    <cellStyle name="Normal 49 3" xfId="9683"/>
    <cellStyle name="Normal 5" xfId="1854"/>
    <cellStyle name="Normal 5 10" xfId="9684"/>
    <cellStyle name="Normal 5 10 2" xfId="9685"/>
    <cellStyle name="Normal 5 10 2 2" xfId="9686"/>
    <cellStyle name="Normal 5 10 2 2 2" xfId="9687"/>
    <cellStyle name="Normal 5 10 2 3" xfId="9688"/>
    <cellStyle name="Normal 5 10 3" xfId="9689"/>
    <cellStyle name="Normal 5 10 3 2" xfId="9690"/>
    <cellStyle name="Normal 5 10 4" xfId="9691"/>
    <cellStyle name="Normal 5 11" xfId="9692"/>
    <cellStyle name="Normal 5 11 2" xfId="9693"/>
    <cellStyle name="Normal 5 11 2 2" xfId="9694"/>
    <cellStyle name="Normal 5 11 3" xfId="9695"/>
    <cellStyle name="Normal 5 12" xfId="9696"/>
    <cellStyle name="Normal 5 12 2" xfId="9697"/>
    <cellStyle name="Normal 5 2" xfId="9698"/>
    <cellStyle name="Normal 5 2 10" xfId="9699"/>
    <cellStyle name="Normal 5 2 11" xfId="9700"/>
    <cellStyle name="Normal 5 2 2" xfId="9701"/>
    <cellStyle name="Normal 5 2 2 2" xfId="9702"/>
    <cellStyle name="Normal 5 2 2 2 2" xfId="9703"/>
    <cellStyle name="Normal 5 2 2 2 2 2" xfId="9704"/>
    <cellStyle name="Normal 5 2 2 2 2 2 2" xfId="9705"/>
    <cellStyle name="Normal 5 2 2 2 2 2 2 2" xfId="9706"/>
    <cellStyle name="Normal 5 2 2 2 2 2 2 2 2" xfId="9707"/>
    <cellStyle name="Normal 5 2 2 2 2 2 2 3" xfId="9708"/>
    <cellStyle name="Normal 5 2 2 2 2 2 3" xfId="9709"/>
    <cellStyle name="Normal 5 2 2 2 2 2 3 2" xfId="9710"/>
    <cellStyle name="Normal 5 2 2 2 2 2 4" xfId="9711"/>
    <cellStyle name="Normal 5 2 2 2 2 3" xfId="9712"/>
    <cellStyle name="Normal 5 2 2 2 2 3 2" xfId="9713"/>
    <cellStyle name="Normal 5 2 2 2 2 3 2 2" xfId="9714"/>
    <cellStyle name="Normal 5 2 2 2 2 3 3" xfId="9715"/>
    <cellStyle name="Normal 5 2 2 2 2 4" xfId="9716"/>
    <cellStyle name="Normal 5 2 2 2 2 4 2" xfId="9717"/>
    <cellStyle name="Normal 5 2 2 2 2 5" xfId="9718"/>
    <cellStyle name="Normal 5 2 2 2 2 6" xfId="9719"/>
    <cellStyle name="Normal 5 2 2 2 3" xfId="9720"/>
    <cellStyle name="Normal 5 2 2 2 3 2" xfId="9721"/>
    <cellStyle name="Normal 5 2 2 2 3 2 2" xfId="9722"/>
    <cellStyle name="Normal 5 2 2 2 3 2 2 2" xfId="9723"/>
    <cellStyle name="Normal 5 2 2 2 3 2 3" xfId="9724"/>
    <cellStyle name="Normal 5 2 2 2 3 3" xfId="9725"/>
    <cellStyle name="Normal 5 2 2 2 3 3 2" xfId="9726"/>
    <cellStyle name="Normal 5 2 2 2 3 4" xfId="9727"/>
    <cellStyle name="Normal 5 2 2 2 4" xfId="9728"/>
    <cellStyle name="Normal 5 2 2 2 4 2" xfId="9729"/>
    <cellStyle name="Normal 5 2 2 2 4 2 2" xfId="9730"/>
    <cellStyle name="Normal 5 2 2 2 4 3" xfId="9731"/>
    <cellStyle name="Normal 5 2 2 2 5" xfId="9732"/>
    <cellStyle name="Normal 5 2 2 2 5 2" xfId="9733"/>
    <cellStyle name="Normal 5 2 2 2 6" xfId="9734"/>
    <cellStyle name="Normal 5 2 2 2 7" xfId="9735"/>
    <cellStyle name="Normal 5 2 2 3" xfId="9736"/>
    <cellStyle name="Normal 5 2 2 3 2" xfId="9737"/>
    <cellStyle name="Normal 5 2 2 3 2 2" xfId="9738"/>
    <cellStyle name="Normal 5 2 2 3 2 2 2" xfId="9739"/>
    <cellStyle name="Normal 5 2 2 3 2 2 2 2" xfId="9740"/>
    <cellStyle name="Normal 5 2 2 3 2 2 3" xfId="9741"/>
    <cellStyle name="Normal 5 2 2 3 2 3" xfId="9742"/>
    <cellStyle name="Normal 5 2 2 3 2 3 2" xfId="9743"/>
    <cellStyle name="Normal 5 2 2 3 2 4" xfId="9744"/>
    <cellStyle name="Normal 5 2 2 3 3" xfId="9745"/>
    <cellStyle name="Normal 5 2 2 3 3 2" xfId="9746"/>
    <cellStyle name="Normal 5 2 2 3 3 2 2" xfId="9747"/>
    <cellStyle name="Normal 5 2 2 3 3 3" xfId="9748"/>
    <cellStyle name="Normal 5 2 2 3 4" xfId="9749"/>
    <cellStyle name="Normal 5 2 2 3 4 2" xfId="9750"/>
    <cellStyle name="Normal 5 2 2 3 5" xfId="9751"/>
    <cellStyle name="Normal 5 2 2 3 6" xfId="9752"/>
    <cellStyle name="Normal 5 2 2 4" xfId="9753"/>
    <cellStyle name="Normal 5 2 2 4 2" xfId="9754"/>
    <cellStyle name="Normal 5 2 2 4 2 2" xfId="9755"/>
    <cellStyle name="Normal 5 2 2 4 2 2 2" xfId="9756"/>
    <cellStyle name="Normal 5 2 2 4 2 2 2 2" xfId="9757"/>
    <cellStyle name="Normal 5 2 2 4 2 2 3" xfId="9758"/>
    <cellStyle name="Normal 5 2 2 4 2 3" xfId="9759"/>
    <cellStyle name="Normal 5 2 2 4 2 3 2" xfId="9760"/>
    <cellStyle name="Normal 5 2 2 4 2 4" xfId="9761"/>
    <cellStyle name="Normal 5 2 2 4 3" xfId="9762"/>
    <cellStyle name="Normal 5 2 2 4 3 2" xfId="9763"/>
    <cellStyle name="Normal 5 2 2 4 3 2 2" xfId="9764"/>
    <cellStyle name="Normal 5 2 2 4 3 3" xfId="9765"/>
    <cellStyle name="Normal 5 2 2 4 4" xfId="9766"/>
    <cellStyle name="Normal 5 2 2 4 4 2" xfId="9767"/>
    <cellStyle name="Normal 5 2 2 4 5" xfId="9768"/>
    <cellStyle name="Normal 5 2 2 5" xfId="9769"/>
    <cellStyle name="Normal 5 2 2 5 2" xfId="9770"/>
    <cellStyle name="Normal 5 2 2 5 2 2" xfId="9771"/>
    <cellStyle name="Normal 5 2 2 5 2 2 2" xfId="9772"/>
    <cellStyle name="Normal 5 2 2 5 2 3" xfId="9773"/>
    <cellStyle name="Normal 5 2 2 5 3" xfId="9774"/>
    <cellStyle name="Normal 5 2 2 5 3 2" xfId="9775"/>
    <cellStyle name="Normal 5 2 2 5 4" xfId="9776"/>
    <cellStyle name="Normal 5 2 2 6" xfId="9777"/>
    <cellStyle name="Normal 5 2 2 6 2" xfId="9778"/>
    <cellStyle name="Normal 5 2 2 6 2 2" xfId="9779"/>
    <cellStyle name="Normal 5 2 2 6 3" xfId="9780"/>
    <cellStyle name="Normal 5 2 2 7" xfId="9781"/>
    <cellStyle name="Normal 5 2 2 7 2" xfId="9782"/>
    <cellStyle name="Normal 5 2 2 8" xfId="9783"/>
    <cellStyle name="Normal 5 2 2 9" xfId="9784"/>
    <cellStyle name="Normal 5 2 3" xfId="9785"/>
    <cellStyle name="Normal 5 2 3 2" xfId="9786"/>
    <cellStyle name="Normal 5 2 3 2 2" xfId="9787"/>
    <cellStyle name="Normal 5 2 3 2 2 2" xfId="9788"/>
    <cellStyle name="Normal 5 2 3 2 2 2 2" xfId="9789"/>
    <cellStyle name="Normal 5 2 3 2 2 2 2 2" xfId="9790"/>
    <cellStyle name="Normal 5 2 3 2 2 2 3" xfId="9791"/>
    <cellStyle name="Normal 5 2 3 2 2 3" xfId="9792"/>
    <cellStyle name="Normal 5 2 3 2 2 3 2" xfId="9793"/>
    <cellStyle name="Normal 5 2 3 2 2 4" xfId="9794"/>
    <cellStyle name="Normal 5 2 3 2 3" xfId="9795"/>
    <cellStyle name="Normal 5 2 3 2 3 2" xfId="9796"/>
    <cellStyle name="Normal 5 2 3 2 3 2 2" xfId="9797"/>
    <cellStyle name="Normal 5 2 3 2 3 3" xfId="9798"/>
    <cellStyle name="Normal 5 2 3 2 4" xfId="9799"/>
    <cellStyle name="Normal 5 2 3 2 4 2" xfId="9800"/>
    <cellStyle name="Normal 5 2 3 2 5" xfId="9801"/>
    <cellStyle name="Normal 5 2 3 3" xfId="9802"/>
    <cellStyle name="Normal 5 2 3 3 2" xfId="9803"/>
    <cellStyle name="Normal 5 2 3 3 2 2" xfId="9804"/>
    <cellStyle name="Normal 5 2 3 3 2 2 2" xfId="9805"/>
    <cellStyle name="Normal 5 2 3 3 2 3" xfId="9806"/>
    <cellStyle name="Normal 5 2 3 3 3" xfId="9807"/>
    <cellStyle name="Normal 5 2 3 3 3 2" xfId="9808"/>
    <cellStyle name="Normal 5 2 3 3 4" xfId="9809"/>
    <cellStyle name="Normal 5 2 3 4" xfId="9810"/>
    <cellStyle name="Normal 5 2 3 4 2" xfId="9811"/>
    <cellStyle name="Normal 5 2 3 4 2 2" xfId="9812"/>
    <cellStyle name="Normal 5 2 3 4 3" xfId="9813"/>
    <cellStyle name="Normal 5 2 3 5" xfId="9814"/>
    <cellStyle name="Normal 5 2 3 5 2" xfId="9815"/>
    <cellStyle name="Normal 5 2 3 6" xfId="9816"/>
    <cellStyle name="Normal 5 2 3 7" xfId="9817"/>
    <cellStyle name="Normal 5 2 4" xfId="9818"/>
    <cellStyle name="Normal 5 2 4 2" xfId="9819"/>
    <cellStyle name="Normal 5 2 4 2 2" xfId="9820"/>
    <cellStyle name="Normal 5 2 4 2 2 2" xfId="9821"/>
    <cellStyle name="Normal 5 2 4 2 2 2 2" xfId="9822"/>
    <cellStyle name="Normal 5 2 4 2 2 3" xfId="9823"/>
    <cellStyle name="Normal 5 2 4 2 3" xfId="9824"/>
    <cellStyle name="Normal 5 2 4 2 3 2" xfId="9825"/>
    <cellStyle name="Normal 5 2 4 2 4" xfId="9826"/>
    <cellStyle name="Normal 5 2 4 2 5" xfId="9827"/>
    <cellStyle name="Normal 5 2 4 3" xfId="9828"/>
    <cellStyle name="Normal 5 2 4 3 2" xfId="9829"/>
    <cellStyle name="Normal 5 2 4 3 2 2" xfId="9830"/>
    <cellStyle name="Normal 5 2 4 3 3" xfId="9831"/>
    <cellStyle name="Normal 5 2 4 4" xfId="9832"/>
    <cellStyle name="Normal 5 2 4 4 2" xfId="9833"/>
    <cellStyle name="Normal 5 2 4 5" xfId="9834"/>
    <cellStyle name="Normal 5 2 4 6" xfId="9835"/>
    <cellStyle name="Normal 5 2 5" xfId="9836"/>
    <cellStyle name="Normal 5 2 5 2" xfId="9837"/>
    <cellStyle name="Normal 5 2 5 2 2" xfId="9838"/>
    <cellStyle name="Normal 5 2 5 2 2 2" xfId="9839"/>
    <cellStyle name="Normal 5 2 5 2 2 2 2" xfId="9840"/>
    <cellStyle name="Normal 5 2 5 2 2 3" xfId="9841"/>
    <cellStyle name="Normal 5 2 5 2 3" xfId="9842"/>
    <cellStyle name="Normal 5 2 5 2 3 2" xfId="9843"/>
    <cellStyle name="Normal 5 2 5 2 4" xfId="9844"/>
    <cellStyle name="Normal 5 2 5 3" xfId="9845"/>
    <cellStyle name="Normal 5 2 5 3 2" xfId="9846"/>
    <cellStyle name="Normal 5 2 5 3 2 2" xfId="9847"/>
    <cellStyle name="Normal 5 2 5 3 3" xfId="9848"/>
    <cellStyle name="Normal 5 2 5 4" xfId="9849"/>
    <cellStyle name="Normal 5 2 5 4 2" xfId="9850"/>
    <cellStyle name="Normal 5 2 5 5" xfId="9851"/>
    <cellStyle name="Normal 5 2 5 6" xfId="9852"/>
    <cellStyle name="Normal 5 2 6" xfId="9853"/>
    <cellStyle name="Normal 5 2 6 2" xfId="9854"/>
    <cellStyle name="Normal 5 2 6 2 2" xfId="9855"/>
    <cellStyle name="Normal 5 2 6 2 2 2" xfId="9856"/>
    <cellStyle name="Normal 5 2 6 2 3" xfId="9857"/>
    <cellStyle name="Normal 5 2 6 3" xfId="9858"/>
    <cellStyle name="Normal 5 2 6 3 2" xfId="9859"/>
    <cellStyle name="Normal 5 2 6 4" xfId="9860"/>
    <cellStyle name="Normal 5 2 7" xfId="9861"/>
    <cellStyle name="Normal 5 2 7 2" xfId="9862"/>
    <cellStyle name="Normal 5 2 7 2 2" xfId="9863"/>
    <cellStyle name="Normal 5 2 7 3" xfId="9864"/>
    <cellStyle name="Normal 5 2 8" xfId="9865"/>
    <cellStyle name="Normal 5 2 8 2" xfId="9866"/>
    <cellStyle name="Normal 5 2 9" xfId="9867"/>
    <cellStyle name="Normal 5 3" xfId="9868"/>
    <cellStyle name="Normal 5 3 10" xfId="9869"/>
    <cellStyle name="Normal 5 3 11" xfId="9870"/>
    <cellStyle name="Normal 5 3 2" xfId="9871"/>
    <cellStyle name="Normal 5 3 2 2" xfId="9872"/>
    <cellStyle name="Normal 5 3 2 2 2" xfId="9873"/>
    <cellStyle name="Normal 5 3 2 2 2 2" xfId="9874"/>
    <cellStyle name="Normal 5 3 2 2 2 2 2" xfId="9875"/>
    <cellStyle name="Normal 5 3 2 2 2 2 2 2" xfId="9876"/>
    <cellStyle name="Normal 5 3 2 2 2 2 2 2 2" xfId="9877"/>
    <cellStyle name="Normal 5 3 2 2 2 2 2 3" xfId="9878"/>
    <cellStyle name="Normal 5 3 2 2 2 2 3" xfId="9879"/>
    <cellStyle name="Normal 5 3 2 2 2 2 3 2" xfId="9880"/>
    <cellStyle name="Normal 5 3 2 2 2 2 4" xfId="9881"/>
    <cellStyle name="Normal 5 3 2 2 2 3" xfId="9882"/>
    <cellStyle name="Normal 5 3 2 2 2 3 2" xfId="9883"/>
    <cellStyle name="Normal 5 3 2 2 2 3 2 2" xfId="9884"/>
    <cellStyle name="Normal 5 3 2 2 2 3 3" xfId="9885"/>
    <cellStyle name="Normal 5 3 2 2 2 4" xfId="9886"/>
    <cellStyle name="Normal 5 3 2 2 2 4 2" xfId="9887"/>
    <cellStyle name="Normal 5 3 2 2 2 5" xfId="9888"/>
    <cellStyle name="Normal 5 3 2 2 3" xfId="9889"/>
    <cellStyle name="Normal 5 3 2 2 3 2" xfId="9890"/>
    <cellStyle name="Normal 5 3 2 2 3 2 2" xfId="9891"/>
    <cellStyle name="Normal 5 3 2 2 3 2 2 2" xfId="9892"/>
    <cellStyle name="Normal 5 3 2 2 3 2 3" xfId="9893"/>
    <cellStyle name="Normal 5 3 2 2 3 3" xfId="9894"/>
    <cellStyle name="Normal 5 3 2 2 3 3 2" xfId="9895"/>
    <cellStyle name="Normal 5 3 2 2 3 4" xfId="9896"/>
    <cellStyle name="Normal 5 3 2 2 4" xfId="9897"/>
    <cellStyle name="Normal 5 3 2 2 4 2" xfId="9898"/>
    <cellStyle name="Normal 5 3 2 2 4 2 2" xfId="9899"/>
    <cellStyle name="Normal 5 3 2 2 4 3" xfId="9900"/>
    <cellStyle name="Normal 5 3 2 2 5" xfId="9901"/>
    <cellStyle name="Normal 5 3 2 2 5 2" xfId="9902"/>
    <cellStyle name="Normal 5 3 2 2 6" xfId="9903"/>
    <cellStyle name="Normal 5 3 2 3" xfId="9904"/>
    <cellStyle name="Normal 5 3 2 3 2" xfId="9905"/>
    <cellStyle name="Normal 5 3 2 3 2 2" xfId="9906"/>
    <cellStyle name="Normal 5 3 2 3 2 2 2" xfId="9907"/>
    <cellStyle name="Normal 5 3 2 3 2 2 2 2" xfId="9908"/>
    <cellStyle name="Normal 5 3 2 3 2 2 3" xfId="9909"/>
    <cellStyle name="Normal 5 3 2 3 2 3" xfId="9910"/>
    <cellStyle name="Normal 5 3 2 3 2 3 2" xfId="9911"/>
    <cellStyle name="Normal 5 3 2 3 2 4" xfId="9912"/>
    <cellStyle name="Normal 5 3 2 3 3" xfId="9913"/>
    <cellStyle name="Normal 5 3 2 3 3 2" xfId="9914"/>
    <cellStyle name="Normal 5 3 2 3 3 2 2" xfId="9915"/>
    <cellStyle name="Normal 5 3 2 3 3 3" xfId="9916"/>
    <cellStyle name="Normal 5 3 2 3 4" xfId="9917"/>
    <cellStyle name="Normal 5 3 2 3 4 2" xfId="9918"/>
    <cellStyle name="Normal 5 3 2 3 5" xfId="9919"/>
    <cellStyle name="Normal 5 3 2 4" xfId="9920"/>
    <cellStyle name="Normal 5 3 2 4 2" xfId="9921"/>
    <cellStyle name="Normal 5 3 2 4 2 2" xfId="9922"/>
    <cellStyle name="Normal 5 3 2 4 2 2 2" xfId="9923"/>
    <cellStyle name="Normal 5 3 2 4 2 2 2 2" xfId="9924"/>
    <cellStyle name="Normal 5 3 2 4 2 2 3" xfId="9925"/>
    <cellStyle name="Normal 5 3 2 4 2 3" xfId="9926"/>
    <cellStyle name="Normal 5 3 2 4 2 3 2" xfId="9927"/>
    <cellStyle name="Normal 5 3 2 4 2 4" xfId="9928"/>
    <cellStyle name="Normal 5 3 2 4 3" xfId="9929"/>
    <cellStyle name="Normal 5 3 2 4 3 2" xfId="9930"/>
    <cellStyle name="Normal 5 3 2 4 3 2 2" xfId="9931"/>
    <cellStyle name="Normal 5 3 2 4 3 3" xfId="9932"/>
    <cellStyle name="Normal 5 3 2 4 4" xfId="9933"/>
    <cellStyle name="Normal 5 3 2 4 4 2" xfId="9934"/>
    <cellStyle name="Normal 5 3 2 4 5" xfId="9935"/>
    <cellStyle name="Normal 5 3 2 5" xfId="9936"/>
    <cellStyle name="Normal 5 3 2 5 2" xfId="9937"/>
    <cellStyle name="Normal 5 3 2 5 2 2" xfId="9938"/>
    <cellStyle name="Normal 5 3 2 5 2 2 2" xfId="9939"/>
    <cellStyle name="Normal 5 3 2 5 2 3" xfId="9940"/>
    <cellStyle name="Normal 5 3 2 5 3" xfId="9941"/>
    <cellStyle name="Normal 5 3 2 5 3 2" xfId="9942"/>
    <cellStyle name="Normal 5 3 2 5 4" xfId="9943"/>
    <cellStyle name="Normal 5 3 2 6" xfId="9944"/>
    <cellStyle name="Normal 5 3 2 6 2" xfId="9945"/>
    <cellStyle name="Normal 5 3 2 6 2 2" xfId="9946"/>
    <cellStyle name="Normal 5 3 2 6 3" xfId="9947"/>
    <cellStyle name="Normal 5 3 2 7" xfId="9948"/>
    <cellStyle name="Normal 5 3 2 7 2" xfId="9949"/>
    <cellStyle name="Normal 5 3 2 8" xfId="9950"/>
    <cellStyle name="Normal 5 3 3" xfId="9951"/>
    <cellStyle name="Normal 5 3 3 2" xfId="9952"/>
    <cellStyle name="Normal 5 3 3 2 2" xfId="9953"/>
    <cellStyle name="Normal 5 3 3 2 2 2" xfId="9954"/>
    <cellStyle name="Normal 5 3 3 2 2 2 2" xfId="9955"/>
    <cellStyle name="Normal 5 3 3 2 2 2 2 2" xfId="9956"/>
    <cellStyle name="Normal 5 3 3 2 2 2 3" xfId="9957"/>
    <cellStyle name="Normal 5 3 3 2 2 3" xfId="9958"/>
    <cellStyle name="Normal 5 3 3 2 2 3 2" xfId="9959"/>
    <cellStyle name="Normal 5 3 3 2 2 4" xfId="9960"/>
    <cellStyle name="Normal 5 3 3 2 3" xfId="9961"/>
    <cellStyle name="Normal 5 3 3 2 3 2" xfId="9962"/>
    <cellStyle name="Normal 5 3 3 2 3 2 2" xfId="9963"/>
    <cellStyle name="Normal 5 3 3 2 3 3" xfId="9964"/>
    <cellStyle name="Normal 5 3 3 2 4" xfId="9965"/>
    <cellStyle name="Normal 5 3 3 2 4 2" xfId="9966"/>
    <cellStyle name="Normal 5 3 3 2 5" xfId="9967"/>
    <cellStyle name="Normal 5 3 3 3" xfId="9968"/>
    <cellStyle name="Normal 5 3 3 3 2" xfId="9969"/>
    <cellStyle name="Normal 5 3 3 3 2 2" xfId="9970"/>
    <cellStyle name="Normal 5 3 3 3 2 2 2" xfId="9971"/>
    <cellStyle name="Normal 5 3 3 3 2 3" xfId="9972"/>
    <cellStyle name="Normal 5 3 3 3 3" xfId="9973"/>
    <cellStyle name="Normal 5 3 3 3 3 2" xfId="9974"/>
    <cellStyle name="Normal 5 3 3 3 4" xfId="9975"/>
    <cellStyle name="Normal 5 3 3 4" xfId="9976"/>
    <cellStyle name="Normal 5 3 3 4 2" xfId="9977"/>
    <cellStyle name="Normal 5 3 3 4 2 2" xfId="9978"/>
    <cellStyle name="Normal 5 3 3 4 3" xfId="9979"/>
    <cellStyle name="Normal 5 3 3 5" xfId="9980"/>
    <cellStyle name="Normal 5 3 3 5 2" xfId="9981"/>
    <cellStyle name="Normal 5 3 3 6" xfId="9982"/>
    <cellStyle name="Normal 5 3 4" xfId="9983"/>
    <cellStyle name="Normal 5 3 4 2" xfId="9984"/>
    <cellStyle name="Normal 5 3 4 2 2" xfId="9985"/>
    <cellStyle name="Normal 5 3 4 2 2 2" xfId="9986"/>
    <cellStyle name="Normal 5 3 4 2 2 2 2" xfId="9987"/>
    <cellStyle name="Normal 5 3 4 2 2 3" xfId="9988"/>
    <cellStyle name="Normal 5 3 4 2 3" xfId="9989"/>
    <cellStyle name="Normal 5 3 4 2 3 2" xfId="9990"/>
    <cellStyle name="Normal 5 3 4 2 4" xfId="9991"/>
    <cellStyle name="Normal 5 3 4 3" xfId="9992"/>
    <cellStyle name="Normal 5 3 4 3 2" xfId="9993"/>
    <cellStyle name="Normal 5 3 4 3 2 2" xfId="9994"/>
    <cellStyle name="Normal 5 3 4 3 3" xfId="9995"/>
    <cellStyle name="Normal 5 3 4 4" xfId="9996"/>
    <cellStyle name="Normal 5 3 4 4 2" xfId="9997"/>
    <cellStyle name="Normal 5 3 4 5" xfId="9998"/>
    <cellStyle name="Normal 5 3 5" xfId="9999"/>
    <cellStyle name="Normal 5 3 5 2" xfId="10000"/>
    <cellStyle name="Normal 5 3 5 2 2" xfId="10001"/>
    <cellStyle name="Normal 5 3 5 2 2 2" xfId="10002"/>
    <cellStyle name="Normal 5 3 5 2 2 2 2" xfId="10003"/>
    <cellStyle name="Normal 5 3 5 2 2 3" xfId="10004"/>
    <cellStyle name="Normal 5 3 5 2 3" xfId="10005"/>
    <cellStyle name="Normal 5 3 5 2 3 2" xfId="10006"/>
    <cellStyle name="Normal 5 3 5 2 4" xfId="10007"/>
    <cellStyle name="Normal 5 3 5 3" xfId="10008"/>
    <cellStyle name="Normal 5 3 5 3 2" xfId="10009"/>
    <cellStyle name="Normal 5 3 5 3 2 2" xfId="10010"/>
    <cellStyle name="Normal 5 3 5 3 3" xfId="10011"/>
    <cellStyle name="Normal 5 3 5 4" xfId="10012"/>
    <cellStyle name="Normal 5 3 5 4 2" xfId="10013"/>
    <cellStyle name="Normal 5 3 5 5" xfId="10014"/>
    <cellStyle name="Normal 5 3 6" xfId="10015"/>
    <cellStyle name="Normal 5 3 6 2" xfId="10016"/>
    <cellStyle name="Normal 5 3 6 2 2" xfId="10017"/>
    <cellStyle name="Normal 5 3 6 2 2 2" xfId="10018"/>
    <cellStyle name="Normal 5 3 6 2 3" xfId="10019"/>
    <cellStyle name="Normal 5 3 6 3" xfId="10020"/>
    <cellStyle name="Normal 5 3 6 3 2" xfId="10021"/>
    <cellStyle name="Normal 5 3 6 4" xfId="10022"/>
    <cellStyle name="Normal 5 3 7" xfId="10023"/>
    <cellStyle name="Normal 5 3 7 2" xfId="10024"/>
    <cellStyle name="Normal 5 3 7 2 2" xfId="10025"/>
    <cellStyle name="Normal 5 3 7 3" xfId="10026"/>
    <cellStyle name="Normal 5 3 8" xfId="10027"/>
    <cellStyle name="Normal 5 3 8 2" xfId="10028"/>
    <cellStyle name="Normal 5 3 9" xfId="10029"/>
    <cellStyle name="Normal 5 4" xfId="10030"/>
    <cellStyle name="Normal 5 4 10" xfId="10031"/>
    <cellStyle name="Normal 5 4 2" xfId="10032"/>
    <cellStyle name="Normal 5 4 2 2" xfId="10033"/>
    <cellStyle name="Normal 5 4 2 2 2" xfId="10034"/>
    <cellStyle name="Normal 5 4 2 2 2 2" xfId="10035"/>
    <cellStyle name="Normal 5 4 2 2 2 2 2" xfId="10036"/>
    <cellStyle name="Normal 5 4 2 2 2 2 2 2" xfId="10037"/>
    <cellStyle name="Normal 5 4 2 2 2 2 3" xfId="10038"/>
    <cellStyle name="Normal 5 4 2 2 2 3" xfId="10039"/>
    <cellStyle name="Normal 5 4 2 2 2 3 2" xfId="10040"/>
    <cellStyle name="Normal 5 4 2 2 2 4" xfId="10041"/>
    <cellStyle name="Normal 5 4 2 2 3" xfId="10042"/>
    <cellStyle name="Normal 5 4 2 2 3 2" xfId="10043"/>
    <cellStyle name="Normal 5 4 2 2 3 2 2" xfId="10044"/>
    <cellStyle name="Normal 5 4 2 2 3 3" xfId="10045"/>
    <cellStyle name="Normal 5 4 2 2 4" xfId="10046"/>
    <cellStyle name="Normal 5 4 2 2 4 2" xfId="10047"/>
    <cellStyle name="Normal 5 4 2 2 5" xfId="10048"/>
    <cellStyle name="Normal 5 4 2 2 6" xfId="10049"/>
    <cellStyle name="Normal 5 4 2 3" xfId="10050"/>
    <cellStyle name="Normal 5 4 2 3 2" xfId="10051"/>
    <cellStyle name="Normal 5 4 2 3 2 2" xfId="10052"/>
    <cellStyle name="Normal 5 4 2 3 2 2 2" xfId="10053"/>
    <cellStyle name="Normal 5 4 2 3 2 2 2 2" xfId="10054"/>
    <cellStyle name="Normal 5 4 2 3 2 2 3" xfId="10055"/>
    <cellStyle name="Normal 5 4 2 3 2 3" xfId="10056"/>
    <cellStyle name="Normal 5 4 2 3 2 3 2" xfId="10057"/>
    <cellStyle name="Normal 5 4 2 3 2 4" xfId="10058"/>
    <cellStyle name="Normal 5 4 2 3 3" xfId="10059"/>
    <cellStyle name="Normal 5 4 2 3 3 2" xfId="10060"/>
    <cellStyle name="Normal 5 4 2 3 3 2 2" xfId="10061"/>
    <cellStyle name="Normal 5 4 2 3 3 3" xfId="10062"/>
    <cellStyle name="Normal 5 4 2 3 4" xfId="10063"/>
    <cellStyle name="Normal 5 4 2 3 4 2" xfId="10064"/>
    <cellStyle name="Normal 5 4 2 3 5" xfId="10065"/>
    <cellStyle name="Normal 5 4 2 4" xfId="10066"/>
    <cellStyle name="Normal 5 4 2 4 2" xfId="10067"/>
    <cellStyle name="Normal 5 4 2 4 2 2" xfId="10068"/>
    <cellStyle name="Normal 5 4 2 4 2 2 2" xfId="10069"/>
    <cellStyle name="Normal 5 4 2 4 2 3" xfId="10070"/>
    <cellStyle name="Normal 5 4 2 4 3" xfId="10071"/>
    <cellStyle name="Normal 5 4 2 4 3 2" xfId="10072"/>
    <cellStyle name="Normal 5 4 2 4 4" xfId="10073"/>
    <cellStyle name="Normal 5 4 2 5" xfId="10074"/>
    <cellStyle name="Normal 5 4 2 5 2" xfId="10075"/>
    <cellStyle name="Normal 5 4 2 5 2 2" xfId="10076"/>
    <cellStyle name="Normal 5 4 2 5 3" xfId="10077"/>
    <cellStyle name="Normal 5 4 2 6" xfId="10078"/>
    <cellStyle name="Normal 5 4 2 6 2" xfId="10079"/>
    <cellStyle name="Normal 5 4 2 7" xfId="10080"/>
    <cellStyle name="Normal 5 4 2 8" xfId="10081"/>
    <cellStyle name="Normal 5 4 3" xfId="10082"/>
    <cellStyle name="Normal 5 4 3 2" xfId="10083"/>
    <cellStyle name="Normal 5 4 3 2 2" xfId="10084"/>
    <cellStyle name="Normal 5 4 3 2 2 2" xfId="10085"/>
    <cellStyle name="Normal 5 4 3 2 2 2 2" xfId="10086"/>
    <cellStyle name="Normal 5 4 3 2 2 2 2 2" xfId="10087"/>
    <cellStyle name="Normal 5 4 3 2 2 2 3" xfId="10088"/>
    <cellStyle name="Normal 5 4 3 2 2 3" xfId="10089"/>
    <cellStyle name="Normal 5 4 3 2 2 3 2" xfId="10090"/>
    <cellStyle name="Normal 5 4 3 2 2 4" xfId="10091"/>
    <cellStyle name="Normal 5 4 3 2 3" xfId="10092"/>
    <cellStyle name="Normal 5 4 3 2 3 2" xfId="10093"/>
    <cellStyle name="Normal 5 4 3 2 3 2 2" xfId="10094"/>
    <cellStyle name="Normal 5 4 3 2 3 3" xfId="10095"/>
    <cellStyle name="Normal 5 4 3 2 4" xfId="10096"/>
    <cellStyle name="Normal 5 4 3 2 4 2" xfId="10097"/>
    <cellStyle name="Normal 5 4 3 2 5" xfId="10098"/>
    <cellStyle name="Normal 5 4 3 3" xfId="10099"/>
    <cellStyle name="Normal 5 4 3 3 2" xfId="10100"/>
    <cellStyle name="Normal 5 4 3 3 2 2" xfId="10101"/>
    <cellStyle name="Normal 5 4 3 3 2 2 2" xfId="10102"/>
    <cellStyle name="Normal 5 4 3 3 2 3" xfId="10103"/>
    <cellStyle name="Normal 5 4 3 3 3" xfId="10104"/>
    <cellStyle name="Normal 5 4 3 3 3 2" xfId="10105"/>
    <cellStyle name="Normal 5 4 3 3 4" xfId="10106"/>
    <cellStyle name="Normal 5 4 3 4" xfId="10107"/>
    <cellStyle name="Normal 5 4 3 4 2" xfId="10108"/>
    <cellStyle name="Normal 5 4 3 4 2 2" xfId="10109"/>
    <cellStyle name="Normal 5 4 3 4 3" xfId="10110"/>
    <cellStyle name="Normal 5 4 3 5" xfId="10111"/>
    <cellStyle name="Normal 5 4 3 5 2" xfId="10112"/>
    <cellStyle name="Normal 5 4 3 6" xfId="10113"/>
    <cellStyle name="Normal 5 4 3 7" xfId="10114"/>
    <cellStyle name="Normal 5 4 4" xfId="10115"/>
    <cellStyle name="Normal 5 4 4 2" xfId="10116"/>
    <cellStyle name="Normal 5 4 4 2 2" xfId="10117"/>
    <cellStyle name="Normal 5 4 4 2 2 2" xfId="10118"/>
    <cellStyle name="Normal 5 4 4 2 2 2 2" xfId="10119"/>
    <cellStyle name="Normal 5 4 4 2 2 3" xfId="10120"/>
    <cellStyle name="Normal 5 4 4 2 3" xfId="10121"/>
    <cellStyle name="Normal 5 4 4 2 3 2" xfId="10122"/>
    <cellStyle name="Normal 5 4 4 2 4" xfId="10123"/>
    <cellStyle name="Normal 5 4 4 3" xfId="10124"/>
    <cellStyle name="Normal 5 4 4 3 2" xfId="10125"/>
    <cellStyle name="Normal 5 4 4 3 2 2" xfId="10126"/>
    <cellStyle name="Normal 5 4 4 3 3" xfId="10127"/>
    <cellStyle name="Normal 5 4 4 4" xfId="10128"/>
    <cellStyle name="Normal 5 4 4 4 2" xfId="10129"/>
    <cellStyle name="Normal 5 4 4 5" xfId="10130"/>
    <cellStyle name="Normal 5 4 5" xfId="10131"/>
    <cellStyle name="Normal 5 4 5 2" xfId="10132"/>
    <cellStyle name="Normal 5 4 5 2 2" xfId="10133"/>
    <cellStyle name="Normal 5 4 5 2 2 2" xfId="10134"/>
    <cellStyle name="Normal 5 4 5 2 2 2 2" xfId="10135"/>
    <cellStyle name="Normal 5 4 5 2 2 3" xfId="10136"/>
    <cellStyle name="Normal 5 4 5 2 3" xfId="10137"/>
    <cellStyle name="Normal 5 4 5 2 3 2" xfId="10138"/>
    <cellStyle name="Normal 5 4 5 2 4" xfId="10139"/>
    <cellStyle name="Normal 5 4 5 3" xfId="10140"/>
    <cellStyle name="Normal 5 4 5 3 2" xfId="10141"/>
    <cellStyle name="Normal 5 4 5 3 2 2" xfId="10142"/>
    <cellStyle name="Normal 5 4 5 3 3" xfId="10143"/>
    <cellStyle name="Normal 5 4 5 4" xfId="10144"/>
    <cellStyle name="Normal 5 4 5 4 2" xfId="10145"/>
    <cellStyle name="Normal 5 4 5 5" xfId="10146"/>
    <cellStyle name="Normal 5 4 6" xfId="10147"/>
    <cellStyle name="Normal 5 4 6 2" xfId="10148"/>
    <cellStyle name="Normal 5 4 6 2 2" xfId="10149"/>
    <cellStyle name="Normal 5 4 6 2 2 2" xfId="10150"/>
    <cellStyle name="Normal 5 4 6 2 3" xfId="10151"/>
    <cellStyle name="Normal 5 4 6 3" xfId="10152"/>
    <cellStyle name="Normal 5 4 6 3 2" xfId="10153"/>
    <cellStyle name="Normal 5 4 6 4" xfId="10154"/>
    <cellStyle name="Normal 5 4 7" xfId="10155"/>
    <cellStyle name="Normal 5 4 7 2" xfId="10156"/>
    <cellStyle name="Normal 5 4 7 2 2" xfId="10157"/>
    <cellStyle name="Normal 5 4 7 3" xfId="10158"/>
    <cellStyle name="Normal 5 4 8" xfId="10159"/>
    <cellStyle name="Normal 5 4 8 2" xfId="10160"/>
    <cellStyle name="Normal 5 4 9" xfId="10161"/>
    <cellStyle name="Normal 5 5" xfId="10162"/>
    <cellStyle name="Normal 5 5 2" xfId="10163"/>
    <cellStyle name="Normal 5 5 2 2" xfId="10164"/>
    <cellStyle name="Normal 5 5 2 2 2" xfId="10165"/>
    <cellStyle name="Normal 5 5 2 2 2 2" xfId="10166"/>
    <cellStyle name="Normal 5 5 2 2 2 2 2" xfId="10167"/>
    <cellStyle name="Normal 5 5 2 2 2 3" xfId="10168"/>
    <cellStyle name="Normal 5 5 2 2 3" xfId="10169"/>
    <cellStyle name="Normal 5 5 2 2 3 2" xfId="10170"/>
    <cellStyle name="Normal 5 5 2 2 4" xfId="10171"/>
    <cellStyle name="Normal 5 5 2 3" xfId="10172"/>
    <cellStyle name="Normal 5 5 2 3 2" xfId="10173"/>
    <cellStyle name="Normal 5 5 2 3 2 2" xfId="10174"/>
    <cellStyle name="Normal 5 5 2 3 3" xfId="10175"/>
    <cellStyle name="Normal 5 5 2 4" xfId="10176"/>
    <cellStyle name="Normal 5 5 2 4 2" xfId="10177"/>
    <cellStyle name="Normal 5 5 2 5" xfId="10178"/>
    <cellStyle name="Normal 5 5 3" xfId="10179"/>
    <cellStyle name="Normal 5 5 3 2" xfId="10180"/>
    <cellStyle name="Normal 5 5 3 2 2" xfId="10181"/>
    <cellStyle name="Normal 5 5 3 2 2 2" xfId="10182"/>
    <cellStyle name="Normal 5 5 3 2 2 2 2" xfId="10183"/>
    <cellStyle name="Normal 5 5 3 2 2 3" xfId="10184"/>
    <cellStyle name="Normal 5 5 3 2 3" xfId="10185"/>
    <cellStyle name="Normal 5 5 3 2 3 2" xfId="10186"/>
    <cellStyle name="Normal 5 5 3 2 4" xfId="10187"/>
    <cellStyle name="Normal 5 5 3 3" xfId="10188"/>
    <cellStyle name="Normal 5 5 3 3 2" xfId="10189"/>
    <cellStyle name="Normal 5 5 3 3 2 2" xfId="10190"/>
    <cellStyle name="Normal 5 5 3 3 3" xfId="10191"/>
    <cellStyle name="Normal 5 5 3 4" xfId="10192"/>
    <cellStyle name="Normal 5 5 3 4 2" xfId="10193"/>
    <cellStyle name="Normal 5 5 3 5" xfId="10194"/>
    <cellStyle name="Normal 5 5 4" xfId="10195"/>
    <cellStyle name="Normal 5 5 4 2" xfId="10196"/>
    <cellStyle name="Normal 5 5 4 2 2" xfId="10197"/>
    <cellStyle name="Normal 5 5 4 2 2 2" xfId="10198"/>
    <cellStyle name="Normal 5 5 4 2 3" xfId="10199"/>
    <cellStyle name="Normal 5 5 4 3" xfId="10200"/>
    <cellStyle name="Normal 5 5 4 3 2" xfId="10201"/>
    <cellStyle name="Normal 5 5 4 4" xfId="10202"/>
    <cellStyle name="Normal 5 5 5" xfId="10203"/>
    <cellStyle name="Normal 5 5 5 2" xfId="10204"/>
    <cellStyle name="Normal 5 5 5 2 2" xfId="10205"/>
    <cellStyle name="Normal 5 5 5 3" xfId="10206"/>
    <cellStyle name="Normal 5 5 6" xfId="10207"/>
    <cellStyle name="Normal 5 5 6 2" xfId="10208"/>
    <cellStyle name="Normal 5 5 7" xfId="10209"/>
    <cellStyle name="Normal 5 6" xfId="10210"/>
    <cellStyle name="Normal 5 6 2" xfId="10211"/>
    <cellStyle name="Normal 5 6 2 2" xfId="10212"/>
    <cellStyle name="Normal 5 6 2 2 2" xfId="10213"/>
    <cellStyle name="Normal 5 6 2 2 2 2" xfId="10214"/>
    <cellStyle name="Normal 5 6 2 2 2 2 2" xfId="10215"/>
    <cellStyle name="Normal 5 6 2 2 2 3" xfId="10216"/>
    <cellStyle name="Normal 5 6 2 2 3" xfId="10217"/>
    <cellStyle name="Normal 5 6 2 2 3 2" xfId="10218"/>
    <cellStyle name="Normal 5 6 2 2 4" xfId="10219"/>
    <cellStyle name="Normal 5 6 2 3" xfId="10220"/>
    <cellStyle name="Normal 5 6 2 3 2" xfId="10221"/>
    <cellStyle name="Normal 5 6 2 3 2 2" xfId="10222"/>
    <cellStyle name="Normal 5 6 2 3 3" xfId="10223"/>
    <cellStyle name="Normal 5 6 2 4" xfId="10224"/>
    <cellStyle name="Normal 5 6 2 4 2" xfId="10225"/>
    <cellStyle name="Normal 5 6 2 5" xfId="10226"/>
    <cellStyle name="Normal 5 6 3" xfId="10227"/>
    <cellStyle name="Normal 5 6 3 2" xfId="10228"/>
    <cellStyle name="Normal 5 6 3 2 2" xfId="10229"/>
    <cellStyle name="Normal 5 6 3 2 2 2" xfId="10230"/>
    <cellStyle name="Normal 5 6 3 2 3" xfId="10231"/>
    <cellStyle name="Normal 5 6 3 3" xfId="10232"/>
    <cellStyle name="Normal 5 6 3 3 2" xfId="10233"/>
    <cellStyle name="Normal 5 6 3 4" xfId="10234"/>
    <cellStyle name="Normal 5 6 4" xfId="10235"/>
    <cellStyle name="Normal 5 6 4 2" xfId="10236"/>
    <cellStyle name="Normal 5 6 4 2 2" xfId="10237"/>
    <cellStyle name="Normal 5 6 4 3" xfId="10238"/>
    <cellStyle name="Normal 5 6 5" xfId="10239"/>
    <cellStyle name="Normal 5 6 5 2" xfId="10240"/>
    <cellStyle name="Normal 5 6 6" xfId="10241"/>
    <cellStyle name="Normal 5 7" xfId="10242"/>
    <cellStyle name="Normal 5 7 2" xfId="10243"/>
    <cellStyle name="Normal 5 7 2 2" xfId="10244"/>
    <cellStyle name="Normal 5 7 2 2 2" xfId="10245"/>
    <cellStyle name="Normal 5 7 2 2 2 2" xfId="10246"/>
    <cellStyle name="Normal 5 7 2 2 3" xfId="10247"/>
    <cellStyle name="Normal 5 7 2 3" xfId="10248"/>
    <cellStyle name="Normal 5 7 2 3 2" xfId="10249"/>
    <cellStyle name="Normal 5 7 2 4" xfId="10250"/>
    <cellStyle name="Normal 5 7 3" xfId="10251"/>
    <cellStyle name="Normal 5 7 3 2" xfId="10252"/>
    <cellStyle name="Normal 5 7 3 2 2" xfId="10253"/>
    <cellStyle name="Normal 5 7 3 3" xfId="10254"/>
    <cellStyle name="Normal 5 7 4" xfId="10255"/>
    <cellStyle name="Normal 5 7 4 2" xfId="10256"/>
    <cellStyle name="Normal 5 7 5" xfId="10257"/>
    <cellStyle name="Normal 5 8" xfId="10258"/>
    <cellStyle name="Normal 5 8 2" xfId="10259"/>
    <cellStyle name="Normal 5 8 2 2" xfId="10260"/>
    <cellStyle name="Normal 5 8 2 2 2" xfId="10261"/>
    <cellStyle name="Normal 5 8 2 2 2 2" xfId="10262"/>
    <cellStyle name="Normal 5 8 2 2 3" xfId="10263"/>
    <cellStyle name="Normal 5 8 2 3" xfId="10264"/>
    <cellStyle name="Normal 5 8 2 3 2" xfId="10265"/>
    <cellStyle name="Normal 5 8 2 4" xfId="10266"/>
    <cellStyle name="Normal 5 8 3" xfId="10267"/>
    <cellStyle name="Normal 5 8 3 2" xfId="10268"/>
    <cellStyle name="Normal 5 8 3 2 2" xfId="10269"/>
    <cellStyle name="Normal 5 8 3 3" xfId="10270"/>
    <cellStyle name="Normal 5 8 4" xfId="10271"/>
    <cellStyle name="Normal 5 8 4 2" xfId="10272"/>
    <cellStyle name="Normal 5 8 5" xfId="10273"/>
    <cellStyle name="Normal 5 9" xfId="10274"/>
    <cellStyle name="Normal 5 9 2" xfId="10275"/>
    <cellStyle name="Normal 5 9 2 2" xfId="10276"/>
    <cellStyle name="Normal 5 9 2 2 2" xfId="10277"/>
    <cellStyle name="Normal 5 9 2 3" xfId="10278"/>
    <cellStyle name="Normal 5 9 3" xfId="10279"/>
    <cellStyle name="Normal 5 9 3 2" xfId="10280"/>
    <cellStyle name="Normal 5 9 4" xfId="10281"/>
    <cellStyle name="Normal 50" xfId="1855"/>
    <cellStyle name="Normal 50 2" xfId="10282"/>
    <cellStyle name="Normal 50 3" xfId="10283"/>
    <cellStyle name="Normal 51" xfId="1856"/>
    <cellStyle name="Normal 51 2" xfId="10284"/>
    <cellStyle name="Normal 51 3" xfId="10285"/>
    <cellStyle name="Normal 52" xfId="1857"/>
    <cellStyle name="Normal 52 2" xfId="10286"/>
    <cellStyle name="Normal 52 3" xfId="10287"/>
    <cellStyle name="Normal 53" xfId="10288"/>
    <cellStyle name="Normal 53 2" xfId="10289"/>
    <cellStyle name="Normal 53 3" xfId="10290"/>
    <cellStyle name="Normal 54" xfId="10291"/>
    <cellStyle name="Normal 54 2" xfId="10292"/>
    <cellStyle name="Normal 54 3" xfId="10293"/>
    <cellStyle name="Normal 55" xfId="10294"/>
    <cellStyle name="Normal 55 2" xfId="10295"/>
    <cellStyle name="Normal 55 3" xfId="10296"/>
    <cellStyle name="Normal 56" xfId="10297"/>
    <cellStyle name="Normal 56 2" xfId="10298"/>
    <cellStyle name="Normal 57" xfId="10299"/>
    <cellStyle name="Normal 57 2" xfId="10300"/>
    <cellStyle name="Normal 58" xfId="10301"/>
    <cellStyle name="Normal 58 2" xfId="10302"/>
    <cellStyle name="Normal 59" xfId="10303"/>
    <cellStyle name="Normal 6" xfId="1858"/>
    <cellStyle name="Normal 6 10" xfId="10304"/>
    <cellStyle name="Normal 6 11" xfId="10305"/>
    <cellStyle name="Normal 6 12" xfId="15128"/>
    <cellStyle name="Normal 6 2" xfId="10306"/>
    <cellStyle name="Normal 6 2 2" xfId="10307"/>
    <cellStyle name="Normal 6 2 2 2" xfId="10308"/>
    <cellStyle name="Normal 6 2 2 2 2" xfId="10309"/>
    <cellStyle name="Normal 6 2 2 2 2 2" xfId="10310"/>
    <cellStyle name="Normal 6 2 2 2 2 2 2" xfId="10311"/>
    <cellStyle name="Normal 6 2 2 2 2 3" xfId="10312"/>
    <cellStyle name="Normal 6 2 2 2 3" xfId="10313"/>
    <cellStyle name="Normal 6 2 2 2 3 2" xfId="10314"/>
    <cellStyle name="Normal 6 2 2 2 4" xfId="10315"/>
    <cellStyle name="Normal 6 2 2 2 5" xfId="10316"/>
    <cellStyle name="Normal 6 2 2 3" xfId="10317"/>
    <cellStyle name="Normal 6 2 2 3 2" xfId="10318"/>
    <cellStyle name="Normal 6 2 2 3 2 2" xfId="10319"/>
    <cellStyle name="Normal 6 2 2 3 3" xfId="10320"/>
    <cellStyle name="Normal 6 2 2 4" xfId="10321"/>
    <cellStyle name="Normal 6 2 2 4 2" xfId="10322"/>
    <cellStyle name="Normal 6 2 2 5" xfId="10323"/>
    <cellStyle name="Normal 6 2 2 6" xfId="10324"/>
    <cellStyle name="Normal 6 2 3" xfId="10325"/>
    <cellStyle name="Normal 6 2 3 2" xfId="10326"/>
    <cellStyle name="Normal 6 2 3 2 2" xfId="10327"/>
    <cellStyle name="Normal 6 2 3 2 2 2" xfId="10328"/>
    <cellStyle name="Normal 6 2 3 2 3" xfId="10329"/>
    <cellStyle name="Normal 6 2 3 3" xfId="10330"/>
    <cellStyle name="Normal 6 2 3 3 2" xfId="10331"/>
    <cellStyle name="Normal 6 2 3 4" xfId="10332"/>
    <cellStyle name="Normal 6 2 3 5" xfId="10333"/>
    <cellStyle name="Normal 6 2 4" xfId="10334"/>
    <cellStyle name="Normal 6 2 4 2" xfId="10335"/>
    <cellStyle name="Normal 6 2 4 2 2" xfId="10336"/>
    <cellStyle name="Normal 6 2 4 3" xfId="10337"/>
    <cellStyle name="Normal 6 2 5" xfId="10338"/>
    <cellStyle name="Normal 6 2 5 2" xfId="10339"/>
    <cellStyle name="Normal 6 2 6" xfId="10340"/>
    <cellStyle name="Normal 6 2 7" xfId="10341"/>
    <cellStyle name="Normal 6 2 8" xfId="10342"/>
    <cellStyle name="Normal 6 3" xfId="10343"/>
    <cellStyle name="Normal 6 3 2" xfId="10344"/>
    <cellStyle name="Normal 6 3 2 2" xfId="10345"/>
    <cellStyle name="Normal 6 3 2 2 2" xfId="10346"/>
    <cellStyle name="Normal 6 3 2 2 2 2" xfId="10347"/>
    <cellStyle name="Normal 6 3 2 2 3" xfId="10348"/>
    <cellStyle name="Normal 6 3 2 3" xfId="10349"/>
    <cellStyle name="Normal 6 3 2 3 2" xfId="10350"/>
    <cellStyle name="Normal 6 3 2 4" xfId="10351"/>
    <cellStyle name="Normal 6 3 2 5" xfId="10352"/>
    <cellStyle name="Normal 6 3 3" xfId="10353"/>
    <cellStyle name="Normal 6 3 3 2" xfId="10354"/>
    <cellStyle name="Normal 6 3 3 2 2" xfId="10355"/>
    <cellStyle name="Normal 6 3 3 3" xfId="10356"/>
    <cellStyle name="Normal 6 3 4" xfId="10357"/>
    <cellStyle name="Normal 6 3 4 2" xfId="10358"/>
    <cellStyle name="Normal 6 3 5" xfId="10359"/>
    <cellStyle name="Normal 6 3 6" xfId="10360"/>
    <cellStyle name="Normal 6 3 7" xfId="10361"/>
    <cellStyle name="Normal 6 4" xfId="10362"/>
    <cellStyle name="Normal 6 4 2" xfId="10363"/>
    <cellStyle name="Normal 6 4 2 2" xfId="10364"/>
    <cellStyle name="Normal 6 4 2 2 2" xfId="10365"/>
    <cellStyle name="Normal 6 4 2 2 3" xfId="10366"/>
    <cellStyle name="Normal 6 4 2 3" xfId="10367"/>
    <cellStyle name="Normal 6 4 2 3 2" xfId="10368"/>
    <cellStyle name="Normal 6 4 2 4" xfId="10369"/>
    <cellStyle name="Normal 6 4 2 5" xfId="10370"/>
    <cellStyle name="Normal 6 4 2 6" xfId="10371"/>
    <cellStyle name="Normal 6 4 3" xfId="10372"/>
    <cellStyle name="Normal 6 4 3 2" xfId="10373"/>
    <cellStyle name="Normal 6 4 3 3" xfId="10374"/>
    <cellStyle name="Normal 6 4 4" xfId="10375"/>
    <cellStyle name="Normal 6 4 4 2" xfId="10376"/>
    <cellStyle name="Normal 6 4 4 3" xfId="10377"/>
    <cellStyle name="Normal 6 4 5" xfId="10378"/>
    <cellStyle name="Normal 6 4 5 2" xfId="10379"/>
    <cellStyle name="Normal 6 4 6" xfId="10380"/>
    <cellStyle name="Normal 6 4 7" xfId="10381"/>
    <cellStyle name="Normal 6 4 8" xfId="10382"/>
    <cellStyle name="Normal 6 5" xfId="10383"/>
    <cellStyle name="Normal 6 5 2" xfId="10384"/>
    <cellStyle name="Normal 6 5 2 2" xfId="10385"/>
    <cellStyle name="Normal 6 5 2 2 2" xfId="10386"/>
    <cellStyle name="Normal 6 5 2 3" xfId="10387"/>
    <cellStyle name="Normal 6 5 3" xfId="10388"/>
    <cellStyle name="Normal 6 5 3 2" xfId="10389"/>
    <cellStyle name="Normal 6 5 4" xfId="10390"/>
    <cellStyle name="Normal 6 5 5" xfId="10391"/>
    <cellStyle name="Normal 6 5 6" xfId="10392"/>
    <cellStyle name="Normal 6 6" xfId="10393"/>
    <cellStyle name="Normal 6 6 2" xfId="10394"/>
    <cellStyle name="Normal 6 6 2 2" xfId="10395"/>
    <cellStyle name="Normal 6 6 3" xfId="10396"/>
    <cellStyle name="Normal 6 6 4" xfId="10397"/>
    <cellStyle name="Normal 6 6 5" xfId="10398"/>
    <cellStyle name="Normal 6 7" xfId="10399"/>
    <cellStyle name="Normal 6 7 2" xfId="10400"/>
    <cellStyle name="Normal 6 7 3" xfId="10401"/>
    <cellStyle name="Normal 6 8" xfId="10402"/>
    <cellStyle name="Normal 6 8 2" xfId="10403"/>
    <cellStyle name="Normal 6 8 3" xfId="10404"/>
    <cellStyle name="Normal 6 9" xfId="10405"/>
    <cellStyle name="Normal 60" xfId="10406"/>
    <cellStyle name="Normal 61" xfId="10407"/>
    <cellStyle name="Normal 62" xfId="10408"/>
    <cellStyle name="Normal 63" xfId="10409"/>
    <cellStyle name="Normal 64" xfId="10410"/>
    <cellStyle name="Normal 65" xfId="10411"/>
    <cellStyle name="Normal 66" xfId="10412"/>
    <cellStyle name="Normal 67" xfId="10413"/>
    <cellStyle name="Normal 68" xfId="10414"/>
    <cellStyle name="Normal 69" xfId="10415"/>
    <cellStyle name="Normal 7" xfId="1859"/>
    <cellStyle name="Normal 7 10" xfId="10416"/>
    <cellStyle name="Normal 7 11" xfId="10417"/>
    <cellStyle name="Normal 7 2" xfId="10418"/>
    <cellStyle name="Normal 7 2 2" xfId="10419"/>
    <cellStyle name="Normal 7 2 2 2" xfId="10420"/>
    <cellStyle name="Normal 7 2 2 2 2" xfId="10421"/>
    <cellStyle name="Normal 7 2 2 2 2 2" xfId="10422"/>
    <cellStyle name="Normal 7 2 2 2 2 2 2" xfId="10423"/>
    <cellStyle name="Normal 7 2 2 2 2 2 2 2" xfId="10424"/>
    <cellStyle name="Normal 7 2 2 2 2 2 3" xfId="10425"/>
    <cellStyle name="Normal 7 2 2 2 2 3" xfId="10426"/>
    <cellStyle name="Normal 7 2 2 2 2 3 2" xfId="10427"/>
    <cellStyle name="Normal 7 2 2 2 2 4" xfId="10428"/>
    <cellStyle name="Normal 7 2 2 2 3" xfId="10429"/>
    <cellStyle name="Normal 7 2 2 2 3 2" xfId="10430"/>
    <cellStyle name="Normal 7 2 2 2 3 2 2" xfId="10431"/>
    <cellStyle name="Normal 7 2 2 2 3 3" xfId="10432"/>
    <cellStyle name="Normal 7 2 2 2 4" xfId="10433"/>
    <cellStyle name="Normal 7 2 2 2 4 2" xfId="10434"/>
    <cellStyle name="Normal 7 2 2 2 5" xfId="10435"/>
    <cellStyle name="Normal 7 2 2 2 6" xfId="10436"/>
    <cellStyle name="Normal 7 2 2 3" xfId="10437"/>
    <cellStyle name="Normal 7 2 2 3 2" xfId="10438"/>
    <cellStyle name="Normal 7 2 2 3 2 2" xfId="10439"/>
    <cellStyle name="Normal 7 2 2 3 2 2 2" xfId="10440"/>
    <cellStyle name="Normal 7 2 2 3 2 3" xfId="10441"/>
    <cellStyle name="Normal 7 2 2 3 3" xfId="10442"/>
    <cellStyle name="Normal 7 2 2 3 3 2" xfId="10443"/>
    <cellStyle name="Normal 7 2 2 3 4" xfId="10444"/>
    <cellStyle name="Normal 7 2 2 4" xfId="10445"/>
    <cellStyle name="Normal 7 2 2 4 2" xfId="10446"/>
    <cellStyle name="Normal 7 2 2 4 2 2" xfId="10447"/>
    <cellStyle name="Normal 7 2 2 4 3" xfId="10448"/>
    <cellStyle name="Normal 7 2 2 5" xfId="10449"/>
    <cellStyle name="Normal 7 2 2 5 2" xfId="10450"/>
    <cellStyle name="Normal 7 2 2 6" xfId="10451"/>
    <cellStyle name="Normal 7 2 2 7" xfId="10452"/>
    <cellStyle name="Normal 7 2 3" xfId="10453"/>
    <cellStyle name="Normal 7 2 3 2" xfId="10454"/>
    <cellStyle name="Normal 7 2 3 2 2" xfId="10455"/>
    <cellStyle name="Normal 7 2 3 2 2 2" xfId="10456"/>
    <cellStyle name="Normal 7 2 3 2 2 2 2" xfId="10457"/>
    <cellStyle name="Normal 7 2 3 2 2 3" xfId="10458"/>
    <cellStyle name="Normal 7 2 3 2 3" xfId="10459"/>
    <cellStyle name="Normal 7 2 3 2 3 2" xfId="10460"/>
    <cellStyle name="Normal 7 2 3 2 4" xfId="10461"/>
    <cellStyle name="Normal 7 2 3 3" xfId="10462"/>
    <cellStyle name="Normal 7 2 3 3 2" xfId="10463"/>
    <cellStyle name="Normal 7 2 3 3 2 2" xfId="10464"/>
    <cellStyle name="Normal 7 2 3 3 3" xfId="10465"/>
    <cellStyle name="Normal 7 2 3 4" xfId="10466"/>
    <cellStyle name="Normal 7 2 3 4 2" xfId="10467"/>
    <cellStyle name="Normal 7 2 3 5" xfId="10468"/>
    <cellStyle name="Normal 7 2 3 6" xfId="10469"/>
    <cellStyle name="Normal 7 2 4" xfId="10470"/>
    <cellStyle name="Normal 7 2 4 2" xfId="10471"/>
    <cellStyle name="Normal 7 2 4 2 2" xfId="10472"/>
    <cellStyle name="Normal 7 2 4 2 2 2" xfId="10473"/>
    <cellStyle name="Normal 7 2 4 2 2 2 2" xfId="10474"/>
    <cellStyle name="Normal 7 2 4 2 2 3" xfId="10475"/>
    <cellStyle name="Normal 7 2 4 2 3" xfId="10476"/>
    <cellStyle name="Normal 7 2 4 2 3 2" xfId="10477"/>
    <cellStyle name="Normal 7 2 4 2 4" xfId="10478"/>
    <cellStyle name="Normal 7 2 4 3" xfId="10479"/>
    <cellStyle name="Normal 7 2 4 3 2" xfId="10480"/>
    <cellStyle name="Normal 7 2 4 3 2 2" xfId="10481"/>
    <cellStyle name="Normal 7 2 4 3 3" xfId="10482"/>
    <cellStyle name="Normal 7 2 4 4" xfId="10483"/>
    <cellStyle name="Normal 7 2 4 4 2" xfId="10484"/>
    <cellStyle name="Normal 7 2 4 5" xfId="10485"/>
    <cellStyle name="Normal 7 2 5" xfId="10486"/>
    <cellStyle name="Normal 7 2 5 2" xfId="10487"/>
    <cellStyle name="Normal 7 2 5 2 2" xfId="10488"/>
    <cellStyle name="Normal 7 2 5 2 2 2" xfId="10489"/>
    <cellStyle name="Normal 7 2 5 2 3" xfId="10490"/>
    <cellStyle name="Normal 7 2 5 3" xfId="10491"/>
    <cellStyle name="Normal 7 2 5 3 2" xfId="10492"/>
    <cellStyle name="Normal 7 2 5 4" xfId="10493"/>
    <cellStyle name="Normal 7 2 6" xfId="10494"/>
    <cellStyle name="Normal 7 2 6 2" xfId="10495"/>
    <cellStyle name="Normal 7 2 6 2 2" xfId="10496"/>
    <cellStyle name="Normal 7 2 6 3" xfId="10497"/>
    <cellStyle name="Normal 7 2 7" xfId="10498"/>
    <cellStyle name="Normal 7 2 7 2" xfId="10499"/>
    <cellStyle name="Normal 7 2 8" xfId="10500"/>
    <cellStyle name="Normal 7 2 9" xfId="10501"/>
    <cellStyle name="Normal 7 3" xfId="10502"/>
    <cellStyle name="Normal 7 3 2" xfId="10503"/>
    <cellStyle name="Normal 7 3 2 2" xfId="10504"/>
    <cellStyle name="Normal 7 3 2 2 2" xfId="10505"/>
    <cellStyle name="Normal 7 3 2 2 2 2" xfId="10506"/>
    <cellStyle name="Normal 7 3 2 2 2 2 2" xfId="10507"/>
    <cellStyle name="Normal 7 3 2 2 2 3" xfId="10508"/>
    <cellStyle name="Normal 7 3 2 2 3" xfId="10509"/>
    <cellStyle name="Normal 7 3 2 2 3 2" xfId="10510"/>
    <cellStyle name="Normal 7 3 2 2 4" xfId="10511"/>
    <cellStyle name="Normal 7 3 2 3" xfId="10512"/>
    <cellStyle name="Normal 7 3 2 3 2" xfId="10513"/>
    <cellStyle name="Normal 7 3 2 3 2 2" xfId="10514"/>
    <cellStyle name="Normal 7 3 2 3 3" xfId="10515"/>
    <cellStyle name="Normal 7 3 2 4" xfId="10516"/>
    <cellStyle name="Normal 7 3 2 4 2" xfId="10517"/>
    <cellStyle name="Normal 7 3 2 5" xfId="10518"/>
    <cellStyle name="Normal 7 3 2 6" xfId="10519"/>
    <cellStyle name="Normal 7 3 3" xfId="10520"/>
    <cellStyle name="Normal 7 3 3 2" xfId="10521"/>
    <cellStyle name="Normal 7 3 3 2 2" xfId="10522"/>
    <cellStyle name="Normal 7 3 3 2 2 2" xfId="10523"/>
    <cellStyle name="Normal 7 3 3 2 3" xfId="10524"/>
    <cellStyle name="Normal 7 3 3 3" xfId="10525"/>
    <cellStyle name="Normal 7 3 3 3 2" xfId="10526"/>
    <cellStyle name="Normal 7 3 3 4" xfId="10527"/>
    <cellStyle name="Normal 7 3 4" xfId="10528"/>
    <cellStyle name="Normal 7 3 4 2" xfId="10529"/>
    <cellStyle name="Normal 7 3 4 2 2" xfId="10530"/>
    <cellStyle name="Normal 7 3 4 3" xfId="10531"/>
    <cellStyle name="Normal 7 3 5" xfId="10532"/>
    <cellStyle name="Normal 7 3 5 2" xfId="10533"/>
    <cellStyle name="Normal 7 3 6" xfId="10534"/>
    <cellStyle name="Normal 7 3 7" xfId="10535"/>
    <cellStyle name="Normal 7 4" xfId="10536"/>
    <cellStyle name="Normal 7 4 2" xfId="10537"/>
    <cellStyle name="Normal 7 4 2 2" xfId="10538"/>
    <cellStyle name="Normal 7 4 2 2 2" xfId="10539"/>
    <cellStyle name="Normal 7 4 2 2 2 2" xfId="10540"/>
    <cellStyle name="Normal 7 4 2 2 3" xfId="10541"/>
    <cellStyle name="Normal 7 4 2 3" xfId="10542"/>
    <cellStyle name="Normal 7 4 2 3 2" xfId="10543"/>
    <cellStyle name="Normal 7 4 2 4" xfId="10544"/>
    <cellStyle name="Normal 7 4 2 5" xfId="10545"/>
    <cellStyle name="Normal 7 4 3" xfId="10546"/>
    <cellStyle name="Normal 7 4 3 2" xfId="10547"/>
    <cellStyle name="Normal 7 4 3 2 2" xfId="10548"/>
    <cellStyle name="Normal 7 4 3 3" xfId="10549"/>
    <cellStyle name="Normal 7 4 4" xfId="10550"/>
    <cellStyle name="Normal 7 4 4 2" xfId="10551"/>
    <cellStyle name="Normal 7 4 5" xfId="10552"/>
    <cellStyle name="Normal 7 4 6" xfId="10553"/>
    <cellStyle name="Normal 7 4 7" xfId="10554"/>
    <cellStyle name="Normal 7 5" xfId="10555"/>
    <cellStyle name="Normal 7 5 2" xfId="10556"/>
    <cellStyle name="Normal 7 5 2 2" xfId="10557"/>
    <cellStyle name="Normal 7 5 2 2 2" xfId="10558"/>
    <cellStyle name="Normal 7 5 2 2 2 2" xfId="10559"/>
    <cellStyle name="Normal 7 5 2 2 3" xfId="10560"/>
    <cellStyle name="Normal 7 5 2 3" xfId="10561"/>
    <cellStyle name="Normal 7 5 2 3 2" xfId="10562"/>
    <cellStyle name="Normal 7 5 2 4" xfId="10563"/>
    <cellStyle name="Normal 7 5 3" xfId="10564"/>
    <cellStyle name="Normal 7 5 3 2" xfId="10565"/>
    <cellStyle name="Normal 7 5 3 2 2" xfId="10566"/>
    <cellStyle name="Normal 7 5 3 3" xfId="10567"/>
    <cellStyle name="Normal 7 5 4" xfId="10568"/>
    <cellStyle name="Normal 7 5 4 2" xfId="10569"/>
    <cellStyle name="Normal 7 5 5" xfId="10570"/>
    <cellStyle name="Normal 7 5 6" xfId="10571"/>
    <cellStyle name="Normal 7 6" xfId="10572"/>
    <cellStyle name="Normal 7 6 2" xfId="10573"/>
    <cellStyle name="Normal 7 6 2 2" xfId="10574"/>
    <cellStyle name="Normal 7 6 2 2 2" xfId="10575"/>
    <cellStyle name="Normal 7 6 2 3" xfId="10576"/>
    <cellStyle name="Normal 7 6 3" xfId="10577"/>
    <cellStyle name="Normal 7 6 3 2" xfId="10578"/>
    <cellStyle name="Normal 7 6 4" xfId="10579"/>
    <cellStyle name="Normal 7 7" xfId="10580"/>
    <cellStyle name="Normal 7 7 2" xfId="10581"/>
    <cellStyle name="Normal 7 7 2 2" xfId="10582"/>
    <cellStyle name="Normal 7 7 3" xfId="10583"/>
    <cellStyle name="Normal 7 8" xfId="10584"/>
    <cellStyle name="Normal 7 8 2" xfId="10585"/>
    <cellStyle name="Normal 7 8 2 2" xfId="10586"/>
    <cellStyle name="Normal 7 8 3" xfId="10587"/>
    <cellStyle name="Normal 7 9" xfId="10588"/>
    <cellStyle name="Normal 7 9 2" xfId="10589"/>
    <cellStyle name="Normal 70" xfId="10590"/>
    <cellStyle name="Normal 71" xfId="10591"/>
    <cellStyle name="Normal 72" xfId="15121"/>
    <cellStyle name="Normal 73" xfId="15124"/>
    <cellStyle name="Normal 74" xfId="15125"/>
    <cellStyle name="Normal 75" xfId="15129"/>
    <cellStyle name="Normal 76" xfId="15133"/>
    <cellStyle name="Normal 77" xfId="15134"/>
    <cellStyle name="Normal 78" xfId="15139"/>
    <cellStyle name="Normal 78 2" xfId="15142"/>
    <cellStyle name="Normal 79" xfId="15140"/>
    <cellStyle name="Normal 79 2" xfId="15145"/>
    <cellStyle name="Normal 8" xfId="1860"/>
    <cellStyle name="Normal 8 2" xfId="10592"/>
    <cellStyle name="Normal 8 2 2" xfId="2106"/>
    <cellStyle name="Normal 8 2 2 2" xfId="10593"/>
    <cellStyle name="Normal 8 2 2 2 2" xfId="10594"/>
    <cellStyle name="Normal 8 2 2 2 2 2" xfId="10595"/>
    <cellStyle name="Normal 8 2 2 2 2 2 2" xfId="10596"/>
    <cellStyle name="Normal 8 2 2 2 2 3" xfId="10597"/>
    <cellStyle name="Normal 8 2 2 2 3" xfId="10598"/>
    <cellStyle name="Normal 8 2 2 2 3 2" xfId="10599"/>
    <cellStyle name="Normal 8 2 2 2 4" xfId="10600"/>
    <cellStyle name="Normal 8 2 2 2 5" xfId="10601"/>
    <cellStyle name="Normal 8 2 2 3" xfId="10602"/>
    <cellStyle name="Normal 8 2 2 3 2" xfId="10603"/>
    <cellStyle name="Normal 8 2 2 3 2 2" xfId="10604"/>
    <cellStyle name="Normal 8 2 2 3 3" xfId="10605"/>
    <cellStyle name="Normal 8 2 2 4" xfId="10606"/>
    <cellStyle name="Normal 8 2 2 4 2" xfId="10607"/>
    <cellStyle name="Normal 8 2 2 5" xfId="10608"/>
    <cellStyle name="Normal 8 2 2 6" xfId="10609"/>
    <cellStyle name="Normal 8 2 3" xfId="10610"/>
    <cellStyle name="Normal 8 2 3 2" xfId="10611"/>
    <cellStyle name="Normal 8 2 3 2 2" xfId="10612"/>
    <cellStyle name="Normal 8 2 3 2 2 2" xfId="10613"/>
    <cellStyle name="Normal 8 2 3 2 3" xfId="10614"/>
    <cellStyle name="Normal 8 2 3 3" xfId="10615"/>
    <cellStyle name="Normal 8 2 3 3 2" xfId="10616"/>
    <cellStyle name="Normal 8 2 3 4" xfId="10617"/>
    <cellStyle name="Normal 8 2 3 5" xfId="10618"/>
    <cellStyle name="Normal 8 2 4" xfId="10619"/>
    <cellStyle name="Normal 8 2 4 2" xfId="10620"/>
    <cellStyle name="Normal 8 2 4 2 2" xfId="10621"/>
    <cellStyle name="Normal 8 2 4 3" xfId="10622"/>
    <cellStyle name="Normal 8 2 5" xfId="10623"/>
    <cellStyle name="Normal 8 2 5 2" xfId="10624"/>
    <cellStyle name="Normal 8 2 6" xfId="10625"/>
    <cellStyle name="Normal 8 2 7" xfId="10626"/>
    <cellStyle name="Normal 8 2 8" xfId="10627"/>
    <cellStyle name="Normal 8 3" xfId="2109"/>
    <cellStyle name="Normal 8 3 2" xfId="10628"/>
    <cellStyle name="Normal 8 3 2 2" xfId="10629"/>
    <cellStyle name="Normal 8 3 2 2 2" xfId="10630"/>
    <cellStyle name="Normal 8 3 2 2 2 2" xfId="10631"/>
    <cellStyle name="Normal 8 3 2 2 3" xfId="10632"/>
    <cellStyle name="Normal 8 3 2 3" xfId="10633"/>
    <cellStyle name="Normal 8 3 2 3 2" xfId="10634"/>
    <cellStyle name="Normal 8 3 2 4" xfId="10635"/>
    <cellStyle name="Normal 8 3 2 5" xfId="10636"/>
    <cellStyle name="Normal 8 3 3" xfId="10637"/>
    <cellStyle name="Normal 8 3 3 2" xfId="10638"/>
    <cellStyle name="Normal 8 3 3 2 2" xfId="10639"/>
    <cellStyle name="Normal 8 3 3 3" xfId="10640"/>
    <cellStyle name="Normal 8 3 4" xfId="10641"/>
    <cellStyle name="Normal 8 3 4 2" xfId="10642"/>
    <cellStyle name="Normal 8 3 5" xfId="10643"/>
    <cellStyle name="Normal 8 3 6" xfId="10644"/>
    <cellStyle name="Normal 8 4" xfId="10645"/>
    <cellStyle name="Normal 8 4 2" xfId="10646"/>
    <cellStyle name="Normal 8 4 2 2" xfId="10647"/>
    <cellStyle name="Normal 8 4 2 2 2" xfId="10648"/>
    <cellStyle name="Normal 8 4 2 3" xfId="10649"/>
    <cellStyle name="Normal 8 4 3" xfId="10650"/>
    <cellStyle name="Normal 8 4 3 2" xfId="10651"/>
    <cellStyle name="Normal 8 4 4" xfId="10652"/>
    <cellStyle name="Normal 8 4 5" xfId="10653"/>
    <cellStyle name="Normal 8 5" xfId="10654"/>
    <cellStyle name="Normal 8 5 2" xfId="10655"/>
    <cellStyle name="Normal 8 5 2 2" xfId="10656"/>
    <cellStyle name="Normal 8 5 3" xfId="10657"/>
    <cellStyle name="Normal 8 6" xfId="10658"/>
    <cellStyle name="Normal 8 6 2" xfId="10659"/>
    <cellStyle name="Normal 8 7" xfId="10660"/>
    <cellStyle name="Normal 8 8" xfId="10661"/>
    <cellStyle name="Normal 80" xfId="15144"/>
    <cellStyle name="Normal 80 2" xfId="15146"/>
    <cellStyle name="Normal 84" xfId="15135"/>
    <cellStyle name="Normal 9" xfId="1861"/>
    <cellStyle name="Normal 9 2" xfId="10662"/>
    <cellStyle name="Normal 9 2 2" xfId="10663"/>
    <cellStyle name="Normal 9 2 2 2" xfId="10664"/>
    <cellStyle name="Normal 9 2 2 2 2" xfId="10665"/>
    <cellStyle name="Normal 9 2 2 2 2 2" xfId="10666"/>
    <cellStyle name="Normal 9 2 2 2 2 2 2" xfId="10667"/>
    <cellStyle name="Normal 9 2 2 2 2 3" xfId="10668"/>
    <cellStyle name="Normal 9 2 2 2 3" xfId="10669"/>
    <cellStyle name="Normal 9 2 2 2 3 2" xfId="10670"/>
    <cellStyle name="Normal 9 2 2 2 4" xfId="10671"/>
    <cellStyle name="Normal 9 2 2 2 5" xfId="10672"/>
    <cellStyle name="Normal 9 2 2 2 6" xfId="10673"/>
    <cellStyle name="Normal 9 2 2 3" xfId="10674"/>
    <cellStyle name="Normal 9 2 2 3 2" xfId="10675"/>
    <cellStyle name="Normal 9 2 2 3 2 2" xfId="10676"/>
    <cellStyle name="Normal 9 2 2 3 3" xfId="10677"/>
    <cellStyle name="Normal 9 2 2 4" xfId="10678"/>
    <cellStyle name="Normal 9 2 2 4 2" xfId="10679"/>
    <cellStyle name="Normal 9 2 2 5" xfId="10680"/>
    <cellStyle name="Normal 9 2 2 6" xfId="10681"/>
    <cellStyle name="Normal 9 2 2 7" xfId="10682"/>
    <cellStyle name="Normal 9 2 3" xfId="10683"/>
    <cellStyle name="Normal 9 2 3 2" xfId="10684"/>
    <cellStyle name="Normal 9 2 3 2 2" xfId="10685"/>
    <cellStyle name="Normal 9 2 3 2 2 2" xfId="10686"/>
    <cellStyle name="Normal 9 2 3 2 3" xfId="10687"/>
    <cellStyle name="Normal 9 2 3 3" xfId="10688"/>
    <cellStyle name="Normal 9 2 3 3 2" xfId="10689"/>
    <cellStyle name="Normal 9 2 3 4" xfId="10690"/>
    <cellStyle name="Normal 9 2 3 5" xfId="10691"/>
    <cellStyle name="Normal 9 2 3 6" xfId="10692"/>
    <cellStyle name="Normal 9 2 4" xfId="10693"/>
    <cellStyle name="Normal 9 2 4 2" xfId="10694"/>
    <cellStyle name="Normal 9 2 4 2 2" xfId="10695"/>
    <cellStyle name="Normal 9 2 4 3" xfId="10696"/>
    <cellStyle name="Normal 9 2 4 4" xfId="10697"/>
    <cellStyle name="Normal 9 2 5" xfId="10698"/>
    <cellStyle name="Normal 9 2 5 2" xfId="10699"/>
    <cellStyle name="Normal 9 2 6" xfId="10700"/>
    <cellStyle name="Normal 9 2 7" xfId="10701"/>
    <cellStyle name="Normal 9 2 8" xfId="10702"/>
    <cellStyle name="Normal 9 3" xfId="10703"/>
    <cellStyle name="Normal 9 3 2" xfId="10704"/>
    <cellStyle name="Normal 9 3 2 2" xfId="10705"/>
    <cellStyle name="Normal 9 3 2 2 2" xfId="10706"/>
    <cellStyle name="Normal 9 3 2 2 2 2" xfId="10707"/>
    <cellStyle name="Normal 9 3 2 2 3" xfId="10708"/>
    <cellStyle name="Normal 9 3 2 3" xfId="10709"/>
    <cellStyle name="Normal 9 3 2 3 2" xfId="10710"/>
    <cellStyle name="Normal 9 3 2 4" xfId="10711"/>
    <cellStyle name="Normal 9 3 2 5" xfId="10712"/>
    <cellStyle name="Normal 9 3 2 6" xfId="10713"/>
    <cellStyle name="Normal 9 3 3" xfId="10714"/>
    <cellStyle name="Normal 9 3 3 2" xfId="10715"/>
    <cellStyle name="Normal 9 3 3 2 2" xfId="10716"/>
    <cellStyle name="Normal 9 3 3 3" xfId="10717"/>
    <cellStyle name="Normal 9 3 3 4" xfId="10718"/>
    <cellStyle name="Normal 9 3 4" xfId="10719"/>
    <cellStyle name="Normal 9 3 4 2" xfId="10720"/>
    <cellStyle name="Normal 9 3 5" xfId="10721"/>
    <cellStyle name="Normal 9 3 6" xfId="10722"/>
    <cellStyle name="Normal 9 3 7" xfId="10723"/>
    <cellStyle name="Normal 9 4" xfId="10724"/>
    <cellStyle name="Normal 9 4 2" xfId="10725"/>
    <cellStyle name="Normal 9 4 2 2" xfId="10726"/>
    <cellStyle name="Normal 9 4 2 2 2" xfId="10727"/>
    <cellStyle name="Normal 9 4 2 3" xfId="10728"/>
    <cellStyle name="Normal 9 4 3" xfId="10729"/>
    <cellStyle name="Normal 9 4 3 2" xfId="10730"/>
    <cellStyle name="Normal 9 4 4" xfId="10731"/>
    <cellStyle name="Normal 9 4 5" xfId="10732"/>
    <cellStyle name="Normal 9 4 6" xfId="10733"/>
    <cellStyle name="Normal 9 5" xfId="10734"/>
    <cellStyle name="Normal 9 5 2" xfId="10735"/>
    <cellStyle name="Normal 9 5 2 2" xfId="10736"/>
    <cellStyle name="Normal 9 5 3" xfId="10737"/>
    <cellStyle name="Normal 9 5 4" xfId="10738"/>
    <cellStyle name="Normal 9 6" xfId="10739"/>
    <cellStyle name="Normal 9 6 2" xfId="10740"/>
    <cellStyle name="Normal 9 7" xfId="10741"/>
    <cellStyle name="Normal 9 8" xfId="10742"/>
    <cellStyle name="Normal 9 9" xfId="10743"/>
    <cellStyle name="Normal_LGE Filed Test Period Billing Exhibits - SBR Summary" xfId="4"/>
    <cellStyle name="Note 10" xfId="1862"/>
    <cellStyle name="Note 10 10" xfId="10744"/>
    <cellStyle name="Note 10 10 2" xfId="10745"/>
    <cellStyle name="Note 10 11" xfId="10746"/>
    <cellStyle name="Note 10 12" xfId="10747"/>
    <cellStyle name="Note 10 13" xfId="10748"/>
    <cellStyle name="Note 10 2" xfId="1863"/>
    <cellStyle name="Note 10 2 10" xfId="10749"/>
    <cellStyle name="Note 10 2 2" xfId="10750"/>
    <cellStyle name="Note 10 2 2 2" xfId="10751"/>
    <cellStyle name="Note 10 2 3" xfId="10752"/>
    <cellStyle name="Note 10 2 3 2" xfId="10753"/>
    <cellStyle name="Note 10 2 4" xfId="10754"/>
    <cellStyle name="Note 10 2 4 2" xfId="10755"/>
    <cellStyle name="Note 10 2 5" xfId="10756"/>
    <cellStyle name="Note 10 2 5 2" xfId="10757"/>
    <cellStyle name="Note 10 2 6" xfId="10758"/>
    <cellStyle name="Note 10 2 6 2" xfId="10759"/>
    <cellStyle name="Note 10 2 7" xfId="10760"/>
    <cellStyle name="Note 10 2 7 2" xfId="10761"/>
    <cellStyle name="Note 10 2 8" xfId="10762"/>
    <cellStyle name="Note 10 2 8 2" xfId="10763"/>
    <cellStyle name="Note 10 2 9" xfId="10764"/>
    <cellStyle name="Note 10 2 9 2" xfId="10765"/>
    <cellStyle name="Note 10 3" xfId="1864"/>
    <cellStyle name="Note 10 3 2" xfId="10766"/>
    <cellStyle name="Note 10 4" xfId="1865"/>
    <cellStyle name="Note 10 4 2" xfId="10767"/>
    <cellStyle name="Note 10 5" xfId="1866"/>
    <cellStyle name="Note 10 5 2" xfId="10768"/>
    <cellStyle name="Note 10 6" xfId="10769"/>
    <cellStyle name="Note 10 6 2" xfId="10770"/>
    <cellStyle name="Note 10 7" xfId="10771"/>
    <cellStyle name="Note 10 7 2" xfId="10772"/>
    <cellStyle name="Note 10 8" xfId="10773"/>
    <cellStyle name="Note 10 8 2" xfId="10774"/>
    <cellStyle name="Note 10 9" xfId="10775"/>
    <cellStyle name="Note 10 9 2" xfId="10776"/>
    <cellStyle name="Note 11" xfId="1867"/>
    <cellStyle name="Note 11 10" xfId="10777"/>
    <cellStyle name="Note 11 10 2" xfId="10778"/>
    <cellStyle name="Note 11 11" xfId="10779"/>
    <cellStyle name="Note 11 12" xfId="10780"/>
    <cellStyle name="Note 11 13" xfId="10781"/>
    <cellStyle name="Note 11 2" xfId="1868"/>
    <cellStyle name="Note 11 2 10" xfId="10782"/>
    <cellStyle name="Note 11 2 2" xfId="10783"/>
    <cellStyle name="Note 11 2 2 2" xfId="10784"/>
    <cellStyle name="Note 11 2 3" xfId="10785"/>
    <cellStyle name="Note 11 2 3 2" xfId="10786"/>
    <cellStyle name="Note 11 2 4" xfId="10787"/>
    <cellStyle name="Note 11 2 4 2" xfId="10788"/>
    <cellStyle name="Note 11 2 5" xfId="10789"/>
    <cellStyle name="Note 11 2 5 2" xfId="10790"/>
    <cellStyle name="Note 11 2 6" xfId="10791"/>
    <cellStyle name="Note 11 2 6 2" xfId="10792"/>
    <cellStyle name="Note 11 2 7" xfId="10793"/>
    <cellStyle name="Note 11 2 7 2" xfId="10794"/>
    <cellStyle name="Note 11 2 8" xfId="10795"/>
    <cellStyle name="Note 11 2 8 2" xfId="10796"/>
    <cellStyle name="Note 11 2 9" xfId="10797"/>
    <cellStyle name="Note 11 2 9 2" xfId="10798"/>
    <cellStyle name="Note 11 3" xfId="1869"/>
    <cellStyle name="Note 11 3 2" xfId="10799"/>
    <cellStyle name="Note 11 4" xfId="1870"/>
    <cellStyle name="Note 11 4 2" xfId="10800"/>
    <cellStyle name="Note 11 5" xfId="1871"/>
    <cellStyle name="Note 11 5 2" xfId="10801"/>
    <cellStyle name="Note 11 6" xfId="10802"/>
    <cellStyle name="Note 11 6 2" xfId="10803"/>
    <cellStyle name="Note 11 7" xfId="10804"/>
    <cellStyle name="Note 11 7 2" xfId="10805"/>
    <cellStyle name="Note 11 8" xfId="10806"/>
    <cellStyle name="Note 11 8 2" xfId="10807"/>
    <cellStyle name="Note 11 9" xfId="10808"/>
    <cellStyle name="Note 11 9 2" xfId="10809"/>
    <cellStyle name="Note 12" xfId="1872"/>
    <cellStyle name="Note 12 10" xfId="10810"/>
    <cellStyle name="Note 12 10 2" xfId="10811"/>
    <cellStyle name="Note 12 11" xfId="10812"/>
    <cellStyle name="Note 12 12" xfId="10813"/>
    <cellStyle name="Note 12 13" xfId="10814"/>
    <cellStyle name="Note 12 2" xfId="10815"/>
    <cellStyle name="Note 12 2 10" xfId="10816"/>
    <cellStyle name="Note 12 2 2" xfId="10817"/>
    <cellStyle name="Note 12 2 2 2" xfId="10818"/>
    <cellStyle name="Note 12 2 3" xfId="10819"/>
    <cellStyle name="Note 12 2 3 2" xfId="10820"/>
    <cellStyle name="Note 12 2 4" xfId="10821"/>
    <cellStyle name="Note 12 2 4 2" xfId="10822"/>
    <cellStyle name="Note 12 2 5" xfId="10823"/>
    <cellStyle name="Note 12 2 5 2" xfId="10824"/>
    <cellStyle name="Note 12 2 6" xfId="10825"/>
    <cellStyle name="Note 12 2 6 2" xfId="10826"/>
    <cellStyle name="Note 12 2 7" xfId="10827"/>
    <cellStyle name="Note 12 2 7 2" xfId="10828"/>
    <cellStyle name="Note 12 2 8" xfId="10829"/>
    <cellStyle name="Note 12 2 8 2" xfId="10830"/>
    <cellStyle name="Note 12 2 9" xfId="10831"/>
    <cellStyle name="Note 12 2 9 2" xfId="10832"/>
    <cellStyle name="Note 12 3" xfId="10833"/>
    <cellStyle name="Note 12 3 2" xfId="10834"/>
    <cellStyle name="Note 12 4" xfId="10835"/>
    <cellStyle name="Note 12 4 2" xfId="10836"/>
    <cellStyle name="Note 12 5" xfId="10837"/>
    <cellStyle name="Note 12 5 2" xfId="10838"/>
    <cellStyle name="Note 12 6" xfId="10839"/>
    <cellStyle name="Note 12 6 2" xfId="10840"/>
    <cellStyle name="Note 12 7" xfId="10841"/>
    <cellStyle name="Note 12 7 2" xfId="10842"/>
    <cellStyle name="Note 12 8" xfId="10843"/>
    <cellStyle name="Note 12 8 2" xfId="10844"/>
    <cellStyle name="Note 12 9" xfId="10845"/>
    <cellStyle name="Note 12 9 2" xfId="10846"/>
    <cellStyle name="Note 13" xfId="1873"/>
    <cellStyle name="Note 13 10" xfId="10847"/>
    <cellStyle name="Note 13 10 2" xfId="10848"/>
    <cellStyle name="Note 13 11" xfId="10849"/>
    <cellStyle name="Note 13 12" xfId="10850"/>
    <cellStyle name="Note 13 13" xfId="10851"/>
    <cellStyle name="Note 13 2" xfId="10852"/>
    <cellStyle name="Note 13 2 10" xfId="10853"/>
    <cellStyle name="Note 13 2 2" xfId="10854"/>
    <cellStyle name="Note 13 2 2 2" xfId="10855"/>
    <cellStyle name="Note 13 2 3" xfId="10856"/>
    <cellStyle name="Note 13 2 3 2" xfId="10857"/>
    <cellStyle name="Note 13 2 4" xfId="10858"/>
    <cellStyle name="Note 13 2 4 2" xfId="10859"/>
    <cellStyle name="Note 13 2 5" xfId="10860"/>
    <cellStyle name="Note 13 2 5 2" xfId="10861"/>
    <cellStyle name="Note 13 2 6" xfId="10862"/>
    <cellStyle name="Note 13 2 6 2" xfId="10863"/>
    <cellStyle name="Note 13 2 7" xfId="10864"/>
    <cellStyle name="Note 13 2 7 2" xfId="10865"/>
    <cellStyle name="Note 13 2 8" xfId="10866"/>
    <cellStyle name="Note 13 2 8 2" xfId="10867"/>
    <cellStyle name="Note 13 2 9" xfId="10868"/>
    <cellStyle name="Note 13 2 9 2" xfId="10869"/>
    <cellStyle name="Note 13 3" xfId="10870"/>
    <cellStyle name="Note 13 3 2" xfId="10871"/>
    <cellStyle name="Note 13 4" xfId="10872"/>
    <cellStyle name="Note 13 4 2" xfId="10873"/>
    <cellStyle name="Note 13 5" xfId="10874"/>
    <cellStyle name="Note 13 5 2" xfId="10875"/>
    <cellStyle name="Note 13 6" xfId="10876"/>
    <cellStyle name="Note 13 6 2" xfId="10877"/>
    <cellStyle name="Note 13 7" xfId="10878"/>
    <cellStyle name="Note 13 7 2" xfId="10879"/>
    <cellStyle name="Note 13 8" xfId="10880"/>
    <cellStyle name="Note 13 8 2" xfId="10881"/>
    <cellStyle name="Note 13 9" xfId="10882"/>
    <cellStyle name="Note 13 9 2" xfId="10883"/>
    <cellStyle name="Note 14" xfId="1874"/>
    <cellStyle name="Note 14 10" xfId="10884"/>
    <cellStyle name="Note 14 10 2" xfId="10885"/>
    <cellStyle name="Note 14 11" xfId="10886"/>
    <cellStyle name="Note 14 12" xfId="10887"/>
    <cellStyle name="Note 14 13" xfId="10888"/>
    <cellStyle name="Note 14 2" xfId="10889"/>
    <cellStyle name="Note 14 2 10" xfId="10890"/>
    <cellStyle name="Note 14 2 2" xfId="10891"/>
    <cellStyle name="Note 14 2 2 2" xfId="10892"/>
    <cellStyle name="Note 14 2 3" xfId="10893"/>
    <cellStyle name="Note 14 2 3 2" xfId="10894"/>
    <cellStyle name="Note 14 2 4" xfId="10895"/>
    <cellStyle name="Note 14 2 4 2" xfId="10896"/>
    <cellStyle name="Note 14 2 5" xfId="10897"/>
    <cellStyle name="Note 14 2 5 2" xfId="10898"/>
    <cellStyle name="Note 14 2 6" xfId="10899"/>
    <cellStyle name="Note 14 2 6 2" xfId="10900"/>
    <cellStyle name="Note 14 2 7" xfId="10901"/>
    <cellStyle name="Note 14 2 7 2" xfId="10902"/>
    <cellStyle name="Note 14 2 8" xfId="10903"/>
    <cellStyle name="Note 14 2 8 2" xfId="10904"/>
    <cellStyle name="Note 14 2 9" xfId="10905"/>
    <cellStyle name="Note 14 2 9 2" xfId="10906"/>
    <cellStyle name="Note 14 3" xfId="10907"/>
    <cellStyle name="Note 14 3 2" xfId="10908"/>
    <cellStyle name="Note 14 4" xfId="10909"/>
    <cellStyle name="Note 14 4 2" xfId="10910"/>
    <cellStyle name="Note 14 5" xfId="10911"/>
    <cellStyle name="Note 14 5 2" xfId="10912"/>
    <cellStyle name="Note 14 6" xfId="10913"/>
    <cellStyle name="Note 14 6 2" xfId="10914"/>
    <cellStyle name="Note 14 7" xfId="10915"/>
    <cellStyle name="Note 14 7 2" xfId="10916"/>
    <cellStyle name="Note 14 8" xfId="10917"/>
    <cellStyle name="Note 14 8 2" xfId="10918"/>
    <cellStyle name="Note 14 9" xfId="10919"/>
    <cellStyle name="Note 14 9 2" xfId="10920"/>
    <cellStyle name="Note 15" xfId="1875"/>
    <cellStyle name="Note 15 10" xfId="10921"/>
    <cellStyle name="Note 15 10 2" xfId="10922"/>
    <cellStyle name="Note 15 11" xfId="10923"/>
    <cellStyle name="Note 15 12" xfId="10924"/>
    <cellStyle name="Note 15 2" xfId="1876"/>
    <cellStyle name="Note 15 2 10" xfId="10925"/>
    <cellStyle name="Note 15 2 2" xfId="10926"/>
    <cellStyle name="Note 15 2 2 2" xfId="10927"/>
    <cellStyle name="Note 15 2 3" xfId="10928"/>
    <cellStyle name="Note 15 2 3 2" xfId="10929"/>
    <cellStyle name="Note 15 2 4" xfId="10930"/>
    <cellStyle name="Note 15 2 4 2" xfId="10931"/>
    <cellStyle name="Note 15 2 5" xfId="10932"/>
    <cellStyle name="Note 15 2 5 2" xfId="10933"/>
    <cellStyle name="Note 15 2 6" xfId="10934"/>
    <cellStyle name="Note 15 2 6 2" xfId="10935"/>
    <cellStyle name="Note 15 2 7" xfId="10936"/>
    <cellStyle name="Note 15 2 7 2" xfId="10937"/>
    <cellStyle name="Note 15 2 8" xfId="10938"/>
    <cellStyle name="Note 15 2 8 2" xfId="10939"/>
    <cellStyle name="Note 15 2 9" xfId="10940"/>
    <cellStyle name="Note 15 2 9 2" xfId="10941"/>
    <cellStyle name="Note 15 3" xfId="1877"/>
    <cellStyle name="Note 15 3 2" xfId="10942"/>
    <cellStyle name="Note 15 4" xfId="1878"/>
    <cellStyle name="Note 15 4 2" xfId="10943"/>
    <cellStyle name="Note 15 5" xfId="1879"/>
    <cellStyle name="Note 15 5 2" xfId="10944"/>
    <cellStyle name="Note 15 6" xfId="10945"/>
    <cellStyle name="Note 15 6 2" xfId="10946"/>
    <cellStyle name="Note 15 7" xfId="10947"/>
    <cellStyle name="Note 15 7 2" xfId="10948"/>
    <cellStyle name="Note 15 8" xfId="10949"/>
    <cellStyle name="Note 15 8 2" xfId="10950"/>
    <cellStyle name="Note 15 9" xfId="10951"/>
    <cellStyle name="Note 15 9 2" xfId="10952"/>
    <cellStyle name="Note 16" xfId="1880"/>
    <cellStyle name="Note 16 10" xfId="10953"/>
    <cellStyle name="Note 16 10 2" xfId="10954"/>
    <cellStyle name="Note 16 11" xfId="10955"/>
    <cellStyle name="Note 16 2" xfId="1881"/>
    <cellStyle name="Note 16 2 10" xfId="10956"/>
    <cellStyle name="Note 16 2 2" xfId="10957"/>
    <cellStyle name="Note 16 2 2 2" xfId="10958"/>
    <cellStyle name="Note 16 2 3" xfId="10959"/>
    <cellStyle name="Note 16 2 3 2" xfId="10960"/>
    <cellStyle name="Note 16 2 4" xfId="10961"/>
    <cellStyle name="Note 16 2 4 2" xfId="10962"/>
    <cellStyle name="Note 16 2 5" xfId="10963"/>
    <cellStyle name="Note 16 2 5 2" xfId="10964"/>
    <cellStyle name="Note 16 2 6" xfId="10965"/>
    <cellStyle name="Note 16 2 6 2" xfId="10966"/>
    <cellStyle name="Note 16 2 7" xfId="10967"/>
    <cellStyle name="Note 16 2 7 2" xfId="10968"/>
    <cellStyle name="Note 16 2 8" xfId="10969"/>
    <cellStyle name="Note 16 2 8 2" xfId="10970"/>
    <cellStyle name="Note 16 2 9" xfId="10971"/>
    <cellStyle name="Note 16 2 9 2" xfId="10972"/>
    <cellStyle name="Note 16 3" xfId="1882"/>
    <cellStyle name="Note 16 3 2" xfId="10973"/>
    <cellStyle name="Note 16 4" xfId="1883"/>
    <cellStyle name="Note 16 4 2" xfId="10974"/>
    <cellStyle name="Note 16 5" xfId="1884"/>
    <cellStyle name="Note 16 5 2" xfId="10975"/>
    <cellStyle name="Note 16 6" xfId="10976"/>
    <cellStyle name="Note 16 6 2" xfId="10977"/>
    <cellStyle name="Note 16 7" xfId="10978"/>
    <cellStyle name="Note 16 7 2" xfId="10979"/>
    <cellStyle name="Note 16 8" xfId="10980"/>
    <cellStyle name="Note 16 8 2" xfId="10981"/>
    <cellStyle name="Note 16 9" xfId="10982"/>
    <cellStyle name="Note 16 9 2" xfId="10983"/>
    <cellStyle name="Note 17" xfId="1885"/>
    <cellStyle name="Note 17 10" xfId="10984"/>
    <cellStyle name="Note 17 10 2" xfId="10985"/>
    <cellStyle name="Note 17 11" xfId="10986"/>
    <cellStyle name="Note 17 2" xfId="10987"/>
    <cellStyle name="Note 17 2 10" xfId="10988"/>
    <cellStyle name="Note 17 2 2" xfId="10989"/>
    <cellStyle name="Note 17 2 2 2" xfId="10990"/>
    <cellStyle name="Note 17 2 3" xfId="10991"/>
    <cellStyle name="Note 17 2 3 2" xfId="10992"/>
    <cellStyle name="Note 17 2 4" xfId="10993"/>
    <cellStyle name="Note 17 2 4 2" xfId="10994"/>
    <cellStyle name="Note 17 2 5" xfId="10995"/>
    <cellStyle name="Note 17 2 5 2" xfId="10996"/>
    <cellStyle name="Note 17 2 6" xfId="10997"/>
    <cellStyle name="Note 17 2 6 2" xfId="10998"/>
    <cellStyle name="Note 17 2 7" xfId="10999"/>
    <cellStyle name="Note 17 2 7 2" xfId="11000"/>
    <cellStyle name="Note 17 2 8" xfId="11001"/>
    <cellStyle name="Note 17 2 8 2" xfId="11002"/>
    <cellStyle name="Note 17 2 9" xfId="11003"/>
    <cellStyle name="Note 17 2 9 2" xfId="11004"/>
    <cellStyle name="Note 17 3" xfId="11005"/>
    <cellStyle name="Note 17 3 2" xfId="11006"/>
    <cellStyle name="Note 17 4" xfId="11007"/>
    <cellStyle name="Note 17 4 2" xfId="11008"/>
    <cellStyle name="Note 17 5" xfId="11009"/>
    <cellStyle name="Note 17 5 2" xfId="11010"/>
    <cellStyle name="Note 17 6" xfId="11011"/>
    <cellStyle name="Note 17 6 2" xfId="11012"/>
    <cellStyle name="Note 17 7" xfId="11013"/>
    <cellStyle name="Note 17 7 2" xfId="11014"/>
    <cellStyle name="Note 17 8" xfId="11015"/>
    <cellStyle name="Note 17 8 2" xfId="11016"/>
    <cellStyle name="Note 17 9" xfId="11017"/>
    <cellStyle name="Note 17 9 2" xfId="11018"/>
    <cellStyle name="Note 18" xfId="1886"/>
    <cellStyle name="Note 18 10" xfId="11019"/>
    <cellStyle name="Note 18 10 2" xfId="11020"/>
    <cellStyle name="Note 18 11" xfId="11021"/>
    <cellStyle name="Note 18 2" xfId="1887"/>
    <cellStyle name="Note 18 2 10" xfId="11022"/>
    <cellStyle name="Note 18 2 2" xfId="11023"/>
    <cellStyle name="Note 18 2 2 2" xfId="11024"/>
    <cellStyle name="Note 18 2 3" xfId="11025"/>
    <cellStyle name="Note 18 2 3 2" xfId="11026"/>
    <cellStyle name="Note 18 2 4" xfId="11027"/>
    <cellStyle name="Note 18 2 4 2" xfId="11028"/>
    <cellStyle name="Note 18 2 5" xfId="11029"/>
    <cellStyle name="Note 18 2 5 2" xfId="11030"/>
    <cellStyle name="Note 18 2 6" xfId="11031"/>
    <cellStyle name="Note 18 2 6 2" xfId="11032"/>
    <cellStyle name="Note 18 2 7" xfId="11033"/>
    <cellStyle name="Note 18 2 7 2" xfId="11034"/>
    <cellStyle name="Note 18 2 8" xfId="11035"/>
    <cellStyle name="Note 18 2 8 2" xfId="11036"/>
    <cellStyle name="Note 18 2 9" xfId="11037"/>
    <cellStyle name="Note 18 2 9 2" xfId="11038"/>
    <cellStyle name="Note 18 3" xfId="1888"/>
    <cellStyle name="Note 18 3 2" xfId="11039"/>
    <cellStyle name="Note 18 4" xfId="1889"/>
    <cellStyle name="Note 18 4 2" xfId="11040"/>
    <cellStyle name="Note 18 5" xfId="1890"/>
    <cellStyle name="Note 18 5 2" xfId="11041"/>
    <cellStyle name="Note 18 6" xfId="11042"/>
    <cellStyle name="Note 18 6 2" xfId="11043"/>
    <cellStyle name="Note 18 7" xfId="11044"/>
    <cellStyle name="Note 18 7 2" xfId="11045"/>
    <cellStyle name="Note 18 8" xfId="11046"/>
    <cellStyle name="Note 18 8 2" xfId="11047"/>
    <cellStyle name="Note 18 9" xfId="11048"/>
    <cellStyle name="Note 18 9 2" xfId="11049"/>
    <cellStyle name="Note 19" xfId="1891"/>
    <cellStyle name="Note 19 10" xfId="11050"/>
    <cellStyle name="Note 19 10 2" xfId="11051"/>
    <cellStyle name="Note 19 11" xfId="11052"/>
    <cellStyle name="Note 19 2" xfId="11053"/>
    <cellStyle name="Note 19 2 10" xfId="11054"/>
    <cellStyle name="Note 19 2 2" xfId="11055"/>
    <cellStyle name="Note 19 2 2 2" xfId="11056"/>
    <cellStyle name="Note 19 2 3" xfId="11057"/>
    <cellStyle name="Note 19 2 3 2" xfId="11058"/>
    <cellStyle name="Note 19 2 4" xfId="11059"/>
    <cellStyle name="Note 19 2 4 2" xfId="11060"/>
    <cellStyle name="Note 19 2 5" xfId="11061"/>
    <cellStyle name="Note 19 2 5 2" xfId="11062"/>
    <cellStyle name="Note 19 2 6" xfId="11063"/>
    <cellStyle name="Note 19 2 6 2" xfId="11064"/>
    <cellStyle name="Note 19 2 7" xfId="11065"/>
    <cellStyle name="Note 19 2 7 2" xfId="11066"/>
    <cellStyle name="Note 19 2 8" xfId="11067"/>
    <cellStyle name="Note 19 2 8 2" xfId="11068"/>
    <cellStyle name="Note 19 2 9" xfId="11069"/>
    <cellStyle name="Note 19 2 9 2" xfId="11070"/>
    <cellStyle name="Note 19 3" xfId="11071"/>
    <cellStyle name="Note 19 3 2" xfId="11072"/>
    <cellStyle name="Note 19 4" xfId="11073"/>
    <cellStyle name="Note 19 4 2" xfId="11074"/>
    <cellStyle name="Note 19 5" xfId="11075"/>
    <cellStyle name="Note 19 5 2" xfId="11076"/>
    <cellStyle name="Note 19 6" xfId="11077"/>
    <cellStyle name="Note 19 6 2" xfId="11078"/>
    <cellStyle name="Note 19 7" xfId="11079"/>
    <cellStyle name="Note 19 7 2" xfId="11080"/>
    <cellStyle name="Note 19 8" xfId="11081"/>
    <cellStyle name="Note 19 8 2" xfId="11082"/>
    <cellStyle name="Note 19 9" xfId="11083"/>
    <cellStyle name="Note 19 9 2" xfId="11084"/>
    <cellStyle name="Note 2" xfId="1892"/>
    <cellStyle name="Note 2 10" xfId="11085"/>
    <cellStyle name="Note 2 10 2" xfId="11086"/>
    <cellStyle name="Note 2 11" xfId="11087"/>
    <cellStyle name="Note 2 12" xfId="11088"/>
    <cellStyle name="Note 2 12 2" xfId="11089"/>
    <cellStyle name="Note 2 12 3" xfId="11090"/>
    <cellStyle name="Note 2 12 4" xfId="11091"/>
    <cellStyle name="Note 2 13" xfId="11092"/>
    <cellStyle name="Note 2 14" xfId="11093"/>
    <cellStyle name="Note 2 15" xfId="11094"/>
    <cellStyle name="Note 2 16" xfId="11095"/>
    <cellStyle name="Note 2 2" xfId="1893"/>
    <cellStyle name="Note 2 2 10" xfId="11096"/>
    <cellStyle name="Note 2 2 11" xfId="11097"/>
    <cellStyle name="Note 2 2 12" xfId="11098"/>
    <cellStyle name="Note 2 2 2" xfId="11099"/>
    <cellStyle name="Note 2 2 2 2" xfId="11100"/>
    <cellStyle name="Note 2 2 2 2 2" xfId="11101"/>
    <cellStyle name="Note 2 2 2 2 2 2" xfId="11102"/>
    <cellStyle name="Note 2 2 2 2 2 2 2" xfId="11103"/>
    <cellStyle name="Note 2 2 2 2 2 3" xfId="11104"/>
    <cellStyle name="Note 2 2 2 2 3" xfId="11105"/>
    <cellStyle name="Note 2 2 2 2 3 2" xfId="11106"/>
    <cellStyle name="Note 2 2 2 2 4" xfId="11107"/>
    <cellStyle name="Note 2 2 2 2 5" xfId="11108"/>
    <cellStyle name="Note 2 2 2 3" xfId="11109"/>
    <cellStyle name="Note 2 2 2 3 2" xfId="11110"/>
    <cellStyle name="Note 2 2 2 3 2 2" xfId="11111"/>
    <cellStyle name="Note 2 2 2 3 3" xfId="11112"/>
    <cellStyle name="Note 2 2 2 3 4" xfId="11113"/>
    <cellStyle name="Note 2 2 2 4" xfId="11114"/>
    <cellStyle name="Note 2 2 2 4 2" xfId="11115"/>
    <cellStyle name="Note 2 2 2 5" xfId="11116"/>
    <cellStyle name="Note 2 2 2 6" xfId="11117"/>
    <cellStyle name="Note 2 2 2 7" xfId="11118"/>
    <cellStyle name="Note 2 2 3" xfId="11119"/>
    <cellStyle name="Note 2 2 3 2" xfId="11120"/>
    <cellStyle name="Note 2 2 3 2 2" xfId="11121"/>
    <cellStyle name="Note 2 2 3 2 2 2" xfId="11122"/>
    <cellStyle name="Note 2 2 3 2 3" xfId="11123"/>
    <cellStyle name="Note 2 2 3 2 4" xfId="11124"/>
    <cellStyle name="Note 2 2 3 2 5" xfId="11125"/>
    <cellStyle name="Note 2 2 3 3" xfId="11126"/>
    <cellStyle name="Note 2 2 3 3 2" xfId="11127"/>
    <cellStyle name="Note 2 2 3 4" xfId="11128"/>
    <cellStyle name="Note 2 2 3 5" xfId="11129"/>
    <cellStyle name="Note 2 2 3 6" xfId="11130"/>
    <cellStyle name="Note 2 2 4" xfId="11131"/>
    <cellStyle name="Note 2 2 4 2" xfId="11132"/>
    <cellStyle name="Note 2 2 4 2 2" xfId="11133"/>
    <cellStyle name="Note 2 2 4 2 3" xfId="11134"/>
    <cellStyle name="Note 2 2 4 2 4" xfId="11135"/>
    <cellStyle name="Note 2 2 4 3" xfId="11136"/>
    <cellStyle name="Note 2 2 4 4" xfId="11137"/>
    <cellStyle name="Note 2 2 4 5" xfId="11138"/>
    <cellStyle name="Note 2 2 5" xfId="11139"/>
    <cellStyle name="Note 2 2 5 2" xfId="11140"/>
    <cellStyle name="Note 2 2 5 3" xfId="11141"/>
    <cellStyle name="Note 2 2 6" xfId="11142"/>
    <cellStyle name="Note 2 2 6 2" xfId="11143"/>
    <cellStyle name="Note 2 2 7" xfId="11144"/>
    <cellStyle name="Note 2 2 7 2" xfId="11145"/>
    <cellStyle name="Note 2 2 8" xfId="11146"/>
    <cellStyle name="Note 2 2 8 2" xfId="11147"/>
    <cellStyle name="Note 2 2 9" xfId="11148"/>
    <cellStyle name="Note 2 2 9 2" xfId="11149"/>
    <cellStyle name="Note 2 3" xfId="11150"/>
    <cellStyle name="Note 2 3 2" xfId="11151"/>
    <cellStyle name="Note 2 3 2 2" xfId="11152"/>
    <cellStyle name="Note 2 3 2 2 2" xfId="11153"/>
    <cellStyle name="Note 2 3 2 2 2 2" xfId="11154"/>
    <cellStyle name="Note 2 3 2 2 3" xfId="11155"/>
    <cellStyle name="Note 2 3 2 2 4" xfId="11156"/>
    <cellStyle name="Note 2 3 2 3" xfId="11157"/>
    <cellStyle name="Note 2 3 2 3 2" xfId="11158"/>
    <cellStyle name="Note 2 3 2 4" xfId="11159"/>
    <cellStyle name="Note 2 3 2 5" xfId="11160"/>
    <cellStyle name="Note 2 3 3" xfId="11161"/>
    <cellStyle name="Note 2 3 3 2" xfId="11162"/>
    <cellStyle name="Note 2 3 3 2 2" xfId="11163"/>
    <cellStyle name="Note 2 3 3 3" xfId="11164"/>
    <cellStyle name="Note 2 3 3 4" xfId="11165"/>
    <cellStyle name="Note 2 3 3 5" xfId="11166"/>
    <cellStyle name="Note 2 3 4" xfId="11167"/>
    <cellStyle name="Note 2 3 4 2" xfId="11168"/>
    <cellStyle name="Note 2 3 5" xfId="11169"/>
    <cellStyle name="Note 2 3 6" xfId="11170"/>
    <cellStyle name="Note 2 3 7" xfId="11171"/>
    <cellStyle name="Note 2 4" xfId="11172"/>
    <cellStyle name="Note 2 4 2" xfId="11173"/>
    <cellStyle name="Note 2 4 2 2" xfId="11174"/>
    <cellStyle name="Note 2 4 2 2 2" xfId="11175"/>
    <cellStyle name="Note 2 4 2 2 3" xfId="11176"/>
    <cellStyle name="Note 2 4 2 3" xfId="11177"/>
    <cellStyle name="Note 2 4 2 4" xfId="11178"/>
    <cellStyle name="Note 2 4 2 5" xfId="11179"/>
    <cellStyle name="Note 2 4 3" xfId="11180"/>
    <cellStyle name="Note 2 4 3 2" xfId="11181"/>
    <cellStyle name="Note 2 4 3 3" xfId="11182"/>
    <cellStyle name="Note 2 4 4" xfId="11183"/>
    <cellStyle name="Note 2 4 4 2" xfId="11184"/>
    <cellStyle name="Note 2 4 5" xfId="11185"/>
    <cellStyle name="Note 2 4 6" xfId="11186"/>
    <cellStyle name="Note 2 4 7" xfId="11187"/>
    <cellStyle name="Note 2 5" xfId="11188"/>
    <cellStyle name="Note 2 5 2" xfId="11189"/>
    <cellStyle name="Note 2 5 2 2" xfId="11190"/>
    <cellStyle name="Note 2 5 2 3" xfId="11191"/>
    <cellStyle name="Note 2 5 2 4" xfId="11192"/>
    <cellStyle name="Note 2 5 2 5" xfId="11193"/>
    <cellStyle name="Note 2 5 3" xfId="11194"/>
    <cellStyle name="Note 2 5 4" xfId="11195"/>
    <cellStyle name="Note 2 5 5" xfId="11196"/>
    <cellStyle name="Note 2 6" xfId="11197"/>
    <cellStyle name="Note 2 6 2" xfId="11198"/>
    <cellStyle name="Note 2 6 2 2" xfId="11199"/>
    <cellStyle name="Note 2 6 2 3" xfId="11200"/>
    <cellStyle name="Note 2 6 2 4" xfId="11201"/>
    <cellStyle name="Note 2 6 3" xfId="11202"/>
    <cellStyle name="Note 2 6 4" xfId="11203"/>
    <cellStyle name="Note 2 6 5" xfId="11204"/>
    <cellStyle name="Note 2 7" xfId="11205"/>
    <cellStyle name="Note 2 7 2" xfId="11206"/>
    <cellStyle name="Note 2 7 2 2" xfId="11207"/>
    <cellStyle name="Note 2 7 2 3" xfId="11208"/>
    <cellStyle name="Note 2 7 2 4" xfId="11209"/>
    <cellStyle name="Note 2 7 3" xfId="11210"/>
    <cellStyle name="Note 2 7 4" xfId="11211"/>
    <cellStyle name="Note 2 7 5" xfId="11212"/>
    <cellStyle name="Note 2 8" xfId="11213"/>
    <cellStyle name="Note 2 8 2" xfId="11214"/>
    <cellStyle name="Note 2 9" xfId="11215"/>
    <cellStyle name="Note 2 9 2" xfId="11216"/>
    <cellStyle name="Note 20" xfId="1894"/>
    <cellStyle name="Note 20 10" xfId="11217"/>
    <cellStyle name="Note 20 10 2" xfId="11218"/>
    <cellStyle name="Note 20 11" xfId="11219"/>
    <cellStyle name="Note 20 2" xfId="11220"/>
    <cellStyle name="Note 20 2 10" xfId="11221"/>
    <cellStyle name="Note 20 2 2" xfId="11222"/>
    <cellStyle name="Note 20 2 2 2" xfId="11223"/>
    <cellStyle name="Note 20 2 3" xfId="11224"/>
    <cellStyle name="Note 20 2 3 2" xfId="11225"/>
    <cellStyle name="Note 20 2 4" xfId="11226"/>
    <cellStyle name="Note 20 2 4 2" xfId="11227"/>
    <cellStyle name="Note 20 2 5" xfId="11228"/>
    <cellStyle name="Note 20 2 5 2" xfId="11229"/>
    <cellStyle name="Note 20 2 6" xfId="11230"/>
    <cellStyle name="Note 20 2 6 2" xfId="11231"/>
    <cellStyle name="Note 20 2 7" xfId="11232"/>
    <cellStyle name="Note 20 2 7 2" xfId="11233"/>
    <cellStyle name="Note 20 2 8" xfId="11234"/>
    <cellStyle name="Note 20 2 8 2" xfId="11235"/>
    <cellStyle name="Note 20 2 9" xfId="11236"/>
    <cellStyle name="Note 20 2 9 2" xfId="11237"/>
    <cellStyle name="Note 20 3" xfId="11238"/>
    <cellStyle name="Note 20 3 2" xfId="11239"/>
    <cellStyle name="Note 20 4" xfId="11240"/>
    <cellStyle name="Note 20 4 2" xfId="11241"/>
    <cellStyle name="Note 20 5" xfId="11242"/>
    <cellStyle name="Note 20 5 2" xfId="11243"/>
    <cellStyle name="Note 20 6" xfId="11244"/>
    <cellStyle name="Note 20 6 2" xfId="11245"/>
    <cellStyle name="Note 20 7" xfId="11246"/>
    <cellStyle name="Note 20 7 2" xfId="11247"/>
    <cellStyle name="Note 20 8" xfId="11248"/>
    <cellStyle name="Note 20 8 2" xfId="11249"/>
    <cellStyle name="Note 20 9" xfId="11250"/>
    <cellStyle name="Note 20 9 2" xfId="11251"/>
    <cellStyle name="Note 21" xfId="1895"/>
    <cellStyle name="Note 21 10" xfId="11252"/>
    <cellStyle name="Note 21 10 2" xfId="11253"/>
    <cellStyle name="Note 21 11" xfId="11254"/>
    <cellStyle name="Note 21 2" xfId="11255"/>
    <cellStyle name="Note 21 2 10" xfId="11256"/>
    <cellStyle name="Note 21 2 2" xfId="11257"/>
    <cellStyle name="Note 21 2 2 2" xfId="11258"/>
    <cellStyle name="Note 21 2 3" xfId="11259"/>
    <cellStyle name="Note 21 2 3 2" xfId="11260"/>
    <cellStyle name="Note 21 2 4" xfId="11261"/>
    <cellStyle name="Note 21 2 4 2" xfId="11262"/>
    <cellStyle name="Note 21 2 5" xfId="11263"/>
    <cellStyle name="Note 21 2 5 2" xfId="11264"/>
    <cellStyle name="Note 21 2 6" xfId="11265"/>
    <cellStyle name="Note 21 2 6 2" xfId="11266"/>
    <cellStyle name="Note 21 2 7" xfId="11267"/>
    <cellStyle name="Note 21 2 7 2" xfId="11268"/>
    <cellStyle name="Note 21 2 8" xfId="11269"/>
    <cellStyle name="Note 21 2 8 2" xfId="11270"/>
    <cellStyle name="Note 21 2 9" xfId="11271"/>
    <cellStyle name="Note 21 2 9 2" xfId="11272"/>
    <cellStyle name="Note 21 3" xfId="11273"/>
    <cellStyle name="Note 21 3 2" xfId="11274"/>
    <cellStyle name="Note 21 4" xfId="11275"/>
    <cellStyle name="Note 21 4 2" xfId="11276"/>
    <cellStyle name="Note 21 5" xfId="11277"/>
    <cellStyle name="Note 21 5 2" xfId="11278"/>
    <cellStyle name="Note 21 6" xfId="11279"/>
    <cellStyle name="Note 21 6 2" xfId="11280"/>
    <cellStyle name="Note 21 7" xfId="11281"/>
    <cellStyle name="Note 21 7 2" xfId="11282"/>
    <cellStyle name="Note 21 8" xfId="11283"/>
    <cellStyle name="Note 21 8 2" xfId="11284"/>
    <cellStyle name="Note 21 9" xfId="11285"/>
    <cellStyle name="Note 21 9 2" xfId="11286"/>
    <cellStyle name="Note 22" xfId="1896"/>
    <cellStyle name="Note 22 10" xfId="11287"/>
    <cellStyle name="Note 22 2" xfId="11288"/>
    <cellStyle name="Note 22 2 2" xfId="11289"/>
    <cellStyle name="Note 22 3" xfId="11290"/>
    <cellStyle name="Note 22 3 2" xfId="11291"/>
    <cellStyle name="Note 22 4" xfId="11292"/>
    <cellStyle name="Note 22 4 2" xfId="11293"/>
    <cellStyle name="Note 22 5" xfId="11294"/>
    <cellStyle name="Note 22 5 2" xfId="11295"/>
    <cellStyle name="Note 22 6" xfId="11296"/>
    <cellStyle name="Note 22 6 2" xfId="11297"/>
    <cellStyle name="Note 22 7" xfId="11298"/>
    <cellStyle name="Note 22 7 2" xfId="11299"/>
    <cellStyle name="Note 22 8" xfId="11300"/>
    <cellStyle name="Note 22 8 2" xfId="11301"/>
    <cellStyle name="Note 22 9" xfId="11302"/>
    <cellStyle name="Note 22 9 2" xfId="11303"/>
    <cellStyle name="Note 23" xfId="1897"/>
    <cellStyle name="Note 23 2" xfId="11304"/>
    <cellStyle name="Note 23 2 2" xfId="11305"/>
    <cellStyle name="Note 23 3" xfId="11306"/>
    <cellStyle name="Note 23 4" xfId="11307"/>
    <cellStyle name="Note 24" xfId="1898"/>
    <cellStyle name="Note 25" xfId="1899"/>
    <cellStyle name="Note 26" xfId="1900"/>
    <cellStyle name="Note 27" xfId="1901"/>
    <cellStyle name="Note 28" xfId="1902"/>
    <cellStyle name="Note 29" xfId="1903"/>
    <cellStyle name="Note 3" xfId="1904"/>
    <cellStyle name="Note 3 10" xfId="11308"/>
    <cellStyle name="Note 3 10 2" xfId="11309"/>
    <cellStyle name="Note 3 11" xfId="11310"/>
    <cellStyle name="Note 3 12" xfId="11311"/>
    <cellStyle name="Note 3 2" xfId="11312"/>
    <cellStyle name="Note 3 2 10" xfId="11313"/>
    <cellStyle name="Note 3 2 11" xfId="11314"/>
    <cellStyle name="Note 3 2 12" xfId="11315"/>
    <cellStyle name="Note 3 2 2" xfId="11316"/>
    <cellStyle name="Note 3 2 2 2" xfId="11317"/>
    <cellStyle name="Note 3 2 2 2 2" xfId="11318"/>
    <cellStyle name="Note 3 2 2 2 2 2" xfId="11319"/>
    <cellStyle name="Note 3 2 2 2 2 2 2" xfId="11320"/>
    <cellStyle name="Note 3 2 2 2 2 3" xfId="11321"/>
    <cellStyle name="Note 3 2 2 2 3" xfId="11322"/>
    <cellStyle name="Note 3 2 2 2 3 2" xfId="11323"/>
    <cellStyle name="Note 3 2 2 2 4" xfId="11324"/>
    <cellStyle name="Note 3 2 2 3" xfId="11325"/>
    <cellStyle name="Note 3 2 2 3 2" xfId="11326"/>
    <cellStyle name="Note 3 2 2 3 2 2" xfId="11327"/>
    <cellStyle name="Note 3 2 2 3 3" xfId="11328"/>
    <cellStyle name="Note 3 2 2 4" xfId="11329"/>
    <cellStyle name="Note 3 2 2 4 2" xfId="11330"/>
    <cellStyle name="Note 3 2 2 5" xfId="11331"/>
    <cellStyle name="Note 3 2 2 6" xfId="11332"/>
    <cellStyle name="Note 3 2 3" xfId="11333"/>
    <cellStyle name="Note 3 2 3 2" xfId="11334"/>
    <cellStyle name="Note 3 2 3 2 2" xfId="11335"/>
    <cellStyle name="Note 3 2 3 2 2 2" xfId="11336"/>
    <cellStyle name="Note 3 2 3 2 3" xfId="11337"/>
    <cellStyle name="Note 3 2 3 3" xfId="11338"/>
    <cellStyle name="Note 3 2 3 3 2" xfId="11339"/>
    <cellStyle name="Note 3 2 3 4" xfId="11340"/>
    <cellStyle name="Note 3 2 3 5" xfId="11341"/>
    <cellStyle name="Note 3 2 4" xfId="11342"/>
    <cellStyle name="Note 3 2 4 2" xfId="11343"/>
    <cellStyle name="Note 3 2 4 2 2" xfId="11344"/>
    <cellStyle name="Note 3 2 4 3" xfId="11345"/>
    <cellStyle name="Note 3 2 4 4" xfId="11346"/>
    <cellStyle name="Note 3 2 5" xfId="11347"/>
    <cellStyle name="Note 3 2 5 2" xfId="11348"/>
    <cellStyle name="Note 3 2 5 3" xfId="11349"/>
    <cellStyle name="Note 3 2 6" xfId="11350"/>
    <cellStyle name="Note 3 2 6 2" xfId="11351"/>
    <cellStyle name="Note 3 2 7" xfId="11352"/>
    <cellStyle name="Note 3 2 7 2" xfId="11353"/>
    <cellStyle name="Note 3 2 8" xfId="11354"/>
    <cellStyle name="Note 3 2 8 2" xfId="11355"/>
    <cellStyle name="Note 3 2 9" xfId="11356"/>
    <cellStyle name="Note 3 2 9 2" xfId="11357"/>
    <cellStyle name="Note 3 3" xfId="11358"/>
    <cellStyle name="Note 3 3 2" xfId="11359"/>
    <cellStyle name="Note 3 3 2 2" xfId="11360"/>
    <cellStyle name="Note 3 3 2 2 2" xfId="11361"/>
    <cellStyle name="Note 3 3 2 2 2 2" xfId="11362"/>
    <cellStyle name="Note 3 3 2 2 3" xfId="11363"/>
    <cellStyle name="Note 3 3 2 3" xfId="11364"/>
    <cellStyle name="Note 3 3 2 3 2" xfId="11365"/>
    <cellStyle name="Note 3 3 2 4" xfId="11366"/>
    <cellStyle name="Note 3 3 3" xfId="11367"/>
    <cellStyle name="Note 3 3 3 2" xfId="11368"/>
    <cellStyle name="Note 3 3 3 2 2" xfId="11369"/>
    <cellStyle name="Note 3 3 3 3" xfId="11370"/>
    <cellStyle name="Note 3 3 4" xfId="11371"/>
    <cellStyle name="Note 3 3 4 2" xfId="11372"/>
    <cellStyle name="Note 3 3 5" xfId="11373"/>
    <cellStyle name="Note 3 3 6" xfId="11374"/>
    <cellStyle name="Note 3 3 7" xfId="11375"/>
    <cellStyle name="Note 3 4" xfId="11376"/>
    <cellStyle name="Note 3 4 2" xfId="11377"/>
    <cellStyle name="Note 3 4 2 2" xfId="11378"/>
    <cellStyle name="Note 3 4 2 2 2" xfId="11379"/>
    <cellStyle name="Note 3 4 2 3" xfId="11380"/>
    <cellStyle name="Note 3 4 2 4" xfId="11381"/>
    <cellStyle name="Note 3 4 3" xfId="11382"/>
    <cellStyle name="Note 3 4 3 2" xfId="11383"/>
    <cellStyle name="Note 3 4 4" xfId="11384"/>
    <cellStyle name="Note 3 4 5" xfId="11385"/>
    <cellStyle name="Note 3 5" xfId="11386"/>
    <cellStyle name="Note 3 5 2" xfId="11387"/>
    <cellStyle name="Note 3 5 2 2" xfId="11388"/>
    <cellStyle name="Note 3 5 3" xfId="11389"/>
    <cellStyle name="Note 3 5 4" xfId="11390"/>
    <cellStyle name="Note 3 6" xfId="11391"/>
    <cellStyle name="Note 3 6 2" xfId="11392"/>
    <cellStyle name="Note 3 6 3" xfId="11393"/>
    <cellStyle name="Note 3 7" xfId="11394"/>
    <cellStyle name="Note 3 7 2" xfId="11395"/>
    <cellStyle name="Note 3 8" xfId="11396"/>
    <cellStyle name="Note 3 8 2" xfId="11397"/>
    <cellStyle name="Note 3 9" xfId="11398"/>
    <cellStyle name="Note 3 9 2" xfId="11399"/>
    <cellStyle name="Note 30" xfId="1905"/>
    <cellStyle name="Note 31" xfId="1906"/>
    <cellStyle name="Note 32" xfId="1907"/>
    <cellStyle name="Note 33" xfId="1908"/>
    <cellStyle name="Note 34" xfId="1909"/>
    <cellStyle name="Note 4" xfId="1910"/>
    <cellStyle name="Note 4 10" xfId="11400"/>
    <cellStyle name="Note 4 10 2" xfId="11401"/>
    <cellStyle name="Note 4 11" xfId="11402"/>
    <cellStyle name="Note 4 12" xfId="11403"/>
    <cellStyle name="Note 4 13" xfId="11404"/>
    <cellStyle name="Note 4 2" xfId="11405"/>
    <cellStyle name="Note 4 2 10" xfId="11406"/>
    <cellStyle name="Note 4 2 11" xfId="11407"/>
    <cellStyle name="Note 4 2 12" xfId="11408"/>
    <cellStyle name="Note 4 2 2" xfId="11409"/>
    <cellStyle name="Note 4 2 2 2" xfId="11410"/>
    <cellStyle name="Note 4 2 2 2 2" xfId="11411"/>
    <cellStyle name="Note 4 2 2 2 2 2" xfId="11412"/>
    <cellStyle name="Note 4 2 2 2 2 2 2" xfId="11413"/>
    <cellStyle name="Note 4 2 2 2 2 3" xfId="11414"/>
    <cellStyle name="Note 4 2 2 2 3" xfId="11415"/>
    <cellStyle name="Note 4 2 2 2 3 2" xfId="11416"/>
    <cellStyle name="Note 4 2 2 2 4" xfId="11417"/>
    <cellStyle name="Note 4 2 2 3" xfId="11418"/>
    <cellStyle name="Note 4 2 2 3 2" xfId="11419"/>
    <cellStyle name="Note 4 2 2 3 2 2" xfId="11420"/>
    <cellStyle name="Note 4 2 2 3 3" xfId="11421"/>
    <cellStyle name="Note 4 2 2 4" xfId="11422"/>
    <cellStyle name="Note 4 2 2 4 2" xfId="11423"/>
    <cellStyle name="Note 4 2 2 5" xfId="11424"/>
    <cellStyle name="Note 4 2 2 6" xfId="11425"/>
    <cellStyle name="Note 4 2 3" xfId="11426"/>
    <cellStyle name="Note 4 2 3 2" xfId="11427"/>
    <cellStyle name="Note 4 2 3 2 2" xfId="11428"/>
    <cellStyle name="Note 4 2 3 2 2 2" xfId="11429"/>
    <cellStyle name="Note 4 2 3 2 3" xfId="11430"/>
    <cellStyle name="Note 4 2 3 3" xfId="11431"/>
    <cellStyle name="Note 4 2 3 3 2" xfId="11432"/>
    <cellStyle name="Note 4 2 3 4" xfId="11433"/>
    <cellStyle name="Note 4 2 3 5" xfId="11434"/>
    <cellStyle name="Note 4 2 4" xfId="11435"/>
    <cellStyle name="Note 4 2 4 2" xfId="11436"/>
    <cellStyle name="Note 4 2 4 2 2" xfId="11437"/>
    <cellStyle name="Note 4 2 4 3" xfId="11438"/>
    <cellStyle name="Note 4 2 4 4" xfId="11439"/>
    <cellStyle name="Note 4 2 5" xfId="11440"/>
    <cellStyle name="Note 4 2 5 2" xfId="11441"/>
    <cellStyle name="Note 4 2 5 3" xfId="11442"/>
    <cellStyle name="Note 4 2 6" xfId="11443"/>
    <cellStyle name="Note 4 2 6 2" xfId="11444"/>
    <cellStyle name="Note 4 2 7" xfId="11445"/>
    <cellStyle name="Note 4 2 7 2" xfId="11446"/>
    <cellStyle name="Note 4 2 8" xfId="11447"/>
    <cellStyle name="Note 4 2 8 2" xfId="11448"/>
    <cellStyle name="Note 4 2 9" xfId="11449"/>
    <cellStyle name="Note 4 2 9 2" xfId="11450"/>
    <cellStyle name="Note 4 3" xfId="11451"/>
    <cellStyle name="Note 4 3 2" xfId="11452"/>
    <cellStyle name="Note 4 3 2 2" xfId="11453"/>
    <cellStyle name="Note 4 3 2 2 2" xfId="11454"/>
    <cellStyle name="Note 4 3 2 2 2 2" xfId="11455"/>
    <cellStyle name="Note 4 3 2 2 3" xfId="11456"/>
    <cellStyle name="Note 4 3 2 3" xfId="11457"/>
    <cellStyle name="Note 4 3 2 3 2" xfId="11458"/>
    <cellStyle name="Note 4 3 2 4" xfId="11459"/>
    <cellStyle name="Note 4 3 3" xfId="11460"/>
    <cellStyle name="Note 4 3 3 2" xfId="11461"/>
    <cellStyle name="Note 4 3 3 2 2" xfId="11462"/>
    <cellStyle name="Note 4 3 3 3" xfId="11463"/>
    <cellStyle name="Note 4 3 4" xfId="11464"/>
    <cellStyle name="Note 4 3 4 2" xfId="11465"/>
    <cellStyle name="Note 4 3 5" xfId="11466"/>
    <cellStyle name="Note 4 3 6" xfId="11467"/>
    <cellStyle name="Note 4 3 7" xfId="11468"/>
    <cellStyle name="Note 4 4" xfId="11469"/>
    <cellStyle name="Note 4 4 2" xfId="11470"/>
    <cellStyle name="Note 4 4 2 2" xfId="11471"/>
    <cellStyle name="Note 4 4 2 2 2" xfId="11472"/>
    <cellStyle name="Note 4 4 2 3" xfId="11473"/>
    <cellStyle name="Note 4 4 3" xfId="11474"/>
    <cellStyle name="Note 4 4 3 2" xfId="11475"/>
    <cellStyle name="Note 4 4 4" xfId="11476"/>
    <cellStyle name="Note 4 4 5" xfId="11477"/>
    <cellStyle name="Note 4 5" xfId="11478"/>
    <cellStyle name="Note 4 5 2" xfId="11479"/>
    <cellStyle name="Note 4 5 2 2" xfId="11480"/>
    <cellStyle name="Note 4 5 3" xfId="11481"/>
    <cellStyle name="Note 4 5 4" xfId="11482"/>
    <cellStyle name="Note 4 6" xfId="11483"/>
    <cellStyle name="Note 4 6 2" xfId="11484"/>
    <cellStyle name="Note 4 6 3" xfId="11485"/>
    <cellStyle name="Note 4 7" xfId="11486"/>
    <cellStyle name="Note 4 7 2" xfId="11487"/>
    <cellStyle name="Note 4 8" xfId="11488"/>
    <cellStyle name="Note 4 8 2" xfId="11489"/>
    <cellStyle name="Note 4 9" xfId="11490"/>
    <cellStyle name="Note 4 9 2" xfId="11491"/>
    <cellStyle name="Note 5" xfId="1911"/>
    <cellStyle name="Note 5 10" xfId="11492"/>
    <cellStyle name="Note 5 10 2" xfId="11493"/>
    <cellStyle name="Note 5 11" xfId="11494"/>
    <cellStyle name="Note 5 12" xfId="11495"/>
    <cellStyle name="Note 5 13" xfId="11496"/>
    <cellStyle name="Note 5 2" xfId="11497"/>
    <cellStyle name="Note 5 2 10" xfId="11498"/>
    <cellStyle name="Note 5 2 11" xfId="11499"/>
    <cellStyle name="Note 5 2 12" xfId="11500"/>
    <cellStyle name="Note 5 2 2" xfId="11501"/>
    <cellStyle name="Note 5 2 2 2" xfId="11502"/>
    <cellStyle name="Note 5 2 2 3" xfId="11503"/>
    <cellStyle name="Note 5 2 3" xfId="11504"/>
    <cellStyle name="Note 5 2 3 2" xfId="11505"/>
    <cellStyle name="Note 5 2 4" xfId="11506"/>
    <cellStyle name="Note 5 2 4 2" xfId="11507"/>
    <cellStyle name="Note 5 2 5" xfId="11508"/>
    <cellStyle name="Note 5 2 5 2" xfId="11509"/>
    <cellStyle name="Note 5 2 6" xfId="11510"/>
    <cellStyle name="Note 5 2 6 2" xfId="11511"/>
    <cellStyle name="Note 5 2 7" xfId="11512"/>
    <cellStyle name="Note 5 2 7 2" xfId="11513"/>
    <cellStyle name="Note 5 2 8" xfId="11514"/>
    <cellStyle name="Note 5 2 8 2" xfId="11515"/>
    <cellStyle name="Note 5 2 9" xfId="11516"/>
    <cellStyle name="Note 5 2 9 2" xfId="11517"/>
    <cellStyle name="Note 5 3" xfId="11518"/>
    <cellStyle name="Note 5 3 2" xfId="11519"/>
    <cellStyle name="Note 5 3 3" xfId="11520"/>
    <cellStyle name="Note 5 3 4" xfId="11521"/>
    <cellStyle name="Note 5 4" xfId="11522"/>
    <cellStyle name="Note 5 4 2" xfId="11523"/>
    <cellStyle name="Note 5 5" xfId="11524"/>
    <cellStyle name="Note 5 5 2" xfId="11525"/>
    <cellStyle name="Note 5 6" xfId="11526"/>
    <cellStyle name="Note 5 6 2" xfId="11527"/>
    <cellStyle name="Note 5 7" xfId="11528"/>
    <cellStyle name="Note 5 7 2" xfId="11529"/>
    <cellStyle name="Note 5 8" xfId="11530"/>
    <cellStyle name="Note 5 8 2" xfId="11531"/>
    <cellStyle name="Note 5 9" xfId="11532"/>
    <cellStyle name="Note 5 9 2" xfId="11533"/>
    <cellStyle name="Note 6" xfId="1912"/>
    <cellStyle name="Note 6 10" xfId="11534"/>
    <cellStyle name="Note 6 10 2" xfId="11535"/>
    <cellStyle name="Note 6 11" xfId="11536"/>
    <cellStyle name="Note 6 12" xfId="11537"/>
    <cellStyle name="Note 6 13" xfId="11538"/>
    <cellStyle name="Note 6 2" xfId="11539"/>
    <cellStyle name="Note 6 2 10" xfId="11540"/>
    <cellStyle name="Note 6 2 11" xfId="11541"/>
    <cellStyle name="Note 6 2 12" xfId="11542"/>
    <cellStyle name="Note 6 2 2" xfId="11543"/>
    <cellStyle name="Note 6 2 2 2" xfId="11544"/>
    <cellStyle name="Note 6 2 2 3" xfId="11545"/>
    <cellStyle name="Note 6 2 3" xfId="11546"/>
    <cellStyle name="Note 6 2 3 2" xfId="11547"/>
    <cellStyle name="Note 6 2 4" xfId="11548"/>
    <cellStyle name="Note 6 2 4 2" xfId="11549"/>
    <cellStyle name="Note 6 2 5" xfId="11550"/>
    <cellStyle name="Note 6 2 5 2" xfId="11551"/>
    <cellStyle name="Note 6 2 6" xfId="11552"/>
    <cellStyle name="Note 6 2 6 2" xfId="11553"/>
    <cellStyle name="Note 6 2 7" xfId="11554"/>
    <cellStyle name="Note 6 2 7 2" xfId="11555"/>
    <cellStyle name="Note 6 2 8" xfId="11556"/>
    <cellStyle name="Note 6 2 8 2" xfId="11557"/>
    <cellStyle name="Note 6 2 9" xfId="11558"/>
    <cellStyle name="Note 6 2 9 2" xfId="11559"/>
    <cellStyle name="Note 6 3" xfId="11560"/>
    <cellStyle name="Note 6 3 2" xfId="11561"/>
    <cellStyle name="Note 6 3 3" xfId="11562"/>
    <cellStyle name="Note 6 3 4" xfId="11563"/>
    <cellStyle name="Note 6 4" xfId="11564"/>
    <cellStyle name="Note 6 4 2" xfId="11565"/>
    <cellStyle name="Note 6 5" xfId="11566"/>
    <cellStyle name="Note 6 5 2" xfId="11567"/>
    <cellStyle name="Note 6 6" xfId="11568"/>
    <cellStyle name="Note 6 6 2" xfId="11569"/>
    <cellStyle name="Note 6 7" xfId="11570"/>
    <cellStyle name="Note 6 7 2" xfId="11571"/>
    <cellStyle name="Note 6 8" xfId="11572"/>
    <cellStyle name="Note 6 8 2" xfId="11573"/>
    <cellStyle name="Note 6 9" xfId="11574"/>
    <cellStyle name="Note 6 9 2" xfId="11575"/>
    <cellStyle name="Note 7" xfId="1913"/>
    <cellStyle name="Note 7 10" xfId="11576"/>
    <cellStyle name="Note 7 10 2" xfId="11577"/>
    <cellStyle name="Note 7 11" xfId="11578"/>
    <cellStyle name="Note 7 12" xfId="11579"/>
    <cellStyle name="Note 7 13" xfId="11580"/>
    <cellStyle name="Note 7 2" xfId="11581"/>
    <cellStyle name="Note 7 2 10" xfId="11582"/>
    <cellStyle name="Note 7 2 11" xfId="11583"/>
    <cellStyle name="Note 7 2 12" xfId="11584"/>
    <cellStyle name="Note 7 2 2" xfId="11585"/>
    <cellStyle name="Note 7 2 2 2" xfId="11586"/>
    <cellStyle name="Note 7 2 3" xfId="11587"/>
    <cellStyle name="Note 7 2 3 2" xfId="11588"/>
    <cellStyle name="Note 7 2 4" xfId="11589"/>
    <cellStyle name="Note 7 2 4 2" xfId="11590"/>
    <cellStyle name="Note 7 2 5" xfId="11591"/>
    <cellStyle name="Note 7 2 5 2" xfId="11592"/>
    <cellStyle name="Note 7 2 6" xfId="11593"/>
    <cellStyle name="Note 7 2 6 2" xfId="11594"/>
    <cellStyle name="Note 7 2 7" xfId="11595"/>
    <cellStyle name="Note 7 2 7 2" xfId="11596"/>
    <cellStyle name="Note 7 2 8" xfId="11597"/>
    <cellStyle name="Note 7 2 8 2" xfId="11598"/>
    <cellStyle name="Note 7 2 9" xfId="11599"/>
    <cellStyle name="Note 7 2 9 2" xfId="11600"/>
    <cellStyle name="Note 7 3" xfId="11601"/>
    <cellStyle name="Note 7 3 2" xfId="11602"/>
    <cellStyle name="Note 7 3 3" xfId="11603"/>
    <cellStyle name="Note 7 4" xfId="11604"/>
    <cellStyle name="Note 7 4 2" xfId="11605"/>
    <cellStyle name="Note 7 5" xfId="11606"/>
    <cellStyle name="Note 7 5 2" xfId="11607"/>
    <cellStyle name="Note 7 6" xfId="11608"/>
    <cellStyle name="Note 7 6 2" xfId="11609"/>
    <cellStyle name="Note 7 7" xfId="11610"/>
    <cellStyle name="Note 7 7 2" xfId="11611"/>
    <cellStyle name="Note 7 8" xfId="11612"/>
    <cellStyle name="Note 7 8 2" xfId="11613"/>
    <cellStyle name="Note 7 9" xfId="11614"/>
    <cellStyle name="Note 7 9 2" xfId="11615"/>
    <cellStyle name="Note 8" xfId="1914"/>
    <cellStyle name="Note 8 10" xfId="11616"/>
    <cellStyle name="Note 8 10 2" xfId="11617"/>
    <cellStyle name="Note 8 11" xfId="11618"/>
    <cellStyle name="Note 8 12" xfId="11619"/>
    <cellStyle name="Note 8 13" xfId="11620"/>
    <cellStyle name="Note 8 2" xfId="11621"/>
    <cellStyle name="Note 8 2 10" xfId="11622"/>
    <cellStyle name="Note 8 2 11" xfId="11623"/>
    <cellStyle name="Note 8 2 12" xfId="11624"/>
    <cellStyle name="Note 8 2 2" xfId="11625"/>
    <cellStyle name="Note 8 2 2 2" xfId="11626"/>
    <cellStyle name="Note 8 2 3" xfId="11627"/>
    <cellStyle name="Note 8 2 3 2" xfId="11628"/>
    <cellStyle name="Note 8 2 4" xfId="11629"/>
    <cellStyle name="Note 8 2 4 2" xfId="11630"/>
    <cellStyle name="Note 8 2 5" xfId="11631"/>
    <cellStyle name="Note 8 2 5 2" xfId="11632"/>
    <cellStyle name="Note 8 2 6" xfId="11633"/>
    <cellStyle name="Note 8 2 6 2" xfId="11634"/>
    <cellStyle name="Note 8 2 7" xfId="11635"/>
    <cellStyle name="Note 8 2 7 2" xfId="11636"/>
    <cellStyle name="Note 8 2 8" xfId="11637"/>
    <cellStyle name="Note 8 2 8 2" xfId="11638"/>
    <cellStyle name="Note 8 2 9" xfId="11639"/>
    <cellStyle name="Note 8 2 9 2" xfId="11640"/>
    <cellStyle name="Note 8 3" xfId="11641"/>
    <cellStyle name="Note 8 3 2" xfId="11642"/>
    <cellStyle name="Note 8 3 3" xfId="11643"/>
    <cellStyle name="Note 8 4" xfId="11644"/>
    <cellStyle name="Note 8 4 2" xfId="11645"/>
    <cellStyle name="Note 8 5" xfId="11646"/>
    <cellStyle name="Note 8 5 2" xfId="11647"/>
    <cellStyle name="Note 8 6" xfId="11648"/>
    <cellStyle name="Note 8 6 2" xfId="11649"/>
    <cellStyle name="Note 8 7" xfId="11650"/>
    <cellStyle name="Note 8 7 2" xfId="11651"/>
    <cellStyle name="Note 8 8" xfId="11652"/>
    <cellStyle name="Note 8 8 2" xfId="11653"/>
    <cellStyle name="Note 8 9" xfId="11654"/>
    <cellStyle name="Note 8 9 2" xfId="11655"/>
    <cellStyle name="Note 9" xfId="1915"/>
    <cellStyle name="Note 9 10" xfId="11656"/>
    <cellStyle name="Note 9 10 2" xfId="11657"/>
    <cellStyle name="Note 9 11" xfId="11658"/>
    <cellStyle name="Note 9 12" xfId="11659"/>
    <cellStyle name="Note 9 13" xfId="11660"/>
    <cellStyle name="Note 9 2" xfId="1916"/>
    <cellStyle name="Note 9 2 10" xfId="11661"/>
    <cellStyle name="Note 9 2 11" xfId="11662"/>
    <cellStyle name="Note 9 2 2" xfId="11663"/>
    <cellStyle name="Note 9 2 2 2" xfId="11664"/>
    <cellStyle name="Note 9 2 3" xfId="11665"/>
    <cellStyle name="Note 9 2 3 2" xfId="11666"/>
    <cellStyle name="Note 9 2 4" xfId="11667"/>
    <cellStyle name="Note 9 2 4 2" xfId="11668"/>
    <cellStyle name="Note 9 2 5" xfId="11669"/>
    <cellStyle name="Note 9 2 5 2" xfId="11670"/>
    <cellStyle name="Note 9 2 6" xfId="11671"/>
    <cellStyle name="Note 9 2 6 2" xfId="11672"/>
    <cellStyle name="Note 9 2 7" xfId="11673"/>
    <cellStyle name="Note 9 2 7 2" xfId="11674"/>
    <cellStyle name="Note 9 2 8" xfId="11675"/>
    <cellStyle name="Note 9 2 8 2" xfId="11676"/>
    <cellStyle name="Note 9 2 9" xfId="11677"/>
    <cellStyle name="Note 9 2 9 2" xfId="11678"/>
    <cellStyle name="Note 9 3" xfId="1917"/>
    <cellStyle name="Note 9 3 2" xfId="11679"/>
    <cellStyle name="Note 9 4" xfId="1918"/>
    <cellStyle name="Note 9 4 2" xfId="11680"/>
    <cellStyle name="Note 9 5" xfId="1919"/>
    <cellStyle name="Note 9 5 2" xfId="11681"/>
    <cellStyle name="Note 9 6" xfId="11682"/>
    <cellStyle name="Note 9 6 2" xfId="11683"/>
    <cellStyle name="Note 9 7" xfId="11684"/>
    <cellStyle name="Note 9 7 2" xfId="11685"/>
    <cellStyle name="Note 9 8" xfId="11686"/>
    <cellStyle name="Note 9 8 2" xfId="11687"/>
    <cellStyle name="Note 9 9" xfId="11688"/>
    <cellStyle name="Note 9 9 2" xfId="11689"/>
    <cellStyle name="Output 10" xfId="1920"/>
    <cellStyle name="Output 11" xfId="1921"/>
    <cellStyle name="Output 12" xfId="1922"/>
    <cellStyle name="Output 13" xfId="1923"/>
    <cellStyle name="Output 14" xfId="1924"/>
    <cellStyle name="Output 15" xfId="1925"/>
    <cellStyle name="Output 16" xfId="1926"/>
    <cellStyle name="Output 17" xfId="1927"/>
    <cellStyle name="Output 17 2" xfId="11690"/>
    <cellStyle name="Output 18" xfId="1928"/>
    <cellStyle name="Output 19" xfId="1929"/>
    <cellStyle name="Output 2" xfId="1930"/>
    <cellStyle name="Output 2 2" xfId="1931"/>
    <cellStyle name="Output 2 2 2" xfId="1932"/>
    <cellStyle name="Output 2 2 2 2" xfId="1933"/>
    <cellStyle name="Output 2 2 2 3" xfId="1934"/>
    <cellStyle name="Output 2 2 2 4" xfId="1935"/>
    <cellStyle name="Output 2 2 2 5" xfId="1936"/>
    <cellStyle name="Output 2 2 3" xfId="1937"/>
    <cellStyle name="Output 2 2 4" xfId="1938"/>
    <cellStyle name="Output 2 2 5" xfId="1939"/>
    <cellStyle name="Output 2 3" xfId="1940"/>
    <cellStyle name="Output 2 3 2" xfId="11691"/>
    <cellStyle name="Output 2 4" xfId="1941"/>
    <cellStyle name="Output 2 4 2" xfId="11692"/>
    <cellStyle name="Output 2 5" xfId="1942"/>
    <cellStyle name="Output 2 5 2" xfId="11693"/>
    <cellStyle name="Output 2 6" xfId="1943"/>
    <cellStyle name="Output 2 6 2" xfId="11694"/>
    <cellStyle name="Output 2 7" xfId="1944"/>
    <cellStyle name="Output 2 8" xfId="1945"/>
    <cellStyle name="Output 2 9" xfId="1946"/>
    <cellStyle name="Output 20" xfId="1947"/>
    <cellStyle name="Output 21" xfId="1948"/>
    <cellStyle name="Output 22" xfId="1949"/>
    <cellStyle name="Output 3" xfId="1950"/>
    <cellStyle name="Output 3 2" xfId="11695"/>
    <cellStyle name="Output 3 3" xfId="11696"/>
    <cellStyle name="Output 4" xfId="1951"/>
    <cellStyle name="Output 5" xfId="1952"/>
    <cellStyle name="Output 6" xfId="1953"/>
    <cellStyle name="Output 7" xfId="1954"/>
    <cellStyle name="Output 8" xfId="1955"/>
    <cellStyle name="Output 9" xfId="1956"/>
    <cellStyle name="Output Amounts" xfId="1957"/>
    <cellStyle name="OUTPUT AMOUNTS 10" xfId="11697"/>
    <cellStyle name="Output Amounts 11" xfId="11698"/>
    <cellStyle name="Output Amounts 2" xfId="11699"/>
    <cellStyle name="Output Amounts 2 10" xfId="11700"/>
    <cellStyle name="OUTPUT AMOUNTS 2 11" xfId="11701"/>
    <cellStyle name="OUTPUT AMOUNTS 2 2" xfId="11702"/>
    <cellStyle name="OUTPUT AMOUNTS 2 3" xfId="11703"/>
    <cellStyle name="Output Amounts 2 3 2" xfId="11704"/>
    <cellStyle name="Output Amounts 2 4" xfId="11705"/>
    <cellStyle name="Output Amounts 2 5" xfId="11706"/>
    <cellStyle name="Output Amounts 2 6" xfId="11707"/>
    <cellStyle name="Output Amounts 2 7" xfId="11708"/>
    <cellStyle name="Output Amounts 2 8" xfId="11709"/>
    <cellStyle name="Output Amounts 2 9" xfId="11710"/>
    <cellStyle name="Output Amounts 3" xfId="11711"/>
    <cellStyle name="OUTPUT AMOUNTS 3 2" xfId="11712"/>
    <cellStyle name="Output Amounts 3 3" xfId="11713"/>
    <cellStyle name="Output Amounts 3 4" xfId="11714"/>
    <cellStyle name="Output Amounts 3 5" xfId="11715"/>
    <cellStyle name="Output Amounts 3 6" xfId="11716"/>
    <cellStyle name="Output Amounts 3 7" xfId="11717"/>
    <cellStyle name="Output Amounts 3 8" xfId="11718"/>
    <cellStyle name="Output Amounts 3 9" xfId="11719"/>
    <cellStyle name="Output Amounts 4" xfId="11720"/>
    <cellStyle name="OUTPUT AMOUNTS 5" xfId="11721"/>
    <cellStyle name="OUTPUT AMOUNTS 6" xfId="11722"/>
    <cellStyle name="OUTPUT AMOUNTS 7" xfId="11723"/>
    <cellStyle name="OUTPUT AMOUNTS 8" xfId="11724"/>
    <cellStyle name="OUTPUT AMOUNTS 9" xfId="11725"/>
    <cellStyle name="Output Amounts_d1" xfId="11726"/>
    <cellStyle name="Output Column Headings" xfId="1958"/>
    <cellStyle name="OUTPUT COLUMN HEADINGS 10" xfId="11727"/>
    <cellStyle name="OUTPUT COLUMN HEADINGS 10 2" xfId="11728"/>
    <cellStyle name="OUTPUT COLUMN HEADINGS 10 3" xfId="11729"/>
    <cellStyle name="Output Column Headings 11" xfId="11730"/>
    <cellStyle name="Output Column Headings 2" xfId="1959"/>
    <cellStyle name="Output Column Headings 2 2" xfId="11731"/>
    <cellStyle name="OUTPUT COLUMN HEADINGS 2 2 2" xfId="11732"/>
    <cellStyle name="Output Column Headings 2 2 3" xfId="11733"/>
    <cellStyle name="Output Column Headings 2 2 4" xfId="11734"/>
    <cellStyle name="Output Column Headings 2 2 5" xfId="11735"/>
    <cellStyle name="Output Column Headings 2 2 6" xfId="11736"/>
    <cellStyle name="Output Column Headings 2 2 7" xfId="11737"/>
    <cellStyle name="OUTPUT COLUMN HEADINGS 2 3" xfId="11738"/>
    <cellStyle name="OUTPUT COLUMN HEADINGS 2 3 2" xfId="11739"/>
    <cellStyle name="Output Column Headings 2 4" xfId="11740"/>
    <cellStyle name="Output Column Headings 2 5" xfId="11741"/>
    <cellStyle name="Output Column Headings 2 6" xfId="11742"/>
    <cellStyle name="Output Column Headings 3" xfId="1960"/>
    <cellStyle name="Output Column Headings 4" xfId="1961"/>
    <cellStyle name="Output Column Headings 4 2" xfId="11743"/>
    <cellStyle name="Output Column Headings 5" xfId="1962"/>
    <cellStyle name="Output Column Headings 6" xfId="1963"/>
    <cellStyle name="Output Column Headings 7" xfId="1964"/>
    <cellStyle name="Output Column Headings 8" xfId="11744"/>
    <cellStyle name="Output Column Headings 9" xfId="11745"/>
    <cellStyle name="Output Column Headings_d1" xfId="11746"/>
    <cellStyle name="Output Line Items" xfId="1965"/>
    <cellStyle name="OUTPUT LINE ITEMS 10" xfId="11747"/>
    <cellStyle name="OUTPUT LINE ITEMS 10 2" xfId="11748"/>
    <cellStyle name="OUTPUT LINE ITEMS 10 3" xfId="11749"/>
    <cellStyle name="Output Line Items 11" xfId="11750"/>
    <cellStyle name="Output Line Items 2" xfId="1966"/>
    <cellStyle name="Output Line Items 2 2" xfId="11751"/>
    <cellStyle name="Output Line Items 2 2 2" xfId="11752"/>
    <cellStyle name="Output Line Items 2 2 3" xfId="11753"/>
    <cellStyle name="Output Line Items 2 3" xfId="11754"/>
    <cellStyle name="OUTPUT LINE ITEMS 2 3 2" xfId="11755"/>
    <cellStyle name="Output Line Items 2 3 3" xfId="11756"/>
    <cellStyle name="Output Line Items 2 3 4" xfId="11757"/>
    <cellStyle name="Output Line Items 2 3 5" xfId="11758"/>
    <cellStyle name="Output Line Items 2 3 6" xfId="11759"/>
    <cellStyle name="Output Line Items 2 3 7" xfId="11760"/>
    <cellStyle name="OUTPUT LINE ITEMS 2 4" xfId="11761"/>
    <cellStyle name="Output Line Items 2 5" xfId="11762"/>
    <cellStyle name="Output Line Items 2 6" xfId="11763"/>
    <cellStyle name="Output Line Items 2 7" xfId="11764"/>
    <cellStyle name="Output Line Items 3" xfId="1967"/>
    <cellStyle name="Output Line Items 4" xfId="1968"/>
    <cellStyle name="Output Line Items 4 2" xfId="11765"/>
    <cellStyle name="Output Line Items 5" xfId="1969"/>
    <cellStyle name="Output Line Items 6" xfId="1970"/>
    <cellStyle name="Output Line Items 7" xfId="1971"/>
    <cellStyle name="Output Line Items 8" xfId="11766"/>
    <cellStyle name="Output Line Items 9" xfId="11767"/>
    <cellStyle name="Output Line Items_d1" xfId="11768"/>
    <cellStyle name="Output Report Heading" xfId="1972"/>
    <cellStyle name="OUTPUT REPORT HEADING 10" xfId="11769"/>
    <cellStyle name="OUTPUT REPORT HEADING 10 2" xfId="11770"/>
    <cellStyle name="OUTPUT REPORT HEADING 10 3" xfId="11771"/>
    <cellStyle name="Output Report Heading 11" xfId="11772"/>
    <cellStyle name="Output Report Heading 2" xfId="1973"/>
    <cellStyle name="Output Report Heading 2 2" xfId="11773"/>
    <cellStyle name="OUTPUT REPORT HEADING 2 2 2" xfId="11774"/>
    <cellStyle name="Output Report Heading 2 2 3" xfId="11775"/>
    <cellStyle name="Output Report Heading 2 2 4" xfId="11776"/>
    <cellStyle name="Output Report Heading 2 2 5" xfId="11777"/>
    <cellStyle name="Output Report Heading 2 2 6" xfId="11778"/>
    <cellStyle name="Output Report Heading 2 2 7" xfId="11779"/>
    <cellStyle name="OUTPUT REPORT HEADING 2 3" xfId="11780"/>
    <cellStyle name="OUTPUT REPORT HEADING 2 3 2" xfId="11781"/>
    <cellStyle name="Output Report Heading 2 4" xfId="11782"/>
    <cellStyle name="Output Report Heading 2 5" xfId="11783"/>
    <cellStyle name="Output Report Heading 2 6" xfId="11784"/>
    <cellStyle name="Output Report Heading 3" xfId="1974"/>
    <cellStyle name="Output Report Heading 4" xfId="1975"/>
    <cellStyle name="Output Report Heading 4 2" xfId="11785"/>
    <cellStyle name="Output Report Heading 5" xfId="1976"/>
    <cellStyle name="Output Report Heading 6" xfId="1977"/>
    <cellStyle name="Output Report Heading 7" xfId="1978"/>
    <cellStyle name="Output Report Heading 8" xfId="11786"/>
    <cellStyle name="Output Report Heading 9" xfId="11787"/>
    <cellStyle name="Output Report Heading_d1" xfId="11788"/>
    <cellStyle name="Output Report Title" xfId="1979"/>
    <cellStyle name="OUTPUT REPORT TITLE 10" xfId="11789"/>
    <cellStyle name="OUTPUT REPORT TITLE 10 2" xfId="11790"/>
    <cellStyle name="OUTPUT REPORT TITLE 10 3" xfId="11791"/>
    <cellStyle name="OUTPUT REPORT TITLE 11" xfId="11792"/>
    <cellStyle name="Output Report Title 12" xfId="11793"/>
    <cellStyle name="Output Report Title 2" xfId="1980"/>
    <cellStyle name="Output Report Title 2 2" xfId="11794"/>
    <cellStyle name="OUTPUT REPORT TITLE 2 2 2" xfId="11795"/>
    <cellStyle name="Output Report Title 2 2 3" xfId="11796"/>
    <cellStyle name="Output Report Title 2 2 4" xfId="11797"/>
    <cellStyle name="Output Report Title 2 2 5" xfId="11798"/>
    <cellStyle name="Output Report Title 2 2 6" xfId="11799"/>
    <cellStyle name="Output Report Title 2 2 7" xfId="11800"/>
    <cellStyle name="OUTPUT REPORT TITLE 2 3" xfId="11801"/>
    <cellStyle name="OUTPUT REPORT TITLE 2 3 2" xfId="11802"/>
    <cellStyle name="Output Report Title 2 4" xfId="11803"/>
    <cellStyle name="Output Report Title 2 5" xfId="11804"/>
    <cellStyle name="Output Report Title 2 6" xfId="11805"/>
    <cellStyle name="Output Report Title 3" xfId="1981"/>
    <cellStyle name="Output Report Title 4" xfId="1982"/>
    <cellStyle name="Output Report Title 4 2" xfId="11806"/>
    <cellStyle name="Output Report Title 5" xfId="1983"/>
    <cellStyle name="Output Report Title 6" xfId="1984"/>
    <cellStyle name="Output Report Title 7" xfId="1985"/>
    <cellStyle name="Output Report Title 8" xfId="11807"/>
    <cellStyle name="Output Report Title 9" xfId="11808"/>
    <cellStyle name="Output Report Title_d1" xfId="11809"/>
    <cellStyle name="Percent" xfId="3" builtinId="5"/>
    <cellStyle name="Percent 10" xfId="11810"/>
    <cellStyle name="Percent 10 2" xfId="11811"/>
    <cellStyle name="Percent 10 2 2" xfId="11812"/>
    <cellStyle name="Percent 10 2 3" xfId="11813"/>
    <cellStyle name="Percent 10 3" xfId="11814"/>
    <cellStyle name="Percent 10 3 2" xfId="11815"/>
    <cellStyle name="Percent 10 4" xfId="11816"/>
    <cellStyle name="Percent 10 5" xfId="11817"/>
    <cellStyle name="Percent 10 6" xfId="11818"/>
    <cellStyle name="Percent 11" xfId="11819"/>
    <cellStyle name="Percent 11 2" xfId="11820"/>
    <cellStyle name="Percent 11 3" xfId="11821"/>
    <cellStyle name="Percent 12" xfId="11822"/>
    <cellStyle name="Percent 13" xfId="11823"/>
    <cellStyle name="Percent 13 2" xfId="11824"/>
    <cellStyle name="Percent 14" xfId="11825"/>
    <cellStyle name="Percent 15" xfId="11826"/>
    <cellStyle name="Percent 16" xfId="15122"/>
    <cellStyle name="Percent 17" xfId="15132"/>
    <cellStyle name="Percent 17 2" xfId="15138"/>
    <cellStyle name="Percent 2" xfId="1986"/>
    <cellStyle name="Percent 2 2" xfId="1987"/>
    <cellStyle name="Percent 2 2 2" xfId="11827"/>
    <cellStyle name="Percent 2 2 2 2" xfId="11828"/>
    <cellStyle name="Percent 2 2 2 2 2" xfId="11829"/>
    <cellStyle name="Percent 2 2 2 2 2 2" xfId="11830"/>
    <cellStyle name="Percent 2 2 2 2 2 2 2" xfId="11831"/>
    <cellStyle name="Percent 2 2 2 2 2 3" xfId="11832"/>
    <cellStyle name="Percent 2 2 2 2 3" xfId="11833"/>
    <cellStyle name="Percent 2 2 2 2 3 2" xfId="11834"/>
    <cellStyle name="Percent 2 2 2 2 4" xfId="11835"/>
    <cellStyle name="Percent 2 2 2 3" xfId="11836"/>
    <cellStyle name="Percent 2 2 2 3 2" xfId="11837"/>
    <cellStyle name="Percent 2 2 2 3 2 2" xfId="11838"/>
    <cellStyle name="Percent 2 2 2 3 3" xfId="11839"/>
    <cellStyle name="Percent 2 2 2 4" xfId="11840"/>
    <cellStyle name="Percent 2 2 2 4 2" xfId="11841"/>
    <cellStyle name="Percent 2 2 2 5" xfId="11842"/>
    <cellStyle name="Percent 2 2 3" xfId="11843"/>
    <cellStyle name="Percent 2 2 3 2" xfId="11844"/>
    <cellStyle name="Percent 2 2 3 2 2" xfId="11845"/>
    <cellStyle name="Percent 2 2 3 2 2 2" xfId="11846"/>
    <cellStyle name="Percent 2 2 3 2 3" xfId="11847"/>
    <cellStyle name="Percent 2 2 3 3" xfId="11848"/>
    <cellStyle name="Percent 2 2 3 3 2" xfId="11849"/>
    <cellStyle name="Percent 2 2 3 4" xfId="11850"/>
    <cellStyle name="Percent 2 2 4" xfId="11851"/>
    <cellStyle name="Percent 2 2 4 2" xfId="11852"/>
    <cellStyle name="Percent 2 2 4 2 2" xfId="11853"/>
    <cellStyle name="Percent 2 2 4 3" xfId="11854"/>
    <cellStyle name="Percent 2 2 5" xfId="11855"/>
    <cellStyle name="Percent 2 2 5 2" xfId="11856"/>
    <cellStyle name="Percent 2 2 6" xfId="11857"/>
    <cellStyle name="Percent 2 2 7" xfId="11858"/>
    <cellStyle name="Percent 2 3" xfId="1988"/>
    <cellStyle name="Percent 2 3 2" xfId="11859"/>
    <cellStyle name="Percent 2 3 2 2" xfId="11860"/>
    <cellStyle name="Percent 2 3 2 2 2" xfId="11861"/>
    <cellStyle name="Percent 2 3 2 3" xfId="11862"/>
    <cellStyle name="Percent 2 3 2 4" xfId="11863"/>
    <cellStyle name="Percent 2 3 3" xfId="11864"/>
    <cellStyle name="Percent 2 3 3 2" xfId="11865"/>
    <cellStyle name="Percent 2 3 4" xfId="11866"/>
    <cellStyle name="Percent 2 3 5" xfId="11867"/>
    <cellStyle name="Percent 2 4" xfId="1989"/>
    <cellStyle name="Percent 2 4 2" xfId="11868"/>
    <cellStyle name="Percent 2 5" xfId="1990"/>
    <cellStyle name="Percent 3" xfId="2104"/>
    <cellStyle name="Percent 3 10" xfId="11869"/>
    <cellStyle name="Percent 3 2" xfId="11870"/>
    <cellStyle name="Percent 3 2 2" xfId="11871"/>
    <cellStyle name="Percent 3 2 2 2" xfId="11872"/>
    <cellStyle name="Percent 3 2 2 2 2" xfId="11873"/>
    <cellStyle name="Percent 3 2 2 2 2 2" xfId="11874"/>
    <cellStyle name="Percent 3 2 2 2 2 2 2" xfId="11875"/>
    <cellStyle name="Percent 3 2 2 2 2 2 2 2" xfId="11876"/>
    <cellStyle name="Percent 3 2 2 2 2 2 3" xfId="11877"/>
    <cellStyle name="Percent 3 2 2 2 2 3" xfId="11878"/>
    <cellStyle name="Percent 3 2 2 2 2 3 2" xfId="11879"/>
    <cellStyle name="Percent 3 2 2 2 2 4" xfId="11880"/>
    <cellStyle name="Percent 3 2 2 2 3" xfId="11881"/>
    <cellStyle name="Percent 3 2 2 2 3 2" xfId="11882"/>
    <cellStyle name="Percent 3 2 2 2 3 2 2" xfId="11883"/>
    <cellStyle name="Percent 3 2 2 2 3 3" xfId="11884"/>
    <cellStyle name="Percent 3 2 2 2 4" xfId="11885"/>
    <cellStyle name="Percent 3 2 2 2 4 2" xfId="11886"/>
    <cellStyle name="Percent 3 2 2 2 5" xfId="11887"/>
    <cellStyle name="Percent 3 2 2 2 6" xfId="11888"/>
    <cellStyle name="Percent 3 2 2 3" xfId="11889"/>
    <cellStyle name="Percent 3 2 2 3 2" xfId="11890"/>
    <cellStyle name="Percent 3 2 2 3 2 2" xfId="11891"/>
    <cellStyle name="Percent 3 2 2 3 2 2 2" xfId="11892"/>
    <cellStyle name="Percent 3 2 2 3 2 3" xfId="11893"/>
    <cellStyle name="Percent 3 2 2 3 3" xfId="11894"/>
    <cellStyle name="Percent 3 2 2 3 3 2" xfId="11895"/>
    <cellStyle name="Percent 3 2 2 3 4" xfId="11896"/>
    <cellStyle name="Percent 3 2 2 4" xfId="11897"/>
    <cellStyle name="Percent 3 2 2 4 2" xfId="11898"/>
    <cellStyle name="Percent 3 2 2 4 2 2" xfId="11899"/>
    <cellStyle name="Percent 3 2 2 4 3" xfId="11900"/>
    <cellStyle name="Percent 3 2 2 5" xfId="11901"/>
    <cellStyle name="Percent 3 2 2 5 2" xfId="11902"/>
    <cellStyle name="Percent 3 2 2 6" xfId="11903"/>
    <cellStyle name="Percent 3 2 2 7" xfId="11904"/>
    <cellStyle name="Percent 3 2 3" xfId="11905"/>
    <cellStyle name="Percent 3 2 3 2" xfId="11906"/>
    <cellStyle name="Percent 3 2 3 2 2" xfId="11907"/>
    <cellStyle name="Percent 3 2 3 2 2 2" xfId="11908"/>
    <cellStyle name="Percent 3 2 3 2 2 2 2" xfId="11909"/>
    <cellStyle name="Percent 3 2 3 2 2 3" xfId="11910"/>
    <cellStyle name="Percent 3 2 3 2 3" xfId="11911"/>
    <cellStyle name="Percent 3 2 3 2 3 2" xfId="11912"/>
    <cellStyle name="Percent 3 2 3 2 4" xfId="11913"/>
    <cellStyle name="Percent 3 2 3 3" xfId="11914"/>
    <cellStyle name="Percent 3 2 3 3 2" xfId="11915"/>
    <cellStyle name="Percent 3 2 3 3 2 2" xfId="11916"/>
    <cellStyle name="Percent 3 2 3 3 3" xfId="11917"/>
    <cellStyle name="Percent 3 2 3 4" xfId="11918"/>
    <cellStyle name="Percent 3 2 3 4 2" xfId="11919"/>
    <cellStyle name="Percent 3 2 3 5" xfId="11920"/>
    <cellStyle name="Percent 3 2 3 6" xfId="11921"/>
    <cellStyle name="Percent 3 2 4" xfId="11922"/>
    <cellStyle name="Percent 3 2 4 2" xfId="11923"/>
    <cellStyle name="Percent 3 2 4 2 2" xfId="11924"/>
    <cellStyle name="Percent 3 2 4 2 2 2" xfId="11925"/>
    <cellStyle name="Percent 3 2 4 2 2 2 2" xfId="11926"/>
    <cellStyle name="Percent 3 2 4 2 2 3" xfId="11927"/>
    <cellStyle name="Percent 3 2 4 2 3" xfId="11928"/>
    <cellStyle name="Percent 3 2 4 2 3 2" xfId="11929"/>
    <cellStyle name="Percent 3 2 4 2 4" xfId="11930"/>
    <cellStyle name="Percent 3 2 4 3" xfId="11931"/>
    <cellStyle name="Percent 3 2 4 3 2" xfId="11932"/>
    <cellStyle name="Percent 3 2 4 3 2 2" xfId="11933"/>
    <cellStyle name="Percent 3 2 4 3 3" xfId="11934"/>
    <cellStyle name="Percent 3 2 4 4" xfId="11935"/>
    <cellStyle name="Percent 3 2 4 4 2" xfId="11936"/>
    <cellStyle name="Percent 3 2 4 5" xfId="11937"/>
    <cellStyle name="Percent 3 2 5" xfId="11938"/>
    <cellStyle name="Percent 3 2 5 2" xfId="11939"/>
    <cellStyle name="Percent 3 2 5 2 2" xfId="11940"/>
    <cellStyle name="Percent 3 2 5 2 2 2" xfId="11941"/>
    <cellStyle name="Percent 3 2 5 2 3" xfId="11942"/>
    <cellStyle name="Percent 3 2 5 3" xfId="11943"/>
    <cellStyle name="Percent 3 2 5 3 2" xfId="11944"/>
    <cellStyle name="Percent 3 2 5 4" xfId="11945"/>
    <cellStyle name="Percent 3 2 6" xfId="11946"/>
    <cellStyle name="Percent 3 2 6 2" xfId="11947"/>
    <cellStyle name="Percent 3 2 6 2 2" xfId="11948"/>
    <cellStyle name="Percent 3 2 6 3" xfId="11949"/>
    <cellStyle name="Percent 3 2 7" xfId="11950"/>
    <cellStyle name="Percent 3 2 7 2" xfId="11951"/>
    <cellStyle name="Percent 3 2 8" xfId="11952"/>
    <cellStyle name="Percent 3 2 9" xfId="11953"/>
    <cellStyle name="Percent 3 3" xfId="11954"/>
    <cellStyle name="Percent 3 3 2" xfId="11955"/>
    <cellStyle name="Percent 3 3 2 2" xfId="11956"/>
    <cellStyle name="Percent 3 3 2 2 2" xfId="11957"/>
    <cellStyle name="Percent 3 3 2 2 2 2" xfId="11958"/>
    <cellStyle name="Percent 3 3 2 2 2 2 2" xfId="11959"/>
    <cellStyle name="Percent 3 3 2 2 2 3" xfId="11960"/>
    <cellStyle name="Percent 3 3 2 2 3" xfId="11961"/>
    <cellStyle name="Percent 3 3 2 2 3 2" xfId="11962"/>
    <cellStyle name="Percent 3 3 2 2 4" xfId="11963"/>
    <cellStyle name="Percent 3 3 2 3" xfId="11964"/>
    <cellStyle name="Percent 3 3 2 3 2" xfId="11965"/>
    <cellStyle name="Percent 3 3 2 3 2 2" xfId="11966"/>
    <cellStyle name="Percent 3 3 2 3 3" xfId="11967"/>
    <cellStyle name="Percent 3 3 2 4" xfId="11968"/>
    <cellStyle name="Percent 3 3 2 4 2" xfId="11969"/>
    <cellStyle name="Percent 3 3 2 5" xfId="11970"/>
    <cellStyle name="Percent 3 3 3" xfId="11971"/>
    <cellStyle name="Percent 3 3 3 2" xfId="11972"/>
    <cellStyle name="Percent 3 3 3 2 2" xfId="11973"/>
    <cellStyle name="Percent 3 3 3 2 2 2" xfId="11974"/>
    <cellStyle name="Percent 3 3 3 2 3" xfId="11975"/>
    <cellStyle name="Percent 3 3 3 3" xfId="11976"/>
    <cellStyle name="Percent 3 3 3 3 2" xfId="11977"/>
    <cellStyle name="Percent 3 3 3 4" xfId="11978"/>
    <cellStyle name="Percent 3 3 4" xfId="11979"/>
    <cellStyle name="Percent 3 3 4 2" xfId="11980"/>
    <cellStyle name="Percent 3 3 4 2 2" xfId="11981"/>
    <cellStyle name="Percent 3 3 4 3" xfId="11982"/>
    <cellStyle name="Percent 3 3 5" xfId="11983"/>
    <cellStyle name="Percent 3 3 5 2" xfId="11984"/>
    <cellStyle name="Percent 3 3 6" xfId="11985"/>
    <cellStyle name="Percent 3 3 7" xfId="11986"/>
    <cellStyle name="Percent 3 4" xfId="11987"/>
    <cellStyle name="Percent 3 4 2" xfId="11988"/>
    <cellStyle name="Percent 3 4 2 2" xfId="11989"/>
    <cellStyle name="Percent 3 4 2 2 2" xfId="11990"/>
    <cellStyle name="Percent 3 4 2 2 2 2" xfId="11991"/>
    <cellStyle name="Percent 3 4 2 2 3" xfId="11992"/>
    <cellStyle name="Percent 3 4 2 3" xfId="11993"/>
    <cellStyle name="Percent 3 4 2 3 2" xfId="11994"/>
    <cellStyle name="Percent 3 4 2 4" xfId="11995"/>
    <cellStyle name="Percent 3 4 2 5" xfId="11996"/>
    <cellStyle name="Percent 3 4 3" xfId="11997"/>
    <cellStyle name="Percent 3 4 3 2" xfId="11998"/>
    <cellStyle name="Percent 3 4 3 2 2" xfId="11999"/>
    <cellStyle name="Percent 3 4 3 3" xfId="12000"/>
    <cellStyle name="Percent 3 4 4" xfId="12001"/>
    <cellStyle name="Percent 3 4 4 2" xfId="12002"/>
    <cellStyle name="Percent 3 4 5" xfId="12003"/>
    <cellStyle name="Percent 3 4 6" xfId="12004"/>
    <cellStyle name="Percent 3 5" xfId="12005"/>
    <cellStyle name="Percent 3 5 2" xfId="12006"/>
    <cellStyle name="Percent 3 5 2 2" xfId="12007"/>
    <cellStyle name="Percent 3 5 2 2 2" xfId="12008"/>
    <cellStyle name="Percent 3 5 2 2 2 2" xfId="12009"/>
    <cellStyle name="Percent 3 5 2 2 3" xfId="12010"/>
    <cellStyle name="Percent 3 5 2 3" xfId="12011"/>
    <cellStyle name="Percent 3 5 2 3 2" xfId="12012"/>
    <cellStyle name="Percent 3 5 2 4" xfId="12013"/>
    <cellStyle name="Percent 3 5 3" xfId="12014"/>
    <cellStyle name="Percent 3 5 3 2" xfId="12015"/>
    <cellStyle name="Percent 3 5 3 2 2" xfId="12016"/>
    <cellStyle name="Percent 3 5 3 3" xfId="12017"/>
    <cellStyle name="Percent 3 5 4" xfId="12018"/>
    <cellStyle name="Percent 3 5 4 2" xfId="12019"/>
    <cellStyle name="Percent 3 5 5" xfId="12020"/>
    <cellStyle name="Percent 3 5 6" xfId="12021"/>
    <cellStyle name="Percent 3 6" xfId="12022"/>
    <cellStyle name="Percent 3 6 2" xfId="12023"/>
    <cellStyle name="Percent 3 6 2 2" xfId="12024"/>
    <cellStyle name="Percent 3 6 2 2 2" xfId="12025"/>
    <cellStyle name="Percent 3 6 2 3" xfId="12026"/>
    <cellStyle name="Percent 3 6 3" xfId="12027"/>
    <cellStyle name="Percent 3 6 3 2" xfId="12028"/>
    <cellStyle name="Percent 3 6 4" xfId="12029"/>
    <cellStyle name="Percent 3 7" xfId="12030"/>
    <cellStyle name="Percent 3 7 2" xfId="12031"/>
    <cellStyle name="Percent 3 7 2 2" xfId="12032"/>
    <cellStyle name="Percent 3 7 3" xfId="12033"/>
    <cellStyle name="Percent 3 8" xfId="12034"/>
    <cellStyle name="Percent 3 8 2" xfId="12035"/>
    <cellStyle name="Percent 3 9" xfId="12036"/>
    <cellStyle name="Percent 4" xfId="12037"/>
    <cellStyle name="Percent 4 2" xfId="12038"/>
    <cellStyle name="Percent 4 2 2" xfId="12039"/>
    <cellStyle name="Percent 4 2 2 2" xfId="12040"/>
    <cellStyle name="Percent 4 2 2 2 2" xfId="12041"/>
    <cellStyle name="Percent 4 2 2 2 2 2" xfId="12042"/>
    <cellStyle name="Percent 4 2 2 2 3" xfId="12043"/>
    <cellStyle name="Percent 4 2 2 2 4" xfId="12044"/>
    <cellStyle name="Percent 4 2 2 3" xfId="12045"/>
    <cellStyle name="Percent 4 2 2 3 2" xfId="12046"/>
    <cellStyle name="Percent 4 2 2 4" xfId="12047"/>
    <cellStyle name="Percent 4 2 2 5" xfId="12048"/>
    <cellStyle name="Percent 4 2 3" xfId="12049"/>
    <cellStyle name="Percent 4 2 3 2" xfId="12050"/>
    <cellStyle name="Percent 4 2 3 2 2" xfId="12051"/>
    <cellStyle name="Percent 4 2 3 3" xfId="12052"/>
    <cellStyle name="Percent 4 2 3 4" xfId="12053"/>
    <cellStyle name="Percent 4 2 4" xfId="12054"/>
    <cellStyle name="Percent 4 2 4 2" xfId="12055"/>
    <cellStyle name="Percent 4 2 5" xfId="12056"/>
    <cellStyle name="Percent 4 2 6" xfId="12057"/>
    <cellStyle name="Percent 4 3" xfId="12058"/>
    <cellStyle name="Percent 4 3 2" xfId="12059"/>
    <cellStyle name="Percent 4 3 2 2" xfId="12060"/>
    <cellStyle name="Percent 4 3 2 2 2" xfId="12061"/>
    <cellStyle name="Percent 4 3 2 3" xfId="12062"/>
    <cellStyle name="Percent 4 3 3" xfId="12063"/>
    <cellStyle name="Percent 4 3 3 2" xfId="12064"/>
    <cellStyle name="Percent 4 3 4" xfId="12065"/>
    <cellStyle name="Percent 4 3 5" xfId="12066"/>
    <cellStyle name="Percent 4 4" xfId="12067"/>
    <cellStyle name="Percent 4 4 2" xfId="12068"/>
    <cellStyle name="Percent 4 4 2 2" xfId="12069"/>
    <cellStyle name="Percent 4 4 3" xfId="12070"/>
    <cellStyle name="Percent 4 5" xfId="12071"/>
    <cellStyle name="Percent 4 5 2" xfId="12072"/>
    <cellStyle name="Percent 4 6" xfId="12073"/>
    <cellStyle name="Percent 4 7" xfId="12074"/>
    <cellStyle name="Percent 4 8" xfId="12075"/>
    <cellStyle name="Percent 5" xfId="12076"/>
    <cellStyle name="Percent 5 2" xfId="12077"/>
    <cellStyle name="Percent 5 2 2" xfId="12078"/>
    <cellStyle name="Percent 5 3" xfId="12079"/>
    <cellStyle name="Percent 6" xfId="12080"/>
    <cellStyle name="Percent 6 2" xfId="12081"/>
    <cellStyle name="Percent 6 3" xfId="12082"/>
    <cellStyle name="Percent 7" xfId="12083"/>
    <cellStyle name="Percent 7 2" xfId="12084"/>
    <cellStyle name="Percent 7 2 2" xfId="12085"/>
    <cellStyle name="Percent 7 2 2 2" xfId="12086"/>
    <cellStyle name="Percent 7 2 2 3" xfId="12087"/>
    <cellStyle name="Percent 7 2 3" xfId="12088"/>
    <cellStyle name="Percent 7 2 4" xfId="12089"/>
    <cellStyle name="Percent 7 3" xfId="12090"/>
    <cellStyle name="Percent 7 3 2" xfId="12091"/>
    <cellStyle name="Percent 7 3 3" xfId="12092"/>
    <cellStyle name="Percent 7 4" xfId="12093"/>
    <cellStyle name="Percent 7 5" xfId="12094"/>
    <cellStyle name="Percent 7 6" xfId="12095"/>
    <cellStyle name="Percent 8" xfId="12096"/>
    <cellStyle name="Percent 8 2" xfId="12097"/>
    <cellStyle name="Percent 8 2 2" xfId="12098"/>
    <cellStyle name="Percent 8 2 2 2" xfId="12099"/>
    <cellStyle name="Percent 8 2 3" xfId="12100"/>
    <cellStyle name="Percent 8 3" xfId="12101"/>
    <cellStyle name="Percent 8 3 2" xfId="12102"/>
    <cellStyle name="Percent 8 4" xfId="12103"/>
    <cellStyle name="Percent 8 5" xfId="12104"/>
    <cellStyle name="Percent 8 6" xfId="12105"/>
    <cellStyle name="Percent 9" xfId="12106"/>
    <cellStyle name="Percent 9 2" xfId="12107"/>
    <cellStyle name="Percent 9 2 2" xfId="12108"/>
    <cellStyle name="Percent 9 2 3" xfId="12109"/>
    <cellStyle name="Percent 9 3" xfId="12110"/>
    <cellStyle name="Percent 9 3 2" xfId="12111"/>
    <cellStyle name="Percent 9 4" xfId="12112"/>
    <cellStyle name="Percent 9 5" xfId="12113"/>
    <cellStyle name="Percent 9 6" xfId="12114"/>
    <cellStyle name="Project Overview Data Entry" xfId="12115"/>
    <cellStyle name="Project Overview Data Entry 2" xfId="12116"/>
    <cellStyle name="PSChar" xfId="12117"/>
    <cellStyle name="PSDate" xfId="12118"/>
    <cellStyle name="PSDec" xfId="12119"/>
    <cellStyle name="PSHeading" xfId="12120"/>
    <cellStyle name="PSInt" xfId="12121"/>
    <cellStyle name="PSSpacer" xfId="12122"/>
    <cellStyle name="ReportTitlePrompt" xfId="12123"/>
    <cellStyle name="ReportTitlePrompt 2" xfId="12124"/>
    <cellStyle name="ReportTitlePrompt 2 2" xfId="12125"/>
    <cellStyle name="ReportTitlePrompt 2 3" xfId="12126"/>
    <cellStyle name="ReportTitlePrompt 3" xfId="12127"/>
    <cellStyle name="ReportTitlePrompt 4" xfId="12128"/>
    <cellStyle name="ReportTitleValue" xfId="12129"/>
    <cellStyle name="ReportTitleValue 2" xfId="12130"/>
    <cellStyle name="ReportTitleValue 2 2" xfId="12131"/>
    <cellStyle name="Reset  - Style4" xfId="12132"/>
    <cellStyle name="RowAcctAbovePrompt" xfId="12133"/>
    <cellStyle name="RowAcctAbovePrompt 2" xfId="12134"/>
    <cellStyle name="RowAcctAbovePrompt 2 2" xfId="12135"/>
    <cellStyle name="RowAcctAbovePrompt 2 3" xfId="12136"/>
    <cellStyle name="RowAcctAbovePrompt 3" xfId="12137"/>
    <cellStyle name="RowAcctSOBAbovePrompt" xfId="12138"/>
    <cellStyle name="RowAcctSOBAbovePrompt 2" xfId="12139"/>
    <cellStyle name="RowAcctSOBAbovePrompt 2 2" xfId="12140"/>
    <cellStyle name="RowAcctSOBAbovePrompt 2 3" xfId="12141"/>
    <cellStyle name="RowAcctSOBAbovePrompt 3" xfId="12142"/>
    <cellStyle name="RowAcctSOBValue" xfId="12143"/>
    <cellStyle name="RowAcctSOBValue 2" xfId="12144"/>
    <cellStyle name="RowAcctSOBValue 2 2" xfId="12145"/>
    <cellStyle name="RowAcctSOBValue 2 3" xfId="12146"/>
    <cellStyle name="RowAcctSOBValue 3" xfId="12147"/>
    <cellStyle name="RowAcctValue" xfId="12148"/>
    <cellStyle name="RowAcctValue 2" xfId="12149"/>
    <cellStyle name="RowAcctValue 2 2" xfId="12150"/>
    <cellStyle name="RowAttrAbovePrompt" xfId="12151"/>
    <cellStyle name="RowAttrAbovePrompt 2" xfId="12152"/>
    <cellStyle name="RowAttrAbovePrompt 2 2" xfId="12153"/>
    <cellStyle name="RowAttrAbovePrompt 2 3" xfId="12154"/>
    <cellStyle name="RowAttrAbovePrompt 3" xfId="12155"/>
    <cellStyle name="RowAttrValue" xfId="12156"/>
    <cellStyle name="RowAttrValue 2" xfId="12157"/>
    <cellStyle name="RowAttrValue 2 2" xfId="12158"/>
    <cellStyle name="RowColSetAbovePrompt" xfId="12159"/>
    <cellStyle name="RowColSetAbovePrompt 2" xfId="12160"/>
    <cellStyle name="RowColSetAbovePrompt 2 2" xfId="12161"/>
    <cellStyle name="RowColSetAbovePrompt 2 3" xfId="12162"/>
    <cellStyle name="RowColSetAbovePrompt 3" xfId="12163"/>
    <cellStyle name="RowColSetLeftPrompt" xfId="12164"/>
    <cellStyle name="RowColSetLeftPrompt 2" xfId="12165"/>
    <cellStyle name="RowColSetLeftPrompt 2 2" xfId="12166"/>
    <cellStyle name="RowColSetLeftPrompt 2 3" xfId="12167"/>
    <cellStyle name="RowColSetLeftPrompt 3" xfId="12168"/>
    <cellStyle name="RowColSetValue" xfId="12169"/>
    <cellStyle name="RowColSetValue 2" xfId="12170"/>
    <cellStyle name="RowColSetValue 2 2" xfId="12171"/>
    <cellStyle name="RowColSetValue 3" xfId="12172"/>
    <cellStyle name="RowLeftPrompt" xfId="12173"/>
    <cellStyle name="RowLeftPrompt 2" xfId="12174"/>
    <cellStyle name="RowLeftPrompt 2 2" xfId="12175"/>
    <cellStyle name="RowLeftPrompt 2 3" xfId="12176"/>
    <cellStyle name="RowLeftPrompt 3" xfId="12177"/>
    <cellStyle name="SampleUsingFormatMask" xfId="12178"/>
    <cellStyle name="SampleUsingFormatMask 2" xfId="12179"/>
    <cellStyle name="SampleUsingFormatMask 2 2" xfId="12180"/>
    <cellStyle name="SampleUsingFormatMask 2 3" xfId="12181"/>
    <cellStyle name="SampleUsingFormatMask 3" xfId="12182"/>
    <cellStyle name="SampleWithNoFormatMask" xfId="12183"/>
    <cellStyle name="SampleWithNoFormatMask 2" xfId="12184"/>
    <cellStyle name="SampleWithNoFormatMask 2 2" xfId="12185"/>
    <cellStyle name="SampleWithNoFormatMask 2 3" xfId="12186"/>
    <cellStyle name="SampleWithNoFormatMask 3" xfId="12187"/>
    <cellStyle name="SAPBEXaggData" xfId="12188"/>
    <cellStyle name="SAPBEXaggData 10" xfId="12189"/>
    <cellStyle name="SAPBEXaggData 10 2" xfId="12190"/>
    <cellStyle name="SAPBEXaggData 11" xfId="12191"/>
    <cellStyle name="SAPBEXaggData 11 2" xfId="12192"/>
    <cellStyle name="SAPBEXaggData 12" xfId="12193"/>
    <cellStyle name="SAPBEXaggData 2" xfId="12194"/>
    <cellStyle name="SAPBEXaggData 2 10" xfId="12195"/>
    <cellStyle name="SAPBEXaggData 2 10 2" xfId="12196"/>
    <cellStyle name="SAPBEXaggData 2 11" xfId="12197"/>
    <cellStyle name="SAPBEXaggData 2 2" xfId="12198"/>
    <cellStyle name="SAPBEXaggData 2 2 2" xfId="12199"/>
    <cellStyle name="SAPBEXaggData 2 3" xfId="12200"/>
    <cellStyle name="SAPBEXaggData 2 3 2" xfId="12201"/>
    <cellStyle name="SAPBEXaggData 2 4" xfId="12202"/>
    <cellStyle name="SAPBEXaggData 2 4 2" xfId="12203"/>
    <cellStyle name="SAPBEXaggData 2 5" xfId="12204"/>
    <cellStyle name="SAPBEXaggData 2 5 2" xfId="12205"/>
    <cellStyle name="SAPBEXaggData 2 6" xfId="12206"/>
    <cellStyle name="SAPBEXaggData 2 6 2" xfId="12207"/>
    <cellStyle name="SAPBEXaggData 2 7" xfId="12208"/>
    <cellStyle name="SAPBEXaggData 2 7 2" xfId="12209"/>
    <cellStyle name="SAPBEXaggData 2 8" xfId="12210"/>
    <cellStyle name="SAPBEXaggData 2 8 2" xfId="12211"/>
    <cellStyle name="SAPBEXaggData 2 9" xfId="12212"/>
    <cellStyle name="SAPBEXaggData 2 9 2" xfId="12213"/>
    <cellStyle name="SAPBEXaggData 3" xfId="12214"/>
    <cellStyle name="SAPBEXaggData 3 2" xfId="12215"/>
    <cellStyle name="SAPBEXaggData 4" xfId="12216"/>
    <cellStyle name="SAPBEXaggData 4 2" xfId="12217"/>
    <cellStyle name="SAPBEXaggData 5" xfId="12218"/>
    <cellStyle name="SAPBEXaggData 5 2" xfId="12219"/>
    <cellStyle name="SAPBEXaggData 6" xfId="12220"/>
    <cellStyle name="SAPBEXaggData 6 2" xfId="12221"/>
    <cellStyle name="SAPBEXaggData 7" xfId="12222"/>
    <cellStyle name="SAPBEXaggData 7 2" xfId="12223"/>
    <cellStyle name="SAPBEXaggData 8" xfId="12224"/>
    <cellStyle name="SAPBEXaggData 8 2" xfId="12225"/>
    <cellStyle name="SAPBEXaggData 9" xfId="12226"/>
    <cellStyle name="SAPBEXaggData 9 2" xfId="12227"/>
    <cellStyle name="SAPBEXaggDataEmph" xfId="12228"/>
    <cellStyle name="SAPBEXaggDataEmph 10" xfId="12229"/>
    <cellStyle name="SAPBEXaggDataEmph 10 2" xfId="12230"/>
    <cellStyle name="SAPBEXaggDataEmph 11" xfId="12231"/>
    <cellStyle name="SAPBEXaggDataEmph 2" xfId="12232"/>
    <cellStyle name="SAPBEXaggDataEmph 2 2" xfId="12233"/>
    <cellStyle name="SAPBEXaggDataEmph 3" xfId="12234"/>
    <cellStyle name="SAPBEXaggDataEmph 3 2" xfId="12235"/>
    <cellStyle name="SAPBEXaggDataEmph 4" xfId="12236"/>
    <cellStyle name="SAPBEXaggDataEmph 4 2" xfId="12237"/>
    <cellStyle name="SAPBEXaggDataEmph 5" xfId="12238"/>
    <cellStyle name="SAPBEXaggDataEmph 5 2" xfId="12239"/>
    <cellStyle name="SAPBEXaggDataEmph 6" xfId="12240"/>
    <cellStyle name="SAPBEXaggDataEmph 6 2" xfId="12241"/>
    <cellStyle name="SAPBEXaggDataEmph 7" xfId="12242"/>
    <cellStyle name="SAPBEXaggDataEmph 7 2" xfId="12243"/>
    <cellStyle name="SAPBEXaggDataEmph 8" xfId="12244"/>
    <cellStyle name="SAPBEXaggDataEmph 8 2" xfId="12245"/>
    <cellStyle name="SAPBEXaggDataEmph 9" xfId="12246"/>
    <cellStyle name="SAPBEXaggDataEmph 9 2" xfId="12247"/>
    <cellStyle name="SAPBEXaggItem" xfId="12248"/>
    <cellStyle name="SAPBEXaggItem 10" xfId="12249"/>
    <cellStyle name="SAPBEXaggItem 10 2" xfId="12250"/>
    <cellStyle name="SAPBEXaggItem 11" xfId="12251"/>
    <cellStyle name="SAPBEXaggItem 11 2" xfId="12252"/>
    <cellStyle name="SAPBEXaggItem 12" xfId="12253"/>
    <cellStyle name="SAPBEXaggItem 2" xfId="12254"/>
    <cellStyle name="SAPBEXaggItem 2 10" xfId="12255"/>
    <cellStyle name="SAPBEXaggItem 2 10 2" xfId="12256"/>
    <cellStyle name="SAPBEXaggItem 2 11" xfId="12257"/>
    <cellStyle name="SAPBEXaggItem 2 2" xfId="12258"/>
    <cellStyle name="SAPBEXaggItem 2 2 2" xfId="12259"/>
    <cellStyle name="SAPBEXaggItem 2 3" xfId="12260"/>
    <cellStyle name="SAPBEXaggItem 2 3 2" xfId="12261"/>
    <cellStyle name="SAPBEXaggItem 2 4" xfId="12262"/>
    <cellStyle name="SAPBEXaggItem 2 4 2" xfId="12263"/>
    <cellStyle name="SAPBEXaggItem 2 5" xfId="12264"/>
    <cellStyle name="SAPBEXaggItem 2 5 2" xfId="12265"/>
    <cellStyle name="SAPBEXaggItem 2 6" xfId="12266"/>
    <cellStyle name="SAPBEXaggItem 2 6 2" xfId="12267"/>
    <cellStyle name="SAPBEXaggItem 2 7" xfId="12268"/>
    <cellStyle name="SAPBEXaggItem 2 7 2" xfId="12269"/>
    <cellStyle name="SAPBEXaggItem 2 8" xfId="12270"/>
    <cellStyle name="SAPBEXaggItem 2 8 2" xfId="12271"/>
    <cellStyle name="SAPBEXaggItem 2 9" xfId="12272"/>
    <cellStyle name="SAPBEXaggItem 2 9 2" xfId="12273"/>
    <cellStyle name="SAPBEXaggItem 3" xfId="12274"/>
    <cellStyle name="SAPBEXaggItem 3 2" xfId="12275"/>
    <cellStyle name="SAPBEXaggItem 4" xfId="12276"/>
    <cellStyle name="SAPBEXaggItem 4 2" xfId="12277"/>
    <cellStyle name="SAPBEXaggItem 5" xfId="12278"/>
    <cellStyle name="SAPBEXaggItem 5 2" xfId="12279"/>
    <cellStyle name="SAPBEXaggItem 6" xfId="12280"/>
    <cellStyle name="SAPBEXaggItem 6 2" xfId="12281"/>
    <cellStyle name="SAPBEXaggItem 7" xfId="12282"/>
    <cellStyle name="SAPBEXaggItem 7 2" xfId="12283"/>
    <cellStyle name="SAPBEXaggItem 8" xfId="12284"/>
    <cellStyle name="SAPBEXaggItem 8 2" xfId="12285"/>
    <cellStyle name="SAPBEXaggItem 9" xfId="12286"/>
    <cellStyle name="SAPBEXaggItem 9 2" xfId="12287"/>
    <cellStyle name="SAPBEXaggItemX" xfId="12288"/>
    <cellStyle name="SAPBEXaggItemX 10" xfId="12289"/>
    <cellStyle name="SAPBEXaggItemX 10 2" xfId="12290"/>
    <cellStyle name="SAPBEXaggItemX 11" xfId="12291"/>
    <cellStyle name="SAPBEXaggItemX 11 2" xfId="12292"/>
    <cellStyle name="SAPBEXaggItemX 12" xfId="12293"/>
    <cellStyle name="SAPBEXaggItemX 2" xfId="12294"/>
    <cellStyle name="SAPBEXaggItemX 2 10" xfId="12295"/>
    <cellStyle name="SAPBEXaggItemX 2 10 2" xfId="12296"/>
    <cellStyle name="SAPBEXaggItemX 2 11" xfId="12297"/>
    <cellStyle name="SAPBEXaggItemX 2 2" xfId="12298"/>
    <cellStyle name="SAPBEXaggItemX 2 2 2" xfId="12299"/>
    <cellStyle name="SAPBEXaggItemX 2 3" xfId="12300"/>
    <cellStyle name="SAPBEXaggItemX 2 3 2" xfId="12301"/>
    <cellStyle name="SAPBEXaggItemX 2 4" xfId="12302"/>
    <cellStyle name="SAPBEXaggItemX 2 4 2" xfId="12303"/>
    <cellStyle name="SAPBEXaggItemX 2 5" xfId="12304"/>
    <cellStyle name="SAPBEXaggItemX 2 5 2" xfId="12305"/>
    <cellStyle name="SAPBEXaggItemX 2 6" xfId="12306"/>
    <cellStyle name="SAPBEXaggItemX 2 6 2" xfId="12307"/>
    <cellStyle name="SAPBEXaggItemX 2 7" xfId="12308"/>
    <cellStyle name="SAPBEXaggItemX 2 7 2" xfId="12309"/>
    <cellStyle name="SAPBEXaggItemX 2 8" xfId="12310"/>
    <cellStyle name="SAPBEXaggItemX 2 8 2" xfId="12311"/>
    <cellStyle name="SAPBEXaggItemX 2 9" xfId="12312"/>
    <cellStyle name="SAPBEXaggItemX 2 9 2" xfId="12313"/>
    <cellStyle name="SAPBEXaggItemX 3" xfId="12314"/>
    <cellStyle name="SAPBEXaggItemX 3 2" xfId="12315"/>
    <cellStyle name="SAPBEXaggItemX 4" xfId="12316"/>
    <cellStyle name="SAPBEXaggItemX 4 2" xfId="12317"/>
    <cellStyle name="SAPBEXaggItemX 5" xfId="12318"/>
    <cellStyle name="SAPBEXaggItemX 5 2" xfId="12319"/>
    <cellStyle name="SAPBEXaggItemX 6" xfId="12320"/>
    <cellStyle name="SAPBEXaggItemX 6 2" xfId="12321"/>
    <cellStyle name="SAPBEXaggItemX 7" xfId="12322"/>
    <cellStyle name="SAPBEXaggItemX 7 2" xfId="12323"/>
    <cellStyle name="SAPBEXaggItemX 8" xfId="12324"/>
    <cellStyle name="SAPBEXaggItemX 8 2" xfId="12325"/>
    <cellStyle name="SAPBEXaggItemX 9" xfId="12326"/>
    <cellStyle name="SAPBEXaggItemX 9 2" xfId="12327"/>
    <cellStyle name="SAPBEXchaText" xfId="12328"/>
    <cellStyle name="SAPBEXchaText 2" xfId="12329"/>
    <cellStyle name="SAPBEXexcBad7" xfId="12330"/>
    <cellStyle name="SAPBEXexcBad7 10" xfId="12331"/>
    <cellStyle name="SAPBEXexcBad7 10 2" xfId="12332"/>
    <cellStyle name="SAPBEXexcBad7 11" xfId="12333"/>
    <cellStyle name="SAPBEXexcBad7 11 2" xfId="12334"/>
    <cellStyle name="SAPBEXexcBad7 12" xfId="12335"/>
    <cellStyle name="SAPBEXexcBad7 2" xfId="12336"/>
    <cellStyle name="SAPBEXexcBad7 2 10" xfId="12337"/>
    <cellStyle name="SAPBEXexcBad7 2 10 2" xfId="12338"/>
    <cellStyle name="SAPBEXexcBad7 2 11" xfId="12339"/>
    <cellStyle name="SAPBEXexcBad7 2 2" xfId="12340"/>
    <cellStyle name="SAPBEXexcBad7 2 2 2" xfId="12341"/>
    <cellStyle name="SAPBEXexcBad7 2 3" xfId="12342"/>
    <cellStyle name="SAPBEXexcBad7 2 3 2" xfId="12343"/>
    <cellStyle name="SAPBEXexcBad7 2 4" xfId="12344"/>
    <cellStyle name="SAPBEXexcBad7 2 4 2" xfId="12345"/>
    <cellStyle name="SAPBEXexcBad7 2 5" xfId="12346"/>
    <cellStyle name="SAPBEXexcBad7 2 5 2" xfId="12347"/>
    <cellStyle name="SAPBEXexcBad7 2 6" xfId="12348"/>
    <cellStyle name="SAPBEXexcBad7 2 6 2" xfId="12349"/>
    <cellStyle name="SAPBEXexcBad7 2 7" xfId="12350"/>
    <cellStyle name="SAPBEXexcBad7 2 7 2" xfId="12351"/>
    <cellStyle name="SAPBEXexcBad7 2 8" xfId="12352"/>
    <cellStyle name="SAPBEXexcBad7 2 8 2" xfId="12353"/>
    <cellStyle name="SAPBEXexcBad7 2 9" xfId="12354"/>
    <cellStyle name="SAPBEXexcBad7 2 9 2" xfId="12355"/>
    <cellStyle name="SAPBEXexcBad7 3" xfId="12356"/>
    <cellStyle name="SAPBEXexcBad7 3 2" xfId="12357"/>
    <cellStyle name="SAPBEXexcBad7 4" xfId="12358"/>
    <cellStyle name="SAPBEXexcBad7 4 2" xfId="12359"/>
    <cellStyle name="SAPBEXexcBad7 5" xfId="12360"/>
    <cellStyle name="SAPBEXexcBad7 5 2" xfId="12361"/>
    <cellStyle name="SAPBEXexcBad7 6" xfId="12362"/>
    <cellStyle name="SAPBEXexcBad7 6 2" xfId="12363"/>
    <cellStyle name="SAPBEXexcBad7 7" xfId="12364"/>
    <cellStyle name="SAPBEXexcBad7 7 2" xfId="12365"/>
    <cellStyle name="SAPBEXexcBad7 8" xfId="12366"/>
    <cellStyle name="SAPBEXexcBad7 8 2" xfId="12367"/>
    <cellStyle name="SAPBEXexcBad7 9" xfId="12368"/>
    <cellStyle name="SAPBEXexcBad7 9 2" xfId="12369"/>
    <cellStyle name="SAPBEXexcBad8" xfId="12370"/>
    <cellStyle name="SAPBEXexcBad8 10" xfId="12371"/>
    <cellStyle name="SAPBEXexcBad8 10 2" xfId="12372"/>
    <cellStyle name="SAPBEXexcBad8 11" xfId="12373"/>
    <cellStyle name="SAPBEXexcBad8 2" xfId="12374"/>
    <cellStyle name="SAPBEXexcBad8 2 2" xfId="12375"/>
    <cellStyle name="SAPBEXexcBad8 3" xfId="12376"/>
    <cellStyle name="SAPBEXexcBad8 3 2" xfId="12377"/>
    <cellStyle name="SAPBEXexcBad8 4" xfId="12378"/>
    <cellStyle name="SAPBEXexcBad8 4 2" xfId="12379"/>
    <cellStyle name="SAPBEXexcBad8 5" xfId="12380"/>
    <cellStyle name="SAPBEXexcBad8 5 2" xfId="12381"/>
    <cellStyle name="SAPBEXexcBad8 6" xfId="12382"/>
    <cellStyle name="SAPBEXexcBad8 6 2" xfId="12383"/>
    <cellStyle name="SAPBEXexcBad8 7" xfId="12384"/>
    <cellStyle name="SAPBEXexcBad8 7 2" xfId="12385"/>
    <cellStyle name="SAPBEXexcBad8 8" xfId="12386"/>
    <cellStyle name="SAPBEXexcBad8 8 2" xfId="12387"/>
    <cellStyle name="SAPBEXexcBad8 9" xfId="12388"/>
    <cellStyle name="SAPBEXexcBad8 9 2" xfId="12389"/>
    <cellStyle name="SAPBEXexcBad9" xfId="12390"/>
    <cellStyle name="SAPBEXexcBad9 10" xfId="12391"/>
    <cellStyle name="SAPBEXexcBad9 10 2" xfId="12392"/>
    <cellStyle name="SAPBEXexcBad9 11" xfId="12393"/>
    <cellStyle name="SAPBEXexcBad9 2" xfId="12394"/>
    <cellStyle name="SAPBEXexcBad9 2 2" xfId="12395"/>
    <cellStyle name="SAPBEXexcBad9 3" xfId="12396"/>
    <cellStyle name="SAPBEXexcBad9 3 2" xfId="12397"/>
    <cellStyle name="SAPBEXexcBad9 4" xfId="12398"/>
    <cellStyle name="SAPBEXexcBad9 4 2" xfId="12399"/>
    <cellStyle name="SAPBEXexcBad9 5" xfId="12400"/>
    <cellStyle name="SAPBEXexcBad9 5 2" xfId="12401"/>
    <cellStyle name="SAPBEXexcBad9 6" xfId="12402"/>
    <cellStyle name="SAPBEXexcBad9 6 2" xfId="12403"/>
    <cellStyle name="SAPBEXexcBad9 7" xfId="12404"/>
    <cellStyle name="SAPBEXexcBad9 7 2" xfId="12405"/>
    <cellStyle name="SAPBEXexcBad9 8" xfId="12406"/>
    <cellStyle name="SAPBEXexcBad9 8 2" xfId="12407"/>
    <cellStyle name="SAPBEXexcBad9 9" xfId="12408"/>
    <cellStyle name="SAPBEXexcBad9 9 2" xfId="12409"/>
    <cellStyle name="SAPBEXexcCritical4" xfId="12410"/>
    <cellStyle name="SAPBEXexcCritical4 10" xfId="12411"/>
    <cellStyle name="SAPBEXexcCritical4 10 2" xfId="12412"/>
    <cellStyle name="SAPBEXexcCritical4 11" xfId="12413"/>
    <cellStyle name="SAPBEXexcCritical4 11 2" xfId="12414"/>
    <cellStyle name="SAPBEXexcCritical4 12" xfId="12415"/>
    <cellStyle name="SAPBEXexcCritical4 2" xfId="12416"/>
    <cellStyle name="SAPBEXexcCritical4 2 10" xfId="12417"/>
    <cellStyle name="SAPBEXexcCritical4 2 10 2" xfId="12418"/>
    <cellStyle name="SAPBEXexcCritical4 2 11" xfId="12419"/>
    <cellStyle name="SAPBEXexcCritical4 2 2" xfId="12420"/>
    <cellStyle name="SAPBEXexcCritical4 2 2 2" xfId="12421"/>
    <cellStyle name="SAPBEXexcCritical4 2 3" xfId="12422"/>
    <cellStyle name="SAPBEXexcCritical4 2 3 2" xfId="12423"/>
    <cellStyle name="SAPBEXexcCritical4 2 4" xfId="12424"/>
    <cellStyle name="SAPBEXexcCritical4 2 4 2" xfId="12425"/>
    <cellStyle name="SAPBEXexcCritical4 2 5" xfId="12426"/>
    <cellStyle name="SAPBEXexcCritical4 2 5 2" xfId="12427"/>
    <cellStyle name="SAPBEXexcCritical4 2 6" xfId="12428"/>
    <cellStyle name="SAPBEXexcCritical4 2 6 2" xfId="12429"/>
    <cellStyle name="SAPBEXexcCritical4 2 7" xfId="12430"/>
    <cellStyle name="SAPBEXexcCritical4 2 7 2" xfId="12431"/>
    <cellStyle name="SAPBEXexcCritical4 2 8" xfId="12432"/>
    <cellStyle name="SAPBEXexcCritical4 2 8 2" xfId="12433"/>
    <cellStyle name="SAPBEXexcCritical4 2 9" xfId="12434"/>
    <cellStyle name="SAPBEXexcCritical4 2 9 2" xfId="12435"/>
    <cellStyle name="SAPBEXexcCritical4 3" xfId="12436"/>
    <cellStyle name="SAPBEXexcCritical4 3 2" xfId="12437"/>
    <cellStyle name="SAPBEXexcCritical4 4" xfId="12438"/>
    <cellStyle name="SAPBEXexcCritical4 4 2" xfId="12439"/>
    <cellStyle name="SAPBEXexcCritical4 5" xfId="12440"/>
    <cellStyle name="SAPBEXexcCritical4 5 2" xfId="12441"/>
    <cellStyle name="SAPBEXexcCritical4 6" xfId="12442"/>
    <cellStyle name="SAPBEXexcCritical4 6 2" xfId="12443"/>
    <cellStyle name="SAPBEXexcCritical4 7" xfId="12444"/>
    <cellStyle name="SAPBEXexcCritical4 7 2" xfId="12445"/>
    <cellStyle name="SAPBEXexcCritical4 8" xfId="12446"/>
    <cellStyle name="SAPBEXexcCritical4 8 2" xfId="12447"/>
    <cellStyle name="SAPBEXexcCritical4 9" xfId="12448"/>
    <cellStyle name="SAPBEXexcCritical4 9 2" xfId="12449"/>
    <cellStyle name="SAPBEXexcCritical5" xfId="12450"/>
    <cellStyle name="SAPBEXexcCritical5 10" xfId="12451"/>
    <cellStyle name="SAPBEXexcCritical5 10 2" xfId="12452"/>
    <cellStyle name="SAPBEXexcCritical5 11" xfId="12453"/>
    <cellStyle name="SAPBEXexcCritical5 11 2" xfId="12454"/>
    <cellStyle name="SAPBEXexcCritical5 12" xfId="12455"/>
    <cellStyle name="SAPBEXexcCritical5 2" xfId="12456"/>
    <cellStyle name="SAPBEXexcCritical5 2 10" xfId="12457"/>
    <cellStyle name="SAPBEXexcCritical5 2 10 2" xfId="12458"/>
    <cellStyle name="SAPBEXexcCritical5 2 11" xfId="12459"/>
    <cellStyle name="SAPBEXexcCritical5 2 2" xfId="12460"/>
    <cellStyle name="SAPBEXexcCritical5 2 2 2" xfId="12461"/>
    <cellStyle name="SAPBEXexcCritical5 2 3" xfId="12462"/>
    <cellStyle name="SAPBEXexcCritical5 2 3 2" xfId="12463"/>
    <cellStyle name="SAPBEXexcCritical5 2 4" xfId="12464"/>
    <cellStyle name="SAPBEXexcCritical5 2 4 2" xfId="12465"/>
    <cellStyle name="SAPBEXexcCritical5 2 5" xfId="12466"/>
    <cellStyle name="SAPBEXexcCritical5 2 5 2" xfId="12467"/>
    <cellStyle name="SAPBEXexcCritical5 2 6" xfId="12468"/>
    <cellStyle name="SAPBEXexcCritical5 2 6 2" xfId="12469"/>
    <cellStyle name="SAPBEXexcCritical5 2 7" xfId="12470"/>
    <cellStyle name="SAPBEXexcCritical5 2 7 2" xfId="12471"/>
    <cellStyle name="SAPBEXexcCritical5 2 8" xfId="12472"/>
    <cellStyle name="SAPBEXexcCritical5 2 8 2" xfId="12473"/>
    <cellStyle name="SAPBEXexcCritical5 2 9" xfId="12474"/>
    <cellStyle name="SAPBEXexcCritical5 2 9 2" xfId="12475"/>
    <cellStyle name="SAPBEXexcCritical5 3" xfId="12476"/>
    <cellStyle name="SAPBEXexcCritical5 3 2" xfId="12477"/>
    <cellStyle name="SAPBEXexcCritical5 4" xfId="12478"/>
    <cellStyle name="SAPBEXexcCritical5 4 2" xfId="12479"/>
    <cellStyle name="SAPBEXexcCritical5 5" xfId="12480"/>
    <cellStyle name="SAPBEXexcCritical5 5 2" xfId="12481"/>
    <cellStyle name="SAPBEXexcCritical5 6" xfId="12482"/>
    <cellStyle name="SAPBEXexcCritical5 6 2" xfId="12483"/>
    <cellStyle name="SAPBEXexcCritical5 7" xfId="12484"/>
    <cellStyle name="SAPBEXexcCritical5 7 2" xfId="12485"/>
    <cellStyle name="SAPBEXexcCritical5 8" xfId="12486"/>
    <cellStyle name="SAPBEXexcCritical5 8 2" xfId="12487"/>
    <cellStyle name="SAPBEXexcCritical5 9" xfId="12488"/>
    <cellStyle name="SAPBEXexcCritical5 9 2" xfId="12489"/>
    <cellStyle name="SAPBEXexcCritical6" xfId="12490"/>
    <cellStyle name="SAPBEXexcCritical6 10" xfId="12491"/>
    <cellStyle name="SAPBEXexcCritical6 10 2" xfId="12492"/>
    <cellStyle name="SAPBEXexcCritical6 11" xfId="12493"/>
    <cellStyle name="SAPBEXexcCritical6 11 2" xfId="12494"/>
    <cellStyle name="SAPBEXexcCritical6 12" xfId="12495"/>
    <cellStyle name="SAPBEXexcCritical6 2" xfId="12496"/>
    <cellStyle name="SAPBEXexcCritical6 2 10" xfId="12497"/>
    <cellStyle name="SAPBEXexcCritical6 2 10 2" xfId="12498"/>
    <cellStyle name="SAPBEXexcCritical6 2 11" xfId="12499"/>
    <cellStyle name="SAPBEXexcCritical6 2 2" xfId="12500"/>
    <cellStyle name="SAPBEXexcCritical6 2 2 2" xfId="12501"/>
    <cellStyle name="SAPBEXexcCritical6 2 3" xfId="12502"/>
    <cellStyle name="SAPBEXexcCritical6 2 3 2" xfId="12503"/>
    <cellStyle name="SAPBEXexcCritical6 2 4" xfId="12504"/>
    <cellStyle name="SAPBEXexcCritical6 2 4 2" xfId="12505"/>
    <cellStyle name="SAPBEXexcCritical6 2 5" xfId="12506"/>
    <cellStyle name="SAPBEXexcCritical6 2 5 2" xfId="12507"/>
    <cellStyle name="SAPBEXexcCritical6 2 6" xfId="12508"/>
    <cellStyle name="SAPBEXexcCritical6 2 6 2" xfId="12509"/>
    <cellStyle name="SAPBEXexcCritical6 2 7" xfId="12510"/>
    <cellStyle name="SAPBEXexcCritical6 2 7 2" xfId="12511"/>
    <cellStyle name="SAPBEXexcCritical6 2 8" xfId="12512"/>
    <cellStyle name="SAPBEXexcCritical6 2 8 2" xfId="12513"/>
    <cellStyle name="SAPBEXexcCritical6 2 9" xfId="12514"/>
    <cellStyle name="SAPBEXexcCritical6 2 9 2" xfId="12515"/>
    <cellStyle name="SAPBEXexcCritical6 3" xfId="12516"/>
    <cellStyle name="SAPBEXexcCritical6 3 2" xfId="12517"/>
    <cellStyle name="SAPBEXexcCritical6 4" xfId="12518"/>
    <cellStyle name="SAPBEXexcCritical6 4 2" xfId="12519"/>
    <cellStyle name="SAPBEXexcCritical6 5" xfId="12520"/>
    <cellStyle name="SAPBEXexcCritical6 5 2" xfId="12521"/>
    <cellStyle name="SAPBEXexcCritical6 6" xfId="12522"/>
    <cellStyle name="SAPBEXexcCritical6 6 2" xfId="12523"/>
    <cellStyle name="SAPBEXexcCritical6 7" xfId="12524"/>
    <cellStyle name="SAPBEXexcCritical6 7 2" xfId="12525"/>
    <cellStyle name="SAPBEXexcCritical6 8" xfId="12526"/>
    <cellStyle name="SAPBEXexcCritical6 8 2" xfId="12527"/>
    <cellStyle name="SAPBEXexcCritical6 9" xfId="12528"/>
    <cellStyle name="SAPBEXexcCritical6 9 2" xfId="12529"/>
    <cellStyle name="SAPBEXexcGood1" xfId="12530"/>
    <cellStyle name="SAPBEXexcGood1 10" xfId="12531"/>
    <cellStyle name="SAPBEXexcGood1 10 2" xfId="12532"/>
    <cellStyle name="SAPBEXexcGood1 11" xfId="12533"/>
    <cellStyle name="SAPBEXexcGood1 2" xfId="12534"/>
    <cellStyle name="SAPBEXexcGood1 2 2" xfId="12535"/>
    <cellStyle name="SAPBEXexcGood1 3" xfId="12536"/>
    <cellStyle name="SAPBEXexcGood1 3 2" xfId="12537"/>
    <cellStyle name="SAPBEXexcGood1 4" xfId="12538"/>
    <cellStyle name="SAPBEXexcGood1 4 2" xfId="12539"/>
    <cellStyle name="SAPBEXexcGood1 5" xfId="12540"/>
    <cellStyle name="SAPBEXexcGood1 5 2" xfId="12541"/>
    <cellStyle name="SAPBEXexcGood1 6" xfId="12542"/>
    <cellStyle name="SAPBEXexcGood1 6 2" xfId="12543"/>
    <cellStyle name="SAPBEXexcGood1 7" xfId="12544"/>
    <cellStyle name="SAPBEXexcGood1 7 2" xfId="12545"/>
    <cellStyle name="SAPBEXexcGood1 8" xfId="12546"/>
    <cellStyle name="SAPBEXexcGood1 8 2" xfId="12547"/>
    <cellStyle name="SAPBEXexcGood1 9" xfId="12548"/>
    <cellStyle name="SAPBEXexcGood1 9 2" xfId="12549"/>
    <cellStyle name="SAPBEXexcGood2" xfId="12550"/>
    <cellStyle name="SAPBEXexcGood2 10" xfId="12551"/>
    <cellStyle name="SAPBEXexcGood2 10 2" xfId="12552"/>
    <cellStyle name="SAPBEXexcGood2 11" xfId="12553"/>
    <cellStyle name="SAPBEXexcGood2 2" xfId="12554"/>
    <cellStyle name="SAPBEXexcGood2 2 2" xfId="12555"/>
    <cellStyle name="SAPBEXexcGood2 3" xfId="12556"/>
    <cellStyle name="SAPBEXexcGood2 3 2" xfId="12557"/>
    <cellStyle name="SAPBEXexcGood2 4" xfId="12558"/>
    <cellStyle name="SAPBEXexcGood2 4 2" xfId="12559"/>
    <cellStyle name="SAPBEXexcGood2 5" xfId="12560"/>
    <cellStyle name="SAPBEXexcGood2 5 2" xfId="12561"/>
    <cellStyle name="SAPBEXexcGood2 6" xfId="12562"/>
    <cellStyle name="SAPBEXexcGood2 6 2" xfId="12563"/>
    <cellStyle name="SAPBEXexcGood2 7" xfId="12564"/>
    <cellStyle name="SAPBEXexcGood2 7 2" xfId="12565"/>
    <cellStyle name="SAPBEXexcGood2 8" xfId="12566"/>
    <cellStyle name="SAPBEXexcGood2 8 2" xfId="12567"/>
    <cellStyle name="SAPBEXexcGood2 9" xfId="12568"/>
    <cellStyle name="SAPBEXexcGood2 9 2" xfId="12569"/>
    <cellStyle name="SAPBEXexcGood3" xfId="12570"/>
    <cellStyle name="SAPBEXexcGood3 10" xfId="12571"/>
    <cellStyle name="SAPBEXexcGood3 10 2" xfId="12572"/>
    <cellStyle name="SAPBEXexcGood3 11" xfId="12573"/>
    <cellStyle name="SAPBEXexcGood3 11 2" xfId="12574"/>
    <cellStyle name="SAPBEXexcGood3 12" xfId="12575"/>
    <cellStyle name="SAPBEXexcGood3 2" xfId="12576"/>
    <cellStyle name="SAPBEXexcGood3 2 10" xfId="12577"/>
    <cellStyle name="SAPBEXexcGood3 2 10 2" xfId="12578"/>
    <cellStyle name="SAPBEXexcGood3 2 11" xfId="12579"/>
    <cellStyle name="SAPBEXexcGood3 2 2" xfId="12580"/>
    <cellStyle name="SAPBEXexcGood3 2 2 2" xfId="12581"/>
    <cellStyle name="SAPBEXexcGood3 2 3" xfId="12582"/>
    <cellStyle name="SAPBEXexcGood3 2 3 2" xfId="12583"/>
    <cellStyle name="SAPBEXexcGood3 2 4" xfId="12584"/>
    <cellStyle name="SAPBEXexcGood3 2 4 2" xfId="12585"/>
    <cellStyle name="SAPBEXexcGood3 2 5" xfId="12586"/>
    <cellStyle name="SAPBEXexcGood3 2 5 2" xfId="12587"/>
    <cellStyle name="SAPBEXexcGood3 2 6" xfId="12588"/>
    <cellStyle name="SAPBEXexcGood3 2 6 2" xfId="12589"/>
    <cellStyle name="SAPBEXexcGood3 2 7" xfId="12590"/>
    <cellStyle name="SAPBEXexcGood3 2 7 2" xfId="12591"/>
    <cellStyle name="SAPBEXexcGood3 2 8" xfId="12592"/>
    <cellStyle name="SAPBEXexcGood3 2 8 2" xfId="12593"/>
    <cellStyle name="SAPBEXexcGood3 2 9" xfId="12594"/>
    <cellStyle name="SAPBEXexcGood3 2 9 2" xfId="12595"/>
    <cellStyle name="SAPBEXexcGood3 3" xfId="12596"/>
    <cellStyle name="SAPBEXexcGood3 3 2" xfId="12597"/>
    <cellStyle name="SAPBEXexcGood3 4" xfId="12598"/>
    <cellStyle name="SAPBEXexcGood3 4 2" xfId="12599"/>
    <cellStyle name="SAPBEXexcGood3 5" xfId="12600"/>
    <cellStyle name="SAPBEXexcGood3 5 2" xfId="12601"/>
    <cellStyle name="SAPBEXexcGood3 6" xfId="12602"/>
    <cellStyle name="SAPBEXexcGood3 6 2" xfId="12603"/>
    <cellStyle name="SAPBEXexcGood3 7" xfId="12604"/>
    <cellStyle name="SAPBEXexcGood3 7 2" xfId="12605"/>
    <cellStyle name="SAPBEXexcGood3 8" xfId="12606"/>
    <cellStyle name="SAPBEXexcGood3 8 2" xfId="12607"/>
    <cellStyle name="SAPBEXexcGood3 9" xfId="12608"/>
    <cellStyle name="SAPBEXexcGood3 9 2" xfId="12609"/>
    <cellStyle name="SAPBEXfilterDrill" xfId="12610"/>
    <cellStyle name="SAPBEXfilterDrill 2" xfId="12611"/>
    <cellStyle name="SAPBEXfilterItem" xfId="12612"/>
    <cellStyle name="SAPBEXfilterItem 2" xfId="12613"/>
    <cellStyle name="SAPBEXfilterText" xfId="12614"/>
    <cellStyle name="SAPBEXfilterText 2" xfId="12615"/>
    <cellStyle name="SAPBEXformats" xfId="12616"/>
    <cellStyle name="SAPBEXformats 10" xfId="12617"/>
    <cellStyle name="SAPBEXformats 10 2" xfId="12618"/>
    <cellStyle name="SAPBEXformats 11" xfId="12619"/>
    <cellStyle name="SAPBEXformats 11 2" xfId="12620"/>
    <cellStyle name="SAPBEXformats 12" xfId="12621"/>
    <cellStyle name="SAPBEXformats 2" xfId="12622"/>
    <cellStyle name="SAPBEXformats 2 10" xfId="12623"/>
    <cellStyle name="SAPBEXformats 2 10 2" xfId="12624"/>
    <cellStyle name="SAPBEXformats 2 11" xfId="12625"/>
    <cellStyle name="SAPBEXformats 2 2" xfId="12626"/>
    <cellStyle name="SAPBEXformats 2 2 2" xfId="12627"/>
    <cellStyle name="SAPBEXformats 2 3" xfId="12628"/>
    <cellStyle name="SAPBEXformats 2 3 2" xfId="12629"/>
    <cellStyle name="SAPBEXformats 2 4" xfId="12630"/>
    <cellStyle name="SAPBEXformats 2 4 2" xfId="12631"/>
    <cellStyle name="SAPBEXformats 2 5" xfId="12632"/>
    <cellStyle name="SAPBEXformats 2 5 2" xfId="12633"/>
    <cellStyle name="SAPBEXformats 2 6" xfId="12634"/>
    <cellStyle name="SAPBEXformats 2 6 2" xfId="12635"/>
    <cellStyle name="SAPBEXformats 2 7" xfId="12636"/>
    <cellStyle name="SAPBEXformats 2 7 2" xfId="12637"/>
    <cellStyle name="SAPBEXformats 2 8" xfId="12638"/>
    <cellStyle name="SAPBEXformats 2 8 2" xfId="12639"/>
    <cellStyle name="SAPBEXformats 2 9" xfId="12640"/>
    <cellStyle name="SAPBEXformats 2 9 2" xfId="12641"/>
    <cellStyle name="SAPBEXformats 3" xfId="12642"/>
    <cellStyle name="SAPBEXformats 3 2" xfId="12643"/>
    <cellStyle name="SAPBEXformats 4" xfId="12644"/>
    <cellStyle name="SAPBEXformats 4 2" xfId="12645"/>
    <cellStyle name="SAPBEXformats 5" xfId="12646"/>
    <cellStyle name="SAPBEXformats 5 2" xfId="12647"/>
    <cellStyle name="SAPBEXformats 6" xfId="12648"/>
    <cellStyle name="SAPBEXformats 6 2" xfId="12649"/>
    <cellStyle name="SAPBEXformats 7" xfId="12650"/>
    <cellStyle name="SAPBEXformats 7 2" xfId="12651"/>
    <cellStyle name="SAPBEXformats 8" xfId="12652"/>
    <cellStyle name="SAPBEXformats 8 2" xfId="12653"/>
    <cellStyle name="SAPBEXformats 9" xfId="12654"/>
    <cellStyle name="SAPBEXformats 9 2" xfId="12655"/>
    <cellStyle name="SAPBEXheaderItem" xfId="12656"/>
    <cellStyle name="SAPBEXheaderItem 2" xfId="12657"/>
    <cellStyle name="SAPBEXheaderText" xfId="12658"/>
    <cellStyle name="SAPBEXheaderText 2" xfId="12659"/>
    <cellStyle name="SAPBEXHLevel0" xfId="12660"/>
    <cellStyle name="SAPBEXHLevel0 10" xfId="12661"/>
    <cellStyle name="SAPBEXHLevel0 10 2" xfId="12662"/>
    <cellStyle name="SAPBEXHLevel0 11" xfId="12663"/>
    <cellStyle name="SAPBEXHLevel0 11 2" xfId="12664"/>
    <cellStyle name="SAPBEXHLevel0 12" xfId="12665"/>
    <cellStyle name="SAPBEXHLevel0 2" xfId="12666"/>
    <cellStyle name="SAPBEXHLevel0 2 10" xfId="12667"/>
    <cellStyle name="SAPBEXHLevel0 2 10 2" xfId="12668"/>
    <cellStyle name="SAPBEXHLevel0 2 11" xfId="12669"/>
    <cellStyle name="SAPBEXHLevel0 2 2" xfId="12670"/>
    <cellStyle name="SAPBEXHLevel0 2 2 2" xfId="12671"/>
    <cellStyle name="SAPBEXHLevel0 2 3" xfId="12672"/>
    <cellStyle name="SAPBEXHLevel0 2 3 2" xfId="12673"/>
    <cellStyle name="SAPBEXHLevel0 2 4" xfId="12674"/>
    <cellStyle name="SAPBEXHLevel0 2 4 2" xfId="12675"/>
    <cellStyle name="SAPBEXHLevel0 2 5" xfId="12676"/>
    <cellStyle name="SAPBEXHLevel0 2 5 2" xfId="12677"/>
    <cellStyle name="SAPBEXHLevel0 2 6" xfId="12678"/>
    <cellStyle name="SAPBEXHLevel0 2 6 2" xfId="12679"/>
    <cellStyle name="SAPBEXHLevel0 2 7" xfId="12680"/>
    <cellStyle name="SAPBEXHLevel0 2 7 2" xfId="12681"/>
    <cellStyle name="SAPBEXHLevel0 2 8" xfId="12682"/>
    <cellStyle name="SAPBEXHLevel0 2 8 2" xfId="12683"/>
    <cellStyle name="SAPBEXHLevel0 2 9" xfId="12684"/>
    <cellStyle name="SAPBEXHLevel0 2 9 2" xfId="12685"/>
    <cellStyle name="SAPBEXHLevel0 3" xfId="12686"/>
    <cellStyle name="SAPBEXHLevel0 3 2" xfId="12687"/>
    <cellStyle name="SAPBEXHLevel0 4" xfId="12688"/>
    <cellStyle name="SAPBEXHLevel0 4 2" xfId="12689"/>
    <cellStyle name="SAPBEXHLevel0 5" xfId="12690"/>
    <cellStyle name="SAPBEXHLevel0 5 2" xfId="12691"/>
    <cellStyle name="SAPBEXHLevel0 6" xfId="12692"/>
    <cellStyle name="SAPBEXHLevel0 6 2" xfId="12693"/>
    <cellStyle name="SAPBEXHLevel0 7" xfId="12694"/>
    <cellStyle name="SAPBEXHLevel0 7 2" xfId="12695"/>
    <cellStyle name="SAPBEXHLevel0 8" xfId="12696"/>
    <cellStyle name="SAPBEXHLevel0 8 2" xfId="12697"/>
    <cellStyle name="SAPBEXHLevel0 9" xfId="12698"/>
    <cellStyle name="SAPBEXHLevel0 9 2" xfId="12699"/>
    <cellStyle name="SAPBEXHLevel0X" xfId="12700"/>
    <cellStyle name="SAPBEXHLevel0X 10" xfId="12701"/>
    <cellStyle name="SAPBEXHLevel0X 10 2" xfId="12702"/>
    <cellStyle name="SAPBEXHLevel0X 11" xfId="12703"/>
    <cellStyle name="SAPBEXHLevel0X 11 2" xfId="12704"/>
    <cellStyle name="SAPBEXHLevel0X 12" xfId="12705"/>
    <cellStyle name="SAPBEXHLevel0X 2" xfId="12706"/>
    <cellStyle name="SAPBEXHLevel0X 2 10" xfId="12707"/>
    <cellStyle name="SAPBEXHLevel0X 2 10 2" xfId="12708"/>
    <cellStyle name="SAPBEXHLevel0X 2 11" xfId="12709"/>
    <cellStyle name="SAPBEXHLevel0X 2 2" xfId="12710"/>
    <cellStyle name="SAPBEXHLevel0X 2 2 2" xfId="12711"/>
    <cellStyle name="SAPBEXHLevel0X 2 3" xfId="12712"/>
    <cellStyle name="SAPBEXHLevel0X 2 3 2" xfId="12713"/>
    <cellStyle name="SAPBEXHLevel0X 2 4" xfId="12714"/>
    <cellStyle name="SAPBEXHLevel0X 2 4 2" xfId="12715"/>
    <cellStyle name="SAPBEXHLevel0X 2 5" xfId="12716"/>
    <cellStyle name="SAPBEXHLevel0X 2 5 2" xfId="12717"/>
    <cellStyle name="SAPBEXHLevel0X 2 6" xfId="12718"/>
    <cellStyle name="SAPBEXHLevel0X 2 6 2" xfId="12719"/>
    <cellStyle name="SAPBEXHLevel0X 2 7" xfId="12720"/>
    <cellStyle name="SAPBEXHLevel0X 2 7 2" xfId="12721"/>
    <cellStyle name="SAPBEXHLevel0X 2 8" xfId="12722"/>
    <cellStyle name="SAPBEXHLevel0X 2 8 2" xfId="12723"/>
    <cellStyle name="SAPBEXHLevel0X 2 9" xfId="12724"/>
    <cellStyle name="SAPBEXHLevel0X 2 9 2" xfId="12725"/>
    <cellStyle name="SAPBEXHLevel0X 3" xfId="12726"/>
    <cellStyle name="SAPBEXHLevel0X 3 2" xfId="12727"/>
    <cellStyle name="SAPBEXHLevel0X 4" xfId="12728"/>
    <cellStyle name="SAPBEXHLevel0X 4 2" xfId="12729"/>
    <cellStyle name="SAPBEXHLevel0X 5" xfId="12730"/>
    <cellStyle name="SAPBEXHLevel0X 5 2" xfId="12731"/>
    <cellStyle name="SAPBEXHLevel0X 6" xfId="12732"/>
    <cellStyle name="SAPBEXHLevel0X 6 2" xfId="12733"/>
    <cellStyle name="SAPBEXHLevel0X 7" xfId="12734"/>
    <cellStyle name="SAPBEXHLevel0X 7 2" xfId="12735"/>
    <cellStyle name="SAPBEXHLevel0X 8" xfId="12736"/>
    <cellStyle name="SAPBEXHLevel0X 8 2" xfId="12737"/>
    <cellStyle name="SAPBEXHLevel0X 9" xfId="12738"/>
    <cellStyle name="SAPBEXHLevel0X 9 2" xfId="12739"/>
    <cellStyle name="SAPBEXHLevel1" xfId="12740"/>
    <cellStyle name="SAPBEXHLevel1 10" xfId="12741"/>
    <cellStyle name="SAPBEXHLevel1 10 2" xfId="12742"/>
    <cellStyle name="SAPBEXHLevel1 11" xfId="12743"/>
    <cellStyle name="SAPBEXHLevel1 11 2" xfId="12744"/>
    <cellStyle name="SAPBEXHLevel1 12" xfId="12745"/>
    <cellStyle name="SAPBEXHLevel1 2" xfId="12746"/>
    <cellStyle name="SAPBEXHLevel1 2 10" xfId="12747"/>
    <cellStyle name="SAPBEXHLevel1 2 10 2" xfId="12748"/>
    <cellStyle name="SAPBEXHLevel1 2 11" xfId="12749"/>
    <cellStyle name="SAPBEXHLevel1 2 2" xfId="12750"/>
    <cellStyle name="SAPBEXHLevel1 2 2 2" xfId="12751"/>
    <cellStyle name="SAPBEXHLevel1 2 3" xfId="12752"/>
    <cellStyle name="SAPBEXHLevel1 2 3 2" xfId="12753"/>
    <cellStyle name="SAPBEXHLevel1 2 4" xfId="12754"/>
    <cellStyle name="SAPBEXHLevel1 2 4 2" xfId="12755"/>
    <cellStyle name="SAPBEXHLevel1 2 5" xfId="12756"/>
    <cellStyle name="SAPBEXHLevel1 2 5 2" xfId="12757"/>
    <cellStyle name="SAPBEXHLevel1 2 6" xfId="12758"/>
    <cellStyle name="SAPBEXHLevel1 2 6 2" xfId="12759"/>
    <cellStyle name="SAPBEXHLevel1 2 7" xfId="12760"/>
    <cellStyle name="SAPBEXHLevel1 2 7 2" xfId="12761"/>
    <cellStyle name="SAPBEXHLevel1 2 8" xfId="12762"/>
    <cellStyle name="SAPBEXHLevel1 2 8 2" xfId="12763"/>
    <cellStyle name="SAPBEXHLevel1 2 9" xfId="12764"/>
    <cellStyle name="SAPBEXHLevel1 2 9 2" xfId="12765"/>
    <cellStyle name="SAPBEXHLevel1 3" xfId="12766"/>
    <cellStyle name="SAPBEXHLevel1 3 2" xfId="12767"/>
    <cellStyle name="SAPBEXHLevel1 4" xfId="12768"/>
    <cellStyle name="SAPBEXHLevel1 4 2" xfId="12769"/>
    <cellStyle name="SAPBEXHLevel1 5" xfId="12770"/>
    <cellStyle name="SAPBEXHLevel1 5 2" xfId="12771"/>
    <cellStyle name="SAPBEXHLevel1 6" xfId="12772"/>
    <cellStyle name="SAPBEXHLevel1 6 2" xfId="12773"/>
    <cellStyle name="SAPBEXHLevel1 7" xfId="12774"/>
    <cellStyle name="SAPBEXHLevel1 7 2" xfId="12775"/>
    <cellStyle name="SAPBEXHLevel1 8" xfId="12776"/>
    <cellStyle name="SAPBEXHLevel1 8 2" xfId="12777"/>
    <cellStyle name="SAPBEXHLevel1 9" xfId="12778"/>
    <cellStyle name="SAPBEXHLevel1 9 2" xfId="12779"/>
    <cellStyle name="SAPBEXHLevel1X" xfId="12780"/>
    <cellStyle name="SAPBEXHLevel1X 10" xfId="12781"/>
    <cellStyle name="SAPBEXHLevel1X 10 2" xfId="12782"/>
    <cellStyle name="SAPBEXHLevel1X 11" xfId="12783"/>
    <cellStyle name="SAPBEXHLevel1X 11 2" xfId="12784"/>
    <cellStyle name="SAPBEXHLevel1X 12" xfId="12785"/>
    <cellStyle name="SAPBEXHLevel1X 2" xfId="12786"/>
    <cellStyle name="SAPBEXHLevel1X 2 10" xfId="12787"/>
    <cellStyle name="SAPBEXHLevel1X 2 10 2" xfId="12788"/>
    <cellStyle name="SAPBEXHLevel1X 2 11" xfId="12789"/>
    <cellStyle name="SAPBEXHLevel1X 2 2" xfId="12790"/>
    <cellStyle name="SAPBEXHLevel1X 2 2 2" xfId="12791"/>
    <cellStyle name="SAPBEXHLevel1X 2 3" xfId="12792"/>
    <cellStyle name="SAPBEXHLevel1X 2 3 2" xfId="12793"/>
    <cellStyle name="SAPBEXHLevel1X 2 4" xfId="12794"/>
    <cellStyle name="SAPBEXHLevel1X 2 4 2" xfId="12795"/>
    <cellStyle name="SAPBEXHLevel1X 2 5" xfId="12796"/>
    <cellStyle name="SAPBEXHLevel1X 2 5 2" xfId="12797"/>
    <cellStyle name="SAPBEXHLevel1X 2 6" xfId="12798"/>
    <cellStyle name="SAPBEXHLevel1X 2 6 2" xfId="12799"/>
    <cellStyle name="SAPBEXHLevel1X 2 7" xfId="12800"/>
    <cellStyle name="SAPBEXHLevel1X 2 7 2" xfId="12801"/>
    <cellStyle name="SAPBEXHLevel1X 2 8" xfId="12802"/>
    <cellStyle name="SAPBEXHLevel1X 2 8 2" xfId="12803"/>
    <cellStyle name="SAPBEXHLevel1X 2 9" xfId="12804"/>
    <cellStyle name="SAPBEXHLevel1X 2 9 2" xfId="12805"/>
    <cellStyle name="SAPBEXHLevel1X 3" xfId="12806"/>
    <cellStyle name="SAPBEXHLevel1X 3 2" xfId="12807"/>
    <cellStyle name="SAPBEXHLevel1X 4" xfId="12808"/>
    <cellStyle name="SAPBEXHLevel1X 4 2" xfId="12809"/>
    <cellStyle name="SAPBEXHLevel1X 5" xfId="12810"/>
    <cellStyle name="SAPBEXHLevel1X 5 2" xfId="12811"/>
    <cellStyle name="SAPBEXHLevel1X 6" xfId="12812"/>
    <cellStyle name="SAPBEXHLevel1X 6 2" xfId="12813"/>
    <cellStyle name="SAPBEXHLevel1X 7" xfId="12814"/>
    <cellStyle name="SAPBEXHLevel1X 7 2" xfId="12815"/>
    <cellStyle name="SAPBEXHLevel1X 8" xfId="12816"/>
    <cellStyle name="SAPBEXHLevel1X 8 2" xfId="12817"/>
    <cellStyle name="SAPBEXHLevel1X 9" xfId="12818"/>
    <cellStyle name="SAPBEXHLevel1X 9 2" xfId="12819"/>
    <cellStyle name="SAPBEXHLevel2" xfId="12820"/>
    <cellStyle name="SAPBEXHLevel2 10" xfId="12821"/>
    <cellStyle name="SAPBEXHLevel2 10 2" xfId="12822"/>
    <cellStyle name="SAPBEXHLevel2 11" xfId="12823"/>
    <cellStyle name="SAPBEXHLevel2 11 2" xfId="12824"/>
    <cellStyle name="SAPBEXHLevel2 12" xfId="12825"/>
    <cellStyle name="SAPBEXHLevel2 2" xfId="12826"/>
    <cellStyle name="SAPBEXHLevel2 2 10" xfId="12827"/>
    <cellStyle name="SAPBEXHLevel2 2 10 2" xfId="12828"/>
    <cellStyle name="SAPBEXHLevel2 2 11" xfId="12829"/>
    <cellStyle name="SAPBEXHLevel2 2 2" xfId="12830"/>
    <cellStyle name="SAPBEXHLevel2 2 2 2" xfId="12831"/>
    <cellStyle name="SAPBEXHLevel2 2 3" xfId="12832"/>
    <cellStyle name="SAPBEXHLevel2 2 3 2" xfId="12833"/>
    <cellStyle name="SAPBEXHLevel2 2 4" xfId="12834"/>
    <cellStyle name="SAPBEXHLevel2 2 4 2" xfId="12835"/>
    <cellStyle name="SAPBEXHLevel2 2 5" xfId="12836"/>
    <cellStyle name="SAPBEXHLevel2 2 5 2" xfId="12837"/>
    <cellStyle name="SAPBEXHLevel2 2 6" xfId="12838"/>
    <cellStyle name="SAPBEXHLevel2 2 6 2" xfId="12839"/>
    <cellStyle name="SAPBEXHLevel2 2 7" xfId="12840"/>
    <cellStyle name="SAPBEXHLevel2 2 7 2" xfId="12841"/>
    <cellStyle name="SAPBEXHLevel2 2 8" xfId="12842"/>
    <cellStyle name="SAPBEXHLevel2 2 8 2" xfId="12843"/>
    <cellStyle name="SAPBEXHLevel2 2 9" xfId="12844"/>
    <cellStyle name="SAPBEXHLevel2 2 9 2" xfId="12845"/>
    <cellStyle name="SAPBEXHLevel2 3" xfId="12846"/>
    <cellStyle name="SAPBEXHLevel2 3 2" xfId="12847"/>
    <cellStyle name="SAPBEXHLevel2 4" xfId="12848"/>
    <cellStyle name="SAPBEXHLevel2 4 2" xfId="12849"/>
    <cellStyle name="SAPBEXHLevel2 5" xfId="12850"/>
    <cellStyle name="SAPBEXHLevel2 5 2" xfId="12851"/>
    <cellStyle name="SAPBEXHLevel2 6" xfId="12852"/>
    <cellStyle name="SAPBEXHLevel2 6 2" xfId="12853"/>
    <cellStyle name="SAPBEXHLevel2 7" xfId="12854"/>
    <cellStyle name="SAPBEXHLevel2 7 2" xfId="12855"/>
    <cellStyle name="SAPBEXHLevel2 8" xfId="12856"/>
    <cellStyle name="SAPBEXHLevel2 8 2" xfId="12857"/>
    <cellStyle name="SAPBEXHLevel2 9" xfId="12858"/>
    <cellStyle name="SAPBEXHLevel2 9 2" xfId="12859"/>
    <cellStyle name="SAPBEXHLevel2X" xfId="12860"/>
    <cellStyle name="SAPBEXHLevel2X 10" xfId="12861"/>
    <cellStyle name="SAPBEXHLevel2X 10 2" xfId="12862"/>
    <cellStyle name="SAPBEXHLevel2X 11" xfId="12863"/>
    <cellStyle name="SAPBEXHLevel2X 11 2" xfId="12864"/>
    <cellStyle name="SAPBEXHLevel2X 12" xfId="12865"/>
    <cellStyle name="SAPBEXHLevel2X 2" xfId="12866"/>
    <cellStyle name="SAPBEXHLevel2X 2 10" xfId="12867"/>
    <cellStyle name="SAPBEXHLevel2X 2 10 2" xfId="12868"/>
    <cellStyle name="SAPBEXHLevel2X 2 11" xfId="12869"/>
    <cellStyle name="SAPBEXHLevel2X 2 2" xfId="12870"/>
    <cellStyle name="SAPBEXHLevel2X 2 2 2" xfId="12871"/>
    <cellStyle name="SAPBEXHLevel2X 2 3" xfId="12872"/>
    <cellStyle name="SAPBEXHLevel2X 2 3 2" xfId="12873"/>
    <cellStyle name="SAPBEXHLevel2X 2 4" xfId="12874"/>
    <cellStyle name="SAPBEXHLevel2X 2 4 2" xfId="12875"/>
    <cellStyle name="SAPBEXHLevel2X 2 5" xfId="12876"/>
    <cellStyle name="SAPBEXHLevel2X 2 5 2" xfId="12877"/>
    <cellStyle name="SAPBEXHLevel2X 2 6" xfId="12878"/>
    <cellStyle name="SAPBEXHLevel2X 2 6 2" xfId="12879"/>
    <cellStyle name="SAPBEXHLevel2X 2 7" xfId="12880"/>
    <cellStyle name="SAPBEXHLevel2X 2 7 2" xfId="12881"/>
    <cellStyle name="SAPBEXHLevel2X 2 8" xfId="12882"/>
    <cellStyle name="SAPBEXHLevel2X 2 8 2" xfId="12883"/>
    <cellStyle name="SAPBEXHLevel2X 2 9" xfId="12884"/>
    <cellStyle name="SAPBEXHLevel2X 2 9 2" xfId="12885"/>
    <cellStyle name="SAPBEXHLevel2X 3" xfId="12886"/>
    <cellStyle name="SAPBEXHLevel2X 3 2" xfId="12887"/>
    <cellStyle name="SAPBEXHLevel2X 4" xfId="12888"/>
    <cellStyle name="SAPBEXHLevel2X 4 2" xfId="12889"/>
    <cellStyle name="SAPBEXHLevel2X 5" xfId="12890"/>
    <cellStyle name="SAPBEXHLevel2X 5 2" xfId="12891"/>
    <cellStyle name="SAPBEXHLevel2X 6" xfId="12892"/>
    <cellStyle name="SAPBEXHLevel2X 6 2" xfId="12893"/>
    <cellStyle name="SAPBEXHLevel2X 7" xfId="12894"/>
    <cellStyle name="SAPBEXHLevel2X 7 2" xfId="12895"/>
    <cellStyle name="SAPBEXHLevel2X 8" xfId="12896"/>
    <cellStyle name="SAPBEXHLevel2X 8 2" xfId="12897"/>
    <cellStyle name="SAPBEXHLevel2X 9" xfId="12898"/>
    <cellStyle name="SAPBEXHLevel2X 9 2" xfId="12899"/>
    <cellStyle name="SAPBEXHLevel3" xfId="12900"/>
    <cellStyle name="SAPBEXHLevel3 10" xfId="12901"/>
    <cellStyle name="SAPBEXHLevel3 10 2" xfId="12902"/>
    <cellStyle name="SAPBEXHLevel3 11" xfId="12903"/>
    <cellStyle name="SAPBEXHLevel3 11 2" xfId="12904"/>
    <cellStyle name="SAPBEXHLevel3 12" xfId="12905"/>
    <cellStyle name="SAPBEXHLevel3 2" xfId="12906"/>
    <cellStyle name="SAPBEXHLevel3 2 10" xfId="12907"/>
    <cellStyle name="SAPBEXHLevel3 2 10 2" xfId="12908"/>
    <cellStyle name="SAPBEXHLevel3 2 11" xfId="12909"/>
    <cellStyle name="SAPBEXHLevel3 2 2" xfId="12910"/>
    <cellStyle name="SAPBEXHLevel3 2 2 2" xfId="12911"/>
    <cellStyle name="SAPBEXHLevel3 2 3" xfId="12912"/>
    <cellStyle name="SAPBEXHLevel3 2 3 2" xfId="12913"/>
    <cellStyle name="SAPBEXHLevel3 2 4" xfId="12914"/>
    <cellStyle name="SAPBEXHLevel3 2 4 2" xfId="12915"/>
    <cellStyle name="SAPBEXHLevel3 2 5" xfId="12916"/>
    <cellStyle name="SAPBEXHLevel3 2 5 2" xfId="12917"/>
    <cellStyle name="SAPBEXHLevel3 2 6" xfId="12918"/>
    <cellStyle name="SAPBEXHLevel3 2 6 2" xfId="12919"/>
    <cellStyle name="SAPBEXHLevel3 2 7" xfId="12920"/>
    <cellStyle name="SAPBEXHLevel3 2 7 2" xfId="12921"/>
    <cellStyle name="SAPBEXHLevel3 2 8" xfId="12922"/>
    <cellStyle name="SAPBEXHLevel3 2 8 2" xfId="12923"/>
    <cellStyle name="SAPBEXHLevel3 2 9" xfId="12924"/>
    <cellStyle name="SAPBEXHLevel3 2 9 2" xfId="12925"/>
    <cellStyle name="SAPBEXHLevel3 3" xfId="12926"/>
    <cellStyle name="SAPBEXHLevel3 3 2" xfId="12927"/>
    <cellStyle name="SAPBEXHLevel3 4" xfId="12928"/>
    <cellStyle name="SAPBEXHLevel3 4 2" xfId="12929"/>
    <cellStyle name="SAPBEXHLevel3 5" xfId="12930"/>
    <cellStyle name="SAPBEXHLevel3 5 2" xfId="12931"/>
    <cellStyle name="SAPBEXHLevel3 6" xfId="12932"/>
    <cellStyle name="SAPBEXHLevel3 6 2" xfId="12933"/>
    <cellStyle name="SAPBEXHLevel3 7" xfId="12934"/>
    <cellStyle name="SAPBEXHLevel3 7 2" xfId="12935"/>
    <cellStyle name="SAPBEXHLevel3 8" xfId="12936"/>
    <cellStyle name="SAPBEXHLevel3 8 2" xfId="12937"/>
    <cellStyle name="SAPBEXHLevel3 9" xfId="12938"/>
    <cellStyle name="SAPBEXHLevel3 9 2" xfId="12939"/>
    <cellStyle name="SAPBEXHLevel3X" xfId="12940"/>
    <cellStyle name="SAPBEXHLevel3X 10" xfId="12941"/>
    <cellStyle name="SAPBEXHLevel3X 10 2" xfId="12942"/>
    <cellStyle name="SAPBEXHLevel3X 11" xfId="12943"/>
    <cellStyle name="SAPBEXHLevel3X 11 2" xfId="12944"/>
    <cellStyle name="SAPBEXHLevel3X 12" xfId="12945"/>
    <cellStyle name="SAPBEXHLevel3X 2" xfId="12946"/>
    <cellStyle name="SAPBEXHLevel3X 2 10" xfId="12947"/>
    <cellStyle name="SAPBEXHLevel3X 2 10 2" xfId="12948"/>
    <cellStyle name="SAPBEXHLevel3X 2 11" xfId="12949"/>
    <cellStyle name="SAPBEXHLevel3X 2 2" xfId="12950"/>
    <cellStyle name="SAPBEXHLevel3X 2 2 2" xfId="12951"/>
    <cellStyle name="SAPBEXHLevel3X 2 3" xfId="12952"/>
    <cellStyle name="SAPBEXHLevel3X 2 3 2" xfId="12953"/>
    <cellStyle name="SAPBEXHLevel3X 2 4" xfId="12954"/>
    <cellStyle name="SAPBEXHLevel3X 2 4 2" xfId="12955"/>
    <cellStyle name="SAPBEXHLevel3X 2 5" xfId="12956"/>
    <cellStyle name="SAPBEXHLevel3X 2 5 2" xfId="12957"/>
    <cellStyle name="SAPBEXHLevel3X 2 6" xfId="12958"/>
    <cellStyle name="SAPBEXHLevel3X 2 6 2" xfId="12959"/>
    <cellStyle name="SAPBEXHLevel3X 2 7" xfId="12960"/>
    <cellStyle name="SAPBEXHLevel3X 2 7 2" xfId="12961"/>
    <cellStyle name="SAPBEXHLevel3X 2 8" xfId="12962"/>
    <cellStyle name="SAPBEXHLevel3X 2 8 2" xfId="12963"/>
    <cellStyle name="SAPBEXHLevel3X 2 9" xfId="12964"/>
    <cellStyle name="SAPBEXHLevel3X 2 9 2" xfId="12965"/>
    <cellStyle name="SAPBEXHLevel3X 3" xfId="12966"/>
    <cellStyle name="SAPBEXHLevel3X 3 2" xfId="12967"/>
    <cellStyle name="SAPBEXHLevel3X 4" xfId="12968"/>
    <cellStyle name="SAPBEXHLevel3X 4 2" xfId="12969"/>
    <cellStyle name="SAPBEXHLevel3X 5" xfId="12970"/>
    <cellStyle name="SAPBEXHLevel3X 5 2" xfId="12971"/>
    <cellStyle name="SAPBEXHLevel3X 6" xfId="12972"/>
    <cellStyle name="SAPBEXHLevel3X 6 2" xfId="12973"/>
    <cellStyle name="SAPBEXHLevel3X 7" xfId="12974"/>
    <cellStyle name="SAPBEXHLevel3X 7 2" xfId="12975"/>
    <cellStyle name="SAPBEXHLevel3X 8" xfId="12976"/>
    <cellStyle name="SAPBEXHLevel3X 8 2" xfId="12977"/>
    <cellStyle name="SAPBEXHLevel3X 9" xfId="12978"/>
    <cellStyle name="SAPBEXHLevel3X 9 2" xfId="12979"/>
    <cellStyle name="SAPBEXresData" xfId="12980"/>
    <cellStyle name="SAPBEXresData 10" xfId="12981"/>
    <cellStyle name="SAPBEXresData 10 2" xfId="12982"/>
    <cellStyle name="SAPBEXresData 11" xfId="12983"/>
    <cellStyle name="SAPBEXresData 2" xfId="12984"/>
    <cellStyle name="SAPBEXresData 2 2" xfId="12985"/>
    <cellStyle name="SAPBEXresData 3" xfId="12986"/>
    <cellStyle name="SAPBEXresData 3 2" xfId="12987"/>
    <cellStyle name="SAPBEXresData 4" xfId="12988"/>
    <cellStyle name="SAPBEXresData 4 2" xfId="12989"/>
    <cellStyle name="SAPBEXresData 5" xfId="12990"/>
    <cellStyle name="SAPBEXresData 5 2" xfId="12991"/>
    <cellStyle name="SAPBEXresData 6" xfId="12992"/>
    <cellStyle name="SAPBEXresData 6 2" xfId="12993"/>
    <cellStyle name="SAPBEXresData 7" xfId="12994"/>
    <cellStyle name="SAPBEXresData 7 2" xfId="12995"/>
    <cellStyle name="SAPBEXresData 8" xfId="12996"/>
    <cellStyle name="SAPBEXresData 8 2" xfId="12997"/>
    <cellStyle name="SAPBEXresData 9" xfId="12998"/>
    <cellStyle name="SAPBEXresData 9 2" xfId="12999"/>
    <cellStyle name="SAPBEXresDataEmph" xfId="13000"/>
    <cellStyle name="SAPBEXresDataEmph 10" xfId="13001"/>
    <cellStyle name="SAPBEXresDataEmph 10 2" xfId="13002"/>
    <cellStyle name="SAPBEXresDataEmph 11" xfId="13003"/>
    <cellStyle name="SAPBEXresDataEmph 2" xfId="13004"/>
    <cellStyle name="SAPBEXresDataEmph 2 2" xfId="13005"/>
    <cellStyle name="SAPBEXresDataEmph 3" xfId="13006"/>
    <cellStyle name="SAPBEXresDataEmph 3 2" xfId="13007"/>
    <cellStyle name="SAPBEXresDataEmph 4" xfId="13008"/>
    <cellStyle name="SAPBEXresDataEmph 4 2" xfId="13009"/>
    <cellStyle name="SAPBEXresDataEmph 5" xfId="13010"/>
    <cellStyle name="SAPBEXresDataEmph 5 2" xfId="13011"/>
    <cellStyle name="SAPBEXresDataEmph 6" xfId="13012"/>
    <cellStyle name="SAPBEXresDataEmph 6 2" xfId="13013"/>
    <cellStyle name="SAPBEXresDataEmph 7" xfId="13014"/>
    <cellStyle name="SAPBEXresDataEmph 7 2" xfId="13015"/>
    <cellStyle name="SAPBEXresDataEmph 8" xfId="13016"/>
    <cellStyle name="SAPBEXresDataEmph 8 2" xfId="13017"/>
    <cellStyle name="SAPBEXresDataEmph 9" xfId="13018"/>
    <cellStyle name="SAPBEXresDataEmph 9 2" xfId="13019"/>
    <cellStyle name="SAPBEXresItem" xfId="13020"/>
    <cellStyle name="SAPBEXresItem 10" xfId="13021"/>
    <cellStyle name="SAPBEXresItem 10 2" xfId="13022"/>
    <cellStyle name="SAPBEXresItem 11" xfId="13023"/>
    <cellStyle name="SAPBEXresItem 11 2" xfId="13024"/>
    <cellStyle name="SAPBEXresItem 12" xfId="13025"/>
    <cellStyle name="SAPBEXresItem 2" xfId="13026"/>
    <cellStyle name="SAPBEXresItem 2 10" xfId="13027"/>
    <cellStyle name="SAPBEXresItem 2 10 2" xfId="13028"/>
    <cellStyle name="SAPBEXresItem 2 11" xfId="13029"/>
    <cellStyle name="SAPBEXresItem 2 2" xfId="13030"/>
    <cellStyle name="SAPBEXresItem 2 2 2" xfId="13031"/>
    <cellStyle name="SAPBEXresItem 2 3" xfId="13032"/>
    <cellStyle name="SAPBEXresItem 2 3 2" xfId="13033"/>
    <cellStyle name="SAPBEXresItem 2 4" xfId="13034"/>
    <cellStyle name="SAPBEXresItem 2 4 2" xfId="13035"/>
    <cellStyle name="SAPBEXresItem 2 5" xfId="13036"/>
    <cellStyle name="SAPBEXresItem 2 5 2" xfId="13037"/>
    <cellStyle name="SAPBEXresItem 2 6" xfId="13038"/>
    <cellStyle name="SAPBEXresItem 2 6 2" xfId="13039"/>
    <cellStyle name="SAPBEXresItem 2 7" xfId="13040"/>
    <cellStyle name="SAPBEXresItem 2 7 2" xfId="13041"/>
    <cellStyle name="SAPBEXresItem 2 8" xfId="13042"/>
    <cellStyle name="SAPBEXresItem 2 8 2" xfId="13043"/>
    <cellStyle name="SAPBEXresItem 2 9" xfId="13044"/>
    <cellStyle name="SAPBEXresItem 2 9 2" xfId="13045"/>
    <cellStyle name="SAPBEXresItem 3" xfId="13046"/>
    <cellStyle name="SAPBEXresItem 3 2" xfId="13047"/>
    <cellStyle name="SAPBEXresItem 4" xfId="13048"/>
    <cellStyle name="SAPBEXresItem 4 2" xfId="13049"/>
    <cellStyle name="SAPBEXresItem 5" xfId="13050"/>
    <cellStyle name="SAPBEXresItem 5 2" xfId="13051"/>
    <cellStyle name="SAPBEXresItem 6" xfId="13052"/>
    <cellStyle name="SAPBEXresItem 6 2" xfId="13053"/>
    <cellStyle name="SAPBEXresItem 7" xfId="13054"/>
    <cellStyle name="SAPBEXresItem 7 2" xfId="13055"/>
    <cellStyle name="SAPBEXresItem 8" xfId="13056"/>
    <cellStyle name="SAPBEXresItem 8 2" xfId="13057"/>
    <cellStyle name="SAPBEXresItem 9" xfId="13058"/>
    <cellStyle name="SAPBEXresItem 9 2" xfId="13059"/>
    <cellStyle name="SAPBEXresItemX" xfId="13060"/>
    <cellStyle name="SAPBEXresItemX 10" xfId="13061"/>
    <cellStyle name="SAPBEXresItemX 10 2" xfId="13062"/>
    <cellStyle name="SAPBEXresItemX 11" xfId="13063"/>
    <cellStyle name="SAPBEXresItemX 11 2" xfId="13064"/>
    <cellStyle name="SAPBEXresItemX 12" xfId="13065"/>
    <cellStyle name="SAPBEXresItemX 2" xfId="13066"/>
    <cellStyle name="SAPBEXresItemX 2 10" xfId="13067"/>
    <cellStyle name="SAPBEXresItemX 2 10 2" xfId="13068"/>
    <cellStyle name="SAPBEXresItemX 2 11" xfId="13069"/>
    <cellStyle name="SAPBEXresItemX 2 2" xfId="13070"/>
    <cellStyle name="SAPBEXresItemX 2 2 2" xfId="13071"/>
    <cellStyle name="SAPBEXresItemX 2 3" xfId="13072"/>
    <cellStyle name="SAPBEXresItemX 2 3 2" xfId="13073"/>
    <cellStyle name="SAPBEXresItemX 2 4" xfId="13074"/>
    <cellStyle name="SAPBEXresItemX 2 4 2" xfId="13075"/>
    <cellStyle name="SAPBEXresItemX 2 5" xfId="13076"/>
    <cellStyle name="SAPBEXresItemX 2 5 2" xfId="13077"/>
    <cellStyle name="SAPBEXresItemX 2 6" xfId="13078"/>
    <cellStyle name="SAPBEXresItemX 2 6 2" xfId="13079"/>
    <cellStyle name="SAPBEXresItemX 2 7" xfId="13080"/>
    <cellStyle name="SAPBEXresItemX 2 7 2" xfId="13081"/>
    <cellStyle name="SAPBEXresItemX 2 8" xfId="13082"/>
    <cellStyle name="SAPBEXresItemX 2 8 2" xfId="13083"/>
    <cellStyle name="SAPBEXresItemX 2 9" xfId="13084"/>
    <cellStyle name="SAPBEXresItemX 2 9 2" xfId="13085"/>
    <cellStyle name="SAPBEXresItemX 3" xfId="13086"/>
    <cellStyle name="SAPBEXresItemX 3 2" xfId="13087"/>
    <cellStyle name="SAPBEXresItemX 4" xfId="13088"/>
    <cellStyle name="SAPBEXresItemX 4 2" xfId="13089"/>
    <cellStyle name="SAPBEXresItemX 5" xfId="13090"/>
    <cellStyle name="SAPBEXresItemX 5 2" xfId="13091"/>
    <cellStyle name="SAPBEXresItemX 6" xfId="13092"/>
    <cellStyle name="SAPBEXresItemX 6 2" xfId="13093"/>
    <cellStyle name="SAPBEXresItemX 7" xfId="13094"/>
    <cellStyle name="SAPBEXresItemX 7 2" xfId="13095"/>
    <cellStyle name="SAPBEXresItemX 8" xfId="13096"/>
    <cellStyle name="SAPBEXresItemX 8 2" xfId="13097"/>
    <cellStyle name="SAPBEXresItemX 9" xfId="13098"/>
    <cellStyle name="SAPBEXresItemX 9 2" xfId="13099"/>
    <cellStyle name="SAPBEXstdData" xfId="13100"/>
    <cellStyle name="SAPBEXstdData 10" xfId="13101"/>
    <cellStyle name="SAPBEXstdData 10 2" xfId="13102"/>
    <cellStyle name="SAPBEXstdData 11" xfId="13103"/>
    <cellStyle name="SAPBEXstdData 11 2" xfId="13104"/>
    <cellStyle name="SAPBEXstdData 12" xfId="13105"/>
    <cellStyle name="SAPBEXstdData 2" xfId="13106"/>
    <cellStyle name="SAPBEXstdData 2 10" xfId="13107"/>
    <cellStyle name="SAPBEXstdData 2 10 2" xfId="13108"/>
    <cellStyle name="SAPBEXstdData 2 11" xfId="13109"/>
    <cellStyle name="SAPBEXstdData 2 2" xfId="13110"/>
    <cellStyle name="SAPBEXstdData 2 2 2" xfId="13111"/>
    <cellStyle name="SAPBEXstdData 2 3" xfId="13112"/>
    <cellStyle name="SAPBEXstdData 2 3 2" xfId="13113"/>
    <cellStyle name="SAPBEXstdData 2 4" xfId="13114"/>
    <cellStyle name="SAPBEXstdData 2 4 2" xfId="13115"/>
    <cellStyle name="SAPBEXstdData 2 5" xfId="13116"/>
    <cellStyle name="SAPBEXstdData 2 5 2" xfId="13117"/>
    <cellStyle name="SAPBEXstdData 2 6" xfId="13118"/>
    <cellStyle name="SAPBEXstdData 2 6 2" xfId="13119"/>
    <cellStyle name="SAPBEXstdData 2 7" xfId="13120"/>
    <cellStyle name="SAPBEXstdData 2 7 2" xfId="13121"/>
    <cellStyle name="SAPBEXstdData 2 8" xfId="13122"/>
    <cellStyle name="SAPBEXstdData 2 8 2" xfId="13123"/>
    <cellStyle name="SAPBEXstdData 2 9" xfId="13124"/>
    <cellStyle name="SAPBEXstdData 2 9 2" xfId="13125"/>
    <cellStyle name="SAPBEXstdData 3" xfId="13126"/>
    <cellStyle name="SAPBEXstdData 3 2" xfId="13127"/>
    <cellStyle name="SAPBEXstdData 4" xfId="13128"/>
    <cellStyle name="SAPBEXstdData 4 2" xfId="13129"/>
    <cellStyle name="SAPBEXstdData 5" xfId="13130"/>
    <cellStyle name="SAPBEXstdData 5 2" xfId="13131"/>
    <cellStyle name="SAPBEXstdData 6" xfId="13132"/>
    <cellStyle name="SAPBEXstdData 6 2" xfId="13133"/>
    <cellStyle name="SAPBEXstdData 7" xfId="13134"/>
    <cellStyle name="SAPBEXstdData 7 2" xfId="13135"/>
    <cellStyle name="SAPBEXstdData 8" xfId="13136"/>
    <cellStyle name="SAPBEXstdData 8 2" xfId="13137"/>
    <cellStyle name="SAPBEXstdData 9" xfId="13138"/>
    <cellStyle name="SAPBEXstdData 9 2" xfId="13139"/>
    <cellStyle name="SAPBEXstdDataEmph" xfId="13140"/>
    <cellStyle name="SAPBEXstdDataEmph 10" xfId="13141"/>
    <cellStyle name="SAPBEXstdDataEmph 10 2" xfId="13142"/>
    <cellStyle name="SAPBEXstdDataEmph 11" xfId="13143"/>
    <cellStyle name="SAPBEXstdDataEmph 11 2" xfId="13144"/>
    <cellStyle name="SAPBEXstdDataEmph 12" xfId="13145"/>
    <cellStyle name="SAPBEXstdDataEmph 2" xfId="13146"/>
    <cellStyle name="SAPBEXstdDataEmph 2 10" xfId="13147"/>
    <cellStyle name="SAPBEXstdDataEmph 2 10 2" xfId="13148"/>
    <cellStyle name="SAPBEXstdDataEmph 2 11" xfId="13149"/>
    <cellStyle name="SAPBEXstdDataEmph 2 2" xfId="13150"/>
    <cellStyle name="SAPBEXstdDataEmph 2 2 2" xfId="13151"/>
    <cellStyle name="SAPBEXstdDataEmph 2 3" xfId="13152"/>
    <cellStyle name="SAPBEXstdDataEmph 2 3 2" xfId="13153"/>
    <cellStyle name="SAPBEXstdDataEmph 2 4" xfId="13154"/>
    <cellStyle name="SAPBEXstdDataEmph 2 4 2" xfId="13155"/>
    <cellStyle name="SAPBEXstdDataEmph 2 5" xfId="13156"/>
    <cellStyle name="SAPBEXstdDataEmph 2 5 2" xfId="13157"/>
    <cellStyle name="SAPBEXstdDataEmph 2 6" xfId="13158"/>
    <cellStyle name="SAPBEXstdDataEmph 2 6 2" xfId="13159"/>
    <cellStyle name="SAPBEXstdDataEmph 2 7" xfId="13160"/>
    <cellStyle name="SAPBEXstdDataEmph 2 7 2" xfId="13161"/>
    <cellStyle name="SAPBEXstdDataEmph 2 8" xfId="13162"/>
    <cellStyle name="SAPBEXstdDataEmph 2 8 2" xfId="13163"/>
    <cellStyle name="SAPBEXstdDataEmph 2 9" xfId="13164"/>
    <cellStyle name="SAPBEXstdDataEmph 2 9 2" xfId="13165"/>
    <cellStyle name="SAPBEXstdDataEmph 3" xfId="13166"/>
    <cellStyle name="SAPBEXstdDataEmph 3 2" xfId="13167"/>
    <cellStyle name="SAPBEXstdDataEmph 4" xfId="13168"/>
    <cellStyle name="SAPBEXstdDataEmph 4 2" xfId="13169"/>
    <cellStyle name="SAPBEXstdDataEmph 5" xfId="13170"/>
    <cellStyle name="SAPBEXstdDataEmph 5 2" xfId="13171"/>
    <cellStyle name="SAPBEXstdDataEmph 6" xfId="13172"/>
    <cellStyle name="SAPBEXstdDataEmph 6 2" xfId="13173"/>
    <cellStyle name="SAPBEXstdDataEmph 7" xfId="13174"/>
    <cellStyle name="SAPBEXstdDataEmph 7 2" xfId="13175"/>
    <cellStyle name="SAPBEXstdDataEmph 8" xfId="13176"/>
    <cellStyle name="SAPBEXstdDataEmph 8 2" xfId="13177"/>
    <cellStyle name="SAPBEXstdDataEmph 9" xfId="13178"/>
    <cellStyle name="SAPBEXstdDataEmph 9 2" xfId="13179"/>
    <cellStyle name="SAPBEXstdItem" xfId="13180"/>
    <cellStyle name="SAPBEXstdItem 10" xfId="13181"/>
    <cellStyle name="SAPBEXstdItem 10 2" xfId="13182"/>
    <cellStyle name="SAPBEXstdItem 11" xfId="13183"/>
    <cellStyle name="SAPBEXstdItem 11 2" xfId="13184"/>
    <cellStyle name="SAPBEXstdItem 12" xfId="13185"/>
    <cellStyle name="SAPBEXstdItem 2" xfId="13186"/>
    <cellStyle name="SAPBEXstdItem 2 10" xfId="13187"/>
    <cellStyle name="SAPBEXstdItem 2 10 2" xfId="13188"/>
    <cellStyle name="SAPBEXstdItem 2 11" xfId="13189"/>
    <cellStyle name="SAPBEXstdItem 2 2" xfId="13190"/>
    <cellStyle name="SAPBEXstdItem 2 2 2" xfId="13191"/>
    <cellStyle name="SAPBEXstdItem 2 3" xfId="13192"/>
    <cellStyle name="SAPBEXstdItem 2 3 2" xfId="13193"/>
    <cellStyle name="SAPBEXstdItem 2 4" xfId="13194"/>
    <cellStyle name="SAPBEXstdItem 2 4 2" xfId="13195"/>
    <cellStyle name="SAPBEXstdItem 2 5" xfId="13196"/>
    <cellStyle name="SAPBEXstdItem 2 5 2" xfId="13197"/>
    <cellStyle name="SAPBEXstdItem 2 6" xfId="13198"/>
    <cellStyle name="SAPBEXstdItem 2 6 2" xfId="13199"/>
    <cellStyle name="SAPBEXstdItem 2 7" xfId="13200"/>
    <cellStyle name="SAPBEXstdItem 2 7 2" xfId="13201"/>
    <cellStyle name="SAPBEXstdItem 2 8" xfId="13202"/>
    <cellStyle name="SAPBEXstdItem 2 8 2" xfId="13203"/>
    <cellStyle name="SAPBEXstdItem 2 9" xfId="13204"/>
    <cellStyle name="SAPBEXstdItem 2 9 2" xfId="13205"/>
    <cellStyle name="SAPBEXstdItem 3" xfId="13206"/>
    <cellStyle name="SAPBEXstdItem 3 2" xfId="13207"/>
    <cellStyle name="SAPBEXstdItem 4" xfId="13208"/>
    <cellStyle name="SAPBEXstdItem 4 2" xfId="13209"/>
    <cellStyle name="SAPBEXstdItem 5" xfId="13210"/>
    <cellStyle name="SAPBEXstdItem 5 2" xfId="13211"/>
    <cellStyle name="SAPBEXstdItem 6" xfId="13212"/>
    <cellStyle name="SAPBEXstdItem 6 2" xfId="13213"/>
    <cellStyle name="SAPBEXstdItem 7" xfId="13214"/>
    <cellStyle name="SAPBEXstdItem 7 2" xfId="13215"/>
    <cellStyle name="SAPBEXstdItem 8" xfId="13216"/>
    <cellStyle name="SAPBEXstdItem 8 2" xfId="13217"/>
    <cellStyle name="SAPBEXstdItem 9" xfId="13218"/>
    <cellStyle name="SAPBEXstdItem 9 2" xfId="13219"/>
    <cellStyle name="SAPBEXstdItemX" xfId="13220"/>
    <cellStyle name="SAPBEXstdItemX 10" xfId="13221"/>
    <cellStyle name="SAPBEXstdItemX 10 2" xfId="13222"/>
    <cellStyle name="SAPBEXstdItemX 11" xfId="13223"/>
    <cellStyle name="SAPBEXstdItemX 11 2" xfId="13224"/>
    <cellStyle name="SAPBEXstdItemX 12" xfId="13225"/>
    <cellStyle name="SAPBEXstdItemX 2" xfId="13226"/>
    <cellStyle name="SAPBEXstdItemX 2 10" xfId="13227"/>
    <cellStyle name="SAPBEXstdItemX 2 10 2" xfId="13228"/>
    <cellStyle name="SAPBEXstdItemX 2 11" xfId="13229"/>
    <cellStyle name="SAPBEXstdItemX 2 2" xfId="13230"/>
    <cellStyle name="SAPBEXstdItemX 2 2 2" xfId="13231"/>
    <cellStyle name="SAPBEXstdItemX 2 3" xfId="13232"/>
    <cellStyle name="SAPBEXstdItemX 2 3 2" xfId="13233"/>
    <cellStyle name="SAPBEXstdItemX 2 4" xfId="13234"/>
    <cellStyle name="SAPBEXstdItemX 2 4 2" xfId="13235"/>
    <cellStyle name="SAPBEXstdItemX 2 5" xfId="13236"/>
    <cellStyle name="SAPBEXstdItemX 2 5 2" xfId="13237"/>
    <cellStyle name="SAPBEXstdItemX 2 6" xfId="13238"/>
    <cellStyle name="SAPBEXstdItemX 2 6 2" xfId="13239"/>
    <cellStyle name="SAPBEXstdItemX 2 7" xfId="13240"/>
    <cellStyle name="SAPBEXstdItemX 2 7 2" xfId="13241"/>
    <cellStyle name="SAPBEXstdItemX 2 8" xfId="13242"/>
    <cellStyle name="SAPBEXstdItemX 2 8 2" xfId="13243"/>
    <cellStyle name="SAPBEXstdItemX 2 9" xfId="13244"/>
    <cellStyle name="SAPBEXstdItemX 2 9 2" xfId="13245"/>
    <cellStyle name="SAPBEXstdItemX 3" xfId="13246"/>
    <cellStyle name="SAPBEXstdItemX 3 2" xfId="13247"/>
    <cellStyle name="SAPBEXstdItemX 4" xfId="13248"/>
    <cellStyle name="SAPBEXstdItemX 4 2" xfId="13249"/>
    <cellStyle name="SAPBEXstdItemX 5" xfId="13250"/>
    <cellStyle name="SAPBEXstdItemX 5 2" xfId="13251"/>
    <cellStyle name="SAPBEXstdItemX 6" xfId="13252"/>
    <cellStyle name="SAPBEXstdItemX 6 2" xfId="13253"/>
    <cellStyle name="SAPBEXstdItemX 7" xfId="13254"/>
    <cellStyle name="SAPBEXstdItemX 7 2" xfId="13255"/>
    <cellStyle name="SAPBEXstdItemX 8" xfId="13256"/>
    <cellStyle name="SAPBEXstdItemX 8 2" xfId="13257"/>
    <cellStyle name="SAPBEXstdItemX 9" xfId="13258"/>
    <cellStyle name="SAPBEXstdItemX 9 2" xfId="13259"/>
    <cellStyle name="SAPBEXtitle" xfId="13260"/>
    <cellStyle name="SAPBEXundefined" xfId="13261"/>
    <cellStyle name="SAPBEXundefined 10" xfId="13262"/>
    <cellStyle name="SAPBEXundefined 10 2" xfId="13263"/>
    <cellStyle name="SAPBEXundefined 11" xfId="13264"/>
    <cellStyle name="SAPBEXundefined 11 2" xfId="13265"/>
    <cellStyle name="SAPBEXundefined 12" xfId="13266"/>
    <cellStyle name="SAPBEXundefined 2" xfId="13267"/>
    <cellStyle name="SAPBEXundefined 2 10" xfId="13268"/>
    <cellStyle name="SAPBEXundefined 2 10 2" xfId="13269"/>
    <cellStyle name="SAPBEXundefined 2 11" xfId="13270"/>
    <cellStyle name="SAPBEXundefined 2 2" xfId="13271"/>
    <cellStyle name="SAPBEXundefined 2 2 2" xfId="13272"/>
    <cellStyle name="SAPBEXundefined 2 3" xfId="13273"/>
    <cellStyle name="SAPBEXundefined 2 3 2" xfId="13274"/>
    <cellStyle name="SAPBEXundefined 2 4" xfId="13275"/>
    <cellStyle name="SAPBEXundefined 2 4 2" xfId="13276"/>
    <cellStyle name="SAPBEXundefined 2 5" xfId="13277"/>
    <cellStyle name="SAPBEXundefined 2 5 2" xfId="13278"/>
    <cellStyle name="SAPBEXundefined 2 6" xfId="13279"/>
    <cellStyle name="SAPBEXundefined 2 6 2" xfId="13280"/>
    <cellStyle name="SAPBEXundefined 2 7" xfId="13281"/>
    <cellStyle name="SAPBEXundefined 2 7 2" xfId="13282"/>
    <cellStyle name="SAPBEXundefined 2 8" xfId="13283"/>
    <cellStyle name="SAPBEXundefined 2 8 2" xfId="13284"/>
    <cellStyle name="SAPBEXundefined 2 9" xfId="13285"/>
    <cellStyle name="SAPBEXundefined 2 9 2" xfId="13286"/>
    <cellStyle name="SAPBEXundefined 3" xfId="13287"/>
    <cellStyle name="SAPBEXundefined 3 2" xfId="13288"/>
    <cellStyle name="SAPBEXundefined 4" xfId="13289"/>
    <cellStyle name="SAPBEXundefined 4 2" xfId="13290"/>
    <cellStyle name="SAPBEXundefined 5" xfId="13291"/>
    <cellStyle name="SAPBEXundefined 5 2" xfId="13292"/>
    <cellStyle name="SAPBEXundefined 6" xfId="13293"/>
    <cellStyle name="SAPBEXundefined 6 2" xfId="13294"/>
    <cellStyle name="SAPBEXundefined 7" xfId="13295"/>
    <cellStyle name="SAPBEXundefined 7 2" xfId="13296"/>
    <cellStyle name="SAPBEXundefined 8" xfId="13297"/>
    <cellStyle name="SAPBEXundefined 8 2" xfId="13298"/>
    <cellStyle name="SAPBEXundefined 9" xfId="13299"/>
    <cellStyle name="SAPBEXundefined 9 2" xfId="13300"/>
    <cellStyle name="SAPDataCell" xfId="13301"/>
    <cellStyle name="SAPDataTotalCell" xfId="13302"/>
    <cellStyle name="SAPDimensionCell" xfId="13303"/>
    <cellStyle name="SAPEmphasized" xfId="13304"/>
    <cellStyle name="SAPHierarchyCell0" xfId="13305"/>
    <cellStyle name="SAPHierarchyCell1" xfId="13306"/>
    <cellStyle name="SAPHierarchyCell2" xfId="13307"/>
    <cellStyle name="SAPHierarchyCell3" xfId="13308"/>
    <cellStyle name="SAPHierarchyCell4" xfId="13309"/>
    <cellStyle name="SAPLocked" xfId="13310"/>
    <cellStyle name="SAPLocked 10" xfId="13311"/>
    <cellStyle name="SAPLocked 10 10" xfId="13312"/>
    <cellStyle name="SAPLocked 10 10 2" xfId="13313"/>
    <cellStyle name="SAPLocked 10 11" xfId="13314"/>
    <cellStyle name="SAPLocked 10 11 2" xfId="13315"/>
    <cellStyle name="SAPLocked 10 12" xfId="13316"/>
    <cellStyle name="SAPLocked 10 12 2" xfId="13317"/>
    <cellStyle name="SAPLocked 10 13" xfId="13318"/>
    <cellStyle name="SAPLocked 10 2" xfId="13319"/>
    <cellStyle name="SAPLocked 10 2 10" xfId="13320"/>
    <cellStyle name="SAPLocked 10 2 10 2" xfId="13321"/>
    <cellStyle name="SAPLocked 10 2 11" xfId="13322"/>
    <cellStyle name="SAPLocked 10 2 11 2" xfId="13323"/>
    <cellStyle name="SAPLocked 10 2 12" xfId="13324"/>
    <cellStyle name="SAPLocked 10 2 2" xfId="13325"/>
    <cellStyle name="SAPLocked 10 2 2 2" xfId="13326"/>
    <cellStyle name="SAPLocked 10 2 3" xfId="13327"/>
    <cellStyle name="SAPLocked 10 2 3 2" xfId="13328"/>
    <cellStyle name="SAPLocked 10 2 4" xfId="13329"/>
    <cellStyle name="SAPLocked 10 2 4 2" xfId="13330"/>
    <cellStyle name="SAPLocked 10 2 5" xfId="13331"/>
    <cellStyle name="SAPLocked 10 2 5 2" xfId="13332"/>
    <cellStyle name="SAPLocked 10 2 6" xfId="13333"/>
    <cellStyle name="SAPLocked 10 2 6 2" xfId="13334"/>
    <cellStyle name="SAPLocked 10 2 7" xfId="13335"/>
    <cellStyle name="SAPLocked 10 2 7 2" xfId="13336"/>
    <cellStyle name="SAPLocked 10 2 8" xfId="13337"/>
    <cellStyle name="SAPLocked 10 2 8 2" xfId="13338"/>
    <cellStyle name="SAPLocked 10 2 9" xfId="13339"/>
    <cellStyle name="SAPLocked 10 2 9 2" xfId="13340"/>
    <cellStyle name="SAPLocked 10 3" xfId="13341"/>
    <cellStyle name="SAPLocked 10 3 2" xfId="13342"/>
    <cellStyle name="SAPLocked 10 4" xfId="13343"/>
    <cellStyle name="SAPLocked 10 4 2" xfId="13344"/>
    <cellStyle name="SAPLocked 10 5" xfId="13345"/>
    <cellStyle name="SAPLocked 10 5 2" xfId="13346"/>
    <cellStyle name="SAPLocked 10 6" xfId="13347"/>
    <cellStyle name="SAPLocked 10 6 2" xfId="13348"/>
    <cellStyle name="SAPLocked 10 7" xfId="13349"/>
    <cellStyle name="SAPLocked 10 7 2" xfId="13350"/>
    <cellStyle name="SAPLocked 10 8" xfId="13351"/>
    <cellStyle name="SAPLocked 10 8 2" xfId="13352"/>
    <cellStyle name="SAPLocked 10 9" xfId="13353"/>
    <cellStyle name="SAPLocked 10 9 2" xfId="13354"/>
    <cellStyle name="SAPLocked 11" xfId="13355"/>
    <cellStyle name="SAPLocked 11 10" xfId="13356"/>
    <cellStyle name="SAPLocked 11 10 2" xfId="13357"/>
    <cellStyle name="SAPLocked 11 11" xfId="13358"/>
    <cellStyle name="SAPLocked 11 11 2" xfId="13359"/>
    <cellStyle name="SAPLocked 11 12" xfId="13360"/>
    <cellStyle name="SAPLocked 11 12 2" xfId="13361"/>
    <cellStyle name="SAPLocked 11 13" xfId="13362"/>
    <cellStyle name="SAPLocked 11 2" xfId="13363"/>
    <cellStyle name="SAPLocked 11 2 10" xfId="13364"/>
    <cellStyle name="SAPLocked 11 2 10 2" xfId="13365"/>
    <cellStyle name="SAPLocked 11 2 11" xfId="13366"/>
    <cellStyle name="SAPLocked 11 2 11 2" xfId="13367"/>
    <cellStyle name="SAPLocked 11 2 12" xfId="13368"/>
    <cellStyle name="SAPLocked 11 2 2" xfId="13369"/>
    <cellStyle name="SAPLocked 11 2 2 2" xfId="13370"/>
    <cellStyle name="SAPLocked 11 2 3" xfId="13371"/>
    <cellStyle name="SAPLocked 11 2 3 2" xfId="13372"/>
    <cellStyle name="SAPLocked 11 2 4" xfId="13373"/>
    <cellStyle name="SAPLocked 11 2 4 2" xfId="13374"/>
    <cellStyle name="SAPLocked 11 2 5" xfId="13375"/>
    <cellStyle name="SAPLocked 11 2 5 2" xfId="13376"/>
    <cellStyle name="SAPLocked 11 2 6" xfId="13377"/>
    <cellStyle name="SAPLocked 11 2 6 2" xfId="13378"/>
    <cellStyle name="SAPLocked 11 2 7" xfId="13379"/>
    <cellStyle name="SAPLocked 11 2 7 2" xfId="13380"/>
    <cellStyle name="SAPLocked 11 2 8" xfId="13381"/>
    <cellStyle name="SAPLocked 11 2 8 2" xfId="13382"/>
    <cellStyle name="SAPLocked 11 2 9" xfId="13383"/>
    <cellStyle name="SAPLocked 11 2 9 2" xfId="13384"/>
    <cellStyle name="SAPLocked 11 3" xfId="13385"/>
    <cellStyle name="SAPLocked 11 3 2" xfId="13386"/>
    <cellStyle name="SAPLocked 11 4" xfId="13387"/>
    <cellStyle name="SAPLocked 11 4 2" xfId="13388"/>
    <cellStyle name="SAPLocked 11 5" xfId="13389"/>
    <cellStyle name="SAPLocked 11 5 2" xfId="13390"/>
    <cellStyle name="SAPLocked 11 6" xfId="13391"/>
    <cellStyle name="SAPLocked 11 6 2" xfId="13392"/>
    <cellStyle name="SAPLocked 11 7" xfId="13393"/>
    <cellStyle name="SAPLocked 11 7 2" xfId="13394"/>
    <cellStyle name="SAPLocked 11 8" xfId="13395"/>
    <cellStyle name="SAPLocked 11 8 2" xfId="13396"/>
    <cellStyle name="SAPLocked 11 9" xfId="13397"/>
    <cellStyle name="SAPLocked 11 9 2" xfId="13398"/>
    <cellStyle name="SAPLocked 12" xfId="13399"/>
    <cellStyle name="SAPLocked 12 10" xfId="13400"/>
    <cellStyle name="SAPLocked 12 10 2" xfId="13401"/>
    <cellStyle name="SAPLocked 12 11" xfId="13402"/>
    <cellStyle name="SAPLocked 12 11 2" xfId="13403"/>
    <cellStyle name="SAPLocked 12 12" xfId="13404"/>
    <cellStyle name="SAPLocked 12 12 2" xfId="13405"/>
    <cellStyle name="SAPLocked 12 13" xfId="13406"/>
    <cellStyle name="SAPLocked 12 2" xfId="13407"/>
    <cellStyle name="SAPLocked 12 2 10" xfId="13408"/>
    <cellStyle name="SAPLocked 12 2 10 2" xfId="13409"/>
    <cellStyle name="SAPLocked 12 2 11" xfId="13410"/>
    <cellStyle name="SAPLocked 12 2 11 2" xfId="13411"/>
    <cellStyle name="SAPLocked 12 2 12" xfId="13412"/>
    <cellStyle name="SAPLocked 12 2 2" xfId="13413"/>
    <cellStyle name="SAPLocked 12 2 2 2" xfId="13414"/>
    <cellStyle name="SAPLocked 12 2 3" xfId="13415"/>
    <cellStyle name="SAPLocked 12 2 3 2" xfId="13416"/>
    <cellStyle name="SAPLocked 12 2 4" xfId="13417"/>
    <cellStyle name="SAPLocked 12 2 4 2" xfId="13418"/>
    <cellStyle name="SAPLocked 12 2 5" xfId="13419"/>
    <cellStyle name="SAPLocked 12 2 5 2" xfId="13420"/>
    <cellStyle name="SAPLocked 12 2 6" xfId="13421"/>
    <cellStyle name="SAPLocked 12 2 6 2" xfId="13422"/>
    <cellStyle name="SAPLocked 12 2 7" xfId="13423"/>
    <cellStyle name="SAPLocked 12 2 7 2" xfId="13424"/>
    <cellStyle name="SAPLocked 12 2 8" xfId="13425"/>
    <cellStyle name="SAPLocked 12 2 8 2" xfId="13426"/>
    <cellStyle name="SAPLocked 12 2 9" xfId="13427"/>
    <cellStyle name="SAPLocked 12 2 9 2" xfId="13428"/>
    <cellStyle name="SAPLocked 12 3" xfId="13429"/>
    <cellStyle name="SAPLocked 12 3 2" xfId="13430"/>
    <cellStyle name="SAPLocked 12 4" xfId="13431"/>
    <cellStyle name="SAPLocked 12 4 2" xfId="13432"/>
    <cellStyle name="SAPLocked 12 5" xfId="13433"/>
    <cellStyle name="SAPLocked 12 5 2" xfId="13434"/>
    <cellStyle name="SAPLocked 12 6" xfId="13435"/>
    <cellStyle name="SAPLocked 12 6 2" xfId="13436"/>
    <cellStyle name="SAPLocked 12 7" xfId="13437"/>
    <cellStyle name="SAPLocked 12 7 2" xfId="13438"/>
    <cellStyle name="SAPLocked 12 8" xfId="13439"/>
    <cellStyle name="SAPLocked 12 8 2" xfId="13440"/>
    <cellStyle name="SAPLocked 12 9" xfId="13441"/>
    <cellStyle name="SAPLocked 12 9 2" xfId="13442"/>
    <cellStyle name="SAPLocked 13" xfId="13443"/>
    <cellStyle name="SAPLocked 13 10" xfId="13444"/>
    <cellStyle name="SAPLocked 13 10 2" xfId="13445"/>
    <cellStyle name="SAPLocked 13 11" xfId="13446"/>
    <cellStyle name="SAPLocked 13 11 2" xfId="13447"/>
    <cellStyle name="SAPLocked 13 12" xfId="13448"/>
    <cellStyle name="SAPLocked 13 12 2" xfId="13449"/>
    <cellStyle name="SAPLocked 13 13" xfId="13450"/>
    <cellStyle name="SAPLocked 13 2" xfId="13451"/>
    <cellStyle name="SAPLocked 13 2 10" xfId="13452"/>
    <cellStyle name="SAPLocked 13 2 10 2" xfId="13453"/>
    <cellStyle name="SAPLocked 13 2 11" xfId="13454"/>
    <cellStyle name="SAPLocked 13 2 11 2" xfId="13455"/>
    <cellStyle name="SAPLocked 13 2 12" xfId="13456"/>
    <cellStyle name="SAPLocked 13 2 2" xfId="13457"/>
    <cellStyle name="SAPLocked 13 2 2 2" xfId="13458"/>
    <cellStyle name="SAPLocked 13 2 3" xfId="13459"/>
    <cellStyle name="SAPLocked 13 2 3 2" xfId="13460"/>
    <cellStyle name="SAPLocked 13 2 4" xfId="13461"/>
    <cellStyle name="SAPLocked 13 2 4 2" xfId="13462"/>
    <cellStyle name="SAPLocked 13 2 5" xfId="13463"/>
    <cellStyle name="SAPLocked 13 2 5 2" xfId="13464"/>
    <cellStyle name="SAPLocked 13 2 6" xfId="13465"/>
    <cellStyle name="SAPLocked 13 2 6 2" xfId="13466"/>
    <cellStyle name="SAPLocked 13 2 7" xfId="13467"/>
    <cellStyle name="SAPLocked 13 2 7 2" xfId="13468"/>
    <cellStyle name="SAPLocked 13 2 8" xfId="13469"/>
    <cellStyle name="SAPLocked 13 2 8 2" xfId="13470"/>
    <cellStyle name="SAPLocked 13 2 9" xfId="13471"/>
    <cellStyle name="SAPLocked 13 2 9 2" xfId="13472"/>
    <cellStyle name="SAPLocked 13 3" xfId="13473"/>
    <cellStyle name="SAPLocked 13 3 2" xfId="13474"/>
    <cellStyle name="SAPLocked 13 4" xfId="13475"/>
    <cellStyle name="SAPLocked 13 4 2" xfId="13476"/>
    <cellStyle name="SAPLocked 13 5" xfId="13477"/>
    <cellStyle name="SAPLocked 13 5 2" xfId="13478"/>
    <cellStyle name="SAPLocked 13 6" xfId="13479"/>
    <cellStyle name="SAPLocked 13 6 2" xfId="13480"/>
    <cellStyle name="SAPLocked 13 7" xfId="13481"/>
    <cellStyle name="SAPLocked 13 7 2" xfId="13482"/>
    <cellStyle name="SAPLocked 13 8" xfId="13483"/>
    <cellStyle name="SAPLocked 13 8 2" xfId="13484"/>
    <cellStyle name="SAPLocked 13 9" xfId="13485"/>
    <cellStyle name="SAPLocked 13 9 2" xfId="13486"/>
    <cellStyle name="SAPLocked 14" xfId="13487"/>
    <cellStyle name="SAPLocked 14 10" xfId="13488"/>
    <cellStyle name="SAPLocked 14 10 2" xfId="13489"/>
    <cellStyle name="SAPLocked 14 11" xfId="13490"/>
    <cellStyle name="SAPLocked 14 11 2" xfId="13491"/>
    <cellStyle name="SAPLocked 14 12" xfId="13492"/>
    <cellStyle name="SAPLocked 14 12 2" xfId="13493"/>
    <cellStyle name="SAPLocked 14 13" xfId="13494"/>
    <cellStyle name="SAPLocked 14 2" xfId="13495"/>
    <cellStyle name="SAPLocked 14 2 10" xfId="13496"/>
    <cellStyle name="SAPLocked 14 2 10 2" xfId="13497"/>
    <cellStyle name="SAPLocked 14 2 11" xfId="13498"/>
    <cellStyle name="SAPLocked 14 2 11 2" xfId="13499"/>
    <cellStyle name="SAPLocked 14 2 12" xfId="13500"/>
    <cellStyle name="SAPLocked 14 2 2" xfId="13501"/>
    <cellStyle name="SAPLocked 14 2 2 2" xfId="13502"/>
    <cellStyle name="SAPLocked 14 2 3" xfId="13503"/>
    <cellStyle name="SAPLocked 14 2 3 2" xfId="13504"/>
    <cellStyle name="SAPLocked 14 2 4" xfId="13505"/>
    <cellStyle name="SAPLocked 14 2 4 2" xfId="13506"/>
    <cellStyle name="SAPLocked 14 2 5" xfId="13507"/>
    <cellStyle name="SAPLocked 14 2 5 2" xfId="13508"/>
    <cellStyle name="SAPLocked 14 2 6" xfId="13509"/>
    <cellStyle name="SAPLocked 14 2 6 2" xfId="13510"/>
    <cellStyle name="SAPLocked 14 2 7" xfId="13511"/>
    <cellStyle name="SAPLocked 14 2 7 2" xfId="13512"/>
    <cellStyle name="SAPLocked 14 2 8" xfId="13513"/>
    <cellStyle name="SAPLocked 14 2 8 2" xfId="13514"/>
    <cellStyle name="SAPLocked 14 2 9" xfId="13515"/>
    <cellStyle name="SAPLocked 14 2 9 2" xfId="13516"/>
    <cellStyle name="SAPLocked 14 3" xfId="13517"/>
    <cellStyle name="SAPLocked 14 3 2" xfId="13518"/>
    <cellStyle name="SAPLocked 14 4" xfId="13519"/>
    <cellStyle name="SAPLocked 14 4 2" xfId="13520"/>
    <cellStyle name="SAPLocked 14 5" xfId="13521"/>
    <cellStyle name="SAPLocked 14 5 2" xfId="13522"/>
    <cellStyle name="SAPLocked 14 6" xfId="13523"/>
    <cellStyle name="SAPLocked 14 6 2" xfId="13524"/>
    <cellStyle name="SAPLocked 14 7" xfId="13525"/>
    <cellStyle name="SAPLocked 14 7 2" xfId="13526"/>
    <cellStyle name="SAPLocked 14 8" xfId="13527"/>
    <cellStyle name="SAPLocked 14 8 2" xfId="13528"/>
    <cellStyle name="SAPLocked 14 9" xfId="13529"/>
    <cellStyle name="SAPLocked 14 9 2" xfId="13530"/>
    <cellStyle name="SAPLocked 15" xfId="13531"/>
    <cellStyle name="SAPLocked 15 10" xfId="13532"/>
    <cellStyle name="SAPLocked 15 10 2" xfId="13533"/>
    <cellStyle name="SAPLocked 15 11" xfId="13534"/>
    <cellStyle name="SAPLocked 15 11 2" xfId="13535"/>
    <cellStyle name="SAPLocked 15 12" xfId="13536"/>
    <cellStyle name="SAPLocked 15 12 2" xfId="13537"/>
    <cellStyle name="SAPLocked 15 13" xfId="13538"/>
    <cellStyle name="SAPLocked 15 2" xfId="13539"/>
    <cellStyle name="SAPLocked 15 2 10" xfId="13540"/>
    <cellStyle name="SAPLocked 15 2 10 2" xfId="13541"/>
    <cellStyle name="SAPLocked 15 2 11" xfId="13542"/>
    <cellStyle name="SAPLocked 15 2 11 2" xfId="13543"/>
    <cellStyle name="SAPLocked 15 2 12" xfId="13544"/>
    <cellStyle name="SAPLocked 15 2 2" xfId="13545"/>
    <cellStyle name="SAPLocked 15 2 2 2" xfId="13546"/>
    <cellStyle name="SAPLocked 15 2 3" xfId="13547"/>
    <cellStyle name="SAPLocked 15 2 3 2" xfId="13548"/>
    <cellStyle name="SAPLocked 15 2 4" xfId="13549"/>
    <cellStyle name="SAPLocked 15 2 4 2" xfId="13550"/>
    <cellStyle name="SAPLocked 15 2 5" xfId="13551"/>
    <cellStyle name="SAPLocked 15 2 5 2" xfId="13552"/>
    <cellStyle name="SAPLocked 15 2 6" xfId="13553"/>
    <cellStyle name="SAPLocked 15 2 6 2" xfId="13554"/>
    <cellStyle name="SAPLocked 15 2 7" xfId="13555"/>
    <cellStyle name="SAPLocked 15 2 7 2" xfId="13556"/>
    <cellStyle name="SAPLocked 15 2 8" xfId="13557"/>
    <cellStyle name="SAPLocked 15 2 8 2" xfId="13558"/>
    <cellStyle name="SAPLocked 15 2 9" xfId="13559"/>
    <cellStyle name="SAPLocked 15 2 9 2" xfId="13560"/>
    <cellStyle name="SAPLocked 15 3" xfId="13561"/>
    <cellStyle name="SAPLocked 15 3 2" xfId="13562"/>
    <cellStyle name="SAPLocked 15 4" xfId="13563"/>
    <cellStyle name="SAPLocked 15 4 2" xfId="13564"/>
    <cellStyle name="SAPLocked 15 5" xfId="13565"/>
    <cellStyle name="SAPLocked 15 5 2" xfId="13566"/>
    <cellStyle name="SAPLocked 15 6" xfId="13567"/>
    <cellStyle name="SAPLocked 15 6 2" xfId="13568"/>
    <cellStyle name="SAPLocked 15 7" xfId="13569"/>
    <cellStyle name="SAPLocked 15 7 2" xfId="13570"/>
    <cellStyle name="SAPLocked 15 8" xfId="13571"/>
    <cellStyle name="SAPLocked 15 8 2" xfId="13572"/>
    <cellStyle name="SAPLocked 15 9" xfId="13573"/>
    <cellStyle name="SAPLocked 15 9 2" xfId="13574"/>
    <cellStyle name="SAPLocked 16" xfId="13575"/>
    <cellStyle name="SAPLocked 16 10" xfId="13576"/>
    <cellStyle name="SAPLocked 16 10 2" xfId="13577"/>
    <cellStyle name="SAPLocked 16 11" xfId="13578"/>
    <cellStyle name="SAPLocked 16 11 2" xfId="13579"/>
    <cellStyle name="SAPLocked 16 12" xfId="13580"/>
    <cellStyle name="SAPLocked 16 12 2" xfId="13581"/>
    <cellStyle name="SAPLocked 16 13" xfId="13582"/>
    <cellStyle name="SAPLocked 16 2" xfId="13583"/>
    <cellStyle name="SAPLocked 16 2 10" xfId="13584"/>
    <cellStyle name="SAPLocked 16 2 10 2" xfId="13585"/>
    <cellStyle name="SAPLocked 16 2 11" xfId="13586"/>
    <cellStyle name="SAPLocked 16 2 11 2" xfId="13587"/>
    <cellStyle name="SAPLocked 16 2 12" xfId="13588"/>
    <cellStyle name="SAPLocked 16 2 2" xfId="13589"/>
    <cellStyle name="SAPLocked 16 2 2 2" xfId="13590"/>
    <cellStyle name="SAPLocked 16 2 3" xfId="13591"/>
    <cellStyle name="SAPLocked 16 2 3 2" xfId="13592"/>
    <cellStyle name="SAPLocked 16 2 4" xfId="13593"/>
    <cellStyle name="SAPLocked 16 2 4 2" xfId="13594"/>
    <cellStyle name="SAPLocked 16 2 5" xfId="13595"/>
    <cellStyle name="SAPLocked 16 2 5 2" xfId="13596"/>
    <cellStyle name="SAPLocked 16 2 6" xfId="13597"/>
    <cellStyle name="SAPLocked 16 2 6 2" xfId="13598"/>
    <cellStyle name="SAPLocked 16 2 7" xfId="13599"/>
    <cellStyle name="SAPLocked 16 2 7 2" xfId="13600"/>
    <cellStyle name="SAPLocked 16 2 8" xfId="13601"/>
    <cellStyle name="SAPLocked 16 2 8 2" xfId="13602"/>
    <cellStyle name="SAPLocked 16 2 9" xfId="13603"/>
    <cellStyle name="SAPLocked 16 2 9 2" xfId="13604"/>
    <cellStyle name="SAPLocked 16 3" xfId="13605"/>
    <cellStyle name="SAPLocked 16 3 2" xfId="13606"/>
    <cellStyle name="SAPLocked 16 4" xfId="13607"/>
    <cellStyle name="SAPLocked 16 4 2" xfId="13608"/>
    <cellStyle name="SAPLocked 16 5" xfId="13609"/>
    <cellStyle name="SAPLocked 16 5 2" xfId="13610"/>
    <cellStyle name="SAPLocked 16 6" xfId="13611"/>
    <cellStyle name="SAPLocked 16 6 2" xfId="13612"/>
    <cellStyle name="SAPLocked 16 7" xfId="13613"/>
    <cellStyle name="SAPLocked 16 7 2" xfId="13614"/>
    <cellStyle name="SAPLocked 16 8" xfId="13615"/>
    <cellStyle name="SAPLocked 16 8 2" xfId="13616"/>
    <cellStyle name="SAPLocked 16 9" xfId="13617"/>
    <cellStyle name="SAPLocked 16 9 2" xfId="13618"/>
    <cellStyle name="SAPLocked 17" xfId="13619"/>
    <cellStyle name="SAPLocked 17 10" xfId="13620"/>
    <cellStyle name="SAPLocked 17 10 2" xfId="13621"/>
    <cellStyle name="SAPLocked 17 11" xfId="13622"/>
    <cellStyle name="SAPLocked 17 11 2" xfId="13623"/>
    <cellStyle name="SAPLocked 17 12" xfId="13624"/>
    <cellStyle name="SAPLocked 17 12 2" xfId="13625"/>
    <cellStyle name="SAPLocked 17 13" xfId="13626"/>
    <cellStyle name="SAPLocked 17 2" xfId="13627"/>
    <cellStyle name="SAPLocked 17 2 10" xfId="13628"/>
    <cellStyle name="SAPLocked 17 2 10 2" xfId="13629"/>
    <cellStyle name="SAPLocked 17 2 11" xfId="13630"/>
    <cellStyle name="SAPLocked 17 2 11 2" xfId="13631"/>
    <cellStyle name="SAPLocked 17 2 12" xfId="13632"/>
    <cellStyle name="SAPLocked 17 2 2" xfId="13633"/>
    <cellStyle name="SAPLocked 17 2 2 2" xfId="13634"/>
    <cellStyle name="SAPLocked 17 2 3" xfId="13635"/>
    <cellStyle name="SAPLocked 17 2 3 2" xfId="13636"/>
    <cellStyle name="SAPLocked 17 2 4" xfId="13637"/>
    <cellStyle name="SAPLocked 17 2 4 2" xfId="13638"/>
    <cellStyle name="SAPLocked 17 2 5" xfId="13639"/>
    <cellStyle name="SAPLocked 17 2 5 2" xfId="13640"/>
    <cellStyle name="SAPLocked 17 2 6" xfId="13641"/>
    <cellStyle name="SAPLocked 17 2 6 2" xfId="13642"/>
    <cellStyle name="SAPLocked 17 2 7" xfId="13643"/>
    <cellStyle name="SAPLocked 17 2 7 2" xfId="13644"/>
    <cellStyle name="SAPLocked 17 2 8" xfId="13645"/>
    <cellStyle name="SAPLocked 17 2 8 2" xfId="13646"/>
    <cellStyle name="SAPLocked 17 2 9" xfId="13647"/>
    <cellStyle name="SAPLocked 17 2 9 2" xfId="13648"/>
    <cellStyle name="SAPLocked 17 3" xfId="13649"/>
    <cellStyle name="SAPLocked 17 3 2" xfId="13650"/>
    <cellStyle name="SAPLocked 17 4" xfId="13651"/>
    <cellStyle name="SAPLocked 17 4 2" xfId="13652"/>
    <cellStyle name="SAPLocked 17 5" xfId="13653"/>
    <cellStyle name="SAPLocked 17 5 2" xfId="13654"/>
    <cellStyle name="SAPLocked 17 6" xfId="13655"/>
    <cellStyle name="SAPLocked 17 6 2" xfId="13656"/>
    <cellStyle name="SAPLocked 17 7" xfId="13657"/>
    <cellStyle name="SAPLocked 17 7 2" xfId="13658"/>
    <cellStyle name="SAPLocked 17 8" xfId="13659"/>
    <cellStyle name="SAPLocked 17 8 2" xfId="13660"/>
    <cellStyle name="SAPLocked 17 9" xfId="13661"/>
    <cellStyle name="SAPLocked 17 9 2" xfId="13662"/>
    <cellStyle name="SAPLocked 18" xfId="13663"/>
    <cellStyle name="SAPLocked 18 10" xfId="13664"/>
    <cellStyle name="SAPLocked 18 10 2" xfId="13665"/>
    <cellStyle name="SAPLocked 18 11" xfId="13666"/>
    <cellStyle name="SAPLocked 18 11 2" xfId="13667"/>
    <cellStyle name="SAPLocked 18 12" xfId="13668"/>
    <cellStyle name="SAPLocked 18 12 2" xfId="13669"/>
    <cellStyle name="SAPLocked 18 13" xfId="13670"/>
    <cellStyle name="SAPLocked 18 2" xfId="13671"/>
    <cellStyle name="SAPLocked 18 2 10" xfId="13672"/>
    <cellStyle name="SAPLocked 18 2 10 2" xfId="13673"/>
    <cellStyle name="SAPLocked 18 2 11" xfId="13674"/>
    <cellStyle name="SAPLocked 18 2 11 2" xfId="13675"/>
    <cellStyle name="SAPLocked 18 2 12" xfId="13676"/>
    <cellStyle name="SAPLocked 18 2 2" xfId="13677"/>
    <cellStyle name="SAPLocked 18 2 2 2" xfId="13678"/>
    <cellStyle name="SAPLocked 18 2 3" xfId="13679"/>
    <cellStyle name="SAPLocked 18 2 3 2" xfId="13680"/>
    <cellStyle name="SAPLocked 18 2 4" xfId="13681"/>
    <cellStyle name="SAPLocked 18 2 4 2" xfId="13682"/>
    <cellStyle name="SAPLocked 18 2 5" xfId="13683"/>
    <cellStyle name="SAPLocked 18 2 5 2" xfId="13684"/>
    <cellStyle name="SAPLocked 18 2 6" xfId="13685"/>
    <cellStyle name="SAPLocked 18 2 6 2" xfId="13686"/>
    <cellStyle name="SAPLocked 18 2 7" xfId="13687"/>
    <cellStyle name="SAPLocked 18 2 7 2" xfId="13688"/>
    <cellStyle name="SAPLocked 18 2 8" xfId="13689"/>
    <cellStyle name="SAPLocked 18 2 8 2" xfId="13690"/>
    <cellStyle name="SAPLocked 18 2 9" xfId="13691"/>
    <cellStyle name="SAPLocked 18 2 9 2" xfId="13692"/>
    <cellStyle name="SAPLocked 18 3" xfId="13693"/>
    <cellStyle name="SAPLocked 18 3 2" xfId="13694"/>
    <cellStyle name="SAPLocked 18 4" xfId="13695"/>
    <cellStyle name="SAPLocked 18 4 2" xfId="13696"/>
    <cellStyle name="SAPLocked 18 5" xfId="13697"/>
    <cellStyle name="SAPLocked 18 5 2" xfId="13698"/>
    <cellStyle name="SAPLocked 18 6" xfId="13699"/>
    <cellStyle name="SAPLocked 18 6 2" xfId="13700"/>
    <cellStyle name="SAPLocked 18 7" xfId="13701"/>
    <cellStyle name="SAPLocked 18 7 2" xfId="13702"/>
    <cellStyle name="SAPLocked 18 8" xfId="13703"/>
    <cellStyle name="SAPLocked 18 8 2" xfId="13704"/>
    <cellStyle name="SAPLocked 18 9" xfId="13705"/>
    <cellStyle name="SAPLocked 18 9 2" xfId="13706"/>
    <cellStyle name="SAPLocked 19" xfId="13707"/>
    <cellStyle name="SAPLocked 19 10" xfId="13708"/>
    <cellStyle name="SAPLocked 19 10 2" xfId="13709"/>
    <cellStyle name="SAPLocked 19 11" xfId="13710"/>
    <cellStyle name="SAPLocked 19 11 2" xfId="13711"/>
    <cellStyle name="SAPLocked 19 12" xfId="13712"/>
    <cellStyle name="SAPLocked 19 12 2" xfId="13713"/>
    <cellStyle name="SAPLocked 19 13" xfId="13714"/>
    <cellStyle name="SAPLocked 19 2" xfId="13715"/>
    <cellStyle name="SAPLocked 19 2 10" xfId="13716"/>
    <cellStyle name="SAPLocked 19 2 10 2" xfId="13717"/>
    <cellStyle name="SAPLocked 19 2 11" xfId="13718"/>
    <cellStyle name="SAPLocked 19 2 11 2" xfId="13719"/>
    <cellStyle name="SAPLocked 19 2 12" xfId="13720"/>
    <cellStyle name="SAPLocked 19 2 2" xfId="13721"/>
    <cellStyle name="SAPLocked 19 2 2 2" xfId="13722"/>
    <cellStyle name="SAPLocked 19 2 3" xfId="13723"/>
    <cellStyle name="SAPLocked 19 2 3 2" xfId="13724"/>
    <cellStyle name="SAPLocked 19 2 4" xfId="13725"/>
    <cellStyle name="SAPLocked 19 2 4 2" xfId="13726"/>
    <cellStyle name="SAPLocked 19 2 5" xfId="13727"/>
    <cellStyle name="SAPLocked 19 2 5 2" xfId="13728"/>
    <cellStyle name="SAPLocked 19 2 6" xfId="13729"/>
    <cellStyle name="SAPLocked 19 2 6 2" xfId="13730"/>
    <cellStyle name="SAPLocked 19 2 7" xfId="13731"/>
    <cellStyle name="SAPLocked 19 2 7 2" xfId="13732"/>
    <cellStyle name="SAPLocked 19 2 8" xfId="13733"/>
    <cellStyle name="SAPLocked 19 2 8 2" xfId="13734"/>
    <cellStyle name="SAPLocked 19 2 9" xfId="13735"/>
    <cellStyle name="SAPLocked 19 2 9 2" xfId="13736"/>
    <cellStyle name="SAPLocked 19 3" xfId="13737"/>
    <cellStyle name="SAPLocked 19 3 2" xfId="13738"/>
    <cellStyle name="SAPLocked 19 4" xfId="13739"/>
    <cellStyle name="SAPLocked 19 4 2" xfId="13740"/>
    <cellStyle name="SAPLocked 19 5" xfId="13741"/>
    <cellStyle name="SAPLocked 19 5 2" xfId="13742"/>
    <cellStyle name="SAPLocked 19 6" xfId="13743"/>
    <cellStyle name="SAPLocked 19 6 2" xfId="13744"/>
    <cellStyle name="SAPLocked 19 7" xfId="13745"/>
    <cellStyle name="SAPLocked 19 7 2" xfId="13746"/>
    <cellStyle name="SAPLocked 19 8" xfId="13747"/>
    <cellStyle name="SAPLocked 19 8 2" xfId="13748"/>
    <cellStyle name="SAPLocked 19 9" xfId="13749"/>
    <cellStyle name="SAPLocked 19 9 2" xfId="13750"/>
    <cellStyle name="SAPLocked 2" xfId="13751"/>
    <cellStyle name="SAPLocked 2 10" xfId="13752"/>
    <cellStyle name="SAPLocked 2 10 10" xfId="13753"/>
    <cellStyle name="SAPLocked 2 10 10 2" xfId="13754"/>
    <cellStyle name="SAPLocked 2 10 11" xfId="13755"/>
    <cellStyle name="SAPLocked 2 10 11 2" xfId="13756"/>
    <cellStyle name="SAPLocked 2 10 12" xfId="13757"/>
    <cellStyle name="SAPLocked 2 10 12 2" xfId="13758"/>
    <cellStyle name="SAPLocked 2 10 13" xfId="13759"/>
    <cellStyle name="SAPLocked 2 10 2" xfId="13760"/>
    <cellStyle name="SAPLocked 2 10 2 10" xfId="13761"/>
    <cellStyle name="SAPLocked 2 10 2 10 2" xfId="13762"/>
    <cellStyle name="SAPLocked 2 10 2 11" xfId="13763"/>
    <cellStyle name="SAPLocked 2 10 2 11 2" xfId="13764"/>
    <cellStyle name="SAPLocked 2 10 2 12" xfId="13765"/>
    <cellStyle name="SAPLocked 2 10 2 2" xfId="13766"/>
    <cellStyle name="SAPLocked 2 10 2 2 2" xfId="13767"/>
    <cellStyle name="SAPLocked 2 10 2 3" xfId="13768"/>
    <cellStyle name="SAPLocked 2 10 2 3 2" xfId="13769"/>
    <cellStyle name="SAPLocked 2 10 2 4" xfId="13770"/>
    <cellStyle name="SAPLocked 2 10 2 4 2" xfId="13771"/>
    <cellStyle name="SAPLocked 2 10 2 5" xfId="13772"/>
    <cellStyle name="SAPLocked 2 10 2 5 2" xfId="13773"/>
    <cellStyle name="SAPLocked 2 10 2 6" xfId="13774"/>
    <cellStyle name="SAPLocked 2 10 2 6 2" xfId="13775"/>
    <cellStyle name="SAPLocked 2 10 2 7" xfId="13776"/>
    <cellStyle name="SAPLocked 2 10 2 7 2" xfId="13777"/>
    <cellStyle name="SAPLocked 2 10 2 8" xfId="13778"/>
    <cellStyle name="SAPLocked 2 10 2 8 2" xfId="13779"/>
    <cellStyle name="SAPLocked 2 10 2 9" xfId="13780"/>
    <cellStyle name="SAPLocked 2 10 2 9 2" xfId="13781"/>
    <cellStyle name="SAPLocked 2 10 3" xfId="13782"/>
    <cellStyle name="SAPLocked 2 10 3 2" xfId="13783"/>
    <cellStyle name="SAPLocked 2 10 4" xfId="13784"/>
    <cellStyle name="SAPLocked 2 10 4 2" xfId="13785"/>
    <cellStyle name="SAPLocked 2 10 5" xfId="13786"/>
    <cellStyle name="SAPLocked 2 10 5 2" xfId="13787"/>
    <cellStyle name="SAPLocked 2 10 6" xfId="13788"/>
    <cellStyle name="SAPLocked 2 10 6 2" xfId="13789"/>
    <cellStyle name="SAPLocked 2 10 7" xfId="13790"/>
    <cellStyle name="SAPLocked 2 10 7 2" xfId="13791"/>
    <cellStyle name="SAPLocked 2 10 8" xfId="13792"/>
    <cellStyle name="SAPLocked 2 10 8 2" xfId="13793"/>
    <cellStyle name="SAPLocked 2 10 9" xfId="13794"/>
    <cellStyle name="SAPLocked 2 10 9 2" xfId="13795"/>
    <cellStyle name="SAPLocked 2 11" xfId="13796"/>
    <cellStyle name="SAPLocked 2 11 10" xfId="13797"/>
    <cellStyle name="SAPLocked 2 11 10 2" xfId="13798"/>
    <cellStyle name="SAPLocked 2 11 11" xfId="13799"/>
    <cellStyle name="SAPLocked 2 11 11 2" xfId="13800"/>
    <cellStyle name="SAPLocked 2 11 12" xfId="13801"/>
    <cellStyle name="SAPLocked 2 11 12 2" xfId="13802"/>
    <cellStyle name="SAPLocked 2 11 13" xfId="13803"/>
    <cellStyle name="SAPLocked 2 11 2" xfId="13804"/>
    <cellStyle name="SAPLocked 2 11 2 10" xfId="13805"/>
    <cellStyle name="SAPLocked 2 11 2 10 2" xfId="13806"/>
    <cellStyle name="SAPLocked 2 11 2 11" xfId="13807"/>
    <cellStyle name="SAPLocked 2 11 2 11 2" xfId="13808"/>
    <cellStyle name="SAPLocked 2 11 2 12" xfId="13809"/>
    <cellStyle name="SAPLocked 2 11 2 2" xfId="13810"/>
    <cellStyle name="SAPLocked 2 11 2 2 2" xfId="13811"/>
    <cellStyle name="SAPLocked 2 11 2 3" xfId="13812"/>
    <cellStyle name="SAPLocked 2 11 2 3 2" xfId="13813"/>
    <cellStyle name="SAPLocked 2 11 2 4" xfId="13814"/>
    <cellStyle name="SAPLocked 2 11 2 4 2" xfId="13815"/>
    <cellStyle name="SAPLocked 2 11 2 5" xfId="13816"/>
    <cellStyle name="SAPLocked 2 11 2 5 2" xfId="13817"/>
    <cellStyle name="SAPLocked 2 11 2 6" xfId="13818"/>
    <cellStyle name="SAPLocked 2 11 2 6 2" xfId="13819"/>
    <cellStyle name="SAPLocked 2 11 2 7" xfId="13820"/>
    <cellStyle name="SAPLocked 2 11 2 7 2" xfId="13821"/>
    <cellStyle name="SAPLocked 2 11 2 8" xfId="13822"/>
    <cellStyle name="SAPLocked 2 11 2 8 2" xfId="13823"/>
    <cellStyle name="SAPLocked 2 11 2 9" xfId="13824"/>
    <cellStyle name="SAPLocked 2 11 2 9 2" xfId="13825"/>
    <cellStyle name="SAPLocked 2 11 3" xfId="13826"/>
    <cellStyle name="SAPLocked 2 11 3 2" xfId="13827"/>
    <cellStyle name="SAPLocked 2 11 4" xfId="13828"/>
    <cellStyle name="SAPLocked 2 11 4 2" xfId="13829"/>
    <cellStyle name="SAPLocked 2 11 5" xfId="13830"/>
    <cellStyle name="SAPLocked 2 11 5 2" xfId="13831"/>
    <cellStyle name="SAPLocked 2 11 6" xfId="13832"/>
    <cellStyle name="SAPLocked 2 11 6 2" xfId="13833"/>
    <cellStyle name="SAPLocked 2 11 7" xfId="13834"/>
    <cellStyle name="SAPLocked 2 11 7 2" xfId="13835"/>
    <cellStyle name="SAPLocked 2 11 8" xfId="13836"/>
    <cellStyle name="SAPLocked 2 11 8 2" xfId="13837"/>
    <cellStyle name="SAPLocked 2 11 9" xfId="13838"/>
    <cellStyle name="SAPLocked 2 11 9 2" xfId="13839"/>
    <cellStyle name="SAPLocked 2 12" xfId="13840"/>
    <cellStyle name="SAPLocked 2 12 10" xfId="13841"/>
    <cellStyle name="SAPLocked 2 12 10 2" xfId="13842"/>
    <cellStyle name="SAPLocked 2 12 11" xfId="13843"/>
    <cellStyle name="SAPLocked 2 12 11 2" xfId="13844"/>
    <cellStyle name="SAPLocked 2 12 12" xfId="13845"/>
    <cellStyle name="SAPLocked 2 12 12 2" xfId="13846"/>
    <cellStyle name="SAPLocked 2 12 13" xfId="13847"/>
    <cellStyle name="SAPLocked 2 12 2" xfId="13848"/>
    <cellStyle name="SAPLocked 2 12 2 10" xfId="13849"/>
    <cellStyle name="SAPLocked 2 12 2 10 2" xfId="13850"/>
    <cellStyle name="SAPLocked 2 12 2 11" xfId="13851"/>
    <cellStyle name="SAPLocked 2 12 2 11 2" xfId="13852"/>
    <cellStyle name="SAPLocked 2 12 2 12" xfId="13853"/>
    <cellStyle name="SAPLocked 2 12 2 2" xfId="13854"/>
    <cellStyle name="SAPLocked 2 12 2 2 2" xfId="13855"/>
    <cellStyle name="SAPLocked 2 12 2 3" xfId="13856"/>
    <cellStyle name="SAPLocked 2 12 2 3 2" xfId="13857"/>
    <cellStyle name="SAPLocked 2 12 2 4" xfId="13858"/>
    <cellStyle name="SAPLocked 2 12 2 4 2" xfId="13859"/>
    <cellStyle name="SAPLocked 2 12 2 5" xfId="13860"/>
    <cellStyle name="SAPLocked 2 12 2 5 2" xfId="13861"/>
    <cellStyle name="SAPLocked 2 12 2 6" xfId="13862"/>
    <cellStyle name="SAPLocked 2 12 2 6 2" xfId="13863"/>
    <cellStyle name="SAPLocked 2 12 2 7" xfId="13864"/>
    <cellStyle name="SAPLocked 2 12 2 7 2" xfId="13865"/>
    <cellStyle name="SAPLocked 2 12 2 8" xfId="13866"/>
    <cellStyle name="SAPLocked 2 12 2 8 2" xfId="13867"/>
    <cellStyle name="SAPLocked 2 12 2 9" xfId="13868"/>
    <cellStyle name="SAPLocked 2 12 2 9 2" xfId="13869"/>
    <cellStyle name="SAPLocked 2 12 3" xfId="13870"/>
    <cellStyle name="SAPLocked 2 12 3 2" xfId="13871"/>
    <cellStyle name="SAPLocked 2 12 4" xfId="13872"/>
    <cellStyle name="SAPLocked 2 12 4 2" xfId="13873"/>
    <cellStyle name="SAPLocked 2 12 5" xfId="13874"/>
    <cellStyle name="SAPLocked 2 12 5 2" xfId="13875"/>
    <cellStyle name="SAPLocked 2 12 6" xfId="13876"/>
    <cellStyle name="SAPLocked 2 12 6 2" xfId="13877"/>
    <cellStyle name="SAPLocked 2 12 7" xfId="13878"/>
    <cellStyle name="SAPLocked 2 12 7 2" xfId="13879"/>
    <cellStyle name="SAPLocked 2 12 8" xfId="13880"/>
    <cellStyle name="SAPLocked 2 12 8 2" xfId="13881"/>
    <cellStyle name="SAPLocked 2 12 9" xfId="13882"/>
    <cellStyle name="SAPLocked 2 12 9 2" xfId="13883"/>
    <cellStyle name="SAPLocked 2 13" xfId="13884"/>
    <cellStyle name="SAPLocked 2 13 10" xfId="13885"/>
    <cellStyle name="SAPLocked 2 13 10 2" xfId="13886"/>
    <cellStyle name="SAPLocked 2 13 11" xfId="13887"/>
    <cellStyle name="SAPLocked 2 13 11 2" xfId="13888"/>
    <cellStyle name="SAPLocked 2 13 12" xfId="13889"/>
    <cellStyle name="SAPLocked 2 13 12 2" xfId="13890"/>
    <cellStyle name="SAPLocked 2 13 13" xfId="13891"/>
    <cellStyle name="SAPLocked 2 13 2" xfId="13892"/>
    <cellStyle name="SAPLocked 2 13 2 10" xfId="13893"/>
    <cellStyle name="SAPLocked 2 13 2 10 2" xfId="13894"/>
    <cellStyle name="SAPLocked 2 13 2 11" xfId="13895"/>
    <cellStyle name="SAPLocked 2 13 2 11 2" xfId="13896"/>
    <cellStyle name="SAPLocked 2 13 2 12" xfId="13897"/>
    <cellStyle name="SAPLocked 2 13 2 2" xfId="13898"/>
    <cellStyle name="SAPLocked 2 13 2 2 2" xfId="13899"/>
    <cellStyle name="SAPLocked 2 13 2 3" xfId="13900"/>
    <cellStyle name="SAPLocked 2 13 2 3 2" xfId="13901"/>
    <cellStyle name="SAPLocked 2 13 2 4" xfId="13902"/>
    <cellStyle name="SAPLocked 2 13 2 4 2" xfId="13903"/>
    <cellStyle name="SAPLocked 2 13 2 5" xfId="13904"/>
    <cellStyle name="SAPLocked 2 13 2 5 2" xfId="13905"/>
    <cellStyle name="SAPLocked 2 13 2 6" xfId="13906"/>
    <cellStyle name="SAPLocked 2 13 2 6 2" xfId="13907"/>
    <cellStyle name="SAPLocked 2 13 2 7" xfId="13908"/>
    <cellStyle name="SAPLocked 2 13 2 7 2" xfId="13909"/>
    <cellStyle name="SAPLocked 2 13 2 8" xfId="13910"/>
    <cellStyle name="SAPLocked 2 13 2 8 2" xfId="13911"/>
    <cellStyle name="SAPLocked 2 13 2 9" xfId="13912"/>
    <cellStyle name="SAPLocked 2 13 2 9 2" xfId="13913"/>
    <cellStyle name="SAPLocked 2 13 3" xfId="13914"/>
    <cellStyle name="SAPLocked 2 13 3 2" xfId="13915"/>
    <cellStyle name="SAPLocked 2 13 4" xfId="13916"/>
    <cellStyle name="SAPLocked 2 13 4 2" xfId="13917"/>
    <cellStyle name="SAPLocked 2 13 5" xfId="13918"/>
    <cellStyle name="SAPLocked 2 13 5 2" xfId="13919"/>
    <cellStyle name="SAPLocked 2 13 6" xfId="13920"/>
    <cellStyle name="SAPLocked 2 13 6 2" xfId="13921"/>
    <cellStyle name="SAPLocked 2 13 7" xfId="13922"/>
    <cellStyle name="SAPLocked 2 13 7 2" xfId="13923"/>
    <cellStyle name="SAPLocked 2 13 8" xfId="13924"/>
    <cellStyle name="SAPLocked 2 13 8 2" xfId="13925"/>
    <cellStyle name="SAPLocked 2 13 9" xfId="13926"/>
    <cellStyle name="SAPLocked 2 13 9 2" xfId="13927"/>
    <cellStyle name="SAPLocked 2 14" xfId="13928"/>
    <cellStyle name="SAPLocked 2 14 10" xfId="13929"/>
    <cellStyle name="SAPLocked 2 14 10 2" xfId="13930"/>
    <cellStyle name="SAPLocked 2 14 11" xfId="13931"/>
    <cellStyle name="SAPLocked 2 14 11 2" xfId="13932"/>
    <cellStyle name="SAPLocked 2 14 12" xfId="13933"/>
    <cellStyle name="SAPLocked 2 14 12 2" xfId="13934"/>
    <cellStyle name="SAPLocked 2 14 13" xfId="13935"/>
    <cellStyle name="SAPLocked 2 14 2" xfId="13936"/>
    <cellStyle name="SAPLocked 2 14 2 10" xfId="13937"/>
    <cellStyle name="SAPLocked 2 14 2 10 2" xfId="13938"/>
    <cellStyle name="SAPLocked 2 14 2 11" xfId="13939"/>
    <cellStyle name="SAPLocked 2 14 2 11 2" xfId="13940"/>
    <cellStyle name="SAPLocked 2 14 2 12" xfId="13941"/>
    <cellStyle name="SAPLocked 2 14 2 2" xfId="13942"/>
    <cellStyle name="SAPLocked 2 14 2 2 2" xfId="13943"/>
    <cellStyle name="SAPLocked 2 14 2 3" xfId="13944"/>
    <cellStyle name="SAPLocked 2 14 2 3 2" xfId="13945"/>
    <cellStyle name="SAPLocked 2 14 2 4" xfId="13946"/>
    <cellStyle name="SAPLocked 2 14 2 4 2" xfId="13947"/>
    <cellStyle name="SAPLocked 2 14 2 5" xfId="13948"/>
    <cellStyle name="SAPLocked 2 14 2 5 2" xfId="13949"/>
    <cellStyle name="SAPLocked 2 14 2 6" xfId="13950"/>
    <cellStyle name="SAPLocked 2 14 2 6 2" xfId="13951"/>
    <cellStyle name="SAPLocked 2 14 2 7" xfId="13952"/>
    <cellStyle name="SAPLocked 2 14 2 7 2" xfId="13953"/>
    <cellStyle name="SAPLocked 2 14 2 8" xfId="13954"/>
    <cellStyle name="SAPLocked 2 14 2 8 2" xfId="13955"/>
    <cellStyle name="SAPLocked 2 14 2 9" xfId="13956"/>
    <cellStyle name="SAPLocked 2 14 2 9 2" xfId="13957"/>
    <cellStyle name="SAPLocked 2 14 3" xfId="13958"/>
    <cellStyle name="SAPLocked 2 14 3 2" xfId="13959"/>
    <cellStyle name="SAPLocked 2 14 4" xfId="13960"/>
    <cellStyle name="SAPLocked 2 14 4 2" xfId="13961"/>
    <cellStyle name="SAPLocked 2 14 5" xfId="13962"/>
    <cellStyle name="SAPLocked 2 14 5 2" xfId="13963"/>
    <cellStyle name="SAPLocked 2 14 6" xfId="13964"/>
    <cellStyle name="SAPLocked 2 14 6 2" xfId="13965"/>
    <cellStyle name="SAPLocked 2 14 7" xfId="13966"/>
    <cellStyle name="SAPLocked 2 14 7 2" xfId="13967"/>
    <cellStyle name="SAPLocked 2 14 8" xfId="13968"/>
    <cellStyle name="SAPLocked 2 14 8 2" xfId="13969"/>
    <cellStyle name="SAPLocked 2 14 9" xfId="13970"/>
    <cellStyle name="SAPLocked 2 14 9 2" xfId="13971"/>
    <cellStyle name="SAPLocked 2 15" xfId="13972"/>
    <cellStyle name="SAPLocked 2 15 10" xfId="13973"/>
    <cellStyle name="SAPLocked 2 15 10 2" xfId="13974"/>
    <cellStyle name="SAPLocked 2 15 11" xfId="13975"/>
    <cellStyle name="SAPLocked 2 15 11 2" xfId="13976"/>
    <cellStyle name="SAPLocked 2 15 12" xfId="13977"/>
    <cellStyle name="SAPLocked 2 15 12 2" xfId="13978"/>
    <cellStyle name="SAPLocked 2 15 13" xfId="13979"/>
    <cellStyle name="SAPLocked 2 15 2" xfId="13980"/>
    <cellStyle name="SAPLocked 2 15 2 10" xfId="13981"/>
    <cellStyle name="SAPLocked 2 15 2 10 2" xfId="13982"/>
    <cellStyle name="SAPLocked 2 15 2 11" xfId="13983"/>
    <cellStyle name="SAPLocked 2 15 2 11 2" xfId="13984"/>
    <cellStyle name="SAPLocked 2 15 2 12" xfId="13985"/>
    <cellStyle name="SAPLocked 2 15 2 2" xfId="13986"/>
    <cellStyle name="SAPLocked 2 15 2 2 2" xfId="13987"/>
    <cellStyle name="SAPLocked 2 15 2 3" xfId="13988"/>
    <cellStyle name="SAPLocked 2 15 2 3 2" xfId="13989"/>
    <cellStyle name="SAPLocked 2 15 2 4" xfId="13990"/>
    <cellStyle name="SAPLocked 2 15 2 4 2" xfId="13991"/>
    <cellStyle name="SAPLocked 2 15 2 5" xfId="13992"/>
    <cellStyle name="SAPLocked 2 15 2 5 2" xfId="13993"/>
    <cellStyle name="SAPLocked 2 15 2 6" xfId="13994"/>
    <cellStyle name="SAPLocked 2 15 2 6 2" xfId="13995"/>
    <cellStyle name="SAPLocked 2 15 2 7" xfId="13996"/>
    <cellStyle name="SAPLocked 2 15 2 7 2" xfId="13997"/>
    <cellStyle name="SAPLocked 2 15 2 8" xfId="13998"/>
    <cellStyle name="SAPLocked 2 15 2 8 2" xfId="13999"/>
    <cellStyle name="SAPLocked 2 15 2 9" xfId="14000"/>
    <cellStyle name="SAPLocked 2 15 2 9 2" xfId="14001"/>
    <cellStyle name="SAPLocked 2 15 3" xfId="14002"/>
    <cellStyle name="SAPLocked 2 15 3 2" xfId="14003"/>
    <cellStyle name="SAPLocked 2 15 4" xfId="14004"/>
    <cellStyle name="SAPLocked 2 15 4 2" xfId="14005"/>
    <cellStyle name="SAPLocked 2 15 5" xfId="14006"/>
    <cellStyle name="SAPLocked 2 15 5 2" xfId="14007"/>
    <cellStyle name="SAPLocked 2 15 6" xfId="14008"/>
    <cellStyle name="SAPLocked 2 15 6 2" xfId="14009"/>
    <cellStyle name="SAPLocked 2 15 7" xfId="14010"/>
    <cellStyle name="SAPLocked 2 15 7 2" xfId="14011"/>
    <cellStyle name="SAPLocked 2 15 8" xfId="14012"/>
    <cellStyle name="SAPLocked 2 15 8 2" xfId="14013"/>
    <cellStyle name="SAPLocked 2 15 9" xfId="14014"/>
    <cellStyle name="SAPLocked 2 15 9 2" xfId="14015"/>
    <cellStyle name="SAPLocked 2 16" xfId="14016"/>
    <cellStyle name="SAPLocked 2 16 10" xfId="14017"/>
    <cellStyle name="SAPLocked 2 16 10 2" xfId="14018"/>
    <cellStyle name="SAPLocked 2 16 11" xfId="14019"/>
    <cellStyle name="SAPLocked 2 16 11 2" xfId="14020"/>
    <cellStyle name="SAPLocked 2 16 12" xfId="14021"/>
    <cellStyle name="SAPLocked 2 16 12 2" xfId="14022"/>
    <cellStyle name="SAPLocked 2 16 13" xfId="14023"/>
    <cellStyle name="SAPLocked 2 16 2" xfId="14024"/>
    <cellStyle name="SAPLocked 2 16 2 10" xfId="14025"/>
    <cellStyle name="SAPLocked 2 16 2 10 2" xfId="14026"/>
    <cellStyle name="SAPLocked 2 16 2 11" xfId="14027"/>
    <cellStyle name="SAPLocked 2 16 2 11 2" xfId="14028"/>
    <cellStyle name="SAPLocked 2 16 2 12" xfId="14029"/>
    <cellStyle name="SAPLocked 2 16 2 2" xfId="14030"/>
    <cellStyle name="SAPLocked 2 16 2 2 2" xfId="14031"/>
    <cellStyle name="SAPLocked 2 16 2 3" xfId="14032"/>
    <cellStyle name="SAPLocked 2 16 2 3 2" xfId="14033"/>
    <cellStyle name="SAPLocked 2 16 2 4" xfId="14034"/>
    <cellStyle name="SAPLocked 2 16 2 4 2" xfId="14035"/>
    <cellStyle name="SAPLocked 2 16 2 5" xfId="14036"/>
    <cellStyle name="SAPLocked 2 16 2 5 2" xfId="14037"/>
    <cellStyle name="SAPLocked 2 16 2 6" xfId="14038"/>
    <cellStyle name="SAPLocked 2 16 2 6 2" xfId="14039"/>
    <cellStyle name="SAPLocked 2 16 2 7" xfId="14040"/>
    <cellStyle name="SAPLocked 2 16 2 7 2" xfId="14041"/>
    <cellStyle name="SAPLocked 2 16 2 8" xfId="14042"/>
    <cellStyle name="SAPLocked 2 16 2 8 2" xfId="14043"/>
    <cellStyle name="SAPLocked 2 16 2 9" xfId="14044"/>
    <cellStyle name="SAPLocked 2 16 2 9 2" xfId="14045"/>
    <cellStyle name="SAPLocked 2 16 3" xfId="14046"/>
    <cellStyle name="SAPLocked 2 16 3 2" xfId="14047"/>
    <cellStyle name="SAPLocked 2 16 4" xfId="14048"/>
    <cellStyle name="SAPLocked 2 16 4 2" xfId="14049"/>
    <cellStyle name="SAPLocked 2 16 5" xfId="14050"/>
    <cellStyle name="SAPLocked 2 16 5 2" xfId="14051"/>
    <cellStyle name="SAPLocked 2 16 6" xfId="14052"/>
    <cellStyle name="SAPLocked 2 16 6 2" xfId="14053"/>
    <cellStyle name="SAPLocked 2 16 7" xfId="14054"/>
    <cellStyle name="SAPLocked 2 16 7 2" xfId="14055"/>
    <cellStyle name="SAPLocked 2 16 8" xfId="14056"/>
    <cellStyle name="SAPLocked 2 16 8 2" xfId="14057"/>
    <cellStyle name="SAPLocked 2 16 9" xfId="14058"/>
    <cellStyle name="SAPLocked 2 16 9 2" xfId="14059"/>
    <cellStyle name="SAPLocked 2 17" xfId="14060"/>
    <cellStyle name="SAPLocked 2 17 10" xfId="14061"/>
    <cellStyle name="SAPLocked 2 17 10 2" xfId="14062"/>
    <cellStyle name="SAPLocked 2 17 11" xfId="14063"/>
    <cellStyle name="SAPLocked 2 17 11 2" xfId="14064"/>
    <cellStyle name="SAPLocked 2 17 12" xfId="14065"/>
    <cellStyle name="SAPLocked 2 17 12 2" xfId="14066"/>
    <cellStyle name="SAPLocked 2 17 13" xfId="14067"/>
    <cellStyle name="SAPLocked 2 17 2" xfId="14068"/>
    <cellStyle name="SAPLocked 2 17 2 10" xfId="14069"/>
    <cellStyle name="SAPLocked 2 17 2 10 2" xfId="14070"/>
    <cellStyle name="SAPLocked 2 17 2 11" xfId="14071"/>
    <cellStyle name="SAPLocked 2 17 2 11 2" xfId="14072"/>
    <cellStyle name="SAPLocked 2 17 2 12" xfId="14073"/>
    <cellStyle name="SAPLocked 2 17 2 2" xfId="14074"/>
    <cellStyle name="SAPLocked 2 17 2 2 2" xfId="14075"/>
    <cellStyle name="SAPLocked 2 17 2 3" xfId="14076"/>
    <cellStyle name="SAPLocked 2 17 2 3 2" xfId="14077"/>
    <cellStyle name="SAPLocked 2 17 2 4" xfId="14078"/>
    <cellStyle name="SAPLocked 2 17 2 4 2" xfId="14079"/>
    <cellStyle name="SAPLocked 2 17 2 5" xfId="14080"/>
    <cellStyle name="SAPLocked 2 17 2 5 2" xfId="14081"/>
    <cellStyle name="SAPLocked 2 17 2 6" xfId="14082"/>
    <cellStyle name="SAPLocked 2 17 2 6 2" xfId="14083"/>
    <cellStyle name="SAPLocked 2 17 2 7" xfId="14084"/>
    <cellStyle name="SAPLocked 2 17 2 7 2" xfId="14085"/>
    <cellStyle name="SAPLocked 2 17 2 8" xfId="14086"/>
    <cellStyle name="SAPLocked 2 17 2 8 2" xfId="14087"/>
    <cellStyle name="SAPLocked 2 17 2 9" xfId="14088"/>
    <cellStyle name="SAPLocked 2 17 2 9 2" xfId="14089"/>
    <cellStyle name="SAPLocked 2 17 3" xfId="14090"/>
    <cellStyle name="SAPLocked 2 17 3 2" xfId="14091"/>
    <cellStyle name="SAPLocked 2 17 4" xfId="14092"/>
    <cellStyle name="SAPLocked 2 17 4 2" xfId="14093"/>
    <cellStyle name="SAPLocked 2 17 5" xfId="14094"/>
    <cellStyle name="SAPLocked 2 17 5 2" xfId="14095"/>
    <cellStyle name="SAPLocked 2 17 6" xfId="14096"/>
    <cellStyle name="SAPLocked 2 17 6 2" xfId="14097"/>
    <cellStyle name="SAPLocked 2 17 7" xfId="14098"/>
    <cellStyle name="SAPLocked 2 17 7 2" xfId="14099"/>
    <cellStyle name="SAPLocked 2 17 8" xfId="14100"/>
    <cellStyle name="SAPLocked 2 17 8 2" xfId="14101"/>
    <cellStyle name="SAPLocked 2 17 9" xfId="14102"/>
    <cellStyle name="SAPLocked 2 17 9 2" xfId="14103"/>
    <cellStyle name="SAPLocked 2 18" xfId="14104"/>
    <cellStyle name="SAPLocked 2 18 10" xfId="14105"/>
    <cellStyle name="SAPLocked 2 18 10 2" xfId="14106"/>
    <cellStyle name="SAPLocked 2 18 11" xfId="14107"/>
    <cellStyle name="SAPLocked 2 18 11 2" xfId="14108"/>
    <cellStyle name="SAPLocked 2 18 12" xfId="14109"/>
    <cellStyle name="SAPLocked 2 18 12 2" xfId="14110"/>
    <cellStyle name="SAPLocked 2 18 13" xfId="14111"/>
    <cellStyle name="SAPLocked 2 18 2" xfId="14112"/>
    <cellStyle name="SAPLocked 2 18 2 10" xfId="14113"/>
    <cellStyle name="SAPLocked 2 18 2 10 2" xfId="14114"/>
    <cellStyle name="SAPLocked 2 18 2 11" xfId="14115"/>
    <cellStyle name="SAPLocked 2 18 2 11 2" xfId="14116"/>
    <cellStyle name="SAPLocked 2 18 2 12" xfId="14117"/>
    <cellStyle name="SAPLocked 2 18 2 2" xfId="14118"/>
    <cellStyle name="SAPLocked 2 18 2 2 2" xfId="14119"/>
    <cellStyle name="SAPLocked 2 18 2 3" xfId="14120"/>
    <cellStyle name="SAPLocked 2 18 2 3 2" xfId="14121"/>
    <cellStyle name="SAPLocked 2 18 2 4" xfId="14122"/>
    <cellStyle name="SAPLocked 2 18 2 4 2" xfId="14123"/>
    <cellStyle name="SAPLocked 2 18 2 5" xfId="14124"/>
    <cellStyle name="SAPLocked 2 18 2 5 2" xfId="14125"/>
    <cellStyle name="SAPLocked 2 18 2 6" xfId="14126"/>
    <cellStyle name="SAPLocked 2 18 2 6 2" xfId="14127"/>
    <cellStyle name="SAPLocked 2 18 2 7" xfId="14128"/>
    <cellStyle name="SAPLocked 2 18 2 7 2" xfId="14129"/>
    <cellStyle name="SAPLocked 2 18 2 8" xfId="14130"/>
    <cellStyle name="SAPLocked 2 18 2 8 2" xfId="14131"/>
    <cellStyle name="SAPLocked 2 18 2 9" xfId="14132"/>
    <cellStyle name="SAPLocked 2 18 2 9 2" xfId="14133"/>
    <cellStyle name="SAPLocked 2 18 3" xfId="14134"/>
    <cellStyle name="SAPLocked 2 18 3 2" xfId="14135"/>
    <cellStyle name="SAPLocked 2 18 4" xfId="14136"/>
    <cellStyle name="SAPLocked 2 18 4 2" xfId="14137"/>
    <cellStyle name="SAPLocked 2 18 5" xfId="14138"/>
    <cellStyle name="SAPLocked 2 18 5 2" xfId="14139"/>
    <cellStyle name="SAPLocked 2 18 6" xfId="14140"/>
    <cellStyle name="SAPLocked 2 18 6 2" xfId="14141"/>
    <cellStyle name="SAPLocked 2 18 7" xfId="14142"/>
    <cellStyle name="SAPLocked 2 18 7 2" xfId="14143"/>
    <cellStyle name="SAPLocked 2 18 8" xfId="14144"/>
    <cellStyle name="SAPLocked 2 18 8 2" xfId="14145"/>
    <cellStyle name="SAPLocked 2 18 9" xfId="14146"/>
    <cellStyle name="SAPLocked 2 18 9 2" xfId="14147"/>
    <cellStyle name="SAPLocked 2 19" xfId="14148"/>
    <cellStyle name="SAPLocked 2 19 10" xfId="14149"/>
    <cellStyle name="SAPLocked 2 19 10 2" xfId="14150"/>
    <cellStyle name="SAPLocked 2 19 11" xfId="14151"/>
    <cellStyle name="SAPLocked 2 19 11 2" xfId="14152"/>
    <cellStyle name="SAPLocked 2 19 12" xfId="14153"/>
    <cellStyle name="SAPLocked 2 19 12 2" xfId="14154"/>
    <cellStyle name="SAPLocked 2 19 13" xfId="14155"/>
    <cellStyle name="SAPLocked 2 19 2" xfId="14156"/>
    <cellStyle name="SAPLocked 2 19 2 10" xfId="14157"/>
    <cellStyle name="SAPLocked 2 19 2 10 2" xfId="14158"/>
    <cellStyle name="SAPLocked 2 19 2 11" xfId="14159"/>
    <cellStyle name="SAPLocked 2 19 2 11 2" xfId="14160"/>
    <cellStyle name="SAPLocked 2 19 2 12" xfId="14161"/>
    <cellStyle name="SAPLocked 2 19 2 2" xfId="14162"/>
    <cellStyle name="SAPLocked 2 19 2 2 2" xfId="14163"/>
    <cellStyle name="SAPLocked 2 19 2 3" xfId="14164"/>
    <cellStyle name="SAPLocked 2 19 2 3 2" xfId="14165"/>
    <cellStyle name="SAPLocked 2 19 2 4" xfId="14166"/>
    <cellStyle name="SAPLocked 2 19 2 4 2" xfId="14167"/>
    <cellStyle name="SAPLocked 2 19 2 5" xfId="14168"/>
    <cellStyle name="SAPLocked 2 19 2 5 2" xfId="14169"/>
    <cellStyle name="SAPLocked 2 19 2 6" xfId="14170"/>
    <cellStyle name="SAPLocked 2 19 2 6 2" xfId="14171"/>
    <cellStyle name="SAPLocked 2 19 2 7" xfId="14172"/>
    <cellStyle name="SAPLocked 2 19 2 7 2" xfId="14173"/>
    <cellStyle name="SAPLocked 2 19 2 8" xfId="14174"/>
    <cellStyle name="SAPLocked 2 19 2 8 2" xfId="14175"/>
    <cellStyle name="SAPLocked 2 19 2 9" xfId="14176"/>
    <cellStyle name="SAPLocked 2 19 2 9 2" xfId="14177"/>
    <cellStyle name="SAPLocked 2 19 3" xfId="14178"/>
    <cellStyle name="SAPLocked 2 19 3 2" xfId="14179"/>
    <cellStyle name="SAPLocked 2 19 4" xfId="14180"/>
    <cellStyle name="SAPLocked 2 19 4 2" xfId="14181"/>
    <cellStyle name="SAPLocked 2 19 5" xfId="14182"/>
    <cellStyle name="SAPLocked 2 19 5 2" xfId="14183"/>
    <cellStyle name="SAPLocked 2 19 6" xfId="14184"/>
    <cellStyle name="SAPLocked 2 19 6 2" xfId="14185"/>
    <cellStyle name="SAPLocked 2 19 7" xfId="14186"/>
    <cellStyle name="SAPLocked 2 19 7 2" xfId="14187"/>
    <cellStyle name="SAPLocked 2 19 8" xfId="14188"/>
    <cellStyle name="SAPLocked 2 19 8 2" xfId="14189"/>
    <cellStyle name="SAPLocked 2 19 9" xfId="14190"/>
    <cellStyle name="SAPLocked 2 19 9 2" xfId="14191"/>
    <cellStyle name="SAPLocked 2 2" xfId="14192"/>
    <cellStyle name="SAPLocked 2 2 10" xfId="14193"/>
    <cellStyle name="SAPLocked 2 2 10 2" xfId="14194"/>
    <cellStyle name="SAPLocked 2 2 11" xfId="14195"/>
    <cellStyle name="SAPLocked 2 2 11 2" xfId="14196"/>
    <cellStyle name="SAPLocked 2 2 12" xfId="14197"/>
    <cellStyle name="SAPLocked 2 2 12 2" xfId="14198"/>
    <cellStyle name="SAPLocked 2 2 13" xfId="14199"/>
    <cellStyle name="SAPLocked 2 2 2" xfId="14200"/>
    <cellStyle name="SAPLocked 2 2 2 10" xfId="14201"/>
    <cellStyle name="SAPLocked 2 2 2 10 2" xfId="14202"/>
    <cellStyle name="SAPLocked 2 2 2 11" xfId="14203"/>
    <cellStyle name="SAPLocked 2 2 2 11 2" xfId="14204"/>
    <cellStyle name="SAPLocked 2 2 2 12" xfId="14205"/>
    <cellStyle name="SAPLocked 2 2 2 2" xfId="14206"/>
    <cellStyle name="SAPLocked 2 2 2 2 2" xfId="14207"/>
    <cellStyle name="SAPLocked 2 2 2 3" xfId="14208"/>
    <cellStyle name="SAPLocked 2 2 2 3 2" xfId="14209"/>
    <cellStyle name="SAPLocked 2 2 2 4" xfId="14210"/>
    <cellStyle name="SAPLocked 2 2 2 4 2" xfId="14211"/>
    <cellStyle name="SAPLocked 2 2 2 5" xfId="14212"/>
    <cellStyle name="SAPLocked 2 2 2 5 2" xfId="14213"/>
    <cellStyle name="SAPLocked 2 2 2 6" xfId="14214"/>
    <cellStyle name="SAPLocked 2 2 2 6 2" xfId="14215"/>
    <cellStyle name="SAPLocked 2 2 2 7" xfId="14216"/>
    <cellStyle name="SAPLocked 2 2 2 7 2" xfId="14217"/>
    <cellStyle name="SAPLocked 2 2 2 8" xfId="14218"/>
    <cellStyle name="SAPLocked 2 2 2 8 2" xfId="14219"/>
    <cellStyle name="SAPLocked 2 2 2 9" xfId="14220"/>
    <cellStyle name="SAPLocked 2 2 2 9 2" xfId="14221"/>
    <cellStyle name="SAPLocked 2 2 3" xfId="14222"/>
    <cellStyle name="SAPLocked 2 2 3 2" xfId="14223"/>
    <cellStyle name="SAPLocked 2 2 4" xfId="14224"/>
    <cellStyle name="SAPLocked 2 2 4 2" xfId="14225"/>
    <cellStyle name="SAPLocked 2 2 5" xfId="14226"/>
    <cellStyle name="SAPLocked 2 2 5 2" xfId="14227"/>
    <cellStyle name="SAPLocked 2 2 6" xfId="14228"/>
    <cellStyle name="SAPLocked 2 2 6 2" xfId="14229"/>
    <cellStyle name="SAPLocked 2 2 7" xfId="14230"/>
    <cellStyle name="SAPLocked 2 2 7 2" xfId="14231"/>
    <cellStyle name="SAPLocked 2 2 8" xfId="14232"/>
    <cellStyle name="SAPLocked 2 2 8 2" xfId="14233"/>
    <cellStyle name="SAPLocked 2 2 9" xfId="14234"/>
    <cellStyle name="SAPLocked 2 2 9 2" xfId="14235"/>
    <cellStyle name="SAPLocked 2 20" xfId="14236"/>
    <cellStyle name="SAPLocked 2 20 10" xfId="14237"/>
    <cellStyle name="SAPLocked 2 20 10 2" xfId="14238"/>
    <cellStyle name="SAPLocked 2 20 11" xfId="14239"/>
    <cellStyle name="SAPLocked 2 20 11 2" xfId="14240"/>
    <cellStyle name="SAPLocked 2 20 12" xfId="14241"/>
    <cellStyle name="SAPLocked 2 20 12 2" xfId="14242"/>
    <cellStyle name="SAPLocked 2 20 13" xfId="14243"/>
    <cellStyle name="SAPLocked 2 20 2" xfId="14244"/>
    <cellStyle name="SAPLocked 2 20 2 10" xfId="14245"/>
    <cellStyle name="SAPLocked 2 20 2 10 2" xfId="14246"/>
    <cellStyle name="SAPLocked 2 20 2 11" xfId="14247"/>
    <cellStyle name="SAPLocked 2 20 2 11 2" xfId="14248"/>
    <cellStyle name="SAPLocked 2 20 2 12" xfId="14249"/>
    <cellStyle name="SAPLocked 2 20 2 2" xfId="14250"/>
    <cellStyle name="SAPLocked 2 20 2 2 2" xfId="14251"/>
    <cellStyle name="SAPLocked 2 20 2 3" xfId="14252"/>
    <cellStyle name="SAPLocked 2 20 2 3 2" xfId="14253"/>
    <cellStyle name="SAPLocked 2 20 2 4" xfId="14254"/>
    <cellStyle name="SAPLocked 2 20 2 4 2" xfId="14255"/>
    <cellStyle name="SAPLocked 2 20 2 5" xfId="14256"/>
    <cellStyle name="SAPLocked 2 20 2 5 2" xfId="14257"/>
    <cellStyle name="SAPLocked 2 20 2 6" xfId="14258"/>
    <cellStyle name="SAPLocked 2 20 2 6 2" xfId="14259"/>
    <cellStyle name="SAPLocked 2 20 2 7" xfId="14260"/>
    <cellStyle name="SAPLocked 2 20 2 7 2" xfId="14261"/>
    <cellStyle name="SAPLocked 2 20 2 8" xfId="14262"/>
    <cellStyle name="SAPLocked 2 20 2 8 2" xfId="14263"/>
    <cellStyle name="SAPLocked 2 20 2 9" xfId="14264"/>
    <cellStyle name="SAPLocked 2 20 2 9 2" xfId="14265"/>
    <cellStyle name="SAPLocked 2 20 3" xfId="14266"/>
    <cellStyle name="SAPLocked 2 20 3 2" xfId="14267"/>
    <cellStyle name="SAPLocked 2 20 4" xfId="14268"/>
    <cellStyle name="SAPLocked 2 20 4 2" xfId="14269"/>
    <cellStyle name="SAPLocked 2 20 5" xfId="14270"/>
    <cellStyle name="SAPLocked 2 20 5 2" xfId="14271"/>
    <cellStyle name="SAPLocked 2 20 6" xfId="14272"/>
    <cellStyle name="SAPLocked 2 20 6 2" xfId="14273"/>
    <cellStyle name="SAPLocked 2 20 7" xfId="14274"/>
    <cellStyle name="SAPLocked 2 20 7 2" xfId="14275"/>
    <cellStyle name="SAPLocked 2 20 8" xfId="14276"/>
    <cellStyle name="SAPLocked 2 20 8 2" xfId="14277"/>
    <cellStyle name="SAPLocked 2 20 9" xfId="14278"/>
    <cellStyle name="SAPLocked 2 20 9 2" xfId="14279"/>
    <cellStyle name="SAPLocked 2 21" xfId="14280"/>
    <cellStyle name="SAPLocked 2 21 10" xfId="14281"/>
    <cellStyle name="SAPLocked 2 21 10 2" xfId="14282"/>
    <cellStyle name="SAPLocked 2 21 11" xfId="14283"/>
    <cellStyle name="SAPLocked 2 21 11 2" xfId="14284"/>
    <cellStyle name="SAPLocked 2 21 12" xfId="14285"/>
    <cellStyle name="SAPLocked 2 21 2" xfId="14286"/>
    <cellStyle name="SAPLocked 2 21 2 2" xfId="14287"/>
    <cellStyle name="SAPLocked 2 21 3" xfId="14288"/>
    <cellStyle name="SAPLocked 2 21 3 2" xfId="14289"/>
    <cellStyle name="SAPLocked 2 21 4" xfId="14290"/>
    <cellStyle name="SAPLocked 2 21 4 2" xfId="14291"/>
    <cellStyle name="SAPLocked 2 21 5" xfId="14292"/>
    <cellStyle name="SAPLocked 2 21 5 2" xfId="14293"/>
    <cellStyle name="SAPLocked 2 21 6" xfId="14294"/>
    <cellStyle name="SAPLocked 2 21 6 2" xfId="14295"/>
    <cellStyle name="SAPLocked 2 21 7" xfId="14296"/>
    <cellStyle name="SAPLocked 2 21 7 2" xfId="14297"/>
    <cellStyle name="SAPLocked 2 21 8" xfId="14298"/>
    <cellStyle name="SAPLocked 2 21 8 2" xfId="14299"/>
    <cellStyle name="SAPLocked 2 21 9" xfId="14300"/>
    <cellStyle name="SAPLocked 2 21 9 2" xfId="14301"/>
    <cellStyle name="SAPLocked 2 22" xfId="14302"/>
    <cellStyle name="SAPLocked 2 22 2" xfId="14303"/>
    <cellStyle name="SAPLocked 2 23" xfId="14304"/>
    <cellStyle name="SAPLocked 2 23 2" xfId="14305"/>
    <cellStyle name="SAPLocked 2 24" xfId="14306"/>
    <cellStyle name="SAPLocked 2 24 2" xfId="14307"/>
    <cellStyle name="SAPLocked 2 25" xfId="14308"/>
    <cellStyle name="SAPLocked 2 25 2" xfId="14309"/>
    <cellStyle name="SAPLocked 2 26" xfId="14310"/>
    <cellStyle name="SAPLocked 2 26 2" xfId="14311"/>
    <cellStyle name="SAPLocked 2 27" xfId="14312"/>
    <cellStyle name="SAPLocked 2 27 2" xfId="14313"/>
    <cellStyle name="SAPLocked 2 28" xfId="14314"/>
    <cellStyle name="SAPLocked 2 28 2" xfId="14315"/>
    <cellStyle name="SAPLocked 2 29" xfId="14316"/>
    <cellStyle name="SAPLocked 2 29 2" xfId="14317"/>
    <cellStyle name="SAPLocked 2 3" xfId="14318"/>
    <cellStyle name="SAPLocked 2 3 10" xfId="14319"/>
    <cellStyle name="SAPLocked 2 3 10 2" xfId="14320"/>
    <cellStyle name="SAPLocked 2 3 11" xfId="14321"/>
    <cellStyle name="SAPLocked 2 3 11 2" xfId="14322"/>
    <cellStyle name="SAPLocked 2 3 12" xfId="14323"/>
    <cellStyle name="SAPLocked 2 3 12 2" xfId="14324"/>
    <cellStyle name="SAPLocked 2 3 13" xfId="14325"/>
    <cellStyle name="SAPLocked 2 3 2" xfId="14326"/>
    <cellStyle name="SAPLocked 2 3 2 10" xfId="14327"/>
    <cellStyle name="SAPLocked 2 3 2 10 2" xfId="14328"/>
    <cellStyle name="SAPLocked 2 3 2 11" xfId="14329"/>
    <cellStyle name="SAPLocked 2 3 2 11 2" xfId="14330"/>
    <cellStyle name="SAPLocked 2 3 2 12" xfId="14331"/>
    <cellStyle name="SAPLocked 2 3 2 2" xfId="14332"/>
    <cellStyle name="SAPLocked 2 3 2 2 2" xfId="14333"/>
    <cellStyle name="SAPLocked 2 3 2 3" xfId="14334"/>
    <cellStyle name="SAPLocked 2 3 2 3 2" xfId="14335"/>
    <cellStyle name="SAPLocked 2 3 2 4" xfId="14336"/>
    <cellStyle name="SAPLocked 2 3 2 4 2" xfId="14337"/>
    <cellStyle name="SAPLocked 2 3 2 5" xfId="14338"/>
    <cellStyle name="SAPLocked 2 3 2 5 2" xfId="14339"/>
    <cellStyle name="SAPLocked 2 3 2 6" xfId="14340"/>
    <cellStyle name="SAPLocked 2 3 2 6 2" xfId="14341"/>
    <cellStyle name="SAPLocked 2 3 2 7" xfId="14342"/>
    <cellStyle name="SAPLocked 2 3 2 7 2" xfId="14343"/>
    <cellStyle name="SAPLocked 2 3 2 8" xfId="14344"/>
    <cellStyle name="SAPLocked 2 3 2 8 2" xfId="14345"/>
    <cellStyle name="SAPLocked 2 3 2 9" xfId="14346"/>
    <cellStyle name="SAPLocked 2 3 2 9 2" xfId="14347"/>
    <cellStyle name="SAPLocked 2 3 3" xfId="14348"/>
    <cellStyle name="SAPLocked 2 3 3 2" xfId="14349"/>
    <cellStyle name="SAPLocked 2 3 4" xfId="14350"/>
    <cellStyle name="SAPLocked 2 3 4 2" xfId="14351"/>
    <cellStyle name="SAPLocked 2 3 5" xfId="14352"/>
    <cellStyle name="SAPLocked 2 3 5 2" xfId="14353"/>
    <cellStyle name="SAPLocked 2 3 6" xfId="14354"/>
    <cellStyle name="SAPLocked 2 3 6 2" xfId="14355"/>
    <cellStyle name="SAPLocked 2 3 7" xfId="14356"/>
    <cellStyle name="SAPLocked 2 3 7 2" xfId="14357"/>
    <cellStyle name="SAPLocked 2 3 8" xfId="14358"/>
    <cellStyle name="SAPLocked 2 3 8 2" xfId="14359"/>
    <cellStyle name="SAPLocked 2 3 9" xfId="14360"/>
    <cellStyle name="SAPLocked 2 3 9 2" xfId="14361"/>
    <cellStyle name="SAPLocked 2 30" xfId="14362"/>
    <cellStyle name="SAPLocked 2 4" xfId="14363"/>
    <cellStyle name="SAPLocked 2 4 10" xfId="14364"/>
    <cellStyle name="SAPLocked 2 4 10 2" xfId="14365"/>
    <cellStyle name="SAPLocked 2 4 11" xfId="14366"/>
    <cellStyle name="SAPLocked 2 4 11 2" xfId="14367"/>
    <cellStyle name="SAPLocked 2 4 12" xfId="14368"/>
    <cellStyle name="SAPLocked 2 4 12 2" xfId="14369"/>
    <cellStyle name="SAPLocked 2 4 13" xfId="14370"/>
    <cellStyle name="SAPLocked 2 4 2" xfId="14371"/>
    <cellStyle name="SAPLocked 2 4 2 10" xfId="14372"/>
    <cellStyle name="SAPLocked 2 4 2 10 2" xfId="14373"/>
    <cellStyle name="SAPLocked 2 4 2 11" xfId="14374"/>
    <cellStyle name="SAPLocked 2 4 2 11 2" xfId="14375"/>
    <cellStyle name="SAPLocked 2 4 2 12" xfId="14376"/>
    <cellStyle name="SAPLocked 2 4 2 2" xfId="14377"/>
    <cellStyle name="SAPLocked 2 4 2 2 2" xfId="14378"/>
    <cellStyle name="SAPLocked 2 4 2 3" xfId="14379"/>
    <cellStyle name="SAPLocked 2 4 2 3 2" xfId="14380"/>
    <cellStyle name="SAPLocked 2 4 2 4" xfId="14381"/>
    <cellStyle name="SAPLocked 2 4 2 4 2" xfId="14382"/>
    <cellStyle name="SAPLocked 2 4 2 5" xfId="14383"/>
    <cellStyle name="SAPLocked 2 4 2 5 2" xfId="14384"/>
    <cellStyle name="SAPLocked 2 4 2 6" xfId="14385"/>
    <cellStyle name="SAPLocked 2 4 2 6 2" xfId="14386"/>
    <cellStyle name="SAPLocked 2 4 2 7" xfId="14387"/>
    <cellStyle name="SAPLocked 2 4 2 7 2" xfId="14388"/>
    <cellStyle name="SAPLocked 2 4 2 8" xfId="14389"/>
    <cellStyle name="SAPLocked 2 4 2 8 2" xfId="14390"/>
    <cellStyle name="SAPLocked 2 4 2 9" xfId="14391"/>
    <cellStyle name="SAPLocked 2 4 2 9 2" xfId="14392"/>
    <cellStyle name="SAPLocked 2 4 3" xfId="14393"/>
    <cellStyle name="SAPLocked 2 4 3 2" xfId="14394"/>
    <cellStyle name="SAPLocked 2 4 4" xfId="14395"/>
    <cellStyle name="SAPLocked 2 4 4 2" xfId="14396"/>
    <cellStyle name="SAPLocked 2 4 5" xfId="14397"/>
    <cellStyle name="SAPLocked 2 4 5 2" xfId="14398"/>
    <cellStyle name="SAPLocked 2 4 6" xfId="14399"/>
    <cellStyle name="SAPLocked 2 4 6 2" xfId="14400"/>
    <cellStyle name="SAPLocked 2 4 7" xfId="14401"/>
    <cellStyle name="SAPLocked 2 4 7 2" xfId="14402"/>
    <cellStyle name="SAPLocked 2 4 8" xfId="14403"/>
    <cellStyle name="SAPLocked 2 4 8 2" xfId="14404"/>
    <cellStyle name="SAPLocked 2 4 9" xfId="14405"/>
    <cellStyle name="SAPLocked 2 4 9 2" xfId="14406"/>
    <cellStyle name="SAPLocked 2 5" xfId="14407"/>
    <cellStyle name="SAPLocked 2 5 10" xfId="14408"/>
    <cellStyle name="SAPLocked 2 5 10 2" xfId="14409"/>
    <cellStyle name="SAPLocked 2 5 11" xfId="14410"/>
    <cellStyle name="SAPLocked 2 5 11 2" xfId="14411"/>
    <cellStyle name="SAPLocked 2 5 12" xfId="14412"/>
    <cellStyle name="SAPLocked 2 5 12 2" xfId="14413"/>
    <cellStyle name="SAPLocked 2 5 13" xfId="14414"/>
    <cellStyle name="SAPLocked 2 5 2" xfId="14415"/>
    <cellStyle name="SAPLocked 2 5 2 10" xfId="14416"/>
    <cellStyle name="SAPLocked 2 5 2 10 2" xfId="14417"/>
    <cellStyle name="SAPLocked 2 5 2 11" xfId="14418"/>
    <cellStyle name="SAPLocked 2 5 2 11 2" xfId="14419"/>
    <cellStyle name="SAPLocked 2 5 2 12" xfId="14420"/>
    <cellStyle name="SAPLocked 2 5 2 2" xfId="14421"/>
    <cellStyle name="SAPLocked 2 5 2 2 2" xfId="14422"/>
    <cellStyle name="SAPLocked 2 5 2 3" xfId="14423"/>
    <cellStyle name="SAPLocked 2 5 2 3 2" xfId="14424"/>
    <cellStyle name="SAPLocked 2 5 2 4" xfId="14425"/>
    <cellStyle name="SAPLocked 2 5 2 4 2" xfId="14426"/>
    <cellStyle name="SAPLocked 2 5 2 5" xfId="14427"/>
    <cellStyle name="SAPLocked 2 5 2 5 2" xfId="14428"/>
    <cellStyle name="SAPLocked 2 5 2 6" xfId="14429"/>
    <cellStyle name="SAPLocked 2 5 2 6 2" xfId="14430"/>
    <cellStyle name="SAPLocked 2 5 2 7" xfId="14431"/>
    <cellStyle name="SAPLocked 2 5 2 7 2" xfId="14432"/>
    <cellStyle name="SAPLocked 2 5 2 8" xfId="14433"/>
    <cellStyle name="SAPLocked 2 5 2 8 2" xfId="14434"/>
    <cellStyle name="SAPLocked 2 5 2 9" xfId="14435"/>
    <cellStyle name="SAPLocked 2 5 2 9 2" xfId="14436"/>
    <cellStyle name="SAPLocked 2 5 3" xfId="14437"/>
    <cellStyle name="SAPLocked 2 5 3 2" xfId="14438"/>
    <cellStyle name="SAPLocked 2 5 4" xfId="14439"/>
    <cellStyle name="SAPLocked 2 5 4 2" xfId="14440"/>
    <cellStyle name="SAPLocked 2 5 5" xfId="14441"/>
    <cellStyle name="SAPLocked 2 5 5 2" xfId="14442"/>
    <cellStyle name="SAPLocked 2 5 6" xfId="14443"/>
    <cellStyle name="SAPLocked 2 5 6 2" xfId="14444"/>
    <cellStyle name="SAPLocked 2 5 7" xfId="14445"/>
    <cellStyle name="SAPLocked 2 5 7 2" xfId="14446"/>
    <cellStyle name="SAPLocked 2 5 8" xfId="14447"/>
    <cellStyle name="SAPLocked 2 5 8 2" xfId="14448"/>
    <cellStyle name="SAPLocked 2 5 9" xfId="14449"/>
    <cellStyle name="SAPLocked 2 5 9 2" xfId="14450"/>
    <cellStyle name="SAPLocked 2 6" xfId="14451"/>
    <cellStyle name="SAPLocked 2 6 10" xfId="14452"/>
    <cellStyle name="SAPLocked 2 6 10 2" xfId="14453"/>
    <cellStyle name="SAPLocked 2 6 11" xfId="14454"/>
    <cellStyle name="SAPLocked 2 6 11 2" xfId="14455"/>
    <cellStyle name="SAPLocked 2 6 12" xfId="14456"/>
    <cellStyle name="SAPLocked 2 6 12 2" xfId="14457"/>
    <cellStyle name="SAPLocked 2 6 13" xfId="14458"/>
    <cellStyle name="SAPLocked 2 6 2" xfId="14459"/>
    <cellStyle name="SAPLocked 2 6 2 10" xfId="14460"/>
    <cellStyle name="SAPLocked 2 6 2 10 2" xfId="14461"/>
    <cellStyle name="SAPLocked 2 6 2 11" xfId="14462"/>
    <cellStyle name="SAPLocked 2 6 2 11 2" xfId="14463"/>
    <cellStyle name="SAPLocked 2 6 2 12" xfId="14464"/>
    <cellStyle name="SAPLocked 2 6 2 2" xfId="14465"/>
    <cellStyle name="SAPLocked 2 6 2 2 2" xfId="14466"/>
    <cellStyle name="SAPLocked 2 6 2 3" xfId="14467"/>
    <cellStyle name="SAPLocked 2 6 2 3 2" xfId="14468"/>
    <cellStyle name="SAPLocked 2 6 2 4" xfId="14469"/>
    <cellStyle name="SAPLocked 2 6 2 4 2" xfId="14470"/>
    <cellStyle name="SAPLocked 2 6 2 5" xfId="14471"/>
    <cellStyle name="SAPLocked 2 6 2 5 2" xfId="14472"/>
    <cellStyle name="SAPLocked 2 6 2 6" xfId="14473"/>
    <cellStyle name="SAPLocked 2 6 2 6 2" xfId="14474"/>
    <cellStyle name="SAPLocked 2 6 2 7" xfId="14475"/>
    <cellStyle name="SAPLocked 2 6 2 7 2" xfId="14476"/>
    <cellStyle name="SAPLocked 2 6 2 8" xfId="14477"/>
    <cellStyle name="SAPLocked 2 6 2 8 2" xfId="14478"/>
    <cellStyle name="SAPLocked 2 6 2 9" xfId="14479"/>
    <cellStyle name="SAPLocked 2 6 2 9 2" xfId="14480"/>
    <cellStyle name="SAPLocked 2 6 3" xfId="14481"/>
    <cellStyle name="SAPLocked 2 6 3 2" xfId="14482"/>
    <cellStyle name="SAPLocked 2 6 4" xfId="14483"/>
    <cellStyle name="SAPLocked 2 6 4 2" xfId="14484"/>
    <cellStyle name="SAPLocked 2 6 5" xfId="14485"/>
    <cellStyle name="SAPLocked 2 6 5 2" xfId="14486"/>
    <cellStyle name="SAPLocked 2 6 6" xfId="14487"/>
    <cellStyle name="SAPLocked 2 6 6 2" xfId="14488"/>
    <cellStyle name="SAPLocked 2 6 7" xfId="14489"/>
    <cellStyle name="SAPLocked 2 6 7 2" xfId="14490"/>
    <cellStyle name="SAPLocked 2 6 8" xfId="14491"/>
    <cellStyle name="SAPLocked 2 6 8 2" xfId="14492"/>
    <cellStyle name="SAPLocked 2 6 9" xfId="14493"/>
    <cellStyle name="SAPLocked 2 6 9 2" xfId="14494"/>
    <cellStyle name="SAPLocked 2 7" xfId="14495"/>
    <cellStyle name="SAPLocked 2 7 10" xfId="14496"/>
    <cellStyle name="SAPLocked 2 7 10 2" xfId="14497"/>
    <cellStyle name="SAPLocked 2 7 11" xfId="14498"/>
    <cellStyle name="SAPLocked 2 7 11 2" xfId="14499"/>
    <cellStyle name="SAPLocked 2 7 12" xfId="14500"/>
    <cellStyle name="SAPLocked 2 7 12 2" xfId="14501"/>
    <cellStyle name="SAPLocked 2 7 13" xfId="14502"/>
    <cellStyle name="SAPLocked 2 7 2" xfId="14503"/>
    <cellStyle name="SAPLocked 2 7 2 10" xfId="14504"/>
    <cellStyle name="SAPLocked 2 7 2 10 2" xfId="14505"/>
    <cellStyle name="SAPLocked 2 7 2 11" xfId="14506"/>
    <cellStyle name="SAPLocked 2 7 2 11 2" xfId="14507"/>
    <cellStyle name="SAPLocked 2 7 2 12" xfId="14508"/>
    <cellStyle name="SAPLocked 2 7 2 2" xfId="14509"/>
    <cellStyle name="SAPLocked 2 7 2 2 2" xfId="14510"/>
    <cellStyle name="SAPLocked 2 7 2 3" xfId="14511"/>
    <cellStyle name="SAPLocked 2 7 2 3 2" xfId="14512"/>
    <cellStyle name="SAPLocked 2 7 2 4" xfId="14513"/>
    <cellStyle name="SAPLocked 2 7 2 4 2" xfId="14514"/>
    <cellStyle name="SAPLocked 2 7 2 5" xfId="14515"/>
    <cellStyle name="SAPLocked 2 7 2 5 2" xfId="14516"/>
    <cellStyle name="SAPLocked 2 7 2 6" xfId="14517"/>
    <cellStyle name="SAPLocked 2 7 2 6 2" xfId="14518"/>
    <cellStyle name="SAPLocked 2 7 2 7" xfId="14519"/>
    <cellStyle name="SAPLocked 2 7 2 7 2" xfId="14520"/>
    <cellStyle name="SAPLocked 2 7 2 8" xfId="14521"/>
    <cellStyle name="SAPLocked 2 7 2 8 2" xfId="14522"/>
    <cellStyle name="SAPLocked 2 7 2 9" xfId="14523"/>
    <cellStyle name="SAPLocked 2 7 2 9 2" xfId="14524"/>
    <cellStyle name="SAPLocked 2 7 3" xfId="14525"/>
    <cellStyle name="SAPLocked 2 7 3 2" xfId="14526"/>
    <cellStyle name="SAPLocked 2 7 4" xfId="14527"/>
    <cellStyle name="SAPLocked 2 7 4 2" xfId="14528"/>
    <cellStyle name="SAPLocked 2 7 5" xfId="14529"/>
    <cellStyle name="SAPLocked 2 7 5 2" xfId="14530"/>
    <cellStyle name="SAPLocked 2 7 6" xfId="14531"/>
    <cellStyle name="SAPLocked 2 7 6 2" xfId="14532"/>
    <cellStyle name="SAPLocked 2 7 7" xfId="14533"/>
    <cellStyle name="SAPLocked 2 7 7 2" xfId="14534"/>
    <cellStyle name="SAPLocked 2 7 8" xfId="14535"/>
    <cellStyle name="SAPLocked 2 7 8 2" xfId="14536"/>
    <cellStyle name="SAPLocked 2 7 9" xfId="14537"/>
    <cellStyle name="SAPLocked 2 7 9 2" xfId="14538"/>
    <cellStyle name="SAPLocked 2 8" xfId="14539"/>
    <cellStyle name="SAPLocked 2 8 10" xfId="14540"/>
    <cellStyle name="SAPLocked 2 8 10 2" xfId="14541"/>
    <cellStyle name="SAPLocked 2 8 11" xfId="14542"/>
    <cellStyle name="SAPLocked 2 8 11 2" xfId="14543"/>
    <cellStyle name="SAPLocked 2 8 12" xfId="14544"/>
    <cellStyle name="SAPLocked 2 8 12 2" xfId="14545"/>
    <cellStyle name="SAPLocked 2 8 13" xfId="14546"/>
    <cellStyle name="SAPLocked 2 8 2" xfId="14547"/>
    <cellStyle name="SAPLocked 2 8 2 10" xfId="14548"/>
    <cellStyle name="SAPLocked 2 8 2 10 2" xfId="14549"/>
    <cellStyle name="SAPLocked 2 8 2 11" xfId="14550"/>
    <cellStyle name="SAPLocked 2 8 2 11 2" xfId="14551"/>
    <cellStyle name="SAPLocked 2 8 2 12" xfId="14552"/>
    <cellStyle name="SAPLocked 2 8 2 2" xfId="14553"/>
    <cellStyle name="SAPLocked 2 8 2 2 2" xfId="14554"/>
    <cellStyle name="SAPLocked 2 8 2 3" xfId="14555"/>
    <cellStyle name="SAPLocked 2 8 2 3 2" xfId="14556"/>
    <cellStyle name="SAPLocked 2 8 2 4" xfId="14557"/>
    <cellStyle name="SAPLocked 2 8 2 4 2" xfId="14558"/>
    <cellStyle name="SAPLocked 2 8 2 5" xfId="14559"/>
    <cellStyle name="SAPLocked 2 8 2 5 2" xfId="14560"/>
    <cellStyle name="SAPLocked 2 8 2 6" xfId="14561"/>
    <cellStyle name="SAPLocked 2 8 2 6 2" xfId="14562"/>
    <cellStyle name="SAPLocked 2 8 2 7" xfId="14563"/>
    <cellStyle name="SAPLocked 2 8 2 7 2" xfId="14564"/>
    <cellStyle name="SAPLocked 2 8 2 8" xfId="14565"/>
    <cellStyle name="SAPLocked 2 8 2 8 2" xfId="14566"/>
    <cellStyle name="SAPLocked 2 8 2 9" xfId="14567"/>
    <cellStyle name="SAPLocked 2 8 2 9 2" xfId="14568"/>
    <cellStyle name="SAPLocked 2 8 3" xfId="14569"/>
    <cellStyle name="SAPLocked 2 8 3 2" xfId="14570"/>
    <cellStyle name="SAPLocked 2 8 4" xfId="14571"/>
    <cellStyle name="SAPLocked 2 8 4 2" xfId="14572"/>
    <cellStyle name="SAPLocked 2 8 5" xfId="14573"/>
    <cellStyle name="SAPLocked 2 8 5 2" xfId="14574"/>
    <cellStyle name="SAPLocked 2 8 6" xfId="14575"/>
    <cellStyle name="SAPLocked 2 8 6 2" xfId="14576"/>
    <cellStyle name="SAPLocked 2 8 7" xfId="14577"/>
    <cellStyle name="SAPLocked 2 8 7 2" xfId="14578"/>
    <cellStyle name="SAPLocked 2 8 8" xfId="14579"/>
    <cellStyle name="SAPLocked 2 8 8 2" xfId="14580"/>
    <cellStyle name="SAPLocked 2 8 9" xfId="14581"/>
    <cellStyle name="SAPLocked 2 8 9 2" xfId="14582"/>
    <cellStyle name="SAPLocked 2 9" xfId="14583"/>
    <cellStyle name="SAPLocked 2 9 10" xfId="14584"/>
    <cellStyle name="SAPLocked 2 9 10 2" xfId="14585"/>
    <cellStyle name="SAPLocked 2 9 11" xfId="14586"/>
    <cellStyle name="SAPLocked 2 9 11 2" xfId="14587"/>
    <cellStyle name="SAPLocked 2 9 12" xfId="14588"/>
    <cellStyle name="SAPLocked 2 9 12 2" xfId="14589"/>
    <cellStyle name="SAPLocked 2 9 13" xfId="14590"/>
    <cellStyle name="SAPLocked 2 9 2" xfId="14591"/>
    <cellStyle name="SAPLocked 2 9 2 10" xfId="14592"/>
    <cellStyle name="SAPLocked 2 9 2 10 2" xfId="14593"/>
    <cellStyle name="SAPLocked 2 9 2 11" xfId="14594"/>
    <cellStyle name="SAPLocked 2 9 2 11 2" xfId="14595"/>
    <cellStyle name="SAPLocked 2 9 2 12" xfId="14596"/>
    <cellStyle name="SAPLocked 2 9 2 2" xfId="14597"/>
    <cellStyle name="SAPLocked 2 9 2 2 2" xfId="14598"/>
    <cellStyle name="SAPLocked 2 9 2 3" xfId="14599"/>
    <cellStyle name="SAPLocked 2 9 2 3 2" xfId="14600"/>
    <cellStyle name="SAPLocked 2 9 2 4" xfId="14601"/>
    <cellStyle name="SAPLocked 2 9 2 4 2" xfId="14602"/>
    <cellStyle name="SAPLocked 2 9 2 5" xfId="14603"/>
    <cellStyle name="SAPLocked 2 9 2 5 2" xfId="14604"/>
    <cellStyle name="SAPLocked 2 9 2 6" xfId="14605"/>
    <cellStyle name="SAPLocked 2 9 2 6 2" xfId="14606"/>
    <cellStyle name="SAPLocked 2 9 2 7" xfId="14607"/>
    <cellStyle name="SAPLocked 2 9 2 7 2" xfId="14608"/>
    <cellStyle name="SAPLocked 2 9 2 8" xfId="14609"/>
    <cellStyle name="SAPLocked 2 9 2 8 2" xfId="14610"/>
    <cellStyle name="SAPLocked 2 9 2 9" xfId="14611"/>
    <cellStyle name="SAPLocked 2 9 2 9 2" xfId="14612"/>
    <cellStyle name="SAPLocked 2 9 3" xfId="14613"/>
    <cellStyle name="SAPLocked 2 9 3 2" xfId="14614"/>
    <cellStyle name="SAPLocked 2 9 4" xfId="14615"/>
    <cellStyle name="SAPLocked 2 9 4 2" xfId="14616"/>
    <cellStyle name="SAPLocked 2 9 5" xfId="14617"/>
    <cellStyle name="SAPLocked 2 9 5 2" xfId="14618"/>
    <cellStyle name="SAPLocked 2 9 6" xfId="14619"/>
    <cellStyle name="SAPLocked 2 9 6 2" xfId="14620"/>
    <cellStyle name="SAPLocked 2 9 7" xfId="14621"/>
    <cellStyle name="SAPLocked 2 9 7 2" xfId="14622"/>
    <cellStyle name="SAPLocked 2 9 8" xfId="14623"/>
    <cellStyle name="SAPLocked 2 9 8 2" xfId="14624"/>
    <cellStyle name="SAPLocked 2 9 9" xfId="14625"/>
    <cellStyle name="SAPLocked 2 9 9 2" xfId="14626"/>
    <cellStyle name="SAPLocked 20" xfId="14627"/>
    <cellStyle name="SAPLocked 20 10" xfId="14628"/>
    <cellStyle name="SAPLocked 20 10 2" xfId="14629"/>
    <cellStyle name="SAPLocked 20 11" xfId="14630"/>
    <cellStyle name="SAPLocked 20 11 2" xfId="14631"/>
    <cellStyle name="SAPLocked 20 12" xfId="14632"/>
    <cellStyle name="SAPLocked 20 12 2" xfId="14633"/>
    <cellStyle name="SAPLocked 20 13" xfId="14634"/>
    <cellStyle name="SAPLocked 20 2" xfId="14635"/>
    <cellStyle name="SAPLocked 20 2 10" xfId="14636"/>
    <cellStyle name="SAPLocked 20 2 10 2" xfId="14637"/>
    <cellStyle name="SAPLocked 20 2 11" xfId="14638"/>
    <cellStyle name="SAPLocked 20 2 11 2" xfId="14639"/>
    <cellStyle name="SAPLocked 20 2 12" xfId="14640"/>
    <cellStyle name="SAPLocked 20 2 2" xfId="14641"/>
    <cellStyle name="SAPLocked 20 2 2 2" xfId="14642"/>
    <cellStyle name="SAPLocked 20 2 3" xfId="14643"/>
    <cellStyle name="SAPLocked 20 2 3 2" xfId="14644"/>
    <cellStyle name="SAPLocked 20 2 4" xfId="14645"/>
    <cellStyle name="SAPLocked 20 2 4 2" xfId="14646"/>
    <cellStyle name="SAPLocked 20 2 5" xfId="14647"/>
    <cellStyle name="SAPLocked 20 2 5 2" xfId="14648"/>
    <cellStyle name="SAPLocked 20 2 6" xfId="14649"/>
    <cellStyle name="SAPLocked 20 2 6 2" xfId="14650"/>
    <cellStyle name="SAPLocked 20 2 7" xfId="14651"/>
    <cellStyle name="SAPLocked 20 2 7 2" xfId="14652"/>
    <cellStyle name="SAPLocked 20 2 8" xfId="14653"/>
    <cellStyle name="SAPLocked 20 2 8 2" xfId="14654"/>
    <cellStyle name="SAPLocked 20 2 9" xfId="14655"/>
    <cellStyle name="SAPLocked 20 2 9 2" xfId="14656"/>
    <cellStyle name="SAPLocked 20 3" xfId="14657"/>
    <cellStyle name="SAPLocked 20 3 2" xfId="14658"/>
    <cellStyle name="SAPLocked 20 4" xfId="14659"/>
    <cellStyle name="SAPLocked 20 4 2" xfId="14660"/>
    <cellStyle name="SAPLocked 20 5" xfId="14661"/>
    <cellStyle name="SAPLocked 20 5 2" xfId="14662"/>
    <cellStyle name="SAPLocked 20 6" xfId="14663"/>
    <cellStyle name="SAPLocked 20 6 2" xfId="14664"/>
    <cellStyle name="SAPLocked 20 7" xfId="14665"/>
    <cellStyle name="SAPLocked 20 7 2" xfId="14666"/>
    <cellStyle name="SAPLocked 20 8" xfId="14667"/>
    <cellStyle name="SAPLocked 20 8 2" xfId="14668"/>
    <cellStyle name="SAPLocked 20 9" xfId="14669"/>
    <cellStyle name="SAPLocked 20 9 2" xfId="14670"/>
    <cellStyle name="SAPLocked 21" xfId="14671"/>
    <cellStyle name="SAPLocked 21 10" xfId="14672"/>
    <cellStyle name="SAPLocked 21 10 2" xfId="14673"/>
    <cellStyle name="SAPLocked 21 11" xfId="14674"/>
    <cellStyle name="SAPLocked 21 11 2" xfId="14675"/>
    <cellStyle name="SAPLocked 21 12" xfId="14676"/>
    <cellStyle name="SAPLocked 21 12 2" xfId="14677"/>
    <cellStyle name="SAPLocked 21 13" xfId="14678"/>
    <cellStyle name="SAPLocked 21 2" xfId="14679"/>
    <cellStyle name="SAPLocked 21 2 10" xfId="14680"/>
    <cellStyle name="SAPLocked 21 2 10 2" xfId="14681"/>
    <cellStyle name="SAPLocked 21 2 11" xfId="14682"/>
    <cellStyle name="SAPLocked 21 2 11 2" xfId="14683"/>
    <cellStyle name="SAPLocked 21 2 12" xfId="14684"/>
    <cellStyle name="SAPLocked 21 2 2" xfId="14685"/>
    <cellStyle name="SAPLocked 21 2 2 2" xfId="14686"/>
    <cellStyle name="SAPLocked 21 2 3" xfId="14687"/>
    <cellStyle name="SAPLocked 21 2 3 2" xfId="14688"/>
    <cellStyle name="SAPLocked 21 2 4" xfId="14689"/>
    <cellStyle name="SAPLocked 21 2 4 2" xfId="14690"/>
    <cellStyle name="SAPLocked 21 2 5" xfId="14691"/>
    <cellStyle name="SAPLocked 21 2 5 2" xfId="14692"/>
    <cellStyle name="SAPLocked 21 2 6" xfId="14693"/>
    <cellStyle name="SAPLocked 21 2 6 2" xfId="14694"/>
    <cellStyle name="SAPLocked 21 2 7" xfId="14695"/>
    <cellStyle name="SAPLocked 21 2 7 2" xfId="14696"/>
    <cellStyle name="SAPLocked 21 2 8" xfId="14697"/>
    <cellStyle name="SAPLocked 21 2 8 2" xfId="14698"/>
    <cellStyle name="SAPLocked 21 2 9" xfId="14699"/>
    <cellStyle name="SAPLocked 21 2 9 2" xfId="14700"/>
    <cellStyle name="SAPLocked 21 3" xfId="14701"/>
    <cellStyle name="SAPLocked 21 3 2" xfId="14702"/>
    <cellStyle name="SAPLocked 21 4" xfId="14703"/>
    <cellStyle name="SAPLocked 21 4 2" xfId="14704"/>
    <cellStyle name="SAPLocked 21 5" xfId="14705"/>
    <cellStyle name="SAPLocked 21 5 2" xfId="14706"/>
    <cellStyle name="SAPLocked 21 6" xfId="14707"/>
    <cellStyle name="SAPLocked 21 6 2" xfId="14708"/>
    <cellStyle name="SAPLocked 21 7" xfId="14709"/>
    <cellStyle name="SAPLocked 21 7 2" xfId="14710"/>
    <cellStyle name="SAPLocked 21 8" xfId="14711"/>
    <cellStyle name="SAPLocked 21 8 2" xfId="14712"/>
    <cellStyle name="SAPLocked 21 9" xfId="14713"/>
    <cellStyle name="SAPLocked 21 9 2" xfId="14714"/>
    <cellStyle name="SAPLocked 22" xfId="14715"/>
    <cellStyle name="SAPLocked 22 10" xfId="14716"/>
    <cellStyle name="SAPLocked 22 10 2" xfId="14717"/>
    <cellStyle name="SAPLocked 22 11" xfId="14718"/>
    <cellStyle name="SAPLocked 22 11 2" xfId="14719"/>
    <cellStyle name="SAPLocked 22 12" xfId="14720"/>
    <cellStyle name="SAPLocked 22 2" xfId="14721"/>
    <cellStyle name="SAPLocked 22 2 2" xfId="14722"/>
    <cellStyle name="SAPLocked 22 3" xfId="14723"/>
    <cellStyle name="SAPLocked 22 3 2" xfId="14724"/>
    <cellStyle name="SAPLocked 22 4" xfId="14725"/>
    <cellStyle name="SAPLocked 22 4 2" xfId="14726"/>
    <cellStyle name="SAPLocked 22 5" xfId="14727"/>
    <cellStyle name="SAPLocked 22 5 2" xfId="14728"/>
    <cellStyle name="SAPLocked 22 6" xfId="14729"/>
    <cellStyle name="SAPLocked 22 6 2" xfId="14730"/>
    <cellStyle name="SAPLocked 22 7" xfId="14731"/>
    <cellStyle name="SAPLocked 22 7 2" xfId="14732"/>
    <cellStyle name="SAPLocked 22 8" xfId="14733"/>
    <cellStyle name="SAPLocked 22 8 2" xfId="14734"/>
    <cellStyle name="SAPLocked 22 9" xfId="14735"/>
    <cellStyle name="SAPLocked 22 9 2" xfId="14736"/>
    <cellStyle name="SAPLocked 23" xfId="14737"/>
    <cellStyle name="SAPLocked 23 2" xfId="14738"/>
    <cellStyle name="SAPLocked 24" xfId="14739"/>
    <cellStyle name="SAPLocked 24 2" xfId="14740"/>
    <cellStyle name="SAPLocked 25" xfId="14741"/>
    <cellStyle name="SAPLocked 25 2" xfId="14742"/>
    <cellStyle name="SAPLocked 26" xfId="14743"/>
    <cellStyle name="SAPLocked 26 2" xfId="14744"/>
    <cellStyle name="SAPLocked 27" xfId="14745"/>
    <cellStyle name="SAPLocked 27 2" xfId="14746"/>
    <cellStyle name="SAPLocked 28" xfId="14747"/>
    <cellStyle name="SAPLocked 28 2" xfId="14748"/>
    <cellStyle name="SAPLocked 29" xfId="14749"/>
    <cellStyle name="SAPLocked 29 2" xfId="14750"/>
    <cellStyle name="SAPLocked 3" xfId="14751"/>
    <cellStyle name="SAPLocked 3 10" xfId="14752"/>
    <cellStyle name="SAPLocked 3 10 2" xfId="14753"/>
    <cellStyle name="SAPLocked 3 11" xfId="14754"/>
    <cellStyle name="SAPLocked 3 11 2" xfId="14755"/>
    <cellStyle name="SAPLocked 3 12" xfId="14756"/>
    <cellStyle name="SAPLocked 3 12 2" xfId="14757"/>
    <cellStyle name="SAPLocked 3 13" xfId="14758"/>
    <cellStyle name="SAPLocked 3 2" xfId="14759"/>
    <cellStyle name="SAPLocked 3 2 10" xfId="14760"/>
    <cellStyle name="SAPLocked 3 2 10 2" xfId="14761"/>
    <cellStyle name="SAPLocked 3 2 11" xfId="14762"/>
    <cellStyle name="SAPLocked 3 2 11 2" xfId="14763"/>
    <cellStyle name="SAPLocked 3 2 12" xfId="14764"/>
    <cellStyle name="SAPLocked 3 2 2" xfId="14765"/>
    <cellStyle name="SAPLocked 3 2 2 2" xfId="14766"/>
    <cellStyle name="SAPLocked 3 2 3" xfId="14767"/>
    <cellStyle name="SAPLocked 3 2 3 2" xfId="14768"/>
    <cellStyle name="SAPLocked 3 2 4" xfId="14769"/>
    <cellStyle name="SAPLocked 3 2 4 2" xfId="14770"/>
    <cellStyle name="SAPLocked 3 2 5" xfId="14771"/>
    <cellStyle name="SAPLocked 3 2 5 2" xfId="14772"/>
    <cellStyle name="SAPLocked 3 2 6" xfId="14773"/>
    <cellStyle name="SAPLocked 3 2 6 2" xfId="14774"/>
    <cellStyle name="SAPLocked 3 2 7" xfId="14775"/>
    <cellStyle name="SAPLocked 3 2 7 2" xfId="14776"/>
    <cellStyle name="SAPLocked 3 2 8" xfId="14777"/>
    <cellStyle name="SAPLocked 3 2 8 2" xfId="14778"/>
    <cellStyle name="SAPLocked 3 2 9" xfId="14779"/>
    <cellStyle name="SAPLocked 3 2 9 2" xfId="14780"/>
    <cellStyle name="SAPLocked 3 3" xfId="14781"/>
    <cellStyle name="SAPLocked 3 3 2" xfId="14782"/>
    <cellStyle name="SAPLocked 3 4" xfId="14783"/>
    <cellStyle name="SAPLocked 3 4 2" xfId="14784"/>
    <cellStyle name="SAPLocked 3 5" xfId="14785"/>
    <cellStyle name="SAPLocked 3 5 2" xfId="14786"/>
    <cellStyle name="SAPLocked 3 6" xfId="14787"/>
    <cellStyle name="SAPLocked 3 6 2" xfId="14788"/>
    <cellStyle name="SAPLocked 3 7" xfId="14789"/>
    <cellStyle name="SAPLocked 3 7 2" xfId="14790"/>
    <cellStyle name="SAPLocked 3 8" xfId="14791"/>
    <cellStyle name="SAPLocked 3 8 2" xfId="14792"/>
    <cellStyle name="SAPLocked 3 9" xfId="14793"/>
    <cellStyle name="SAPLocked 3 9 2" xfId="14794"/>
    <cellStyle name="SAPLocked 30" xfId="14795"/>
    <cellStyle name="SAPLocked 30 2" xfId="14796"/>
    <cellStyle name="SAPLocked 31" xfId="14797"/>
    <cellStyle name="SAPLocked 4" xfId="14798"/>
    <cellStyle name="SAPLocked 4 10" xfId="14799"/>
    <cellStyle name="SAPLocked 4 10 2" xfId="14800"/>
    <cellStyle name="SAPLocked 4 11" xfId="14801"/>
    <cellStyle name="SAPLocked 4 11 2" xfId="14802"/>
    <cellStyle name="SAPLocked 4 12" xfId="14803"/>
    <cellStyle name="SAPLocked 4 12 2" xfId="14804"/>
    <cellStyle name="SAPLocked 4 13" xfId="14805"/>
    <cellStyle name="SAPLocked 4 2" xfId="14806"/>
    <cellStyle name="SAPLocked 4 2 10" xfId="14807"/>
    <cellStyle name="SAPLocked 4 2 10 2" xfId="14808"/>
    <cellStyle name="SAPLocked 4 2 11" xfId="14809"/>
    <cellStyle name="SAPLocked 4 2 11 2" xfId="14810"/>
    <cellStyle name="SAPLocked 4 2 12" xfId="14811"/>
    <cellStyle name="SAPLocked 4 2 2" xfId="14812"/>
    <cellStyle name="SAPLocked 4 2 2 2" xfId="14813"/>
    <cellStyle name="SAPLocked 4 2 3" xfId="14814"/>
    <cellStyle name="SAPLocked 4 2 3 2" xfId="14815"/>
    <cellStyle name="SAPLocked 4 2 4" xfId="14816"/>
    <cellStyle name="SAPLocked 4 2 4 2" xfId="14817"/>
    <cellStyle name="SAPLocked 4 2 5" xfId="14818"/>
    <cellStyle name="SAPLocked 4 2 5 2" xfId="14819"/>
    <cellStyle name="SAPLocked 4 2 6" xfId="14820"/>
    <cellStyle name="SAPLocked 4 2 6 2" xfId="14821"/>
    <cellStyle name="SAPLocked 4 2 7" xfId="14822"/>
    <cellStyle name="SAPLocked 4 2 7 2" xfId="14823"/>
    <cellStyle name="SAPLocked 4 2 8" xfId="14824"/>
    <cellStyle name="SAPLocked 4 2 8 2" xfId="14825"/>
    <cellStyle name="SAPLocked 4 2 9" xfId="14826"/>
    <cellStyle name="SAPLocked 4 2 9 2" xfId="14827"/>
    <cellStyle name="SAPLocked 4 3" xfId="14828"/>
    <cellStyle name="SAPLocked 4 3 2" xfId="14829"/>
    <cellStyle name="SAPLocked 4 4" xfId="14830"/>
    <cellStyle name="SAPLocked 4 4 2" xfId="14831"/>
    <cellStyle name="SAPLocked 4 5" xfId="14832"/>
    <cellStyle name="SAPLocked 4 5 2" xfId="14833"/>
    <cellStyle name="SAPLocked 4 6" xfId="14834"/>
    <cellStyle name="SAPLocked 4 6 2" xfId="14835"/>
    <cellStyle name="SAPLocked 4 7" xfId="14836"/>
    <cellStyle name="SAPLocked 4 7 2" xfId="14837"/>
    <cellStyle name="SAPLocked 4 8" xfId="14838"/>
    <cellStyle name="SAPLocked 4 8 2" xfId="14839"/>
    <cellStyle name="SAPLocked 4 9" xfId="14840"/>
    <cellStyle name="SAPLocked 4 9 2" xfId="14841"/>
    <cellStyle name="SAPLocked 5" xfId="14842"/>
    <cellStyle name="SAPLocked 5 10" xfId="14843"/>
    <cellStyle name="SAPLocked 5 10 2" xfId="14844"/>
    <cellStyle name="SAPLocked 5 11" xfId="14845"/>
    <cellStyle name="SAPLocked 5 11 2" xfId="14846"/>
    <cellStyle name="SAPLocked 5 12" xfId="14847"/>
    <cellStyle name="SAPLocked 5 12 2" xfId="14848"/>
    <cellStyle name="SAPLocked 5 13" xfId="14849"/>
    <cellStyle name="SAPLocked 5 2" xfId="14850"/>
    <cellStyle name="SAPLocked 5 2 10" xfId="14851"/>
    <cellStyle name="SAPLocked 5 2 10 2" xfId="14852"/>
    <cellStyle name="SAPLocked 5 2 11" xfId="14853"/>
    <cellStyle name="SAPLocked 5 2 11 2" xfId="14854"/>
    <cellStyle name="SAPLocked 5 2 12" xfId="14855"/>
    <cellStyle name="SAPLocked 5 2 2" xfId="14856"/>
    <cellStyle name="SAPLocked 5 2 2 2" xfId="14857"/>
    <cellStyle name="SAPLocked 5 2 3" xfId="14858"/>
    <cellStyle name="SAPLocked 5 2 3 2" xfId="14859"/>
    <cellStyle name="SAPLocked 5 2 4" xfId="14860"/>
    <cellStyle name="SAPLocked 5 2 4 2" xfId="14861"/>
    <cellStyle name="SAPLocked 5 2 5" xfId="14862"/>
    <cellStyle name="SAPLocked 5 2 5 2" xfId="14863"/>
    <cellStyle name="SAPLocked 5 2 6" xfId="14864"/>
    <cellStyle name="SAPLocked 5 2 6 2" xfId="14865"/>
    <cellStyle name="SAPLocked 5 2 7" xfId="14866"/>
    <cellStyle name="SAPLocked 5 2 7 2" xfId="14867"/>
    <cellStyle name="SAPLocked 5 2 8" xfId="14868"/>
    <cellStyle name="SAPLocked 5 2 8 2" xfId="14869"/>
    <cellStyle name="SAPLocked 5 2 9" xfId="14870"/>
    <cellStyle name="SAPLocked 5 2 9 2" xfId="14871"/>
    <cellStyle name="SAPLocked 5 3" xfId="14872"/>
    <cellStyle name="SAPLocked 5 3 2" xfId="14873"/>
    <cellStyle name="SAPLocked 5 4" xfId="14874"/>
    <cellStyle name="SAPLocked 5 4 2" xfId="14875"/>
    <cellStyle name="SAPLocked 5 5" xfId="14876"/>
    <cellStyle name="SAPLocked 5 5 2" xfId="14877"/>
    <cellStyle name="SAPLocked 5 6" xfId="14878"/>
    <cellStyle name="SAPLocked 5 6 2" xfId="14879"/>
    <cellStyle name="SAPLocked 5 7" xfId="14880"/>
    <cellStyle name="SAPLocked 5 7 2" xfId="14881"/>
    <cellStyle name="SAPLocked 5 8" xfId="14882"/>
    <cellStyle name="SAPLocked 5 8 2" xfId="14883"/>
    <cellStyle name="SAPLocked 5 9" xfId="14884"/>
    <cellStyle name="SAPLocked 5 9 2" xfId="14885"/>
    <cellStyle name="SAPLocked 6" xfId="14886"/>
    <cellStyle name="SAPLocked 6 10" xfId="14887"/>
    <cellStyle name="SAPLocked 6 10 2" xfId="14888"/>
    <cellStyle name="SAPLocked 6 11" xfId="14889"/>
    <cellStyle name="SAPLocked 6 11 2" xfId="14890"/>
    <cellStyle name="SAPLocked 6 12" xfId="14891"/>
    <cellStyle name="SAPLocked 6 12 2" xfId="14892"/>
    <cellStyle name="SAPLocked 6 13" xfId="14893"/>
    <cellStyle name="SAPLocked 6 2" xfId="14894"/>
    <cellStyle name="SAPLocked 6 2 10" xfId="14895"/>
    <cellStyle name="SAPLocked 6 2 10 2" xfId="14896"/>
    <cellStyle name="SAPLocked 6 2 11" xfId="14897"/>
    <cellStyle name="SAPLocked 6 2 11 2" xfId="14898"/>
    <cellStyle name="SAPLocked 6 2 12" xfId="14899"/>
    <cellStyle name="SAPLocked 6 2 2" xfId="14900"/>
    <cellStyle name="SAPLocked 6 2 2 2" xfId="14901"/>
    <cellStyle name="SAPLocked 6 2 3" xfId="14902"/>
    <cellStyle name="SAPLocked 6 2 3 2" xfId="14903"/>
    <cellStyle name="SAPLocked 6 2 4" xfId="14904"/>
    <cellStyle name="SAPLocked 6 2 4 2" xfId="14905"/>
    <cellStyle name="SAPLocked 6 2 5" xfId="14906"/>
    <cellStyle name="SAPLocked 6 2 5 2" xfId="14907"/>
    <cellStyle name="SAPLocked 6 2 6" xfId="14908"/>
    <cellStyle name="SAPLocked 6 2 6 2" xfId="14909"/>
    <cellStyle name="SAPLocked 6 2 7" xfId="14910"/>
    <cellStyle name="SAPLocked 6 2 7 2" xfId="14911"/>
    <cellStyle name="SAPLocked 6 2 8" xfId="14912"/>
    <cellStyle name="SAPLocked 6 2 8 2" xfId="14913"/>
    <cellStyle name="SAPLocked 6 2 9" xfId="14914"/>
    <cellStyle name="SAPLocked 6 2 9 2" xfId="14915"/>
    <cellStyle name="SAPLocked 6 3" xfId="14916"/>
    <cellStyle name="SAPLocked 6 3 2" xfId="14917"/>
    <cellStyle name="SAPLocked 6 4" xfId="14918"/>
    <cellStyle name="SAPLocked 6 4 2" xfId="14919"/>
    <cellStyle name="SAPLocked 6 5" xfId="14920"/>
    <cellStyle name="SAPLocked 6 5 2" xfId="14921"/>
    <cellStyle name="SAPLocked 6 6" xfId="14922"/>
    <cellStyle name="SAPLocked 6 6 2" xfId="14923"/>
    <cellStyle name="SAPLocked 6 7" xfId="14924"/>
    <cellStyle name="SAPLocked 6 7 2" xfId="14925"/>
    <cellStyle name="SAPLocked 6 8" xfId="14926"/>
    <cellStyle name="SAPLocked 6 8 2" xfId="14927"/>
    <cellStyle name="SAPLocked 6 9" xfId="14928"/>
    <cellStyle name="SAPLocked 6 9 2" xfId="14929"/>
    <cellStyle name="SAPLocked 7" xfId="14930"/>
    <cellStyle name="SAPLocked 7 10" xfId="14931"/>
    <cellStyle name="SAPLocked 7 10 2" xfId="14932"/>
    <cellStyle name="SAPLocked 7 11" xfId="14933"/>
    <cellStyle name="SAPLocked 7 11 2" xfId="14934"/>
    <cellStyle name="SAPLocked 7 12" xfId="14935"/>
    <cellStyle name="SAPLocked 7 12 2" xfId="14936"/>
    <cellStyle name="SAPLocked 7 13" xfId="14937"/>
    <cellStyle name="SAPLocked 7 2" xfId="14938"/>
    <cellStyle name="SAPLocked 7 2 10" xfId="14939"/>
    <cellStyle name="SAPLocked 7 2 10 2" xfId="14940"/>
    <cellStyle name="SAPLocked 7 2 11" xfId="14941"/>
    <cellStyle name="SAPLocked 7 2 11 2" xfId="14942"/>
    <cellStyle name="SAPLocked 7 2 12" xfId="14943"/>
    <cellStyle name="SAPLocked 7 2 2" xfId="14944"/>
    <cellStyle name="SAPLocked 7 2 2 2" xfId="14945"/>
    <cellStyle name="SAPLocked 7 2 3" xfId="14946"/>
    <cellStyle name="SAPLocked 7 2 3 2" xfId="14947"/>
    <cellStyle name="SAPLocked 7 2 4" xfId="14948"/>
    <cellStyle name="SAPLocked 7 2 4 2" xfId="14949"/>
    <cellStyle name="SAPLocked 7 2 5" xfId="14950"/>
    <cellStyle name="SAPLocked 7 2 5 2" xfId="14951"/>
    <cellStyle name="SAPLocked 7 2 6" xfId="14952"/>
    <cellStyle name="SAPLocked 7 2 6 2" xfId="14953"/>
    <cellStyle name="SAPLocked 7 2 7" xfId="14954"/>
    <cellStyle name="SAPLocked 7 2 7 2" xfId="14955"/>
    <cellStyle name="SAPLocked 7 2 8" xfId="14956"/>
    <cellStyle name="SAPLocked 7 2 8 2" xfId="14957"/>
    <cellStyle name="SAPLocked 7 2 9" xfId="14958"/>
    <cellStyle name="SAPLocked 7 2 9 2" xfId="14959"/>
    <cellStyle name="SAPLocked 7 3" xfId="14960"/>
    <cellStyle name="SAPLocked 7 3 2" xfId="14961"/>
    <cellStyle name="SAPLocked 7 4" xfId="14962"/>
    <cellStyle name="SAPLocked 7 4 2" xfId="14963"/>
    <cellStyle name="SAPLocked 7 5" xfId="14964"/>
    <cellStyle name="SAPLocked 7 5 2" xfId="14965"/>
    <cellStyle name="SAPLocked 7 6" xfId="14966"/>
    <cellStyle name="SAPLocked 7 6 2" xfId="14967"/>
    <cellStyle name="SAPLocked 7 7" xfId="14968"/>
    <cellStyle name="SAPLocked 7 7 2" xfId="14969"/>
    <cellStyle name="SAPLocked 7 8" xfId="14970"/>
    <cellStyle name="SAPLocked 7 8 2" xfId="14971"/>
    <cellStyle name="SAPLocked 7 9" xfId="14972"/>
    <cellStyle name="SAPLocked 7 9 2" xfId="14973"/>
    <cellStyle name="SAPLocked 8" xfId="14974"/>
    <cellStyle name="SAPLocked 8 10" xfId="14975"/>
    <cellStyle name="SAPLocked 8 10 2" xfId="14976"/>
    <cellStyle name="SAPLocked 8 11" xfId="14977"/>
    <cellStyle name="SAPLocked 8 11 2" xfId="14978"/>
    <cellStyle name="SAPLocked 8 12" xfId="14979"/>
    <cellStyle name="SAPLocked 8 12 2" xfId="14980"/>
    <cellStyle name="SAPLocked 8 13" xfId="14981"/>
    <cellStyle name="SAPLocked 8 2" xfId="14982"/>
    <cellStyle name="SAPLocked 8 2 10" xfId="14983"/>
    <cellStyle name="SAPLocked 8 2 10 2" xfId="14984"/>
    <cellStyle name="SAPLocked 8 2 11" xfId="14985"/>
    <cellStyle name="SAPLocked 8 2 11 2" xfId="14986"/>
    <cellStyle name="SAPLocked 8 2 12" xfId="14987"/>
    <cellStyle name="SAPLocked 8 2 2" xfId="14988"/>
    <cellStyle name="SAPLocked 8 2 2 2" xfId="14989"/>
    <cellStyle name="SAPLocked 8 2 3" xfId="14990"/>
    <cellStyle name="SAPLocked 8 2 3 2" xfId="14991"/>
    <cellStyle name="SAPLocked 8 2 4" xfId="14992"/>
    <cellStyle name="SAPLocked 8 2 4 2" xfId="14993"/>
    <cellStyle name="SAPLocked 8 2 5" xfId="14994"/>
    <cellStyle name="SAPLocked 8 2 5 2" xfId="14995"/>
    <cellStyle name="SAPLocked 8 2 6" xfId="14996"/>
    <cellStyle name="SAPLocked 8 2 6 2" xfId="14997"/>
    <cellStyle name="SAPLocked 8 2 7" xfId="14998"/>
    <cellStyle name="SAPLocked 8 2 7 2" xfId="14999"/>
    <cellStyle name="SAPLocked 8 2 8" xfId="15000"/>
    <cellStyle name="SAPLocked 8 2 8 2" xfId="15001"/>
    <cellStyle name="SAPLocked 8 2 9" xfId="15002"/>
    <cellStyle name="SAPLocked 8 2 9 2" xfId="15003"/>
    <cellStyle name="SAPLocked 8 3" xfId="15004"/>
    <cellStyle name="SAPLocked 8 3 2" xfId="15005"/>
    <cellStyle name="SAPLocked 8 4" xfId="15006"/>
    <cellStyle name="SAPLocked 8 4 2" xfId="15007"/>
    <cellStyle name="SAPLocked 8 5" xfId="15008"/>
    <cellStyle name="SAPLocked 8 5 2" xfId="15009"/>
    <cellStyle name="SAPLocked 8 6" xfId="15010"/>
    <cellStyle name="SAPLocked 8 6 2" xfId="15011"/>
    <cellStyle name="SAPLocked 8 7" xfId="15012"/>
    <cellStyle name="SAPLocked 8 7 2" xfId="15013"/>
    <cellStyle name="SAPLocked 8 8" xfId="15014"/>
    <cellStyle name="SAPLocked 8 8 2" xfId="15015"/>
    <cellStyle name="SAPLocked 8 9" xfId="15016"/>
    <cellStyle name="SAPLocked 8 9 2" xfId="15017"/>
    <cellStyle name="SAPLocked 9" xfId="15018"/>
    <cellStyle name="SAPLocked 9 10" xfId="15019"/>
    <cellStyle name="SAPLocked 9 10 2" xfId="15020"/>
    <cellStyle name="SAPLocked 9 11" xfId="15021"/>
    <cellStyle name="SAPLocked 9 11 2" xfId="15022"/>
    <cellStyle name="SAPLocked 9 12" xfId="15023"/>
    <cellStyle name="SAPLocked 9 12 2" xfId="15024"/>
    <cellStyle name="SAPLocked 9 13" xfId="15025"/>
    <cellStyle name="SAPLocked 9 2" xfId="15026"/>
    <cellStyle name="SAPLocked 9 2 10" xfId="15027"/>
    <cellStyle name="SAPLocked 9 2 10 2" xfId="15028"/>
    <cellStyle name="SAPLocked 9 2 11" xfId="15029"/>
    <cellStyle name="SAPLocked 9 2 11 2" xfId="15030"/>
    <cellStyle name="SAPLocked 9 2 12" xfId="15031"/>
    <cellStyle name="SAPLocked 9 2 2" xfId="15032"/>
    <cellStyle name="SAPLocked 9 2 2 2" xfId="15033"/>
    <cellStyle name="SAPLocked 9 2 3" xfId="15034"/>
    <cellStyle name="SAPLocked 9 2 3 2" xfId="15035"/>
    <cellStyle name="SAPLocked 9 2 4" xfId="15036"/>
    <cellStyle name="SAPLocked 9 2 4 2" xfId="15037"/>
    <cellStyle name="SAPLocked 9 2 5" xfId="15038"/>
    <cellStyle name="SAPLocked 9 2 5 2" xfId="15039"/>
    <cellStyle name="SAPLocked 9 2 6" xfId="15040"/>
    <cellStyle name="SAPLocked 9 2 6 2" xfId="15041"/>
    <cellStyle name="SAPLocked 9 2 7" xfId="15042"/>
    <cellStyle name="SAPLocked 9 2 7 2" xfId="15043"/>
    <cellStyle name="SAPLocked 9 2 8" xfId="15044"/>
    <cellStyle name="SAPLocked 9 2 8 2" xfId="15045"/>
    <cellStyle name="SAPLocked 9 2 9" xfId="15046"/>
    <cellStyle name="SAPLocked 9 2 9 2" xfId="15047"/>
    <cellStyle name="SAPLocked 9 3" xfId="15048"/>
    <cellStyle name="SAPLocked 9 3 2" xfId="15049"/>
    <cellStyle name="SAPLocked 9 4" xfId="15050"/>
    <cellStyle name="SAPLocked 9 4 2" xfId="15051"/>
    <cellStyle name="SAPLocked 9 5" xfId="15052"/>
    <cellStyle name="SAPLocked 9 5 2" xfId="15053"/>
    <cellStyle name="SAPLocked 9 6" xfId="15054"/>
    <cellStyle name="SAPLocked 9 6 2" xfId="15055"/>
    <cellStyle name="SAPLocked 9 7" xfId="15056"/>
    <cellStyle name="SAPLocked 9 7 2" xfId="15057"/>
    <cellStyle name="SAPLocked 9 8" xfId="15058"/>
    <cellStyle name="SAPLocked 9 8 2" xfId="15059"/>
    <cellStyle name="SAPLocked 9 9" xfId="15060"/>
    <cellStyle name="SAPLocked 9 9 2" xfId="15061"/>
    <cellStyle name="SAPMemberCell" xfId="15062"/>
    <cellStyle name="SAPMemberTotalCell" xfId="15063"/>
    <cellStyle name="Standard_CORE_20040805_Movement types_Sets_V0.1_e" xfId="15064"/>
    <cellStyle name="STYL5 - Style5" xfId="15065"/>
    <cellStyle name="STYL5 - Style5 2" xfId="15066"/>
    <cellStyle name="STYL5 - Style5 2 2" xfId="15067"/>
    <cellStyle name="STYL5 - Style5 3" xfId="15068"/>
    <cellStyle name="STYL5 - Style5 3 2" xfId="15069"/>
    <cellStyle name="STYL6 - Style6" xfId="15070"/>
    <cellStyle name="STYL6 - Style6 2" xfId="15071"/>
    <cellStyle name="STYL6 - Style6 2 2" xfId="15072"/>
    <cellStyle name="STYL6 - Style6 3" xfId="15073"/>
    <cellStyle name="STYL6 - Style6 3 2" xfId="15074"/>
    <cellStyle name="STYLE1 - Style1" xfId="15075"/>
    <cellStyle name="STYLE1 - Style1 2" xfId="15076"/>
    <cellStyle name="STYLE1 - Style1 2 2" xfId="15077"/>
    <cellStyle name="STYLE1 - Style1 3" xfId="15078"/>
    <cellStyle name="STYLE1 - Style1 3 2" xfId="15079"/>
    <cellStyle name="STYLE2 - Style2" xfId="15080"/>
    <cellStyle name="STYLE2 - Style2 2" xfId="15081"/>
    <cellStyle name="STYLE2 - Style2 2 2" xfId="15082"/>
    <cellStyle name="STYLE2 - Style2 3" xfId="15083"/>
    <cellStyle name="STYLE2 - Style2 3 2" xfId="15084"/>
    <cellStyle name="STYLE3 - Style3" xfId="15085"/>
    <cellStyle name="STYLE3 - Style3 2" xfId="15086"/>
    <cellStyle name="STYLE3 - Style3 2 2" xfId="15087"/>
    <cellStyle name="STYLE3 - Style3 3" xfId="15088"/>
    <cellStyle name="STYLE3 - Style3 3 2" xfId="15089"/>
    <cellStyle name="STYLE4 - Style4" xfId="15090"/>
    <cellStyle name="STYLE4 - Style4 2" xfId="15091"/>
    <cellStyle name="STYLE4 - Style4 2 2" xfId="15092"/>
    <cellStyle name="STYLE4 - Style4 3" xfId="15093"/>
    <cellStyle name="STYLE4 - Style4 3 2" xfId="15094"/>
    <cellStyle name="Table  - Style5" xfId="15095"/>
    <cellStyle name="Text" xfId="15096"/>
    <cellStyle name="Title  - Style6" xfId="15097"/>
    <cellStyle name="Title 10" xfId="1991"/>
    <cellStyle name="Title 11" xfId="1992"/>
    <cellStyle name="Title 12" xfId="1993"/>
    <cellStyle name="Title 13" xfId="1994"/>
    <cellStyle name="Title 14" xfId="1995"/>
    <cellStyle name="Title 15" xfId="1996"/>
    <cellStyle name="Title 16" xfId="1997"/>
    <cellStyle name="Title 17" xfId="1998"/>
    <cellStyle name="Title 17 2" xfId="1999"/>
    <cellStyle name="Title 17 3" xfId="2000"/>
    <cellStyle name="Title 17 4" xfId="2001"/>
    <cellStyle name="Title 17 5" xfId="2002"/>
    <cellStyle name="Title 18" xfId="2003"/>
    <cellStyle name="Title 19" xfId="2004"/>
    <cellStyle name="Title 2" xfId="2005"/>
    <cellStyle name="Title 2 2" xfId="2006"/>
    <cellStyle name="Title 2 2 2" xfId="2007"/>
    <cellStyle name="Title 2 2 3" xfId="2008"/>
    <cellStyle name="Title 2 2 4" xfId="2009"/>
    <cellStyle name="Title 2 2 5" xfId="2010"/>
    <cellStyle name="Title 2 3" xfId="2011"/>
    <cellStyle name="Title 2 4" xfId="2012"/>
    <cellStyle name="Title 2 5" xfId="2013"/>
    <cellStyle name="Title 2 6" xfId="2014"/>
    <cellStyle name="Title 2 7" xfId="2015"/>
    <cellStyle name="Title 2 8" xfId="2016"/>
    <cellStyle name="Title 20" xfId="2017"/>
    <cellStyle name="Title 21" xfId="2018"/>
    <cellStyle name="Title 22" xfId="2019"/>
    <cellStyle name="Title 3" xfId="2020"/>
    <cellStyle name="Title 3 2" xfId="15098"/>
    <cellStyle name="Title 4" xfId="2021"/>
    <cellStyle name="Title 5" xfId="2022"/>
    <cellStyle name="Title 6" xfId="2023"/>
    <cellStyle name="Title 7" xfId="2024"/>
    <cellStyle name="Title 8" xfId="2025"/>
    <cellStyle name="Title 9" xfId="2026"/>
    <cellStyle name="Total 10" xfId="2027"/>
    <cellStyle name="Total 11" xfId="2028"/>
    <cellStyle name="Total 12" xfId="2029"/>
    <cellStyle name="Total 13" xfId="2030"/>
    <cellStyle name="Total 14" xfId="2031"/>
    <cellStyle name="Total 15" xfId="2032"/>
    <cellStyle name="Total 16" xfId="2033"/>
    <cellStyle name="Total 17" xfId="2034"/>
    <cellStyle name="Total 17 2" xfId="15099"/>
    <cellStyle name="Total 17 3" xfId="15100"/>
    <cellStyle name="Total 17 4" xfId="15101"/>
    <cellStyle name="Total 18" xfId="2035"/>
    <cellStyle name="Total 19" xfId="2036"/>
    <cellStyle name="Total 2" xfId="2037"/>
    <cellStyle name="Total 2 2" xfId="2038"/>
    <cellStyle name="Total 2 2 2" xfId="2039"/>
    <cellStyle name="Total 2 2 2 2" xfId="2040"/>
    <cellStyle name="Total 2 2 2 3" xfId="2041"/>
    <cellStyle name="Total 2 2 2 4" xfId="2042"/>
    <cellStyle name="Total 2 2 2 5" xfId="2043"/>
    <cellStyle name="Total 2 2 3" xfId="2044"/>
    <cellStyle name="Total 2 2 4" xfId="2045"/>
    <cellStyle name="Total 2 2 5" xfId="2046"/>
    <cellStyle name="Total 2 3" xfId="2047"/>
    <cellStyle name="Total 2 3 2" xfId="15102"/>
    <cellStyle name="Total 2 4" xfId="2048"/>
    <cellStyle name="Total 2 4 2" xfId="15103"/>
    <cellStyle name="Total 2 5" xfId="2049"/>
    <cellStyle name="Total 2 5 2" xfId="15104"/>
    <cellStyle name="Total 2 6" xfId="2050"/>
    <cellStyle name="Total 2 6 2" xfId="15105"/>
    <cellStyle name="Total 2 7" xfId="2051"/>
    <cellStyle name="Total 2 7 2" xfId="15106"/>
    <cellStyle name="Total 2 8" xfId="2052"/>
    <cellStyle name="Total 2 9" xfId="2053"/>
    <cellStyle name="Total 20" xfId="2054"/>
    <cellStyle name="Total 21" xfId="2055"/>
    <cellStyle name="Total 22" xfId="2056"/>
    <cellStyle name="Total 23" xfId="2057"/>
    <cellStyle name="Total 24" xfId="2058"/>
    <cellStyle name="Total 3" xfId="2059"/>
    <cellStyle name="Total 3 2" xfId="15107"/>
    <cellStyle name="Total 3 2 2" xfId="15108"/>
    <cellStyle name="Total 3 3" xfId="15109"/>
    <cellStyle name="Total 4" xfId="2060"/>
    <cellStyle name="Total 4 2" xfId="15110"/>
    <cellStyle name="Total 5" xfId="2061"/>
    <cellStyle name="Total 6" xfId="2062"/>
    <cellStyle name="Total 7" xfId="2063"/>
    <cellStyle name="Total 8" xfId="2064"/>
    <cellStyle name="Total 9" xfId="2065"/>
    <cellStyle name="TotCol - Style7" xfId="15111"/>
    <cellStyle name="TotRow - Style8" xfId="15112"/>
    <cellStyle name="Undefiniert" xfId="15113"/>
    <cellStyle name="Undefiniert 2" xfId="15114"/>
    <cellStyle name="UploadThisRowValue" xfId="15115"/>
    <cellStyle name="UploadThisRowValue 2" xfId="15116"/>
    <cellStyle name="UploadThisRowValue 2 2" xfId="15117"/>
    <cellStyle name="UploadThisRowValue 3" xfId="15118"/>
    <cellStyle name="Warning Text 10" xfId="2066"/>
    <cellStyle name="Warning Text 11" xfId="2067"/>
    <cellStyle name="Warning Text 12" xfId="2068"/>
    <cellStyle name="Warning Text 13" xfId="2069"/>
    <cellStyle name="Warning Text 14" xfId="2070"/>
    <cellStyle name="Warning Text 15" xfId="2071"/>
    <cellStyle name="Warning Text 16" xfId="2072"/>
    <cellStyle name="Warning Text 17" xfId="2073"/>
    <cellStyle name="Warning Text 18" xfId="2074"/>
    <cellStyle name="Warning Text 19" xfId="2075"/>
    <cellStyle name="Warning Text 2" xfId="2076"/>
    <cellStyle name="Warning Text 2 2" xfId="2077"/>
    <cellStyle name="Warning Text 2 2 2" xfId="2078"/>
    <cellStyle name="Warning Text 2 2 2 2" xfId="2079"/>
    <cellStyle name="Warning Text 2 2 2 3" xfId="2080"/>
    <cellStyle name="Warning Text 2 2 2 4" xfId="2081"/>
    <cellStyle name="Warning Text 2 2 2 5" xfId="2082"/>
    <cellStyle name="Warning Text 2 2 3" xfId="2083"/>
    <cellStyle name="Warning Text 2 2 4" xfId="2084"/>
    <cellStyle name="Warning Text 2 2 5" xfId="2085"/>
    <cellStyle name="Warning Text 2 3" xfId="2086"/>
    <cellStyle name="Warning Text 2 4" xfId="2087"/>
    <cellStyle name="Warning Text 2 5" xfId="2088"/>
    <cellStyle name="Warning Text 2 6" xfId="2089"/>
    <cellStyle name="Warning Text 2 7" xfId="2090"/>
    <cellStyle name="Warning Text 2 8" xfId="2091"/>
    <cellStyle name="Warning Text 2 9" xfId="2092"/>
    <cellStyle name="Warning Text 20" xfId="2093"/>
    <cellStyle name="Warning Text 21" xfId="2094"/>
    <cellStyle name="Warning Text 22" xfId="2095"/>
    <cellStyle name="Warning Text 3" xfId="2096"/>
    <cellStyle name="Warning Text 3 2" xfId="15119"/>
    <cellStyle name="Warning Text 4" xfId="2097"/>
    <cellStyle name="Warning Text 4 2" xfId="15120"/>
    <cellStyle name="Warning Text 5" xfId="2098"/>
    <cellStyle name="Warning Text 6" xfId="2099"/>
    <cellStyle name="Warning Text 7" xfId="2100"/>
    <cellStyle name="Warning Text 8" xfId="2101"/>
    <cellStyle name="Warning Text 9" xfId="2102"/>
  </cellStyles>
  <dxfs count="0"/>
  <tableStyles count="0" defaultTableStyle="TableStyleMedium9" defaultPivotStyle="PivotStyleLight16"/>
  <colors>
    <mruColors>
      <color rgb="FFFF66FF"/>
      <color rgb="FFFF0066"/>
      <color rgb="FF00FF00"/>
      <color rgb="FF0000FF"/>
      <color rgb="FFFF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evenue%20Volume%20Analysis%20Reports/2016/Revenue%20Volume%20Analysis%202016-06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ff\The%20Prime%20Group,%20LLC\Prime%20-%20Documents\LG&amp;E\LG&amp;E%20KU%202016%20Rate%20Case\Settlement%20Discussions\Consumption%20Analysis\Att_LGE_PSC_1-53_ElecScheduleM_Forecasted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E008978/Desktop/LGE%20Forecasted%20Test%20Year%20Jul17%20-%20Ju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heet5"/>
      <sheetName val="Sheet7"/>
      <sheetName val="Sheet8"/>
      <sheetName val="Sheet9"/>
      <sheetName val="Sheet6"/>
      <sheetName val="Sheet2"/>
      <sheetName val="Sheet3"/>
      <sheetName val="Summary"/>
      <sheetName val="Sheet18"/>
      <sheetName val="Sheet19"/>
      <sheetName val="Rate Summary"/>
      <sheetName val="Data==&gt;"/>
      <sheetName val="12MonResults"/>
      <sheetName val="12MonLights"/>
      <sheetName val="12MonPoles"/>
      <sheetName val="Forecast Sources ==&gt;"/>
      <sheetName val="Rates"/>
      <sheetName val="LightingRates"/>
      <sheetName val="PoleRates"/>
      <sheetName val="MiscData"/>
      <sheetName val="KY Schedule M for Rates - Elect"/>
      <sheetName val="2019BP Customers"/>
      <sheetName val="2019BP Calendar Energy"/>
      <sheetName val="2019BP Billed Demands"/>
      <sheetName val="Lighting Summary for Rates"/>
      <sheetName val="ECR in Base Rates"/>
      <sheetName val="Sheet20"/>
      <sheetName val="Sheet21"/>
    </sheetNames>
    <sheetDataSet>
      <sheetData sheetId="0">
        <row r="2">
          <cell r="A2" t="str">
            <v>Date Block</v>
          </cell>
        </row>
        <row r="4">
          <cell r="B4" t="str">
            <v>RTS</v>
          </cell>
          <cell r="E4" t="str">
            <v>20180201KUCIE550</v>
          </cell>
          <cell r="F4">
            <v>1500</v>
          </cell>
          <cell r="G4">
            <v>3.058E-2</v>
          </cell>
          <cell r="J4">
            <v>0</v>
          </cell>
          <cell r="K4">
            <v>2.6089999999999999E-2</v>
          </cell>
          <cell r="L4">
            <v>4.4900000000000009E-3</v>
          </cell>
          <cell r="O4">
            <v>2.23</v>
          </cell>
          <cell r="P4">
            <v>5.18</v>
          </cell>
          <cell r="Q4">
            <v>6.55</v>
          </cell>
          <cell r="S4">
            <v>0.74</v>
          </cell>
        </row>
        <row r="5">
          <cell r="B5" t="str">
            <v>RTS</v>
          </cell>
          <cell r="E5" t="str">
            <v>20180201KUCIE555</v>
          </cell>
          <cell r="F5">
            <v>1500</v>
          </cell>
          <cell r="G5">
            <v>3.058E-2</v>
          </cell>
          <cell r="J5">
            <v>0</v>
          </cell>
          <cell r="K5">
            <v>2.6089999999999999E-2</v>
          </cell>
          <cell r="L5">
            <v>4.4900000000000009E-3</v>
          </cell>
          <cell r="O5">
            <v>2.23</v>
          </cell>
          <cell r="P5">
            <v>5.18</v>
          </cell>
          <cell r="Q5">
            <v>6.55</v>
          </cell>
          <cell r="S5">
            <v>0.74</v>
          </cell>
        </row>
        <row r="6">
          <cell r="B6" t="str">
            <v>PSP</v>
          </cell>
          <cell r="E6" t="str">
            <v>20180201KUCIE561</v>
          </cell>
          <cell r="F6">
            <v>240</v>
          </cell>
          <cell r="G6">
            <v>3.1710000000000002E-2</v>
          </cell>
          <cell r="J6">
            <v>0</v>
          </cell>
          <cell r="K6">
            <v>2.6089999999999999E-2</v>
          </cell>
          <cell r="L6">
            <v>5.6200000000000035E-3</v>
          </cell>
          <cell r="P6">
            <v>19.02</v>
          </cell>
          <cell r="Q6">
            <v>21.21</v>
          </cell>
          <cell r="S6">
            <v>3.44</v>
          </cell>
        </row>
        <row r="7">
          <cell r="B7" t="str">
            <v>PSS</v>
          </cell>
          <cell r="E7" t="str">
            <v>20180201KUCIE562</v>
          </cell>
          <cell r="F7">
            <v>90</v>
          </cell>
          <cell r="G7">
            <v>3.27E-2</v>
          </cell>
          <cell r="J7">
            <v>0</v>
          </cell>
          <cell r="K7">
            <v>2.6089999999999999E-2</v>
          </cell>
          <cell r="L7">
            <v>6.6100000000000013E-3</v>
          </cell>
          <cell r="P7">
            <v>18.809999999999999</v>
          </cell>
          <cell r="Q7">
            <v>21.03</v>
          </cell>
          <cell r="S7">
            <v>3.44</v>
          </cell>
        </row>
        <row r="8">
          <cell r="B8" t="str">
            <v>TODP</v>
          </cell>
          <cell r="E8" t="str">
            <v>20180201KUCIE563</v>
          </cell>
          <cell r="F8">
            <v>330</v>
          </cell>
          <cell r="G8">
            <v>3.1359999999999999E-2</v>
          </cell>
          <cell r="J8">
            <v>0</v>
          </cell>
          <cell r="K8">
            <v>2.6089999999999999E-2</v>
          </cell>
          <cell r="L8">
            <v>5.2700000000000004E-3</v>
          </cell>
          <cell r="O8">
            <v>3.03</v>
          </cell>
          <cell r="P8">
            <v>5.31</v>
          </cell>
          <cell r="Q8">
            <v>6.71</v>
          </cell>
          <cell r="S8">
            <v>0.84</v>
          </cell>
        </row>
        <row r="9">
          <cell r="B9" t="str">
            <v>PSP</v>
          </cell>
          <cell r="E9" t="str">
            <v>20180201KUCIE566</v>
          </cell>
          <cell r="F9">
            <v>240</v>
          </cell>
          <cell r="G9">
            <v>3.1710000000000002E-2</v>
          </cell>
          <cell r="J9">
            <v>0</v>
          </cell>
          <cell r="K9">
            <v>2.6089999999999999E-2</v>
          </cell>
          <cell r="L9">
            <v>5.6200000000000035E-3</v>
          </cell>
          <cell r="P9">
            <v>19.02</v>
          </cell>
          <cell r="Q9">
            <v>21.21</v>
          </cell>
          <cell r="S9">
            <v>3.44</v>
          </cell>
        </row>
        <row r="10">
          <cell r="B10" t="str">
            <v>PSS</v>
          </cell>
          <cell r="E10" t="str">
            <v>20180201KUCIE568</v>
          </cell>
          <cell r="F10">
            <v>90</v>
          </cell>
          <cell r="G10">
            <v>3.27E-2</v>
          </cell>
          <cell r="J10">
            <v>0</v>
          </cell>
          <cell r="K10">
            <v>2.6089999999999999E-2</v>
          </cell>
          <cell r="L10">
            <v>6.6100000000000013E-3</v>
          </cell>
          <cell r="P10">
            <v>18.809999999999999</v>
          </cell>
          <cell r="Q10">
            <v>21.03</v>
          </cell>
          <cell r="S10">
            <v>3.44</v>
          </cell>
        </row>
        <row r="11">
          <cell r="B11" t="str">
            <v>TODP</v>
          </cell>
          <cell r="E11" t="str">
            <v>20180201KUCIE571</v>
          </cell>
          <cell r="F11">
            <v>330</v>
          </cell>
          <cell r="G11">
            <v>3.1359999999999999E-2</v>
          </cell>
          <cell r="J11">
            <v>0</v>
          </cell>
          <cell r="K11">
            <v>2.6089999999999999E-2</v>
          </cell>
          <cell r="L11">
            <v>5.2700000000000004E-3</v>
          </cell>
          <cell r="O11">
            <v>3.03</v>
          </cell>
          <cell r="P11">
            <v>5.31</v>
          </cell>
          <cell r="Q11">
            <v>6.71</v>
          </cell>
          <cell r="S11">
            <v>0.84</v>
          </cell>
        </row>
        <row r="12">
          <cell r="B12" t="str">
            <v>TODS</v>
          </cell>
          <cell r="E12" t="str">
            <v>20180201KUCIE572</v>
          </cell>
          <cell r="F12">
            <v>200</v>
          </cell>
          <cell r="G12">
            <v>3.2289999999999999E-2</v>
          </cell>
          <cell r="J12">
            <v>0</v>
          </cell>
          <cell r="K12">
            <v>2.6089999999999999E-2</v>
          </cell>
          <cell r="L12">
            <v>6.2000000000000006E-3</v>
          </cell>
          <cell r="O12">
            <v>3.03</v>
          </cell>
          <cell r="P12">
            <v>6.41</v>
          </cell>
          <cell r="Q12">
            <v>8.09</v>
          </cell>
          <cell r="S12">
            <v>1.01</v>
          </cell>
        </row>
        <row r="13">
          <cell r="B13" t="str">
            <v>PSS</v>
          </cell>
          <cell r="E13" t="str">
            <v>20180201KUCIE717</v>
          </cell>
          <cell r="F13">
            <v>90</v>
          </cell>
          <cell r="G13">
            <v>3.27E-2</v>
          </cell>
          <cell r="J13">
            <v>0</v>
          </cell>
          <cell r="K13">
            <v>2.6089999999999999E-2</v>
          </cell>
          <cell r="L13">
            <v>6.6100000000000013E-3</v>
          </cell>
          <cell r="P13">
            <v>18.809999999999999</v>
          </cell>
          <cell r="Q13">
            <v>21.03</v>
          </cell>
          <cell r="S13">
            <v>3.44</v>
          </cell>
        </row>
        <row r="14">
          <cell r="B14" t="str">
            <v>PSS</v>
          </cell>
          <cell r="E14" t="str">
            <v>20180201KUCIE719</v>
          </cell>
          <cell r="F14">
            <v>90</v>
          </cell>
          <cell r="G14">
            <v>3.27E-2</v>
          </cell>
          <cell r="J14">
            <v>0</v>
          </cell>
          <cell r="K14">
            <v>2.6089999999999999E-2</v>
          </cell>
          <cell r="L14">
            <v>6.6100000000000013E-3</v>
          </cell>
          <cell r="P14">
            <v>18.809999999999999</v>
          </cell>
          <cell r="Q14">
            <v>21.03</v>
          </cell>
          <cell r="S14">
            <v>3.44</v>
          </cell>
        </row>
        <row r="15">
          <cell r="B15" t="str">
            <v>GS</v>
          </cell>
          <cell r="E15" t="str">
            <v>20180201KUCME110</v>
          </cell>
          <cell r="F15">
            <v>31.5</v>
          </cell>
          <cell r="G15">
            <v>0.10489999999999999</v>
          </cell>
          <cell r="J15">
            <v>1.359E-2</v>
          </cell>
          <cell r="K15">
            <v>2.6089999999999999E-2</v>
          </cell>
          <cell r="L15">
            <v>6.5219999999999986E-2</v>
          </cell>
        </row>
        <row r="16">
          <cell r="B16" t="str">
            <v>GS</v>
          </cell>
          <cell r="E16" t="str">
            <v>20180201KUCME110DS</v>
          </cell>
          <cell r="F16">
            <v>31.5</v>
          </cell>
          <cell r="G16">
            <v>0.10489999999999999</v>
          </cell>
          <cell r="J16">
            <v>1.359E-2</v>
          </cell>
          <cell r="K16">
            <v>2.6089999999999999E-2</v>
          </cell>
          <cell r="L16">
            <v>6.5219999999999986E-2</v>
          </cell>
        </row>
        <row r="17">
          <cell r="B17" t="str">
            <v>GS</v>
          </cell>
          <cell r="E17" t="str">
            <v>20180201KUCME112</v>
          </cell>
          <cell r="F17">
            <v>31.5</v>
          </cell>
          <cell r="G17">
            <v>0.10489999999999999</v>
          </cell>
          <cell r="J17">
            <v>1.359E-2</v>
          </cell>
          <cell r="K17">
            <v>2.6089999999999999E-2</v>
          </cell>
          <cell r="L17">
            <v>6.5219999999999986E-2</v>
          </cell>
        </row>
        <row r="18">
          <cell r="B18" t="str">
            <v>GS3</v>
          </cell>
          <cell r="E18" t="str">
            <v>20180201KUCME113</v>
          </cell>
          <cell r="F18">
            <v>50.4</v>
          </cell>
          <cell r="G18">
            <v>0.10489999999999999</v>
          </cell>
          <cell r="J18">
            <v>1.359E-2</v>
          </cell>
          <cell r="K18">
            <v>2.6089999999999999E-2</v>
          </cell>
          <cell r="L18">
            <v>6.5219999999999986E-2</v>
          </cell>
        </row>
        <row r="19">
          <cell r="B19" t="str">
            <v>GS3</v>
          </cell>
          <cell r="E19" t="str">
            <v>20180201KUCME113DS</v>
          </cell>
          <cell r="F19">
            <v>50.4</v>
          </cell>
          <cell r="G19">
            <v>0.10489999999999999</v>
          </cell>
          <cell r="J19">
            <v>1.359E-2</v>
          </cell>
          <cell r="K19">
            <v>2.6089999999999999E-2</v>
          </cell>
          <cell r="L19">
            <v>6.5219999999999986E-2</v>
          </cell>
        </row>
        <row r="20">
          <cell r="B20" t="str">
            <v>AES</v>
          </cell>
          <cell r="E20" t="str">
            <v>20180201KUCME220</v>
          </cell>
          <cell r="F20">
            <v>85</v>
          </cell>
          <cell r="G20">
            <v>8.2439999999999999E-2</v>
          </cell>
          <cell r="J20">
            <v>8.0400000000000003E-3</v>
          </cell>
          <cell r="K20">
            <v>2.6089999999999999E-2</v>
          </cell>
          <cell r="L20">
            <v>4.8309999999999992E-2</v>
          </cell>
        </row>
        <row r="21">
          <cell r="B21" t="str">
            <v>AES</v>
          </cell>
          <cell r="E21" t="str">
            <v>20180201KUCME221</v>
          </cell>
          <cell r="F21">
            <v>85</v>
          </cell>
          <cell r="G21">
            <v>8.2439999999999999E-2</v>
          </cell>
          <cell r="J21">
            <v>8.0400000000000003E-3</v>
          </cell>
          <cell r="K21">
            <v>2.6089999999999999E-2</v>
          </cell>
          <cell r="L21">
            <v>4.8309999999999992E-2</v>
          </cell>
        </row>
        <row r="22">
          <cell r="B22" t="str">
            <v>AES3</v>
          </cell>
          <cell r="E22" t="str">
            <v>20180201KUCME223</v>
          </cell>
          <cell r="F22">
            <v>140</v>
          </cell>
          <cell r="G22">
            <v>8.2439999999999999E-2</v>
          </cell>
          <cell r="J22">
            <v>8.0400000000000003E-3</v>
          </cell>
          <cell r="K22">
            <v>2.6089999999999999E-2</v>
          </cell>
          <cell r="L22">
            <v>4.8309999999999992E-2</v>
          </cell>
        </row>
        <row r="23">
          <cell r="B23" t="str">
            <v>AES3</v>
          </cell>
          <cell r="E23" t="str">
            <v>20180201KUCME224</v>
          </cell>
          <cell r="F23">
            <v>140</v>
          </cell>
          <cell r="G23">
            <v>8.2439999999999999E-2</v>
          </cell>
          <cell r="J23">
            <v>8.0400000000000003E-3</v>
          </cell>
          <cell r="K23">
            <v>2.6089999999999999E-2</v>
          </cell>
          <cell r="L23">
            <v>4.8309999999999992E-2</v>
          </cell>
        </row>
        <row r="24">
          <cell r="B24" t="str">
            <v>AES3</v>
          </cell>
          <cell r="E24" t="str">
            <v>20180201KUCME225</v>
          </cell>
          <cell r="F24">
            <v>140</v>
          </cell>
          <cell r="G24">
            <v>8.2439999999999999E-2</v>
          </cell>
          <cell r="J24">
            <v>8.0400000000000003E-3</v>
          </cell>
          <cell r="K24">
            <v>2.6089999999999999E-2</v>
          </cell>
          <cell r="L24">
            <v>4.8309999999999992E-2</v>
          </cell>
        </row>
        <row r="25">
          <cell r="B25" t="str">
            <v>AES</v>
          </cell>
          <cell r="E25" t="str">
            <v>20180201KUCME226</v>
          </cell>
          <cell r="F25">
            <v>85</v>
          </cell>
          <cell r="G25">
            <v>8.2439999999999999E-2</v>
          </cell>
          <cell r="J25">
            <v>8.0400000000000003E-3</v>
          </cell>
          <cell r="K25">
            <v>2.6089999999999999E-2</v>
          </cell>
          <cell r="L25">
            <v>4.8309999999999992E-2</v>
          </cell>
        </row>
        <row r="26">
          <cell r="B26" t="str">
            <v>AES3</v>
          </cell>
          <cell r="E26" t="str">
            <v>20180201KUCME227</v>
          </cell>
          <cell r="F26">
            <v>140</v>
          </cell>
          <cell r="G26">
            <v>8.2439999999999999E-2</v>
          </cell>
          <cell r="J26">
            <v>8.0400000000000003E-3</v>
          </cell>
          <cell r="K26">
            <v>2.6089999999999999E-2</v>
          </cell>
          <cell r="L26">
            <v>4.8309999999999992E-2</v>
          </cell>
        </row>
        <row r="27">
          <cell r="B27" t="str">
            <v>LE</v>
          </cell>
          <cell r="E27" t="str">
            <v>20180201KUCME290</v>
          </cell>
          <cell r="F27">
            <v>0</v>
          </cell>
          <cell r="G27">
            <v>7.2639999999999996E-2</v>
          </cell>
          <cell r="J27">
            <v>9.4999999999999998E-3</v>
          </cell>
          <cell r="K27">
            <v>2.6089999999999999E-2</v>
          </cell>
          <cell r="L27">
            <v>3.705E-2</v>
          </cell>
        </row>
        <row r="28">
          <cell r="B28" t="str">
            <v>LE</v>
          </cell>
          <cell r="E28" t="str">
            <v>20180201KUCME291</v>
          </cell>
          <cell r="F28">
            <v>0</v>
          </cell>
          <cell r="G28">
            <v>7.2639999999999996E-2</v>
          </cell>
          <cell r="J28">
            <v>9.4999999999999998E-3</v>
          </cell>
          <cell r="K28">
            <v>2.6089999999999999E-2</v>
          </cell>
          <cell r="L28">
            <v>3.705E-2</v>
          </cell>
        </row>
        <row r="29">
          <cell r="B29" t="str">
            <v>LE</v>
          </cell>
          <cell r="E29" t="str">
            <v>20180201KUCME292</v>
          </cell>
          <cell r="F29">
            <v>0</v>
          </cell>
          <cell r="G29">
            <v>7.2639999999999996E-2</v>
          </cell>
          <cell r="J29">
            <v>9.4999999999999998E-3</v>
          </cell>
          <cell r="K29">
            <v>2.6089999999999999E-2</v>
          </cell>
          <cell r="L29">
            <v>3.705E-2</v>
          </cell>
        </row>
        <row r="30">
          <cell r="B30" t="str">
            <v>TE</v>
          </cell>
          <cell r="E30" t="str">
            <v>20180201KUCME295</v>
          </cell>
          <cell r="F30">
            <v>4</v>
          </cell>
          <cell r="G30">
            <v>8.9550000000000005E-2</v>
          </cell>
          <cell r="J30">
            <v>9.4999999999999998E-3</v>
          </cell>
          <cell r="K30">
            <v>2.6089999999999999E-2</v>
          </cell>
          <cell r="L30">
            <v>5.3960000000000008E-2</v>
          </cell>
        </row>
        <row r="31">
          <cell r="B31" t="str">
            <v>TE</v>
          </cell>
          <cell r="E31" t="str">
            <v>20180201KUCME297</v>
          </cell>
          <cell r="F31">
            <v>4</v>
          </cell>
          <cell r="G31">
            <v>8.9550000000000005E-2</v>
          </cell>
          <cell r="J31">
            <v>9.4999999999999998E-3</v>
          </cell>
          <cell r="K31">
            <v>2.6089999999999999E-2</v>
          </cell>
          <cell r="L31">
            <v>5.3960000000000008E-2</v>
          </cell>
        </row>
        <row r="32">
          <cell r="B32" t="str">
            <v>RTS</v>
          </cell>
          <cell r="E32" t="str">
            <v>20180201KUCME550</v>
          </cell>
          <cell r="F32">
            <v>1500</v>
          </cell>
          <cell r="G32">
            <v>3.058E-2</v>
          </cell>
          <cell r="J32">
            <v>0</v>
          </cell>
          <cell r="K32">
            <v>2.6089999999999999E-2</v>
          </cell>
          <cell r="L32">
            <v>4.4900000000000009E-3</v>
          </cell>
          <cell r="O32">
            <v>2.23</v>
          </cell>
          <cell r="P32">
            <v>5.18</v>
          </cell>
          <cell r="Q32">
            <v>6.55</v>
          </cell>
          <cell r="S32">
            <v>0.74</v>
          </cell>
        </row>
        <row r="33">
          <cell r="B33" t="str">
            <v>PS</v>
          </cell>
          <cell r="E33" t="str">
            <v>20180201KUCME561</v>
          </cell>
          <cell r="F33">
            <v>240</v>
          </cell>
          <cell r="G33">
            <v>3.1710000000000002E-2</v>
          </cell>
          <cell r="J33">
            <v>0</v>
          </cell>
          <cell r="K33">
            <v>2.6089999999999999E-2</v>
          </cell>
          <cell r="L33">
            <v>5.6200000000000035E-3</v>
          </cell>
          <cell r="P33">
            <v>19.02</v>
          </cell>
          <cell r="Q33">
            <v>21.21</v>
          </cell>
          <cell r="S33">
            <v>3.44</v>
          </cell>
        </row>
        <row r="34">
          <cell r="B34" t="str">
            <v>PS</v>
          </cell>
          <cell r="E34" t="str">
            <v>20180201KUCME562</v>
          </cell>
          <cell r="F34">
            <v>90</v>
          </cell>
          <cell r="G34">
            <v>3.27E-2</v>
          </cell>
          <cell r="J34">
            <v>0</v>
          </cell>
          <cell r="K34">
            <v>2.6089999999999999E-2</v>
          </cell>
          <cell r="L34">
            <v>6.6100000000000013E-3</v>
          </cell>
          <cell r="P34">
            <v>18.809999999999999</v>
          </cell>
          <cell r="Q34">
            <v>21.03</v>
          </cell>
          <cell r="S34">
            <v>3.44</v>
          </cell>
        </row>
        <row r="35">
          <cell r="B35" t="str">
            <v>PS</v>
          </cell>
          <cell r="E35" t="str">
            <v>20180201KUCME566</v>
          </cell>
          <cell r="F35">
            <v>240</v>
          </cell>
          <cell r="G35">
            <v>3.1710000000000002E-2</v>
          </cell>
          <cell r="J35">
            <v>0</v>
          </cell>
          <cell r="K35">
            <v>2.6089999999999999E-2</v>
          </cell>
          <cell r="L35">
            <v>5.6200000000000035E-3</v>
          </cell>
          <cell r="P35">
            <v>19.02</v>
          </cell>
          <cell r="Q35">
            <v>21.21</v>
          </cell>
          <cell r="S35">
            <v>3.44</v>
          </cell>
        </row>
        <row r="36">
          <cell r="B36" t="str">
            <v>PS</v>
          </cell>
          <cell r="E36" t="str">
            <v>20180201KUCME568</v>
          </cell>
          <cell r="F36">
            <v>90</v>
          </cell>
          <cell r="G36">
            <v>3.27E-2</v>
          </cell>
          <cell r="J36">
            <v>0</v>
          </cell>
          <cell r="K36">
            <v>2.6089999999999999E-2</v>
          </cell>
          <cell r="L36">
            <v>6.6100000000000013E-3</v>
          </cell>
          <cell r="P36">
            <v>18.809999999999999</v>
          </cell>
          <cell r="Q36">
            <v>21.03</v>
          </cell>
          <cell r="S36">
            <v>3.44</v>
          </cell>
        </row>
        <row r="37">
          <cell r="B37" t="str">
            <v>TODP</v>
          </cell>
          <cell r="E37" t="str">
            <v>20180201KUCME571</v>
          </cell>
          <cell r="F37">
            <v>330</v>
          </cell>
          <cell r="G37">
            <v>3.1359999999999999E-2</v>
          </cell>
          <cell r="J37">
            <v>0</v>
          </cell>
          <cell r="K37">
            <v>2.6089999999999999E-2</v>
          </cell>
          <cell r="L37">
            <v>5.2700000000000004E-3</v>
          </cell>
          <cell r="O37">
            <v>3.03</v>
          </cell>
          <cell r="P37">
            <v>5.31</v>
          </cell>
          <cell r="Q37">
            <v>6.71</v>
          </cell>
          <cell r="S37">
            <v>0.84</v>
          </cell>
        </row>
        <row r="38">
          <cell r="B38" t="str">
            <v>TODS</v>
          </cell>
          <cell r="E38" t="str">
            <v>20180201KUCME572</v>
          </cell>
          <cell r="F38">
            <v>200</v>
          </cell>
          <cell r="G38">
            <v>3.2289999999999999E-2</v>
          </cell>
          <cell r="J38">
            <v>0</v>
          </cell>
          <cell r="K38">
            <v>2.6089999999999999E-2</v>
          </cell>
          <cell r="L38">
            <v>6.2000000000000006E-3</v>
          </cell>
          <cell r="O38">
            <v>3.03</v>
          </cell>
          <cell r="P38">
            <v>6.41</v>
          </cell>
          <cell r="Q38">
            <v>8.09</v>
          </cell>
          <cell r="S38">
            <v>1.01</v>
          </cell>
        </row>
        <row r="39">
          <cell r="B39" t="str">
            <v>TODP</v>
          </cell>
          <cell r="E39" t="str">
            <v>20180201KUCME575</v>
          </cell>
          <cell r="F39">
            <v>330</v>
          </cell>
          <cell r="G39">
            <v>3.1359999999999999E-2</v>
          </cell>
          <cell r="J39">
            <v>0</v>
          </cell>
          <cell r="K39">
            <v>2.6089999999999999E-2</v>
          </cell>
          <cell r="L39">
            <v>5.2700000000000004E-3</v>
          </cell>
          <cell r="O39">
            <v>3.03</v>
          </cell>
          <cell r="P39">
            <v>5.31</v>
          </cell>
          <cell r="Q39">
            <v>6.71</v>
          </cell>
          <cell r="S39">
            <v>0.84</v>
          </cell>
        </row>
        <row r="40">
          <cell r="B40" t="str">
            <v>SQF</v>
          </cell>
          <cell r="E40" t="str">
            <v>20180201KUCME705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LQF</v>
          </cell>
          <cell r="E41" t="str">
            <v>20180201KUCME707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GS</v>
          </cell>
          <cell r="E42" t="str">
            <v>20180201KUCME710</v>
          </cell>
          <cell r="F42">
            <v>31.5</v>
          </cell>
          <cell r="G42">
            <v>0.10489999999999999</v>
          </cell>
          <cell r="J42">
            <v>1.359E-2</v>
          </cell>
          <cell r="K42">
            <v>2.6089999999999999E-2</v>
          </cell>
          <cell r="L42">
            <v>6.5219999999999986E-2</v>
          </cell>
        </row>
        <row r="43">
          <cell r="B43" t="str">
            <v>GS3</v>
          </cell>
          <cell r="E43" t="str">
            <v>20180201KUCME713</v>
          </cell>
          <cell r="F43">
            <v>50.4</v>
          </cell>
          <cell r="G43">
            <v>0.10489999999999999</v>
          </cell>
          <cell r="J43">
            <v>1.359E-2</v>
          </cell>
          <cell r="K43">
            <v>2.6089999999999999E-2</v>
          </cell>
          <cell r="L43">
            <v>6.5219999999999986E-2</v>
          </cell>
        </row>
        <row r="44">
          <cell r="B44" t="str">
            <v>GS3</v>
          </cell>
          <cell r="E44" t="str">
            <v>20180201KUCME713DS</v>
          </cell>
          <cell r="F44">
            <v>50.4</v>
          </cell>
          <cell r="G44">
            <v>0.10489999999999999</v>
          </cell>
          <cell r="J44">
            <v>1.359E-2</v>
          </cell>
          <cell r="K44">
            <v>2.6089999999999999E-2</v>
          </cell>
          <cell r="L44">
            <v>6.5110000000000001E-2</v>
          </cell>
        </row>
        <row r="45">
          <cell r="B45" t="str">
            <v>OSLP</v>
          </cell>
          <cell r="E45" t="str">
            <v>20180201KUCMEOSLP</v>
          </cell>
          <cell r="F45">
            <v>240</v>
          </cell>
          <cell r="G45">
            <v>3.1890000000000002E-2</v>
          </cell>
          <cell r="J45">
            <v>0</v>
          </cell>
          <cell r="K45">
            <v>2.6089999999999999E-2</v>
          </cell>
          <cell r="L45">
            <v>6.5110000000000001E-2</v>
          </cell>
          <cell r="O45">
            <v>3.03</v>
          </cell>
          <cell r="P45">
            <v>3.03</v>
          </cell>
          <cell r="Q45">
            <v>16.88</v>
          </cell>
          <cell r="S45">
            <v>0.84</v>
          </cell>
        </row>
        <row r="46">
          <cell r="B46" t="str">
            <v>OSLS</v>
          </cell>
          <cell r="E46" t="str">
            <v>20180201KUCMEOSLS</v>
          </cell>
          <cell r="F46">
            <v>90</v>
          </cell>
          <cell r="G46">
            <v>3.288E-2</v>
          </cell>
          <cell r="J46">
            <v>0</v>
          </cell>
          <cell r="K46">
            <v>2.6089999999999999E-2</v>
          </cell>
          <cell r="L46">
            <v>6.5110000000000001E-2</v>
          </cell>
          <cell r="O46">
            <v>3.03</v>
          </cell>
          <cell r="P46">
            <v>3.03</v>
          </cell>
          <cell r="Q46">
            <v>16.75</v>
          </cell>
          <cell r="S46">
            <v>1.01</v>
          </cell>
        </row>
        <row r="47">
          <cell r="B47" t="str">
            <v>SPS</v>
          </cell>
          <cell r="E47" t="str">
            <v>20180201KUCMESPS</v>
          </cell>
          <cell r="F47">
            <v>90</v>
          </cell>
          <cell r="G47">
            <v>3.2890000000000003E-2</v>
          </cell>
          <cell r="J47">
            <v>0</v>
          </cell>
          <cell r="K47">
            <v>2.6089999999999999E-2</v>
          </cell>
          <cell r="L47">
            <v>6.5110000000000001E-2</v>
          </cell>
          <cell r="P47">
            <v>16.78</v>
          </cell>
          <cell r="Q47">
            <v>18.75</v>
          </cell>
          <cell r="S47">
            <v>3.44</v>
          </cell>
        </row>
        <row r="48">
          <cell r="B48" t="str">
            <v>SPS</v>
          </cell>
          <cell r="E48" t="str">
            <v>20180201KUCMESPSPF</v>
          </cell>
          <cell r="F48">
            <v>90</v>
          </cell>
          <cell r="G48">
            <v>3.2890000000000003E-2</v>
          </cell>
          <cell r="J48">
            <v>0</v>
          </cell>
          <cell r="K48">
            <v>2.6089999999999999E-2</v>
          </cell>
          <cell r="L48">
            <v>6.5110000000000001E-2</v>
          </cell>
          <cell r="P48">
            <v>16.78</v>
          </cell>
          <cell r="Q48">
            <v>18.75</v>
          </cell>
          <cell r="S48">
            <v>3.44</v>
          </cell>
        </row>
        <row r="49">
          <cell r="B49" t="str">
            <v>STOD</v>
          </cell>
          <cell r="E49" t="str">
            <v>20180201KUCMESTOD</v>
          </cell>
          <cell r="F49">
            <v>200</v>
          </cell>
          <cell r="G49">
            <v>3.2439999999999997E-2</v>
          </cell>
          <cell r="J49">
            <v>0</v>
          </cell>
          <cell r="K49">
            <v>2.6089999999999999E-2</v>
          </cell>
          <cell r="L49">
            <v>6.5110000000000001E-2</v>
          </cell>
          <cell r="O49">
            <v>5.13</v>
          </cell>
          <cell r="P49">
            <v>4.55</v>
          </cell>
          <cell r="Q49">
            <v>6.06</v>
          </cell>
          <cell r="S49">
            <v>1.01</v>
          </cell>
        </row>
        <row r="50">
          <cell r="B50" t="str">
            <v>EVC</v>
          </cell>
          <cell r="E50" t="str">
            <v>20180201KU_EVC</v>
          </cell>
          <cell r="F50">
            <v>2.84</v>
          </cell>
          <cell r="J50">
            <v>7.7002568316070982E-3</v>
          </cell>
          <cell r="K50">
            <v>2.6089999999999999E-2</v>
          </cell>
          <cell r="L50">
            <v>6.5110000000000001E-2</v>
          </cell>
        </row>
        <row r="51">
          <cell r="B51" t="str">
            <v>CSR-1 T</v>
          </cell>
          <cell r="E51" t="str">
            <v>20180201KUCSR790</v>
          </cell>
          <cell r="J51">
            <v>0</v>
          </cell>
          <cell r="K51">
            <v>0</v>
          </cell>
          <cell r="L51">
            <v>0</v>
          </cell>
          <cell r="O51">
            <v>-3.2</v>
          </cell>
        </row>
        <row r="52">
          <cell r="B52" t="str">
            <v>CSR-1 P</v>
          </cell>
          <cell r="E52" t="str">
            <v>20180201KUCSR791</v>
          </cell>
          <cell r="J52">
            <v>0</v>
          </cell>
          <cell r="K52">
            <v>0</v>
          </cell>
          <cell r="L52">
            <v>0</v>
          </cell>
          <cell r="O52">
            <v>-3.31</v>
          </cell>
        </row>
        <row r="53">
          <cell r="B53" t="str">
            <v>CSR-2 T</v>
          </cell>
          <cell r="E53" t="str">
            <v>20180201KUCSR795</v>
          </cell>
          <cell r="J53">
            <v>0</v>
          </cell>
          <cell r="K53">
            <v>0</v>
          </cell>
          <cell r="L53">
            <v>0</v>
          </cell>
          <cell r="O53">
            <v>-5.9</v>
          </cell>
        </row>
        <row r="54">
          <cell r="B54" t="str">
            <v>CSR-2 P</v>
          </cell>
          <cell r="E54" t="str">
            <v>20180201KUCSR796</v>
          </cell>
          <cell r="J54">
            <v>0</v>
          </cell>
          <cell r="K54">
            <v>0</v>
          </cell>
          <cell r="L54">
            <v>0</v>
          </cell>
          <cell r="O54">
            <v>-6</v>
          </cell>
        </row>
        <row r="55">
          <cell r="B55" t="str">
            <v>GS</v>
          </cell>
          <cell r="E55" t="str">
            <v>20180201KUINE110DS</v>
          </cell>
          <cell r="F55">
            <v>31.5</v>
          </cell>
          <cell r="G55">
            <v>0.10489999999999999</v>
          </cell>
          <cell r="J55">
            <v>1.359E-2</v>
          </cell>
          <cell r="K55">
            <v>2.6089999999999999E-2</v>
          </cell>
          <cell r="L55">
            <v>6.5219999999999986E-2</v>
          </cell>
        </row>
        <row r="56">
          <cell r="B56" t="str">
            <v>GS3</v>
          </cell>
          <cell r="E56" t="str">
            <v>20180201KUINE113DO</v>
          </cell>
          <cell r="F56">
            <v>50.4</v>
          </cell>
          <cell r="G56">
            <v>0.10489999999999999</v>
          </cell>
          <cell r="J56">
            <v>1.359E-2</v>
          </cell>
          <cell r="K56">
            <v>2.6089999999999999E-2</v>
          </cell>
          <cell r="L56">
            <v>6.5219999999999986E-2</v>
          </cell>
        </row>
        <row r="57">
          <cell r="B57" t="str">
            <v>GS3</v>
          </cell>
          <cell r="E57" t="str">
            <v>20180201KUINE113DS</v>
          </cell>
          <cell r="F57">
            <v>50.4</v>
          </cell>
          <cell r="G57">
            <v>0.10489999999999999</v>
          </cell>
          <cell r="J57">
            <v>1.359E-2</v>
          </cell>
          <cell r="K57">
            <v>2.6089999999999999E-2</v>
          </cell>
          <cell r="L57">
            <v>6.5219999999999986E-2</v>
          </cell>
        </row>
        <row r="58">
          <cell r="B58" t="str">
            <v>RTS</v>
          </cell>
          <cell r="E58" t="str">
            <v>20180201KUINE550DS</v>
          </cell>
          <cell r="F58">
            <v>1500</v>
          </cell>
          <cell r="G58">
            <v>3.058E-2</v>
          </cell>
          <cell r="J58">
            <v>0</v>
          </cell>
          <cell r="K58">
            <v>2.6089999999999999E-2</v>
          </cell>
          <cell r="L58">
            <v>4.4900000000000009E-3</v>
          </cell>
          <cell r="O58">
            <v>2.23</v>
          </cell>
          <cell r="P58">
            <v>5.18</v>
          </cell>
          <cell r="Q58">
            <v>6.55</v>
          </cell>
          <cell r="S58">
            <v>0.74</v>
          </cell>
        </row>
        <row r="59">
          <cell r="B59" t="str">
            <v>PSP</v>
          </cell>
          <cell r="E59" t="str">
            <v>20180201KUINE561DS</v>
          </cell>
          <cell r="F59">
            <v>240</v>
          </cell>
          <cell r="G59">
            <v>3.1710000000000002E-2</v>
          </cell>
          <cell r="J59">
            <v>0</v>
          </cell>
          <cell r="K59">
            <v>2.6089999999999999E-2</v>
          </cell>
          <cell r="L59">
            <v>5.6200000000000035E-3</v>
          </cell>
          <cell r="P59">
            <v>19.02</v>
          </cell>
          <cell r="Q59">
            <v>21.21</v>
          </cell>
          <cell r="S59">
            <v>3.44</v>
          </cell>
        </row>
        <row r="60">
          <cell r="B60" t="str">
            <v>PSS</v>
          </cell>
          <cell r="E60" t="str">
            <v>20180201KUINE562DS</v>
          </cell>
          <cell r="F60">
            <v>90</v>
          </cell>
          <cell r="G60">
            <v>3.27E-2</v>
          </cell>
          <cell r="J60">
            <v>0</v>
          </cell>
          <cell r="K60">
            <v>2.6089999999999999E-2</v>
          </cell>
          <cell r="L60">
            <v>6.6100000000000013E-3</v>
          </cell>
          <cell r="P60">
            <v>18.809999999999999</v>
          </cell>
          <cell r="Q60">
            <v>21.03</v>
          </cell>
          <cell r="S60">
            <v>3.44</v>
          </cell>
        </row>
        <row r="61">
          <cell r="B61" t="str">
            <v>PSP</v>
          </cell>
          <cell r="E61" t="str">
            <v>20180201KUINE566DS</v>
          </cell>
          <cell r="F61">
            <v>240</v>
          </cell>
          <cell r="G61">
            <v>3.1710000000000002E-2</v>
          </cell>
          <cell r="J61">
            <v>0</v>
          </cell>
          <cell r="K61">
            <v>2.6089999999999999E-2</v>
          </cell>
          <cell r="L61">
            <v>5.6200000000000035E-3</v>
          </cell>
          <cell r="P61">
            <v>19.02</v>
          </cell>
          <cell r="Q61">
            <v>21.21</v>
          </cell>
          <cell r="S61">
            <v>3.44</v>
          </cell>
        </row>
        <row r="62">
          <cell r="B62" t="str">
            <v>PSS</v>
          </cell>
          <cell r="E62" t="str">
            <v>20180201KUINE568DS</v>
          </cell>
          <cell r="F62">
            <v>90</v>
          </cell>
          <cell r="G62">
            <v>3.27E-2</v>
          </cell>
          <cell r="J62">
            <v>0</v>
          </cell>
          <cell r="K62">
            <v>2.6089999999999999E-2</v>
          </cell>
          <cell r="L62">
            <v>6.6100000000000013E-3</v>
          </cell>
          <cell r="P62">
            <v>18.809999999999999</v>
          </cell>
          <cell r="Q62">
            <v>21.03</v>
          </cell>
          <cell r="S62">
            <v>3.44</v>
          </cell>
        </row>
        <row r="63">
          <cell r="B63" t="str">
            <v>TODP</v>
          </cell>
          <cell r="E63" t="str">
            <v>20180201KUINE571DS</v>
          </cell>
          <cell r="F63">
            <v>330</v>
          </cell>
          <cell r="G63">
            <v>3.1359999999999999E-2</v>
          </cell>
          <cell r="J63">
            <v>0</v>
          </cell>
          <cell r="K63">
            <v>2.6089999999999999E-2</v>
          </cell>
          <cell r="L63">
            <v>5.2700000000000004E-3</v>
          </cell>
          <cell r="O63">
            <v>3.03</v>
          </cell>
          <cell r="P63">
            <v>5.31</v>
          </cell>
          <cell r="Q63">
            <v>6.71</v>
          </cell>
          <cell r="S63">
            <v>0.84</v>
          </cell>
        </row>
        <row r="64">
          <cell r="B64" t="str">
            <v>TODS</v>
          </cell>
          <cell r="E64" t="str">
            <v>20180201KUINE572DS</v>
          </cell>
          <cell r="F64">
            <v>200</v>
          </cell>
          <cell r="G64">
            <v>3.2289999999999999E-2</v>
          </cell>
          <cell r="J64">
            <v>0</v>
          </cell>
          <cell r="K64">
            <v>2.6089999999999999E-2</v>
          </cell>
          <cell r="L64">
            <v>6.2000000000000006E-3</v>
          </cell>
          <cell r="O64">
            <v>3.03</v>
          </cell>
          <cell r="P64">
            <v>6.41</v>
          </cell>
          <cell r="Q64">
            <v>8.09</v>
          </cell>
          <cell r="S64">
            <v>1.01</v>
          </cell>
        </row>
        <row r="65">
          <cell r="B65" t="str">
            <v>TODP</v>
          </cell>
          <cell r="E65" t="str">
            <v>20180201KUINE573DS</v>
          </cell>
          <cell r="F65">
            <v>330</v>
          </cell>
          <cell r="G65">
            <v>3.1359999999999999E-2</v>
          </cell>
          <cell r="J65">
            <v>0</v>
          </cell>
          <cell r="K65">
            <v>2.6089999999999999E-2</v>
          </cell>
          <cell r="L65">
            <v>5.2700000000000004E-3</v>
          </cell>
          <cell r="O65">
            <v>3.03</v>
          </cell>
          <cell r="P65">
            <v>5.31</v>
          </cell>
          <cell r="Q65">
            <v>6.71</v>
          </cell>
          <cell r="S65">
            <v>0.84</v>
          </cell>
        </row>
        <row r="66">
          <cell r="B66" t="str">
            <v>TODS</v>
          </cell>
          <cell r="E66" t="str">
            <v>20180201KUINE576DS</v>
          </cell>
          <cell r="F66">
            <v>200</v>
          </cell>
          <cell r="G66">
            <v>3.2289999999999999E-2</v>
          </cell>
          <cell r="J66">
            <v>0</v>
          </cell>
          <cell r="K66">
            <v>2.6089999999999999E-2</v>
          </cell>
          <cell r="L66">
            <v>6.2000000000000006E-3</v>
          </cell>
          <cell r="O66">
            <v>3.03</v>
          </cell>
          <cell r="P66">
            <v>6.41</v>
          </cell>
          <cell r="Q66">
            <v>8.09</v>
          </cell>
          <cell r="S66">
            <v>1.01</v>
          </cell>
        </row>
        <row r="67">
          <cell r="B67" t="str">
            <v>GS3</v>
          </cell>
          <cell r="E67" t="str">
            <v>20180201KUINE713DS</v>
          </cell>
          <cell r="F67">
            <v>50.4</v>
          </cell>
          <cell r="G67">
            <v>0.10489999999999999</v>
          </cell>
          <cell r="J67">
            <v>1.359E-2</v>
          </cell>
          <cell r="K67">
            <v>2.6089999999999999E-2</v>
          </cell>
          <cell r="L67">
            <v>6.5110000000000001E-2</v>
          </cell>
        </row>
        <row r="68">
          <cell r="B68" t="str">
            <v>FLST</v>
          </cell>
          <cell r="E68" t="str">
            <v>20180201KUINE730</v>
          </cell>
          <cell r="F68">
            <v>1500</v>
          </cell>
          <cell r="G68">
            <v>3.0360000000000002E-2</v>
          </cell>
          <cell r="J68">
            <v>0</v>
          </cell>
          <cell r="K68">
            <v>2.6089999999999999E-2</v>
          </cell>
          <cell r="L68">
            <v>4.270000000000003E-3</v>
          </cell>
          <cell r="O68">
            <v>1.65</v>
          </cell>
          <cell r="P68">
            <v>2.41</v>
          </cell>
          <cell r="Q68">
            <v>3.37</v>
          </cell>
          <cell r="S68">
            <v>0.38</v>
          </cell>
        </row>
        <row r="69">
          <cell r="B69" t="str">
            <v>FLSP</v>
          </cell>
          <cell r="E69" t="str">
            <v>20180201KUINE731</v>
          </cell>
          <cell r="F69">
            <v>330</v>
          </cell>
          <cell r="G69">
            <v>3.1359999999999999E-2</v>
          </cell>
          <cell r="J69">
            <v>0</v>
          </cell>
          <cell r="K69">
            <v>2.6089999999999999E-2</v>
          </cell>
          <cell r="L69">
            <v>5.2700000000000004E-3</v>
          </cell>
          <cell r="O69">
            <v>2.57</v>
          </cell>
          <cell r="P69">
            <v>4.5999999999999996</v>
          </cell>
          <cell r="Q69">
            <v>6.03</v>
          </cell>
          <cell r="S69">
            <v>0.38</v>
          </cell>
        </row>
        <row r="70">
          <cell r="B70" t="str">
            <v>RS</v>
          </cell>
          <cell r="E70" t="str">
            <v>20180201KURSE010</v>
          </cell>
          <cell r="F70">
            <v>12.25</v>
          </cell>
          <cell r="G70">
            <v>9.0469999999999995E-2</v>
          </cell>
          <cell r="J70">
            <v>9.2899999999999996E-3</v>
          </cell>
          <cell r="K70">
            <v>2.6089999999999999E-2</v>
          </cell>
          <cell r="L70">
            <v>5.509E-2</v>
          </cell>
        </row>
        <row r="71">
          <cell r="B71" t="str">
            <v>RS</v>
          </cell>
          <cell r="E71" t="str">
            <v>20180201KURSE020</v>
          </cell>
          <cell r="F71">
            <v>12.25</v>
          </cell>
          <cell r="G71">
            <v>9.0469999999999995E-2</v>
          </cell>
          <cell r="J71">
            <v>9.2899999999999996E-3</v>
          </cell>
          <cell r="K71">
            <v>2.6089999999999999E-2</v>
          </cell>
          <cell r="L71">
            <v>5.509E-2</v>
          </cell>
        </row>
        <row r="72">
          <cell r="B72" t="str">
            <v>RS</v>
          </cell>
          <cell r="E72" t="str">
            <v>20180201KURSE025</v>
          </cell>
          <cell r="F72">
            <v>12.25</v>
          </cell>
          <cell r="G72">
            <v>9.0469999999999995E-2</v>
          </cell>
          <cell r="J72">
            <v>9.2899999999999996E-3</v>
          </cell>
          <cell r="K72">
            <v>2.6089999999999999E-2</v>
          </cell>
          <cell r="L72">
            <v>5.509E-2</v>
          </cell>
        </row>
        <row r="73">
          <cell r="B73" t="str">
            <v>RTOD-E</v>
          </cell>
          <cell r="E73" t="str">
            <v>20180201KURSE050</v>
          </cell>
          <cell r="F73">
            <v>12.25</v>
          </cell>
          <cell r="G73">
            <v>5.892E-2</v>
          </cell>
          <cell r="I73">
            <v>0.27615000000000001</v>
          </cell>
          <cell r="J73">
            <v>9.2899999999999996E-3</v>
          </cell>
          <cell r="K73">
            <v>2.6089999999999999E-2</v>
          </cell>
          <cell r="L73">
            <v>2.3540000000000002E-2</v>
          </cell>
        </row>
        <row r="74">
          <cell r="B74" t="str">
            <v>RTOD-D</v>
          </cell>
          <cell r="E74" t="str">
            <v>20180201KURSE055</v>
          </cell>
          <cell r="F74">
            <v>12.25</v>
          </cell>
          <cell r="G74">
            <v>4.478E-2</v>
          </cell>
          <cell r="J74">
            <v>9.2899999999999996E-3</v>
          </cell>
          <cell r="K74">
            <v>2.6089999999999999E-2</v>
          </cell>
          <cell r="L74">
            <v>9.4000000000000021E-3</v>
          </cell>
          <cell r="P74">
            <v>3.44</v>
          </cell>
          <cell r="Q74">
            <v>7.87</v>
          </cell>
        </row>
        <row r="75">
          <cell r="B75" t="str">
            <v>VFD</v>
          </cell>
          <cell r="E75" t="str">
            <v>20180201KURSE080</v>
          </cell>
          <cell r="F75">
            <v>12.25</v>
          </cell>
          <cell r="G75">
            <v>9.0469999999999995E-2</v>
          </cell>
          <cell r="J75">
            <v>9.2899999999999996E-3</v>
          </cell>
          <cell r="K75">
            <v>2.6089999999999999E-2</v>
          </cell>
          <cell r="L75">
            <v>5.509E-2</v>
          </cell>
        </row>
        <row r="76">
          <cell r="B76" t="str">
            <v>RS</v>
          </cell>
          <cell r="E76" t="str">
            <v>20180201KURSE715</v>
          </cell>
          <cell r="F76">
            <v>12.25</v>
          </cell>
          <cell r="G76">
            <v>9.0469999999999995E-2</v>
          </cell>
          <cell r="J76">
            <v>9.2899999999999996E-3</v>
          </cell>
          <cell r="K76">
            <v>2.6089999999999999E-2</v>
          </cell>
          <cell r="L76">
            <v>5.509E-2</v>
          </cell>
        </row>
        <row r="77">
          <cell r="B77" t="str">
            <v>LEV</v>
          </cell>
          <cell r="E77" t="str">
            <v>20180201KURSE717</v>
          </cell>
          <cell r="F77">
            <v>12.25</v>
          </cell>
          <cell r="G77">
            <v>5.892E-2</v>
          </cell>
          <cell r="I77">
            <v>0.27615000000000001</v>
          </cell>
          <cell r="J77">
            <v>9.2899999999999996E-3</v>
          </cell>
          <cell r="K77">
            <v>2.6089999999999999E-2</v>
          </cell>
          <cell r="L77">
            <v>2.3540000000000002E-2</v>
          </cell>
        </row>
        <row r="78">
          <cell r="B78" t="str">
            <v>LEV</v>
          </cell>
          <cell r="E78" t="str">
            <v>20180201KURSE718</v>
          </cell>
          <cell r="F78">
            <v>12.25</v>
          </cell>
          <cell r="G78">
            <v>4.478E-2</v>
          </cell>
          <cell r="J78">
            <v>9.2899999999999996E-3</v>
          </cell>
          <cell r="K78">
            <v>2.6089999999999999E-2</v>
          </cell>
          <cell r="L78">
            <v>9.4000000000000021E-3</v>
          </cell>
          <cell r="P78">
            <v>3.44</v>
          </cell>
          <cell r="Q78">
            <v>7.87</v>
          </cell>
        </row>
      </sheetData>
      <sheetData sheetId="1">
        <row r="4">
          <cell r="A4" t="str">
            <v>AES</v>
          </cell>
        </row>
      </sheetData>
      <sheetData sheetId="2"/>
      <sheetData sheetId="3"/>
      <sheetData sheetId="4">
        <row r="3">
          <cell r="A3" t="str">
            <v>Rate Category</v>
          </cell>
        </row>
      </sheetData>
      <sheetData sheetId="5"/>
      <sheetData sheetId="6"/>
      <sheetData sheetId="7">
        <row r="2">
          <cell r="A2" t="str">
            <v>Date Block</v>
          </cell>
        </row>
        <row r="4">
          <cell r="D4" t="str">
            <v>20180201KUUM_300</v>
          </cell>
          <cell r="E4">
            <v>25.05</v>
          </cell>
          <cell r="G4">
            <v>0.94</v>
          </cell>
          <cell r="H4">
            <v>0.51999999999999957</v>
          </cell>
        </row>
        <row r="5">
          <cell r="D5" t="str">
            <v>20180201KUUM_301</v>
          </cell>
          <cell r="E5">
            <v>26.13</v>
          </cell>
          <cell r="G5">
            <v>0.97</v>
          </cell>
          <cell r="H5">
            <v>1.0199999999999996</v>
          </cell>
        </row>
        <row r="6">
          <cell r="D6" t="str">
            <v>20180201KUUM_360</v>
          </cell>
          <cell r="E6">
            <v>63.76</v>
          </cell>
          <cell r="G6">
            <v>6.43</v>
          </cell>
          <cell r="H6">
            <v>1.58</v>
          </cell>
        </row>
        <row r="7">
          <cell r="D7" t="str">
            <v>20180201KUUM_390</v>
          </cell>
          <cell r="E7">
            <v>15.88</v>
          </cell>
          <cell r="G7">
            <v>1.23</v>
          </cell>
          <cell r="H7">
            <v>0.69573333333333298</v>
          </cell>
        </row>
        <row r="8">
          <cell r="D8" t="str">
            <v>20180201KUUM_391</v>
          </cell>
          <cell r="E8">
            <v>18.600000000000001</v>
          </cell>
          <cell r="G8">
            <v>0.97</v>
          </cell>
          <cell r="H8">
            <v>1.1653533333333332</v>
          </cell>
        </row>
        <row r="9">
          <cell r="D9" t="str">
            <v>20180201KUUM_392</v>
          </cell>
          <cell r="E9">
            <v>27.95</v>
          </cell>
          <cell r="G9">
            <v>1.1000000000000001</v>
          </cell>
          <cell r="H9">
            <v>1.9828399999999999</v>
          </cell>
        </row>
        <row r="10">
          <cell r="D10" t="str">
            <v>20180201KUUM_393</v>
          </cell>
          <cell r="E10">
            <v>10.71</v>
          </cell>
          <cell r="G10">
            <v>0.94</v>
          </cell>
          <cell r="H10">
            <v>0.43482999999999999</v>
          </cell>
        </row>
        <row r="11">
          <cell r="D11" t="str">
            <v>20180201KUUM_396</v>
          </cell>
          <cell r="E11">
            <v>36.4</v>
          </cell>
          <cell r="G11">
            <v>1.23</v>
          </cell>
          <cell r="H11">
            <v>0.69573333333333331</v>
          </cell>
        </row>
        <row r="12">
          <cell r="D12" t="str">
            <v>20180201KUUM_397</v>
          </cell>
          <cell r="E12">
            <v>39.119999999999997</v>
          </cell>
          <cell r="G12">
            <v>0.97</v>
          </cell>
          <cell r="H12">
            <v>1.1653533333333332</v>
          </cell>
        </row>
        <row r="13">
          <cell r="D13" t="str">
            <v>20180201KUUM_398</v>
          </cell>
          <cell r="E13">
            <v>48.46</v>
          </cell>
          <cell r="G13">
            <v>1.1000000000000001</v>
          </cell>
          <cell r="H13">
            <v>1.9828399999999999</v>
          </cell>
        </row>
        <row r="14">
          <cell r="D14" t="str">
            <v>20180201KUUM_399</v>
          </cell>
          <cell r="E14">
            <v>38.22</v>
          </cell>
          <cell r="G14">
            <v>0.94</v>
          </cell>
          <cell r="H14">
            <v>0.59137333333333331</v>
          </cell>
        </row>
        <row r="15">
          <cell r="D15" t="str">
            <v>20180201KUUM_401</v>
          </cell>
          <cell r="E15">
            <v>17.43</v>
          </cell>
          <cell r="G15">
            <v>1.23</v>
          </cell>
          <cell r="H15">
            <v>0.72</v>
          </cell>
        </row>
        <row r="16">
          <cell r="D16" t="str">
            <v>20180201KUUM_404</v>
          </cell>
          <cell r="E16">
            <v>11.96</v>
          </cell>
          <cell r="G16">
            <v>1.1000000000000001</v>
          </cell>
          <cell r="H16">
            <v>1.7900000000000009</v>
          </cell>
        </row>
        <row r="17">
          <cell r="D17" t="str">
            <v>20180201KUUM_404CU</v>
          </cell>
        </row>
        <row r="18">
          <cell r="D18" t="str">
            <v>20180201KUUM_405CU</v>
          </cell>
        </row>
        <row r="19">
          <cell r="D19" t="str">
            <v>20180201KUUM_407CU</v>
          </cell>
        </row>
        <row r="20">
          <cell r="D20" t="str">
            <v>20180201KUUM_408CU</v>
          </cell>
        </row>
        <row r="21">
          <cell r="D21" t="str">
            <v>20180201KUUM_409</v>
          </cell>
          <cell r="E21">
            <v>14.21</v>
          </cell>
          <cell r="G21">
            <v>2.25</v>
          </cell>
          <cell r="H21">
            <v>4.09</v>
          </cell>
        </row>
        <row r="22">
          <cell r="D22" t="str">
            <v>20180201KUUM_409CU</v>
          </cell>
        </row>
        <row r="23">
          <cell r="D23" t="str">
            <v>20180201KUUM_410</v>
          </cell>
          <cell r="E23">
            <v>23.33</v>
          </cell>
          <cell r="G23">
            <v>0.94</v>
          </cell>
          <cell r="H23">
            <v>0.51</v>
          </cell>
        </row>
        <row r="24">
          <cell r="D24" t="str">
            <v>20180201KUUM_411</v>
          </cell>
          <cell r="E24">
            <v>24.76</v>
          </cell>
          <cell r="G24">
            <v>1.23</v>
          </cell>
          <cell r="H24">
            <v>0.72</v>
          </cell>
        </row>
        <row r="25">
          <cell r="D25" t="str">
            <v>20180201KUUM_412</v>
          </cell>
          <cell r="E25">
            <v>34.31</v>
          </cell>
          <cell r="G25">
            <v>1.23</v>
          </cell>
          <cell r="H25">
            <v>0.72</v>
          </cell>
        </row>
        <row r="26">
          <cell r="D26" t="str">
            <v>20180201KUUM_413</v>
          </cell>
          <cell r="E26">
            <v>34.54</v>
          </cell>
          <cell r="G26">
            <v>0.97</v>
          </cell>
          <cell r="H26">
            <v>1.0200000000000031</v>
          </cell>
        </row>
        <row r="27">
          <cell r="D27" t="str">
            <v>20180201KUUM_414</v>
          </cell>
          <cell r="E27">
            <v>34.32</v>
          </cell>
          <cell r="G27">
            <v>1.23</v>
          </cell>
          <cell r="H27">
            <v>0.72</v>
          </cell>
        </row>
        <row r="28">
          <cell r="D28" t="str">
            <v>20180201KUUM_415</v>
          </cell>
          <cell r="E28">
            <v>34.53</v>
          </cell>
          <cell r="G28">
            <v>0.97</v>
          </cell>
          <cell r="H28">
            <v>1.019999999999996</v>
          </cell>
        </row>
        <row r="29">
          <cell r="D29" t="str">
            <v>20180201KUUM_420</v>
          </cell>
          <cell r="E29">
            <v>17.79</v>
          </cell>
          <cell r="G29">
            <v>0.97</v>
          </cell>
          <cell r="H29">
            <v>1.0200000000000014</v>
          </cell>
        </row>
        <row r="30">
          <cell r="D30" t="str">
            <v>20180201KUUM_421</v>
          </cell>
          <cell r="E30">
            <v>3.81</v>
          </cell>
          <cell r="G30">
            <v>0.36</v>
          </cell>
          <cell r="H30">
            <v>0.89000000000000012</v>
          </cell>
        </row>
        <row r="31">
          <cell r="D31" t="str">
            <v>20180201KUUM_422</v>
          </cell>
          <cell r="E31">
            <v>5.05</v>
          </cell>
          <cell r="G31">
            <v>0.48</v>
          </cell>
          <cell r="H31">
            <v>1.75</v>
          </cell>
        </row>
        <row r="32">
          <cell r="D32" t="str">
            <v>20180201KUUM_424</v>
          </cell>
          <cell r="E32">
            <v>7.51</v>
          </cell>
          <cell r="G32">
            <v>0.72</v>
          </cell>
          <cell r="H32">
            <v>0.38999999999999968</v>
          </cell>
        </row>
        <row r="33">
          <cell r="D33" t="str">
            <v>20180201KUUM_425</v>
          </cell>
          <cell r="E33">
            <v>10.02</v>
          </cell>
          <cell r="G33">
            <v>0.96</v>
          </cell>
          <cell r="H33">
            <v>3.879999999999999</v>
          </cell>
        </row>
        <row r="34">
          <cell r="D34" t="str">
            <v>20180201KUUM_426</v>
          </cell>
          <cell r="E34">
            <v>8.7799999999999994</v>
          </cell>
          <cell r="G34">
            <v>1.23</v>
          </cell>
          <cell r="H34">
            <v>0.72</v>
          </cell>
        </row>
        <row r="35">
          <cell r="D35" t="str">
            <v>20180201KUUM_426CU</v>
          </cell>
        </row>
        <row r="36">
          <cell r="D36" t="str">
            <v>20180201KUUM_428</v>
          </cell>
          <cell r="E36">
            <v>9.01</v>
          </cell>
          <cell r="G36">
            <v>0.97</v>
          </cell>
          <cell r="H36">
            <v>1.0200000000000005</v>
          </cell>
        </row>
        <row r="37">
          <cell r="D37" t="str">
            <v>20180201KUUM_428CU</v>
          </cell>
        </row>
        <row r="38">
          <cell r="D38" t="str">
            <v>20180201KUUM_429CU</v>
          </cell>
        </row>
        <row r="39">
          <cell r="D39" t="str">
            <v>20180201KUUM_430</v>
          </cell>
          <cell r="E39">
            <v>25.25</v>
          </cell>
          <cell r="G39">
            <v>0.97</v>
          </cell>
          <cell r="H39">
            <v>1.0200000000000005</v>
          </cell>
        </row>
        <row r="40">
          <cell r="D40" t="str">
            <v>20180201KUUM_430CU</v>
          </cell>
        </row>
        <row r="41">
          <cell r="D41" t="str">
            <v>20180201KUUM_434</v>
          </cell>
        </row>
        <row r="42">
          <cell r="D42" t="str">
            <v>20180201KUUM_440</v>
          </cell>
          <cell r="E42">
            <v>15.88</v>
          </cell>
          <cell r="G42">
            <v>0.94</v>
          </cell>
          <cell r="H42">
            <v>0.51</v>
          </cell>
        </row>
        <row r="43">
          <cell r="D43" t="str">
            <v>20180201KUUM_446</v>
          </cell>
          <cell r="E43">
            <v>10.93</v>
          </cell>
          <cell r="G43">
            <v>1.1000000000000001</v>
          </cell>
          <cell r="H43">
            <v>1.7900000000000009</v>
          </cell>
        </row>
        <row r="44">
          <cell r="D44" t="str">
            <v>20180201KUUM_447</v>
          </cell>
          <cell r="E44">
            <v>12.9</v>
          </cell>
          <cell r="G44">
            <v>1.28</v>
          </cell>
          <cell r="H44">
            <v>2.5600000000000023</v>
          </cell>
        </row>
        <row r="45">
          <cell r="D45" t="str">
            <v>20180201KUUM_448</v>
          </cell>
          <cell r="E45">
            <v>14.56</v>
          </cell>
          <cell r="G45">
            <v>1.55</v>
          </cell>
          <cell r="H45">
            <v>3.9399999999999995</v>
          </cell>
        </row>
        <row r="46">
          <cell r="D46" t="str">
            <v>20180201KUUM_449CU</v>
          </cell>
        </row>
        <row r="47">
          <cell r="D47" t="str">
            <v>20180201KUUM_450</v>
          </cell>
          <cell r="E47">
            <v>16.47</v>
          </cell>
          <cell r="G47">
            <v>1.84</v>
          </cell>
          <cell r="H47">
            <v>1.83</v>
          </cell>
        </row>
        <row r="48">
          <cell r="D48" t="str">
            <v>20180201KUUM_450CU</v>
          </cell>
        </row>
        <row r="49">
          <cell r="D49" t="str">
            <v>20180201KUUM_451</v>
          </cell>
          <cell r="E49">
            <v>23.07</v>
          </cell>
          <cell r="G49">
            <v>2.37</v>
          </cell>
          <cell r="H49">
            <v>3.9600000000000009</v>
          </cell>
        </row>
        <row r="50">
          <cell r="D50" t="str">
            <v>20180201KUUM_451CU</v>
          </cell>
        </row>
        <row r="51">
          <cell r="D51" t="str">
            <v>20180201KUUM_452</v>
          </cell>
          <cell r="E51">
            <v>48.09</v>
          </cell>
          <cell r="G51">
            <v>4.95</v>
          </cell>
          <cell r="H51">
            <v>9.39</v>
          </cell>
        </row>
        <row r="52">
          <cell r="D52" t="str">
            <v>20180201KUUM_452CU</v>
          </cell>
        </row>
        <row r="53">
          <cell r="D53" t="str">
            <v>20180201KUUM_454</v>
          </cell>
          <cell r="E53">
            <v>21.23</v>
          </cell>
          <cell r="G53">
            <v>1.84</v>
          </cell>
          <cell r="H53">
            <v>1.8299999999999983</v>
          </cell>
        </row>
        <row r="54">
          <cell r="D54" t="str">
            <v>20180201KUUM_454CU</v>
          </cell>
        </row>
        <row r="55">
          <cell r="D55" t="str">
            <v>20180201KUUM_455</v>
          </cell>
          <cell r="E55">
            <v>27.83</v>
          </cell>
          <cell r="G55">
            <v>2.37</v>
          </cell>
          <cell r="H55">
            <v>3.9600000000000009</v>
          </cell>
        </row>
        <row r="56">
          <cell r="D56" t="str">
            <v>20180201KUUM_456</v>
          </cell>
          <cell r="E56">
            <v>13.43</v>
          </cell>
          <cell r="G56">
            <v>1.1000000000000001</v>
          </cell>
          <cell r="H56">
            <v>1.7900000000000009</v>
          </cell>
        </row>
        <row r="57">
          <cell r="D57" t="str">
            <v>20180201KUUM_457</v>
          </cell>
          <cell r="E57">
            <v>15.12</v>
          </cell>
          <cell r="G57">
            <v>1.28</v>
          </cell>
          <cell r="H57">
            <v>2.5599999999999987</v>
          </cell>
        </row>
        <row r="58">
          <cell r="D58" t="str">
            <v>20180201KUUM_458</v>
          </cell>
          <cell r="E58">
            <v>17.04</v>
          </cell>
          <cell r="G58">
            <v>1.55</v>
          </cell>
          <cell r="H58">
            <v>3.9399999999999959</v>
          </cell>
        </row>
        <row r="59">
          <cell r="D59" t="str">
            <v>20180201KUUM_459</v>
          </cell>
          <cell r="E59">
            <v>52.84</v>
          </cell>
          <cell r="G59">
            <v>4.95</v>
          </cell>
          <cell r="H59">
            <v>9.39</v>
          </cell>
        </row>
        <row r="60">
          <cell r="D60" t="str">
            <v>20180201KUUM_459CU</v>
          </cell>
        </row>
        <row r="61">
          <cell r="D61" t="str">
            <v>20180201KUUM_460</v>
          </cell>
          <cell r="E61">
            <v>31.57</v>
          </cell>
          <cell r="G61">
            <v>1.84</v>
          </cell>
          <cell r="H61">
            <v>1.8299999999999983</v>
          </cell>
        </row>
        <row r="62">
          <cell r="D62" t="str">
            <v>20180201KUUM_461</v>
          </cell>
          <cell r="E62">
            <v>9.0299999999999994</v>
          </cell>
          <cell r="G62">
            <v>0.94</v>
          </cell>
          <cell r="H62">
            <v>0.50999999999999979</v>
          </cell>
        </row>
        <row r="63">
          <cell r="D63" t="str">
            <v>20180201KUUM_462</v>
          </cell>
          <cell r="E63">
            <v>10.1</v>
          </cell>
          <cell r="G63">
            <v>1.23</v>
          </cell>
          <cell r="H63">
            <v>0.72</v>
          </cell>
        </row>
        <row r="64">
          <cell r="D64" t="str">
            <v>20180201KUUM_463</v>
          </cell>
          <cell r="E64">
            <v>10.49</v>
          </cell>
          <cell r="G64">
            <v>0.97</v>
          </cell>
          <cell r="H64">
            <v>1.0199999999999996</v>
          </cell>
        </row>
        <row r="65">
          <cell r="D65" t="str">
            <v>20180201KUUM_463CU</v>
          </cell>
        </row>
        <row r="66">
          <cell r="D66" t="str">
            <v>20180201KUUM_464</v>
          </cell>
          <cell r="E66">
            <v>16.28</v>
          </cell>
          <cell r="G66">
            <v>1.66</v>
          </cell>
          <cell r="H66">
            <v>2.1000000000000014</v>
          </cell>
        </row>
        <row r="67">
          <cell r="D67" t="str">
            <v>20180201KUUM_464CU</v>
          </cell>
        </row>
        <row r="68">
          <cell r="D68" t="str">
            <v>20180201KUUM_465</v>
          </cell>
          <cell r="E68">
            <v>25.75</v>
          </cell>
          <cell r="G68">
            <v>2.25</v>
          </cell>
          <cell r="H68">
            <v>4.09</v>
          </cell>
        </row>
        <row r="69">
          <cell r="D69" t="str">
            <v>20180201KUUM_465CU</v>
          </cell>
        </row>
        <row r="70">
          <cell r="D70" t="str">
            <v>20180201KUUM_466</v>
          </cell>
          <cell r="E70">
            <v>11.37</v>
          </cell>
          <cell r="G70">
            <v>0.94</v>
          </cell>
          <cell r="H70">
            <v>0.51</v>
          </cell>
        </row>
        <row r="71">
          <cell r="D71" t="str">
            <v>20180201KUUM_467</v>
          </cell>
          <cell r="E71">
            <v>12.84</v>
          </cell>
          <cell r="G71">
            <v>1.23</v>
          </cell>
          <cell r="H71">
            <v>0.72</v>
          </cell>
        </row>
        <row r="72">
          <cell r="D72" t="str">
            <v>20180201KUUM_468</v>
          </cell>
          <cell r="E72">
            <v>13.07</v>
          </cell>
          <cell r="G72">
            <v>0.97</v>
          </cell>
          <cell r="H72">
            <v>1.0199999999999996</v>
          </cell>
        </row>
        <row r="73">
          <cell r="D73" t="str">
            <v>20180201KUUM_468CU</v>
          </cell>
        </row>
        <row r="74">
          <cell r="D74" t="str">
            <v>20180201KUUM_469</v>
          </cell>
          <cell r="E74">
            <v>37.270000000000003</v>
          </cell>
          <cell r="G74">
            <v>2.37</v>
          </cell>
          <cell r="H74">
            <v>3.96</v>
          </cell>
        </row>
        <row r="75">
          <cell r="D75" t="str">
            <v>20180201KUUM_470</v>
          </cell>
          <cell r="E75">
            <v>62.05</v>
          </cell>
          <cell r="G75">
            <v>4.95</v>
          </cell>
          <cell r="H75">
            <v>9.39</v>
          </cell>
        </row>
        <row r="76">
          <cell r="D76" t="str">
            <v>20180201KUUM_471</v>
          </cell>
          <cell r="E76">
            <v>12.35</v>
          </cell>
          <cell r="G76">
            <v>0.94</v>
          </cell>
          <cell r="H76">
            <v>0.51</v>
          </cell>
        </row>
        <row r="77">
          <cell r="D77" t="str">
            <v>20180201KUUM_472</v>
          </cell>
          <cell r="E77">
            <v>13.77</v>
          </cell>
          <cell r="G77">
            <v>1.23</v>
          </cell>
          <cell r="H77">
            <v>0.72</v>
          </cell>
        </row>
        <row r="78">
          <cell r="D78" t="str">
            <v>20180201KUUM_473</v>
          </cell>
          <cell r="E78">
            <v>14.36</v>
          </cell>
          <cell r="G78">
            <v>0.97</v>
          </cell>
          <cell r="H78">
            <v>1.0199999999999978</v>
          </cell>
        </row>
        <row r="79">
          <cell r="D79" t="str">
            <v>20180201KUUM_474</v>
          </cell>
          <cell r="E79">
            <v>20.43</v>
          </cell>
          <cell r="G79">
            <v>1.66</v>
          </cell>
          <cell r="H79">
            <v>2.0999999999999979</v>
          </cell>
        </row>
        <row r="80">
          <cell r="D80" t="str">
            <v>20180201KUUM_475</v>
          </cell>
          <cell r="E80">
            <v>28.53</v>
          </cell>
          <cell r="G80">
            <v>2.25</v>
          </cell>
          <cell r="H80">
            <v>4.0900000000000034</v>
          </cell>
        </row>
        <row r="81">
          <cell r="D81" t="str">
            <v>20180201KUUM_475CU</v>
          </cell>
        </row>
        <row r="82">
          <cell r="D82" t="str">
            <v>20180201KUUM_476</v>
          </cell>
          <cell r="E82">
            <v>19.600000000000001</v>
          </cell>
          <cell r="G82">
            <v>1.23</v>
          </cell>
          <cell r="H82">
            <v>0.72</v>
          </cell>
        </row>
        <row r="83">
          <cell r="D83" t="str">
            <v>20180201KUUM_477</v>
          </cell>
          <cell r="E83">
            <v>24.09</v>
          </cell>
          <cell r="G83">
            <v>0.97</v>
          </cell>
          <cell r="H83">
            <v>1.0199999999999996</v>
          </cell>
        </row>
        <row r="84">
          <cell r="D84" t="str">
            <v>20180201KUUM_478</v>
          </cell>
          <cell r="E84">
            <v>31.05</v>
          </cell>
          <cell r="G84">
            <v>1.66</v>
          </cell>
          <cell r="H84">
            <v>2.0999999999999979</v>
          </cell>
        </row>
        <row r="85">
          <cell r="D85" t="str">
            <v>20180201KUUM_478CU</v>
          </cell>
        </row>
        <row r="86">
          <cell r="D86" t="str">
            <v>20180201KUUM_479</v>
          </cell>
          <cell r="E86">
            <v>38.26</v>
          </cell>
          <cell r="G86">
            <v>2.25</v>
          </cell>
          <cell r="H86">
            <v>4.0899999999999963</v>
          </cell>
        </row>
        <row r="87">
          <cell r="D87" t="str">
            <v>20180201KUUM_479CU</v>
          </cell>
        </row>
        <row r="88">
          <cell r="D88" t="str">
            <v>20180201KUUM_484CU</v>
          </cell>
        </row>
        <row r="89">
          <cell r="D89" t="str">
            <v>20180201KUUM_485CU</v>
          </cell>
        </row>
        <row r="90">
          <cell r="D90" t="str">
            <v>20180201KUUM_486CU</v>
          </cell>
        </row>
        <row r="91">
          <cell r="D91" t="str">
            <v>20180201KUUM_487</v>
          </cell>
          <cell r="E91">
            <v>10.33</v>
          </cell>
          <cell r="G91">
            <v>0.97</v>
          </cell>
          <cell r="H91">
            <v>1.0199999999999996</v>
          </cell>
        </row>
        <row r="92">
          <cell r="D92" t="str">
            <v>20180201KUUM_487CU</v>
          </cell>
        </row>
        <row r="93">
          <cell r="D93" t="str">
            <v>20180201KUUM_488</v>
          </cell>
          <cell r="E93">
            <v>15.62</v>
          </cell>
          <cell r="G93">
            <v>1.66</v>
          </cell>
          <cell r="H93">
            <v>2.0999999999999996</v>
          </cell>
        </row>
        <row r="94">
          <cell r="D94" t="str">
            <v>20180201KUUM_488CU</v>
          </cell>
        </row>
        <row r="95">
          <cell r="D95" t="str">
            <v>20180201KUUM_489</v>
          </cell>
          <cell r="E95">
            <v>22.09</v>
          </cell>
          <cell r="G95">
            <v>2.25</v>
          </cell>
          <cell r="H95">
            <v>4.0900000000000034</v>
          </cell>
        </row>
        <row r="96">
          <cell r="D96" t="str">
            <v>20180201KUUM_489CU</v>
          </cell>
        </row>
        <row r="97">
          <cell r="D97" t="str">
            <v>20180201KUUM_490</v>
          </cell>
          <cell r="E97">
            <v>17.79</v>
          </cell>
          <cell r="G97">
            <v>1.84</v>
          </cell>
          <cell r="H97">
            <v>1.83</v>
          </cell>
        </row>
        <row r="98">
          <cell r="D98" t="str">
            <v>20180201KUUM_491</v>
          </cell>
          <cell r="E98">
            <v>24.95</v>
          </cell>
          <cell r="G98">
            <v>2.37</v>
          </cell>
          <cell r="H98">
            <v>3.9600000000000044</v>
          </cell>
        </row>
        <row r="99">
          <cell r="D99" t="str">
            <v>20180201KUUM_492</v>
          </cell>
          <cell r="E99">
            <v>17.36</v>
          </cell>
          <cell r="G99">
            <v>1.23</v>
          </cell>
          <cell r="H99">
            <v>0.72</v>
          </cell>
        </row>
        <row r="100">
          <cell r="D100" t="str">
            <v>20180201KUUM_493</v>
          </cell>
          <cell r="E100">
            <v>51.71</v>
          </cell>
          <cell r="G100">
            <v>4.95</v>
          </cell>
          <cell r="H100">
            <v>9.39</v>
          </cell>
        </row>
        <row r="101">
          <cell r="D101" t="str">
            <v>20180201KUUM_494</v>
          </cell>
          <cell r="E101">
            <v>31.76</v>
          </cell>
          <cell r="G101">
            <v>1.84</v>
          </cell>
          <cell r="H101">
            <v>1.8299999999999983</v>
          </cell>
        </row>
        <row r="102">
          <cell r="D102" t="str">
            <v>20180201KUUM_495</v>
          </cell>
          <cell r="E102">
            <v>39.14</v>
          </cell>
          <cell r="G102">
            <v>2.37</v>
          </cell>
          <cell r="H102">
            <v>3.9600000000000009</v>
          </cell>
        </row>
        <row r="103">
          <cell r="D103" t="str">
            <v>20180201KUUM_495CU</v>
          </cell>
        </row>
        <row r="104">
          <cell r="D104" t="str">
            <v>20180201KUUM_496</v>
          </cell>
          <cell r="E104">
            <v>65.67</v>
          </cell>
          <cell r="G104">
            <v>4.95</v>
          </cell>
          <cell r="H104">
            <v>9.39</v>
          </cell>
        </row>
        <row r="105">
          <cell r="D105" t="str">
            <v>20180201KUUM_497</v>
          </cell>
          <cell r="E105">
            <v>17.14</v>
          </cell>
          <cell r="G105">
            <v>0.97</v>
          </cell>
          <cell r="H105">
            <v>1.0200000000000014</v>
          </cell>
        </row>
        <row r="106">
          <cell r="D106" t="str">
            <v>20180201KUUM_498</v>
          </cell>
          <cell r="E106">
            <v>20.04</v>
          </cell>
          <cell r="G106">
            <v>1.66</v>
          </cell>
          <cell r="H106">
            <v>2.0999999999999979</v>
          </cell>
        </row>
        <row r="107">
          <cell r="D107" t="str">
            <v>20180201KUUM_499</v>
          </cell>
          <cell r="E107">
            <v>24.29</v>
          </cell>
          <cell r="G107">
            <v>2.25</v>
          </cell>
          <cell r="H107">
            <v>4.0900000000000034</v>
          </cell>
        </row>
        <row r="108">
          <cell r="D108" t="str">
            <v>20180201KUUM_820</v>
          </cell>
        </row>
        <row r="109">
          <cell r="D109" t="str">
            <v>20180201KUUM_821</v>
          </cell>
        </row>
        <row r="110">
          <cell r="D110" t="str">
            <v>20180201KUUM_825</v>
          </cell>
        </row>
        <row r="111">
          <cell r="D111" t="str">
            <v>20180201KUUM_826</v>
          </cell>
        </row>
        <row r="112">
          <cell r="D112" t="str">
            <v>20180201KUUM_827</v>
          </cell>
        </row>
        <row r="113">
          <cell r="D113" t="str">
            <v>20180201KUUM_828</v>
          </cell>
        </row>
        <row r="114">
          <cell r="D114" t="str">
            <v>20180201KUUM_829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May 2019</v>
          </cell>
        </row>
      </sheetData>
      <sheetData sheetId="15">
        <row r="2">
          <cell r="B2" t="str">
            <v>May 2019</v>
          </cell>
        </row>
      </sheetData>
      <sheetData sheetId="16">
        <row r="2">
          <cell r="B2" t="str">
            <v>May 2019</v>
          </cell>
        </row>
      </sheetData>
      <sheetData sheetId="17" refreshError="1"/>
      <sheetData sheetId="18">
        <row r="4">
          <cell r="C4" t="str">
            <v>20180201RS</v>
          </cell>
        </row>
      </sheetData>
      <sheetData sheetId="19">
        <row r="4">
          <cell r="D4" t="str">
            <v>LGUM_201</v>
          </cell>
        </row>
      </sheetData>
      <sheetData sheetId="20">
        <row r="4">
          <cell r="E4" t="str">
            <v>20180201LE_900Pole</v>
          </cell>
        </row>
      </sheetData>
      <sheetData sheetId="21">
        <row r="5">
          <cell r="X5">
            <v>20180201</v>
          </cell>
        </row>
      </sheetData>
      <sheetData sheetId="22">
        <row r="5">
          <cell r="N5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5">
          <cell r="G5">
            <v>49249163.719999999</v>
          </cell>
        </row>
      </sheetData>
      <sheetData sheetId="28">
        <row r="2">
          <cell r="W2">
            <v>3</v>
          </cell>
        </row>
      </sheetData>
      <sheetData sheetId="29">
        <row r="2">
          <cell r="G2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9">
          <cell r="M29">
            <v>1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ch M-2.3 (4)"/>
      <sheetName val="Summary"/>
      <sheetName val="Rate Summary"/>
      <sheetName val="Data==&gt;"/>
      <sheetName val="ECR in Base Rates"/>
      <sheetName val="12MonResults"/>
      <sheetName val="12MonLights"/>
      <sheetName val="12MonPoles"/>
      <sheetName val="Forecast Sources ==&gt;"/>
      <sheetName val="FinForecast"/>
      <sheetName val="Customers"/>
      <sheetName val="Cal_Energy"/>
      <sheetName val="Billing Demand"/>
      <sheetName val="1055 Lights Forecast"/>
      <sheetName val="Lights Load Forecast"/>
      <sheetName val="Forecasted ODL Base ECR"/>
      <sheetName val="1051 Poles Forecast"/>
      <sheetName val="Power Factor"/>
      <sheetName val="12ME PF"/>
      <sheetName val="Rates"/>
      <sheetName val="LightingRates"/>
      <sheetName val="PoleRates"/>
      <sheetName val="1051"/>
      <sheetName val="MiscData"/>
      <sheetName val="Rate Design Sources ==&gt;"/>
      <sheetName val="SpecContr Cust#1"/>
      <sheetName val="Pvt_Tb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4">
          <cell r="B4" t="str">
            <v>Jan 2018</v>
          </cell>
          <cell r="D4" t="str">
            <v>LGINE682</v>
          </cell>
        </row>
        <row r="5">
          <cell r="B5" t="str">
            <v>Jan 2018</v>
          </cell>
          <cell r="D5" t="str">
            <v>LGINE683</v>
          </cell>
        </row>
        <row r="6">
          <cell r="B6" t="str">
            <v>Jan 2018</v>
          </cell>
          <cell r="D6" t="str">
            <v>LGCME451</v>
          </cell>
        </row>
        <row r="7">
          <cell r="B7" t="str">
            <v>Jan 2018</v>
          </cell>
          <cell r="D7" t="str">
            <v>LGCME550</v>
          </cell>
        </row>
        <row r="8">
          <cell r="B8" t="str">
            <v>Jan 2018</v>
          </cell>
          <cell r="D8" t="str">
            <v>LGCME551</v>
          </cell>
          <cell r="J8">
            <v>36391837.112935327</v>
          </cell>
          <cell r="AO8">
            <v>-155351.57</v>
          </cell>
          <cell r="AP8">
            <v>90755.44</v>
          </cell>
          <cell r="AQ8">
            <v>594011.11</v>
          </cell>
          <cell r="AU8">
            <v>-6856.76</v>
          </cell>
        </row>
        <row r="9">
          <cell r="B9" t="str">
            <v>Jan 2018</v>
          </cell>
          <cell r="D9" t="str">
            <v>LGCME551UM</v>
          </cell>
        </row>
        <row r="10">
          <cell r="B10" t="str">
            <v>Jan 2018</v>
          </cell>
          <cell r="D10" t="str">
            <v>LGCME552</v>
          </cell>
        </row>
        <row r="11">
          <cell r="B11" t="str">
            <v>Jan 2018</v>
          </cell>
          <cell r="D11" t="str">
            <v>LGCME557</v>
          </cell>
        </row>
        <row r="12">
          <cell r="B12" t="str">
            <v>Jan 2018</v>
          </cell>
          <cell r="D12" t="str">
            <v>LGCME561</v>
          </cell>
          <cell r="J12">
            <v>132378026.36446705</v>
          </cell>
          <cell r="M12">
            <v>362598.83967482019</v>
          </cell>
          <cell r="AO12">
            <v>-565102.93999999994</v>
          </cell>
          <cell r="AP12">
            <v>64466.06</v>
          </cell>
          <cell r="AQ12">
            <v>434002.76</v>
          </cell>
          <cell r="AU12">
            <v>-24941.97</v>
          </cell>
        </row>
        <row r="13">
          <cell r="B13" t="str">
            <v>Jan 2018</v>
          </cell>
          <cell r="D13" t="str">
            <v>LGCME563</v>
          </cell>
          <cell r="J13">
            <v>11950922.693751849</v>
          </cell>
          <cell r="M13">
            <v>27136.181123735339</v>
          </cell>
          <cell r="AO13">
            <v>-51016.79</v>
          </cell>
          <cell r="AP13">
            <v>5241.6499999999996</v>
          </cell>
          <cell r="AQ13">
            <v>36697.839999999997</v>
          </cell>
          <cell r="AU13">
            <v>-2251.73</v>
          </cell>
        </row>
        <row r="14">
          <cell r="B14" t="str">
            <v>Jan 2018</v>
          </cell>
          <cell r="D14" t="str">
            <v>LGCME567</v>
          </cell>
        </row>
        <row r="15">
          <cell r="B15" t="str">
            <v>Jan 2018</v>
          </cell>
          <cell r="D15" t="str">
            <v>LGCME591</v>
          </cell>
          <cell r="J15">
            <v>64010899.580532782</v>
          </cell>
          <cell r="L15">
            <v>152140.65787304583</v>
          </cell>
          <cell r="M15">
            <v>134368.07908068804</v>
          </cell>
          <cell r="N15">
            <v>131435.47298343954</v>
          </cell>
          <cell r="AO15">
            <v>-273253.40999999997</v>
          </cell>
          <cell r="AP15">
            <v>30568.27</v>
          </cell>
          <cell r="AQ15">
            <v>201674.06</v>
          </cell>
          <cell r="AU15">
            <v>-12060.6</v>
          </cell>
        </row>
        <row r="16">
          <cell r="B16" t="str">
            <v>Jan 2018</v>
          </cell>
          <cell r="D16" t="str">
            <v>LGCME593</v>
          </cell>
          <cell r="J16">
            <v>33308586.353825398</v>
          </cell>
          <cell r="L16">
            <v>129843.64148422623</v>
          </cell>
          <cell r="M16">
            <v>114766.29809884654</v>
          </cell>
          <cell r="N16">
            <v>112663.09168892367</v>
          </cell>
          <cell r="AO16">
            <v>-142189.60999999999</v>
          </cell>
          <cell r="AP16">
            <v>13407.29</v>
          </cell>
          <cell r="AQ16">
            <v>94909.58</v>
          </cell>
          <cell r="AU16">
            <v>-6275.83</v>
          </cell>
        </row>
        <row r="17">
          <cell r="B17" t="str">
            <v>Jan 2018</v>
          </cell>
          <cell r="D17" t="str">
            <v>LGCME650</v>
          </cell>
          <cell r="J17">
            <v>73575273.478498653</v>
          </cell>
          <cell r="AO17">
            <v>-314082.36</v>
          </cell>
          <cell r="AP17">
            <v>181666.98</v>
          </cell>
          <cell r="AQ17">
            <v>1231895.79</v>
          </cell>
          <cell r="AU17">
            <v>-13862.67</v>
          </cell>
        </row>
        <row r="18">
          <cell r="B18" t="str">
            <v>Jan 2018</v>
          </cell>
          <cell r="D18" t="str">
            <v>LGCME651</v>
          </cell>
        </row>
        <row r="19">
          <cell r="B19" t="str">
            <v>Jan 2018</v>
          </cell>
          <cell r="D19" t="str">
            <v>LGCME652</v>
          </cell>
        </row>
        <row r="20">
          <cell r="B20" t="str">
            <v>Jan 2018</v>
          </cell>
          <cell r="D20" t="str">
            <v>LGCME657</v>
          </cell>
        </row>
        <row r="21">
          <cell r="B21" t="str">
            <v>Jan 2018</v>
          </cell>
          <cell r="D21" t="str">
            <v>LGCME671</v>
          </cell>
          <cell r="J21">
            <v>5429100</v>
          </cell>
          <cell r="N21">
            <v>9540</v>
          </cell>
          <cell r="AO21">
            <v>-23176.05</v>
          </cell>
          <cell r="AP21">
            <v>0</v>
          </cell>
          <cell r="AQ21">
            <v>19163.560000000001</v>
          </cell>
          <cell r="AU21">
            <v>-1022.92</v>
          </cell>
        </row>
        <row r="22">
          <cell r="B22" t="str">
            <v>Jan 2018</v>
          </cell>
          <cell r="D22" t="str">
            <v>LGCSR760</v>
          </cell>
        </row>
        <row r="23">
          <cell r="B23" t="str">
            <v>Jan 2018</v>
          </cell>
          <cell r="D23" t="str">
            <v>LGCSR780</v>
          </cell>
        </row>
        <row r="24">
          <cell r="B24" t="str">
            <v>Jan 2018</v>
          </cell>
          <cell r="D24" t="str">
            <v>LGINE599</v>
          </cell>
          <cell r="J24">
            <v>10975500</v>
          </cell>
          <cell r="M24">
            <v>18176.303122923589</v>
          </cell>
          <cell r="AO24">
            <v>-46852.85</v>
          </cell>
          <cell r="AP24">
            <v>0</v>
          </cell>
          <cell r="AQ24">
            <v>40024.65</v>
          </cell>
          <cell r="AU24">
            <v>-2067.9499999999998</v>
          </cell>
        </row>
        <row r="25">
          <cell r="B25" t="str">
            <v>Jan 2018</v>
          </cell>
          <cell r="D25" t="str">
            <v>LGINE643</v>
          </cell>
          <cell r="J25">
            <v>89847278.369139537</v>
          </cell>
          <cell r="L25">
            <v>194715.29849746003</v>
          </cell>
          <cell r="M25">
            <v>184211.59024254876</v>
          </cell>
          <cell r="N25">
            <v>183348.61421208526</v>
          </cell>
          <cell r="AO25">
            <v>-383545.24</v>
          </cell>
          <cell r="AP25">
            <v>0</v>
          </cell>
          <cell r="AQ25">
            <v>327522.65000000002</v>
          </cell>
          <cell r="AU25">
            <v>-16928.55</v>
          </cell>
        </row>
        <row r="26">
          <cell r="B26" t="str">
            <v>Jan 2018</v>
          </cell>
          <cell r="D26" t="str">
            <v>LGINE661</v>
          </cell>
          <cell r="J26">
            <v>19780625.101975974</v>
          </cell>
          <cell r="M26">
            <v>57287.866474001377</v>
          </cell>
          <cell r="AO26">
            <v>-84440.67</v>
          </cell>
          <cell r="AP26">
            <v>661.01</v>
          </cell>
          <cell r="AQ26">
            <v>98685.8</v>
          </cell>
          <cell r="AU26">
            <v>-3726.96</v>
          </cell>
        </row>
        <row r="27">
          <cell r="B27" t="str">
            <v>Jan 2018</v>
          </cell>
          <cell r="D27" t="str">
            <v>LGINE663</v>
          </cell>
          <cell r="J27">
            <v>1114055.1559602881</v>
          </cell>
          <cell r="M27">
            <v>3515.5709364585496</v>
          </cell>
          <cell r="AO27">
            <v>-4755.74</v>
          </cell>
          <cell r="AP27">
            <v>127.38</v>
          </cell>
          <cell r="AQ27">
            <v>4799.7299999999996</v>
          </cell>
          <cell r="AU27">
            <v>-209.9</v>
          </cell>
        </row>
        <row r="28">
          <cell r="B28" t="str">
            <v>Jan 2018</v>
          </cell>
          <cell r="D28" t="str">
            <v>LGINE691</v>
          </cell>
          <cell r="J28">
            <v>22490315.757736657</v>
          </cell>
          <cell r="L28">
            <v>60812.990884618288</v>
          </cell>
          <cell r="M28">
            <v>55221.938888160374</v>
          </cell>
          <cell r="N28">
            <v>53972.80259544804</v>
          </cell>
          <cell r="AO28">
            <v>-96007.96</v>
          </cell>
          <cell r="AP28">
            <v>790.35</v>
          </cell>
          <cell r="AQ28">
            <v>109745.73</v>
          </cell>
          <cell r="AU28">
            <v>-4237.51</v>
          </cell>
        </row>
        <row r="29">
          <cell r="B29" t="str">
            <v>Jan 2018</v>
          </cell>
          <cell r="D29" t="str">
            <v>LGINE693</v>
          </cell>
          <cell r="J29">
            <v>112810068.89710447</v>
          </cell>
          <cell r="L29">
            <v>237458.01767770335</v>
          </cell>
          <cell r="M29">
            <v>230497.07818413843</v>
          </cell>
          <cell r="N29">
            <v>227734.61037437513</v>
          </cell>
          <cell r="AO29">
            <v>-481570.12</v>
          </cell>
          <cell r="AP29">
            <v>4414.95</v>
          </cell>
          <cell r="AQ29">
            <v>458577.7</v>
          </cell>
          <cell r="AU29">
            <v>-21255.08</v>
          </cell>
        </row>
        <row r="30">
          <cell r="B30" t="str">
            <v>Jan 2018</v>
          </cell>
          <cell r="D30" t="str">
            <v>LGINE694</v>
          </cell>
        </row>
        <row r="31">
          <cell r="B31" t="str">
            <v>Jan 2018</v>
          </cell>
          <cell r="D31" t="str">
            <v>LGMLE570</v>
          </cell>
          <cell r="J31">
            <v>341531.52917234402</v>
          </cell>
          <cell r="AO31">
            <v>-1457.95</v>
          </cell>
          <cell r="AP31">
            <v>0</v>
          </cell>
          <cell r="AQ31">
            <v>2677.51</v>
          </cell>
          <cell r="AU31">
            <v>-64.349999999999994</v>
          </cell>
        </row>
        <row r="32">
          <cell r="B32" t="str">
            <v>Jan 2018</v>
          </cell>
          <cell r="D32" t="str">
            <v>LGMLE571</v>
          </cell>
        </row>
        <row r="33">
          <cell r="B33" t="str">
            <v>Jan 2018</v>
          </cell>
          <cell r="D33" t="str">
            <v>LGMLE572</v>
          </cell>
        </row>
        <row r="34">
          <cell r="B34" t="str">
            <v>Jan 2018</v>
          </cell>
          <cell r="D34" t="str">
            <v>LGMLE573</v>
          </cell>
          <cell r="J34">
            <v>261513.92445042261</v>
          </cell>
          <cell r="AO34">
            <v>-1116.3699999999999</v>
          </cell>
          <cell r="AP34">
            <v>0</v>
          </cell>
          <cell r="AQ34">
            <v>2298.4</v>
          </cell>
          <cell r="AU34">
            <v>-49.27</v>
          </cell>
        </row>
        <row r="35">
          <cell r="B35" t="str">
            <v>Jan 2018</v>
          </cell>
          <cell r="D35" t="str">
            <v>LGMLE574</v>
          </cell>
        </row>
        <row r="36">
          <cell r="B36" t="str">
            <v>Jan 2018</v>
          </cell>
          <cell r="D36" t="str">
            <v>LGRSE411</v>
          </cell>
        </row>
        <row r="37">
          <cell r="B37" t="str">
            <v>Jan 2018</v>
          </cell>
          <cell r="D37" t="str">
            <v>LGRSE511</v>
          </cell>
          <cell r="J37">
            <v>382304110.22129589</v>
          </cell>
          <cell r="AO37">
            <v>-1632001.8</v>
          </cell>
          <cell r="AP37">
            <v>1036346.72</v>
          </cell>
          <cell r="AQ37">
            <v>3034270.06</v>
          </cell>
          <cell r="AU37">
            <v>-72031.73</v>
          </cell>
        </row>
        <row r="38">
          <cell r="B38" t="str">
            <v>Jan 2018</v>
          </cell>
          <cell r="D38" t="str">
            <v>LGRSE519</v>
          </cell>
        </row>
        <row r="39">
          <cell r="B39" t="str">
            <v>Jan 2018</v>
          </cell>
          <cell r="D39" t="str">
            <v>LGRSE540</v>
          </cell>
        </row>
        <row r="40">
          <cell r="B40" t="str">
            <v>Jan 2018</v>
          </cell>
          <cell r="D40" t="str">
            <v>LGRSE543</v>
          </cell>
        </row>
        <row r="41">
          <cell r="B41" t="str">
            <v>Jan 2018</v>
          </cell>
          <cell r="D41" t="str">
            <v>LGRSE547</v>
          </cell>
        </row>
        <row r="42">
          <cell r="B42" t="str">
            <v>Jan 2018</v>
          </cell>
          <cell r="D42" t="str">
            <v>LGCME551DS</v>
          </cell>
        </row>
        <row r="43">
          <cell r="B43" t="str">
            <v>Jan 2018</v>
          </cell>
          <cell r="D43" t="str">
            <v>LGCME651DS</v>
          </cell>
        </row>
        <row r="44">
          <cell r="B44" t="str">
            <v>Jan 2018</v>
          </cell>
          <cell r="D44" t="str">
            <v>LGCME561DS</v>
          </cell>
        </row>
        <row r="45">
          <cell r="B45" t="str">
            <v>Jan 2018</v>
          </cell>
          <cell r="D45" t="str">
            <v>LGCME561PF</v>
          </cell>
        </row>
        <row r="46">
          <cell r="B46" t="str">
            <v>Jan 2018</v>
          </cell>
          <cell r="D46" t="str">
            <v>LGCME563DS</v>
          </cell>
        </row>
        <row r="47">
          <cell r="B47" t="str">
            <v>Jan 2018</v>
          </cell>
          <cell r="D47" t="str">
            <v>LGCME567PF</v>
          </cell>
        </row>
        <row r="48">
          <cell r="B48" t="str">
            <v>Jan 2018</v>
          </cell>
          <cell r="D48" t="str">
            <v>LGCME569</v>
          </cell>
        </row>
        <row r="49">
          <cell r="B49" t="str">
            <v>Jan 2018</v>
          </cell>
          <cell r="D49" t="str">
            <v>LGINE661DO</v>
          </cell>
        </row>
        <row r="50">
          <cell r="B50" t="str">
            <v>Jan 2018</v>
          </cell>
          <cell r="D50" t="str">
            <v>LGINE661DS</v>
          </cell>
        </row>
        <row r="51">
          <cell r="B51" t="str">
            <v>Jan 2018</v>
          </cell>
          <cell r="D51" t="str">
            <v>LGINE661PD</v>
          </cell>
        </row>
        <row r="52">
          <cell r="B52" t="str">
            <v>Jan 2018</v>
          </cell>
          <cell r="D52" t="str">
            <v>LGINE661PO</v>
          </cell>
        </row>
        <row r="53">
          <cell r="B53" t="str">
            <v>Jan 2018</v>
          </cell>
          <cell r="D53" t="str">
            <v>LGINE663DO</v>
          </cell>
        </row>
        <row r="54">
          <cell r="B54" t="str">
            <v>Jan 2018</v>
          </cell>
          <cell r="D54" t="str">
            <v>LGINE663DS</v>
          </cell>
        </row>
        <row r="55">
          <cell r="B55" t="str">
            <v>Jan 2018</v>
          </cell>
          <cell r="D55" t="str">
            <v>LGINE663PD</v>
          </cell>
        </row>
        <row r="56">
          <cell r="B56" t="str">
            <v>Jan 2018</v>
          </cell>
          <cell r="D56" t="str">
            <v>LGINE663PO</v>
          </cell>
        </row>
        <row r="57">
          <cell r="B57" t="str">
            <v>Jan 2018</v>
          </cell>
          <cell r="D57" t="str">
            <v>LGINE691DO</v>
          </cell>
        </row>
        <row r="58">
          <cell r="B58" t="str">
            <v>Jan 2018</v>
          </cell>
          <cell r="D58" t="str">
            <v>LGINE693DO</v>
          </cell>
        </row>
        <row r="59">
          <cell r="B59" t="str">
            <v>Jan 2018</v>
          </cell>
          <cell r="D59" t="str">
            <v>LGINE643DO</v>
          </cell>
        </row>
        <row r="60">
          <cell r="B60" t="str">
            <v>Jan 2018</v>
          </cell>
          <cell r="D60" t="str">
            <v>LGRSE521</v>
          </cell>
          <cell r="G60">
            <v>47565</v>
          </cell>
          <cell r="I60">
            <v>5011.9421655621918</v>
          </cell>
          <cell r="J60">
            <v>52576.942165562192</v>
          </cell>
          <cell r="AO60">
            <v>-224.44</v>
          </cell>
          <cell r="AP60">
            <v>121.38</v>
          </cell>
          <cell r="AQ60">
            <v>355.23</v>
          </cell>
          <cell r="AU60">
            <v>-9.91</v>
          </cell>
        </row>
        <row r="61">
          <cell r="B61" t="str">
            <v>Jan 2018</v>
          </cell>
          <cell r="D61" t="str">
            <v>LGRSE523</v>
          </cell>
        </row>
        <row r="62">
          <cell r="B62" t="str">
            <v>Jan 2018</v>
          </cell>
          <cell r="D62" t="str">
            <v>LGRSE527</v>
          </cell>
        </row>
        <row r="63">
          <cell r="B63" t="str">
            <v>Jan 2018</v>
          </cell>
          <cell r="D63" t="str">
            <v>LGRSE529</v>
          </cell>
        </row>
        <row r="64">
          <cell r="B64" t="str">
            <v>Jan 2018</v>
          </cell>
          <cell r="D64" t="str">
            <v>LGCME520</v>
          </cell>
        </row>
        <row r="65">
          <cell r="B65" t="str">
            <v>Jan 2018</v>
          </cell>
          <cell r="D65" t="str">
            <v>LGCME522</v>
          </cell>
        </row>
        <row r="66">
          <cell r="B66" t="str">
            <v>Jan 2018</v>
          </cell>
          <cell r="D66" t="str">
            <v>LGCME526</v>
          </cell>
        </row>
        <row r="67">
          <cell r="B67" t="str">
            <v>Jan 2018</v>
          </cell>
          <cell r="D67" t="str">
            <v>LGCME528</v>
          </cell>
        </row>
        <row r="68">
          <cell r="B68" t="str">
            <v>Jan 2018</v>
          </cell>
          <cell r="D68" t="str">
            <v>LGCME563PF</v>
          </cell>
        </row>
        <row r="69">
          <cell r="B69" t="str">
            <v>Jan 2018</v>
          </cell>
          <cell r="D69" t="str">
            <v>LGCME569PF</v>
          </cell>
        </row>
        <row r="70">
          <cell r="B70" t="str">
            <v>Jan 2018</v>
          </cell>
          <cell r="D70" t="str">
            <v>LGCSR790</v>
          </cell>
          <cell r="AO70">
            <v>0</v>
          </cell>
          <cell r="AP70">
            <v>0</v>
          </cell>
          <cell r="AQ70">
            <v>0</v>
          </cell>
          <cell r="AU70">
            <v>0</v>
          </cell>
        </row>
        <row r="71">
          <cell r="B71" t="str">
            <v>Jan 2018</v>
          </cell>
          <cell r="D71" t="str">
            <v>LGCSR791</v>
          </cell>
        </row>
        <row r="72">
          <cell r="B72" t="str">
            <v>Jan 2018</v>
          </cell>
          <cell r="D72" t="str">
            <v>LGCSR792</v>
          </cell>
        </row>
        <row r="73">
          <cell r="B73" t="str">
            <v>Jan 2018</v>
          </cell>
          <cell r="D73" t="str">
            <v>LGCSR793</v>
          </cell>
        </row>
        <row r="74">
          <cell r="B74" t="str">
            <v>Jan 2018</v>
          </cell>
          <cell r="D74" t="str">
            <v>LGINE551DO</v>
          </cell>
        </row>
        <row r="75">
          <cell r="B75" t="str">
            <v>Jan 2018</v>
          </cell>
          <cell r="D75" t="str">
            <v>LGINE551DS</v>
          </cell>
        </row>
        <row r="76">
          <cell r="B76" t="str">
            <v>Jan 2018</v>
          </cell>
          <cell r="D76" t="str">
            <v>LGINE651DO</v>
          </cell>
        </row>
        <row r="77">
          <cell r="B77" t="str">
            <v>Jan 2018</v>
          </cell>
          <cell r="D77" t="str">
            <v>LGINE651DS</v>
          </cell>
        </row>
        <row r="78">
          <cell r="B78" t="str">
            <v>Jan 2018</v>
          </cell>
          <cell r="D78" t="str">
            <v>LGINELRI</v>
          </cell>
        </row>
        <row r="79">
          <cell r="B79" t="str">
            <v>Jan 2018</v>
          </cell>
          <cell r="D79" t="str">
            <v>LGCME597</v>
          </cell>
        </row>
        <row r="80">
          <cell r="B80" t="str">
            <v>Jan 2018</v>
          </cell>
          <cell r="D80" t="str">
            <v>LGCME643</v>
          </cell>
        </row>
        <row r="81">
          <cell r="B81" t="str">
            <v>Jan 2018</v>
          </cell>
          <cell r="D81" t="str">
            <v>LGCME705</v>
          </cell>
        </row>
        <row r="82">
          <cell r="B82" t="str">
            <v>Jan 2018</v>
          </cell>
          <cell r="D82" t="str">
            <v>LGCME706</v>
          </cell>
        </row>
        <row r="83">
          <cell r="B83" t="str">
            <v>Jan 2018</v>
          </cell>
          <cell r="D83" t="str">
            <v>LGCME707</v>
          </cell>
        </row>
        <row r="84">
          <cell r="B84" t="str">
            <v>Jan 2018</v>
          </cell>
          <cell r="D84" t="str">
            <v>LGCMELRI</v>
          </cell>
        </row>
        <row r="85">
          <cell r="B85" t="str">
            <v>Jan 2018</v>
          </cell>
          <cell r="D85" t="str">
            <v>LGE_EVC</v>
          </cell>
        </row>
        <row r="86">
          <cell r="B86" t="str">
            <v>Jan 2018</v>
          </cell>
          <cell r="D86" t="str">
            <v>LGE_EVSE1</v>
          </cell>
        </row>
        <row r="87">
          <cell r="B87" t="str">
            <v>Jan 2018</v>
          </cell>
          <cell r="D87" t="str">
            <v>LGE_EVSE2</v>
          </cell>
        </row>
        <row r="88">
          <cell r="B88" t="str">
            <v>Feb 2018</v>
          </cell>
          <cell r="D88" t="str">
            <v>LGINE682</v>
          </cell>
        </row>
        <row r="89">
          <cell r="B89" t="str">
            <v>Feb 2018</v>
          </cell>
          <cell r="D89" t="str">
            <v>LGINE683</v>
          </cell>
        </row>
        <row r="90">
          <cell r="B90" t="str">
            <v>Feb 2018</v>
          </cell>
          <cell r="D90" t="str">
            <v>LGCME451</v>
          </cell>
        </row>
        <row r="91">
          <cell r="B91" t="str">
            <v>Feb 2018</v>
          </cell>
          <cell r="D91" t="str">
            <v>LGCME550</v>
          </cell>
        </row>
        <row r="92">
          <cell r="B92" t="str">
            <v>Feb 2018</v>
          </cell>
          <cell r="D92" t="str">
            <v>LGCME551</v>
          </cell>
          <cell r="J92">
            <v>33166218.916407399</v>
          </cell>
          <cell r="AO92">
            <v>-146999.46</v>
          </cell>
          <cell r="AP92">
            <v>73038.98</v>
          </cell>
          <cell r="AQ92">
            <v>631723.56999999995</v>
          </cell>
          <cell r="AU92">
            <v>-9204.43</v>
          </cell>
        </row>
        <row r="93">
          <cell r="B93" t="str">
            <v>Feb 2018</v>
          </cell>
          <cell r="D93" t="str">
            <v>LGCME551UM</v>
          </cell>
        </row>
        <row r="94">
          <cell r="B94" t="str">
            <v>Feb 2018</v>
          </cell>
          <cell r="D94" t="str">
            <v>LGCME552</v>
          </cell>
        </row>
        <row r="95">
          <cell r="B95" t="str">
            <v>Feb 2018</v>
          </cell>
          <cell r="D95" t="str">
            <v>LGCME557</v>
          </cell>
        </row>
        <row r="96">
          <cell r="B96" t="str">
            <v>Feb 2018</v>
          </cell>
          <cell r="D96" t="str">
            <v>LGCME561</v>
          </cell>
          <cell r="J96">
            <v>120534497.74260452</v>
          </cell>
          <cell r="M96">
            <v>330452.42995180597</v>
          </cell>
          <cell r="AO96">
            <v>-534233.53</v>
          </cell>
          <cell r="AP96">
            <v>51994.12</v>
          </cell>
          <cell r="AQ96">
            <v>460056.13</v>
          </cell>
          <cell r="AU96">
            <v>-33451.25</v>
          </cell>
        </row>
        <row r="97">
          <cell r="B97" t="str">
            <v>Feb 2018</v>
          </cell>
          <cell r="D97" t="str">
            <v>LGCME563</v>
          </cell>
          <cell r="J97">
            <v>11526241.42312685</v>
          </cell>
          <cell r="M97">
            <v>27175.275265715984</v>
          </cell>
          <cell r="AO97">
            <v>-51086.66</v>
          </cell>
          <cell r="AP97">
            <v>4500.9399999999996</v>
          </cell>
          <cell r="AQ97">
            <v>41025.71</v>
          </cell>
          <cell r="AU97">
            <v>-3198.81</v>
          </cell>
        </row>
        <row r="98">
          <cell r="B98" t="str">
            <v>Feb 2018</v>
          </cell>
          <cell r="D98" t="str">
            <v>LGCME567</v>
          </cell>
        </row>
        <row r="99">
          <cell r="B99" t="str">
            <v>Feb 2018</v>
          </cell>
          <cell r="D99" t="str">
            <v>LGCME591</v>
          </cell>
          <cell r="J99">
            <v>60941506.250574186</v>
          </cell>
          <cell r="L99">
            <v>157089.61429813976</v>
          </cell>
          <cell r="M99">
            <v>137937.39941514947</v>
          </cell>
          <cell r="N99">
            <v>135590.83425532666</v>
          </cell>
          <cell r="AO99">
            <v>-270105.21000000002</v>
          </cell>
          <cell r="AP99">
            <v>25719.53</v>
          </cell>
          <cell r="AQ99">
            <v>223900.61</v>
          </cell>
          <cell r="AU99">
            <v>-16912.75</v>
          </cell>
        </row>
        <row r="100">
          <cell r="B100" t="str">
            <v>Feb 2018</v>
          </cell>
          <cell r="D100" t="str">
            <v>LGCME593</v>
          </cell>
          <cell r="J100">
            <v>32124951.153602749</v>
          </cell>
          <cell r="L100">
            <v>131029.45484185766</v>
          </cell>
          <cell r="M100">
            <v>111980.44087272964</v>
          </cell>
          <cell r="N100">
            <v>110533.2658020649</v>
          </cell>
          <cell r="AO100">
            <v>-142384.35</v>
          </cell>
          <cell r="AP100">
            <v>11528.23</v>
          </cell>
          <cell r="AQ100">
            <v>106003.34</v>
          </cell>
          <cell r="AU100">
            <v>-8915.4500000000007</v>
          </cell>
        </row>
        <row r="101">
          <cell r="B101" t="str">
            <v>Feb 2018</v>
          </cell>
          <cell r="D101" t="str">
            <v>LGCME650</v>
          </cell>
          <cell r="J101">
            <v>68194671.926949382</v>
          </cell>
          <cell r="AO101">
            <v>-302252.73</v>
          </cell>
          <cell r="AP101">
            <v>148936.73000000001</v>
          </cell>
          <cell r="AQ101">
            <v>1335209.44</v>
          </cell>
          <cell r="AU101">
            <v>-18925.68</v>
          </cell>
        </row>
        <row r="102">
          <cell r="B102" t="str">
            <v>Feb 2018</v>
          </cell>
          <cell r="D102" t="str">
            <v>LGCME651</v>
          </cell>
        </row>
        <row r="103">
          <cell r="B103" t="str">
            <v>Feb 2018</v>
          </cell>
          <cell r="D103" t="str">
            <v>LGCME652</v>
          </cell>
        </row>
        <row r="104">
          <cell r="B104" t="str">
            <v>Feb 2018</v>
          </cell>
          <cell r="D104" t="str">
            <v>LGCME657</v>
          </cell>
        </row>
        <row r="105">
          <cell r="B105" t="str">
            <v>Feb 2018</v>
          </cell>
          <cell r="D105" t="str">
            <v>LGCME671</v>
          </cell>
          <cell r="J105">
            <v>4894200</v>
          </cell>
          <cell r="N105">
            <v>9540</v>
          </cell>
          <cell r="AO105">
            <v>-21692.09</v>
          </cell>
          <cell r="AP105">
            <v>0</v>
          </cell>
          <cell r="AQ105">
            <v>19782.5</v>
          </cell>
          <cell r="AU105">
            <v>-1358.26</v>
          </cell>
        </row>
        <row r="106">
          <cell r="B106" t="str">
            <v>Feb 2018</v>
          </cell>
          <cell r="D106" t="str">
            <v>LGCSR760</v>
          </cell>
        </row>
        <row r="107">
          <cell r="B107" t="str">
            <v>Feb 2018</v>
          </cell>
          <cell r="D107" t="str">
            <v>LGCSR780</v>
          </cell>
        </row>
        <row r="108">
          <cell r="B108" t="str">
            <v>Feb 2018</v>
          </cell>
          <cell r="D108" t="str">
            <v>LGINE599</v>
          </cell>
          <cell r="J108">
            <v>9522500</v>
          </cell>
          <cell r="M108">
            <v>16767.975263398992</v>
          </cell>
          <cell r="AO108">
            <v>-42205.67</v>
          </cell>
          <cell r="AP108">
            <v>0</v>
          </cell>
          <cell r="AQ108">
            <v>39765.410000000003</v>
          </cell>
          <cell r="AU108">
            <v>-2642.72</v>
          </cell>
        </row>
        <row r="109">
          <cell r="B109" t="str">
            <v>Feb 2018</v>
          </cell>
          <cell r="D109" t="str">
            <v>LGINE643</v>
          </cell>
          <cell r="J109">
            <v>72814691.008853599</v>
          </cell>
          <cell r="L109">
            <v>180036.86098895868</v>
          </cell>
          <cell r="M109">
            <v>165967.02629798948</v>
          </cell>
          <cell r="N109">
            <v>165406.96764491088</v>
          </cell>
          <cell r="AO109">
            <v>-322729.59999999998</v>
          </cell>
          <cell r="AP109">
            <v>0</v>
          </cell>
          <cell r="AQ109">
            <v>358545.85</v>
          </cell>
          <cell r="AU109">
            <v>-20207.84</v>
          </cell>
        </row>
        <row r="110">
          <cell r="B110" t="str">
            <v>Feb 2018</v>
          </cell>
          <cell r="D110" t="str">
            <v>LGINE661</v>
          </cell>
          <cell r="J110">
            <v>18010901.729037926</v>
          </cell>
          <cell r="M110">
            <v>52208.975635983596</v>
          </cell>
          <cell r="AO110">
            <v>-79828</v>
          </cell>
          <cell r="AP110">
            <v>543.14</v>
          </cell>
          <cell r="AQ110">
            <v>121972.24</v>
          </cell>
          <cell r="AU110">
            <v>-4998.46</v>
          </cell>
        </row>
        <row r="111">
          <cell r="B111" t="str">
            <v>Feb 2018</v>
          </cell>
          <cell r="D111" t="str">
            <v>LGINE663</v>
          </cell>
          <cell r="J111">
            <v>1074466.7182050261</v>
          </cell>
          <cell r="M111">
            <v>3674.8337119196885</v>
          </cell>
          <cell r="AO111">
            <v>-4762.26</v>
          </cell>
          <cell r="AP111">
            <v>111.58</v>
          </cell>
          <cell r="AQ111">
            <v>6112.41</v>
          </cell>
          <cell r="AU111">
            <v>-298.19</v>
          </cell>
        </row>
        <row r="112">
          <cell r="B112" t="str">
            <v>Feb 2018</v>
          </cell>
          <cell r="D112" t="str">
            <v>LGINE691</v>
          </cell>
          <cell r="J112">
            <v>21411880.833133992</v>
          </cell>
          <cell r="L112">
            <v>57847.711381949885</v>
          </cell>
          <cell r="M112">
            <v>52525.434516481291</v>
          </cell>
          <cell r="N112">
            <v>51389.615081297154</v>
          </cell>
          <cell r="AO112">
            <v>-94901.83</v>
          </cell>
          <cell r="AP112">
            <v>673.17</v>
          </cell>
          <cell r="AQ112">
            <v>141853.54</v>
          </cell>
          <cell r="AU112">
            <v>-5942.32</v>
          </cell>
        </row>
        <row r="113">
          <cell r="B113" t="str">
            <v>Feb 2018</v>
          </cell>
          <cell r="D113" t="str">
            <v>LGINE693</v>
          </cell>
          <cell r="J113">
            <v>108801313.70504208</v>
          </cell>
          <cell r="L113">
            <v>236433.83858604261</v>
          </cell>
          <cell r="M113">
            <v>228727.96748257542</v>
          </cell>
          <cell r="N113">
            <v>226210.25773251263</v>
          </cell>
          <cell r="AO113">
            <v>-482229.66</v>
          </cell>
          <cell r="AP113">
            <v>3867.39</v>
          </cell>
          <cell r="AQ113">
            <v>597648.18999999994</v>
          </cell>
          <cell r="AU113">
            <v>-30195.01</v>
          </cell>
        </row>
        <row r="114">
          <cell r="B114" t="str">
            <v>Feb 2018</v>
          </cell>
          <cell r="D114" t="str">
            <v>LGINE694</v>
          </cell>
        </row>
        <row r="115">
          <cell r="B115" t="str">
            <v>Feb 2018</v>
          </cell>
          <cell r="D115" t="str">
            <v>LGMLE570</v>
          </cell>
          <cell r="J115">
            <v>298198.00443280721</v>
          </cell>
          <cell r="AO115">
            <v>-1321.67</v>
          </cell>
          <cell r="AP115">
            <v>0</v>
          </cell>
          <cell r="AQ115">
            <v>2538.65</v>
          </cell>
          <cell r="AU115">
            <v>-82.76</v>
          </cell>
        </row>
        <row r="116">
          <cell r="B116" t="str">
            <v>Feb 2018</v>
          </cell>
          <cell r="D116" t="str">
            <v>LGMLE571</v>
          </cell>
        </row>
        <row r="117">
          <cell r="B117" t="str">
            <v>Feb 2018</v>
          </cell>
          <cell r="D117" t="str">
            <v>LGMLE572</v>
          </cell>
        </row>
        <row r="118">
          <cell r="B118" t="str">
            <v>Feb 2018</v>
          </cell>
          <cell r="D118" t="str">
            <v>LGMLE573</v>
          </cell>
          <cell r="J118">
            <v>250102.72070714511</v>
          </cell>
          <cell r="AO118">
            <v>-1108.51</v>
          </cell>
          <cell r="AP118">
            <v>0</v>
          </cell>
          <cell r="AQ118">
            <v>2356.98</v>
          </cell>
          <cell r="AU118">
            <v>-69.41</v>
          </cell>
        </row>
        <row r="119">
          <cell r="B119" t="str">
            <v>Feb 2018</v>
          </cell>
          <cell r="D119" t="str">
            <v>LGMLE574</v>
          </cell>
        </row>
        <row r="120">
          <cell r="B120" t="str">
            <v>Feb 2018</v>
          </cell>
          <cell r="D120" t="str">
            <v>LGRSE411</v>
          </cell>
        </row>
        <row r="121">
          <cell r="B121" t="str">
            <v>Feb 2018</v>
          </cell>
          <cell r="D121" t="str">
            <v>LGRSE511</v>
          </cell>
          <cell r="J121">
            <v>305936837.10414445</v>
          </cell>
          <cell r="AO121">
            <v>-1355974.6</v>
          </cell>
          <cell r="AP121">
            <v>824725.24</v>
          </cell>
          <cell r="AQ121">
            <v>3191833.24</v>
          </cell>
          <cell r="AU121">
            <v>-84904.9</v>
          </cell>
        </row>
        <row r="122">
          <cell r="B122" t="str">
            <v>Feb 2018</v>
          </cell>
          <cell r="D122" t="str">
            <v>LGRSE519</v>
          </cell>
        </row>
        <row r="123">
          <cell r="B123" t="str">
            <v>Feb 2018</v>
          </cell>
          <cell r="D123" t="str">
            <v>LGRSE540</v>
          </cell>
        </row>
        <row r="124">
          <cell r="B124" t="str">
            <v>Feb 2018</v>
          </cell>
          <cell r="D124" t="str">
            <v>LGRSE543</v>
          </cell>
        </row>
        <row r="125">
          <cell r="B125" t="str">
            <v>Feb 2018</v>
          </cell>
          <cell r="D125" t="str">
            <v>LGRSE547</v>
          </cell>
        </row>
        <row r="126">
          <cell r="B126" t="str">
            <v>Feb 2018</v>
          </cell>
          <cell r="D126" t="str">
            <v>LGCME551DS</v>
          </cell>
        </row>
        <row r="127">
          <cell r="B127" t="str">
            <v>Feb 2018</v>
          </cell>
          <cell r="D127" t="str">
            <v>LGCME651DS</v>
          </cell>
        </row>
        <row r="128">
          <cell r="B128" t="str">
            <v>Feb 2018</v>
          </cell>
          <cell r="D128" t="str">
            <v>LGCME561DS</v>
          </cell>
        </row>
        <row r="129">
          <cell r="B129" t="str">
            <v>Feb 2018</v>
          </cell>
          <cell r="D129" t="str">
            <v>LGCME561PF</v>
          </cell>
        </row>
        <row r="130">
          <cell r="B130" t="str">
            <v>Feb 2018</v>
          </cell>
          <cell r="D130" t="str">
            <v>LGCME563DS</v>
          </cell>
        </row>
        <row r="131">
          <cell r="B131" t="str">
            <v>Feb 2018</v>
          </cell>
          <cell r="D131" t="str">
            <v>LGCME567PF</v>
          </cell>
        </row>
        <row r="132">
          <cell r="B132" t="str">
            <v>Feb 2018</v>
          </cell>
          <cell r="D132" t="str">
            <v>LGCME569</v>
          </cell>
        </row>
        <row r="133">
          <cell r="B133" t="str">
            <v>Feb 2018</v>
          </cell>
          <cell r="D133" t="str">
            <v>LGINE661DO</v>
          </cell>
        </row>
        <row r="134">
          <cell r="B134" t="str">
            <v>Feb 2018</v>
          </cell>
          <cell r="D134" t="str">
            <v>LGINE661DS</v>
          </cell>
        </row>
        <row r="135">
          <cell r="B135" t="str">
            <v>Feb 2018</v>
          </cell>
          <cell r="D135" t="str">
            <v>LGINE661PD</v>
          </cell>
        </row>
        <row r="136">
          <cell r="B136" t="str">
            <v>Feb 2018</v>
          </cell>
          <cell r="D136" t="str">
            <v>LGINE661PO</v>
          </cell>
        </row>
        <row r="137">
          <cell r="B137" t="str">
            <v>Feb 2018</v>
          </cell>
          <cell r="D137" t="str">
            <v>LGINE663DO</v>
          </cell>
        </row>
        <row r="138">
          <cell r="B138" t="str">
            <v>Feb 2018</v>
          </cell>
          <cell r="D138" t="str">
            <v>LGINE663DS</v>
          </cell>
        </row>
        <row r="139">
          <cell r="B139" t="str">
            <v>Feb 2018</v>
          </cell>
          <cell r="D139" t="str">
            <v>LGINE663PD</v>
          </cell>
        </row>
        <row r="140">
          <cell r="B140" t="str">
            <v>Feb 2018</v>
          </cell>
          <cell r="D140" t="str">
            <v>LGINE663PO</v>
          </cell>
        </row>
        <row r="141">
          <cell r="B141" t="str">
            <v>Feb 2018</v>
          </cell>
          <cell r="D141" t="str">
            <v>LGINE691DO</v>
          </cell>
        </row>
        <row r="142">
          <cell r="B142" t="str">
            <v>Feb 2018</v>
          </cell>
          <cell r="D142" t="str">
            <v>LGINE693DO</v>
          </cell>
        </row>
        <row r="143">
          <cell r="B143" t="str">
            <v>Feb 2018</v>
          </cell>
          <cell r="D143" t="str">
            <v>LGINE643DO</v>
          </cell>
        </row>
        <row r="144">
          <cell r="B144" t="str">
            <v>Feb 2018</v>
          </cell>
          <cell r="D144" t="str">
            <v>LGRSE521</v>
          </cell>
          <cell r="G144">
            <v>38788</v>
          </cell>
          <cell r="I144">
            <v>4036.0485016381281</v>
          </cell>
          <cell r="J144">
            <v>42824.048501638128</v>
          </cell>
          <cell r="AO144">
            <v>-189.8</v>
          </cell>
          <cell r="AP144">
            <v>97.96</v>
          </cell>
          <cell r="AQ144">
            <v>378.97</v>
          </cell>
          <cell r="AU144">
            <v>-11.88</v>
          </cell>
        </row>
        <row r="145">
          <cell r="B145" t="str">
            <v>Feb 2018</v>
          </cell>
          <cell r="D145" t="str">
            <v>LGRSE523</v>
          </cell>
        </row>
        <row r="146">
          <cell r="B146" t="str">
            <v>Feb 2018</v>
          </cell>
          <cell r="D146" t="str">
            <v>LGRSE527</v>
          </cell>
        </row>
        <row r="147">
          <cell r="B147" t="str">
            <v>Feb 2018</v>
          </cell>
          <cell r="D147" t="str">
            <v>LGRSE529</v>
          </cell>
        </row>
        <row r="148">
          <cell r="B148" t="str">
            <v>Feb 2018</v>
          </cell>
          <cell r="D148" t="str">
            <v>LGCME520</v>
          </cell>
        </row>
        <row r="149">
          <cell r="B149" t="str">
            <v>Feb 2018</v>
          </cell>
          <cell r="D149" t="str">
            <v>LGCME522</v>
          </cell>
        </row>
        <row r="150">
          <cell r="B150" t="str">
            <v>Feb 2018</v>
          </cell>
          <cell r="D150" t="str">
            <v>LGCME526</v>
          </cell>
        </row>
        <row r="151">
          <cell r="B151" t="str">
            <v>Feb 2018</v>
          </cell>
          <cell r="D151" t="str">
            <v>LGCME528</v>
          </cell>
        </row>
        <row r="152">
          <cell r="B152" t="str">
            <v>Feb 2018</v>
          </cell>
          <cell r="D152" t="str">
            <v>LGCME563PF</v>
          </cell>
        </row>
        <row r="153">
          <cell r="B153" t="str">
            <v>Feb 2018</v>
          </cell>
          <cell r="D153" t="str">
            <v>LGCME569PF</v>
          </cell>
        </row>
        <row r="154">
          <cell r="B154" t="str">
            <v>Feb 2018</v>
          </cell>
          <cell r="D154" t="str">
            <v>LGCSR790</v>
          </cell>
          <cell r="AO154">
            <v>0</v>
          </cell>
          <cell r="AP154">
            <v>0</v>
          </cell>
          <cell r="AQ154">
            <v>0</v>
          </cell>
          <cell r="AU154">
            <v>0</v>
          </cell>
        </row>
        <row r="155">
          <cell r="B155" t="str">
            <v>Feb 2018</v>
          </cell>
          <cell r="D155" t="str">
            <v>LGCSR791</v>
          </cell>
        </row>
        <row r="156">
          <cell r="B156" t="str">
            <v>Feb 2018</v>
          </cell>
          <cell r="D156" t="str">
            <v>LGCSR792</v>
          </cell>
        </row>
        <row r="157">
          <cell r="B157" t="str">
            <v>Feb 2018</v>
          </cell>
          <cell r="D157" t="str">
            <v>LGCSR793</v>
          </cell>
        </row>
        <row r="158">
          <cell r="B158" t="str">
            <v>Feb 2018</v>
          </cell>
          <cell r="D158" t="str">
            <v>LGINE551DO</v>
          </cell>
        </row>
        <row r="159">
          <cell r="B159" t="str">
            <v>Feb 2018</v>
          </cell>
          <cell r="D159" t="str">
            <v>LGINE551DS</v>
          </cell>
        </row>
        <row r="160">
          <cell r="B160" t="str">
            <v>Feb 2018</v>
          </cell>
          <cell r="D160" t="str">
            <v>LGINE651DO</v>
          </cell>
        </row>
        <row r="161">
          <cell r="B161" t="str">
            <v>Feb 2018</v>
          </cell>
          <cell r="D161" t="str">
            <v>LGINE651DS</v>
          </cell>
        </row>
        <row r="162">
          <cell r="B162" t="str">
            <v>Feb 2018</v>
          </cell>
          <cell r="D162" t="str">
            <v>LGINELRI</v>
          </cell>
        </row>
        <row r="163">
          <cell r="B163" t="str">
            <v>Feb 2018</v>
          </cell>
          <cell r="D163" t="str">
            <v>LGCME597</v>
          </cell>
        </row>
        <row r="164">
          <cell r="B164" t="str">
            <v>Feb 2018</v>
          </cell>
          <cell r="D164" t="str">
            <v>LGCME643</v>
          </cell>
        </row>
        <row r="165">
          <cell r="B165" t="str">
            <v>Feb 2018</v>
          </cell>
          <cell r="D165" t="str">
            <v>LGCME705</v>
          </cell>
        </row>
        <row r="166">
          <cell r="B166" t="str">
            <v>Feb 2018</v>
          </cell>
          <cell r="D166" t="str">
            <v>LGCME706</v>
          </cell>
        </row>
        <row r="167">
          <cell r="B167" t="str">
            <v>Feb 2018</v>
          </cell>
          <cell r="D167" t="str">
            <v>LGCME707</v>
          </cell>
        </row>
        <row r="168">
          <cell r="B168" t="str">
            <v>Feb 2018</v>
          </cell>
          <cell r="D168" t="str">
            <v>LGCMELRI</v>
          </cell>
        </row>
        <row r="169">
          <cell r="B169" t="str">
            <v>Feb 2018</v>
          </cell>
          <cell r="D169" t="str">
            <v>LGE_EVC</v>
          </cell>
        </row>
        <row r="170">
          <cell r="B170" t="str">
            <v>Feb 2018</v>
          </cell>
          <cell r="D170" t="str">
            <v>LGE_EVSE1</v>
          </cell>
        </row>
        <row r="171">
          <cell r="B171" t="str">
            <v>Feb 2018</v>
          </cell>
          <cell r="D171" t="str">
            <v>LGE_EVSE2</v>
          </cell>
        </row>
        <row r="172">
          <cell r="B172" t="str">
            <v>Mar 2018</v>
          </cell>
          <cell r="D172" t="str">
            <v>LGINE682</v>
          </cell>
        </row>
        <row r="173">
          <cell r="B173" t="str">
            <v>Mar 2018</v>
          </cell>
          <cell r="D173" t="str">
            <v>LGINE683</v>
          </cell>
        </row>
        <row r="174">
          <cell r="B174" t="str">
            <v>Mar 2018</v>
          </cell>
          <cell r="D174" t="str">
            <v>LGCME451</v>
          </cell>
        </row>
        <row r="175">
          <cell r="B175" t="str">
            <v>Mar 2018</v>
          </cell>
          <cell r="D175" t="str">
            <v>LGCME550</v>
          </cell>
        </row>
        <row r="176">
          <cell r="B176" t="str">
            <v>Mar 2018</v>
          </cell>
          <cell r="D176" t="str">
            <v>LGCME551</v>
          </cell>
          <cell r="J176">
            <v>33286083.690668404</v>
          </cell>
          <cell r="AO176">
            <v>-124302.37</v>
          </cell>
          <cell r="AP176">
            <v>88439.41</v>
          </cell>
          <cell r="AQ176">
            <v>654627.98</v>
          </cell>
          <cell r="AU176">
            <v>-2417.69</v>
          </cell>
        </row>
        <row r="177">
          <cell r="B177" t="str">
            <v>Mar 2018</v>
          </cell>
          <cell r="D177" t="str">
            <v>LGCME551UM</v>
          </cell>
        </row>
        <row r="178">
          <cell r="B178" t="str">
            <v>Mar 2018</v>
          </cell>
          <cell r="D178" t="str">
            <v>LGCME552</v>
          </cell>
        </row>
        <row r="179">
          <cell r="B179" t="str">
            <v>Mar 2018</v>
          </cell>
          <cell r="D179" t="str">
            <v>LGCME557</v>
          </cell>
        </row>
        <row r="180">
          <cell r="B180" t="str">
            <v>Mar 2018</v>
          </cell>
          <cell r="D180" t="str">
            <v>LGCME561</v>
          </cell>
          <cell r="J180">
            <v>118586646.53560184</v>
          </cell>
          <cell r="M180">
            <v>312709.83301835135</v>
          </cell>
          <cell r="AO180">
            <v>-442845.78</v>
          </cell>
          <cell r="AP180">
            <v>61992.53</v>
          </cell>
          <cell r="AQ180">
            <v>471920.32</v>
          </cell>
          <cell r="AU180">
            <v>-8613.3700000000008</v>
          </cell>
        </row>
        <row r="181">
          <cell r="B181" t="str">
            <v>Mar 2018</v>
          </cell>
          <cell r="D181" t="str">
            <v>LGCME563</v>
          </cell>
          <cell r="J181">
            <v>11181308.320584305</v>
          </cell>
          <cell r="M181">
            <v>25002.518382895316</v>
          </cell>
          <cell r="AO181">
            <v>-41755.08</v>
          </cell>
          <cell r="AP181">
            <v>5328.84</v>
          </cell>
          <cell r="AQ181">
            <v>42117.59</v>
          </cell>
          <cell r="AU181">
            <v>-812.14</v>
          </cell>
        </row>
        <row r="182">
          <cell r="B182" t="str">
            <v>Mar 2018</v>
          </cell>
          <cell r="D182" t="str">
            <v>LGCME567</v>
          </cell>
        </row>
        <row r="183">
          <cell r="B183" t="str">
            <v>Mar 2018</v>
          </cell>
          <cell r="D183" t="str">
            <v>LGCME591</v>
          </cell>
          <cell r="J183">
            <v>63892300.994930513</v>
          </cell>
          <cell r="L183">
            <v>152709.71134298143</v>
          </cell>
          <cell r="M183">
            <v>136071.58834478652</v>
          </cell>
          <cell r="N183">
            <v>132554.57966740802</v>
          </cell>
          <cell r="AO183">
            <v>-238597.15</v>
          </cell>
          <cell r="AP183">
            <v>32574.27</v>
          </cell>
          <cell r="AQ183">
            <v>243055.21</v>
          </cell>
          <cell r="AU183">
            <v>-4640.72</v>
          </cell>
        </row>
        <row r="184">
          <cell r="B184" t="str">
            <v>Mar 2018</v>
          </cell>
          <cell r="D184" t="str">
            <v>LGCME593</v>
          </cell>
          <cell r="J184">
            <v>31163583.205139749</v>
          </cell>
          <cell r="L184">
            <v>119263.6684552417</v>
          </cell>
          <cell r="M184">
            <v>103953.19643187894</v>
          </cell>
          <cell r="N184">
            <v>101165.12451812578</v>
          </cell>
          <cell r="AO184">
            <v>-116376.18</v>
          </cell>
          <cell r="AP184">
            <v>13673.98</v>
          </cell>
          <cell r="AQ184">
            <v>109224.31</v>
          </cell>
          <cell r="AU184">
            <v>-2263.52</v>
          </cell>
        </row>
        <row r="185">
          <cell r="B185" t="str">
            <v>Mar 2018</v>
          </cell>
          <cell r="D185" t="str">
            <v>LGCME650</v>
          </cell>
          <cell r="J185">
            <v>69058637.731383726</v>
          </cell>
          <cell r="AO185">
            <v>-257890.14</v>
          </cell>
          <cell r="AP185">
            <v>182417.32</v>
          </cell>
          <cell r="AQ185">
            <v>1402187.29</v>
          </cell>
          <cell r="AU185">
            <v>-5015.97</v>
          </cell>
        </row>
        <row r="186">
          <cell r="B186" t="str">
            <v>Mar 2018</v>
          </cell>
          <cell r="D186" t="str">
            <v>LGCME651</v>
          </cell>
        </row>
        <row r="187">
          <cell r="B187" t="str">
            <v>Mar 2018</v>
          </cell>
          <cell r="D187" t="str">
            <v>LGCME652</v>
          </cell>
        </row>
        <row r="188">
          <cell r="B188" t="str">
            <v>Mar 2018</v>
          </cell>
          <cell r="D188" t="str">
            <v>LGCME657</v>
          </cell>
        </row>
        <row r="189">
          <cell r="B189" t="str">
            <v>Mar 2018</v>
          </cell>
          <cell r="D189" t="str">
            <v>LGCME671</v>
          </cell>
          <cell r="J189">
            <v>4373700</v>
          </cell>
          <cell r="N189">
            <v>9540</v>
          </cell>
          <cell r="AO189">
            <v>-16332.99</v>
          </cell>
          <cell r="AP189">
            <v>0</v>
          </cell>
          <cell r="AQ189">
            <v>19607.32</v>
          </cell>
          <cell r="AU189">
            <v>-317.68</v>
          </cell>
        </row>
        <row r="190">
          <cell r="B190" t="str">
            <v>Mar 2018</v>
          </cell>
          <cell r="D190" t="str">
            <v>LGCSR760</v>
          </cell>
        </row>
        <row r="191">
          <cell r="B191" t="str">
            <v>Mar 2018</v>
          </cell>
          <cell r="D191" t="str">
            <v>LGCSR780</v>
          </cell>
        </row>
        <row r="192">
          <cell r="B192" t="str">
            <v>Mar 2018</v>
          </cell>
          <cell r="D192" t="str">
            <v>LGINE599</v>
          </cell>
          <cell r="J192">
            <v>9371000</v>
          </cell>
          <cell r="M192">
            <v>16577.422452113471</v>
          </cell>
          <cell r="AO192">
            <v>-34994.730000000003</v>
          </cell>
          <cell r="AP192">
            <v>0</v>
          </cell>
          <cell r="AQ192">
            <v>43402.04</v>
          </cell>
          <cell r="AU192">
            <v>-680.65</v>
          </cell>
        </row>
        <row r="193">
          <cell r="B193" t="str">
            <v>Mar 2018</v>
          </cell>
          <cell r="D193" t="str">
            <v>LGINE643</v>
          </cell>
          <cell r="J193">
            <v>96943295.866005257</v>
          </cell>
          <cell r="L193">
            <v>193024.32940604858</v>
          </cell>
          <cell r="M193">
            <v>189293.60517525295</v>
          </cell>
          <cell r="N193">
            <v>187954.42874131724</v>
          </cell>
          <cell r="AO193">
            <v>-362021.62</v>
          </cell>
          <cell r="AP193">
            <v>0</v>
          </cell>
          <cell r="AQ193">
            <v>475980.63</v>
          </cell>
          <cell r="AU193">
            <v>-7041.33</v>
          </cell>
        </row>
        <row r="194">
          <cell r="B194" t="str">
            <v>Mar 2018</v>
          </cell>
          <cell r="D194" t="str">
            <v>LGINE661</v>
          </cell>
          <cell r="J194">
            <v>17719843.688240316</v>
          </cell>
          <cell r="M194">
            <v>49405.780502359899</v>
          </cell>
          <cell r="AO194">
            <v>-66172.36</v>
          </cell>
          <cell r="AP194">
            <v>664.15</v>
          </cell>
          <cell r="AQ194">
            <v>119224.93</v>
          </cell>
          <cell r="AU194">
            <v>-1287.06</v>
          </cell>
        </row>
        <row r="195">
          <cell r="B195" t="str">
            <v>Mar 2018</v>
          </cell>
          <cell r="D195" t="str">
            <v>LGINE663</v>
          </cell>
          <cell r="J195">
            <v>1042312.338899249</v>
          </cell>
          <cell r="M195">
            <v>3414.6161666080448</v>
          </cell>
          <cell r="AO195">
            <v>-3892.37</v>
          </cell>
          <cell r="AP195">
            <v>135.68</v>
          </cell>
          <cell r="AQ195">
            <v>5997.46</v>
          </cell>
          <cell r="AU195">
            <v>-75.709999999999994</v>
          </cell>
        </row>
        <row r="196">
          <cell r="B196" t="str">
            <v>Mar 2018</v>
          </cell>
          <cell r="D196" t="str">
            <v>LGINE691</v>
          </cell>
          <cell r="J196">
            <v>22448645.784011208</v>
          </cell>
          <cell r="L196">
            <v>57773.940896976615</v>
          </cell>
          <cell r="M196">
            <v>53889.030180556554</v>
          </cell>
          <cell r="N196">
            <v>52519.677083904746</v>
          </cell>
          <cell r="AO196">
            <v>-83831.429999999993</v>
          </cell>
          <cell r="AP196">
            <v>867.03</v>
          </cell>
          <cell r="AQ196">
            <v>147619.82</v>
          </cell>
          <cell r="AU196">
            <v>-1630.52</v>
          </cell>
        </row>
        <row r="197">
          <cell r="B197" t="str">
            <v>Mar 2018</v>
          </cell>
          <cell r="D197" t="str">
            <v>LGINE693</v>
          </cell>
          <cell r="J197">
            <v>105545336.90225837</v>
          </cell>
          <cell r="L197">
            <v>211381.56308203435</v>
          </cell>
          <cell r="M197">
            <v>203984.99628491438</v>
          </cell>
          <cell r="N197">
            <v>200404.72054789626</v>
          </cell>
          <cell r="AO197">
            <v>-394144.78</v>
          </cell>
          <cell r="AP197">
            <v>4702.6499999999996</v>
          </cell>
          <cell r="AQ197">
            <v>577960.41</v>
          </cell>
          <cell r="AU197">
            <v>-7666.13</v>
          </cell>
        </row>
        <row r="198">
          <cell r="B198" t="str">
            <v>Mar 2018</v>
          </cell>
          <cell r="D198" t="str">
            <v>LGINE694</v>
          </cell>
        </row>
        <row r="199">
          <cell r="B199" t="str">
            <v>Mar 2018</v>
          </cell>
          <cell r="D199" t="str">
            <v>LGMLE570</v>
          </cell>
          <cell r="J199">
            <v>291900.12944956141</v>
          </cell>
          <cell r="AO199">
            <v>-1090.06</v>
          </cell>
          <cell r="AP199">
            <v>0</v>
          </cell>
          <cell r="AQ199">
            <v>2651.02</v>
          </cell>
          <cell r="AU199">
            <v>-21.2</v>
          </cell>
        </row>
        <row r="200">
          <cell r="B200" t="str">
            <v>Mar 2018</v>
          </cell>
          <cell r="D200" t="str">
            <v>LGMLE571</v>
          </cell>
        </row>
        <row r="201">
          <cell r="B201" t="str">
            <v>Mar 2018</v>
          </cell>
          <cell r="D201" t="str">
            <v>LGMLE572</v>
          </cell>
        </row>
        <row r="202">
          <cell r="B202" t="str">
            <v>Mar 2018</v>
          </cell>
          <cell r="D202" t="str">
            <v>LGMLE573</v>
          </cell>
          <cell r="J202">
            <v>256127.6554136253</v>
          </cell>
          <cell r="AO202">
            <v>-956.47</v>
          </cell>
          <cell r="AP202">
            <v>0</v>
          </cell>
          <cell r="AQ202">
            <v>2550.14</v>
          </cell>
          <cell r="AU202">
            <v>-18.600000000000001</v>
          </cell>
        </row>
        <row r="203">
          <cell r="B203" t="str">
            <v>Mar 2018</v>
          </cell>
          <cell r="D203" t="str">
            <v>LGMLE574</v>
          </cell>
        </row>
        <row r="204">
          <cell r="B204" t="str">
            <v>Mar 2018</v>
          </cell>
          <cell r="D204" t="str">
            <v>LGRSE411</v>
          </cell>
        </row>
        <row r="205">
          <cell r="B205" t="str">
            <v>Mar 2018</v>
          </cell>
          <cell r="D205" t="str">
            <v>LGRSE511</v>
          </cell>
          <cell r="J205">
            <v>295026964.3512181</v>
          </cell>
          <cell r="AO205">
            <v>-1101738.27</v>
          </cell>
          <cell r="AP205">
            <v>912248.02</v>
          </cell>
          <cell r="AQ205">
            <v>2937339.74</v>
          </cell>
          <cell r="AU205">
            <v>-21428.85</v>
          </cell>
        </row>
        <row r="206">
          <cell r="B206" t="str">
            <v>Mar 2018</v>
          </cell>
          <cell r="D206" t="str">
            <v>LGRSE519</v>
          </cell>
        </row>
        <row r="207">
          <cell r="B207" t="str">
            <v>Mar 2018</v>
          </cell>
          <cell r="D207" t="str">
            <v>LGRSE540</v>
          </cell>
        </row>
        <row r="208">
          <cell r="B208" t="str">
            <v>Mar 2018</v>
          </cell>
          <cell r="D208" t="str">
            <v>LGRSE543</v>
          </cell>
        </row>
        <row r="209">
          <cell r="B209" t="str">
            <v>Mar 2018</v>
          </cell>
          <cell r="D209" t="str">
            <v>LGRSE547</v>
          </cell>
        </row>
        <row r="210">
          <cell r="B210" t="str">
            <v>Mar 2018</v>
          </cell>
          <cell r="D210" t="str">
            <v>LGCME551DS</v>
          </cell>
        </row>
        <row r="211">
          <cell r="B211" t="str">
            <v>Mar 2018</v>
          </cell>
          <cell r="D211" t="str">
            <v>LGCME651DS</v>
          </cell>
        </row>
        <row r="212">
          <cell r="B212" t="str">
            <v>Mar 2018</v>
          </cell>
          <cell r="D212" t="str">
            <v>LGCME561DS</v>
          </cell>
        </row>
        <row r="213">
          <cell r="B213" t="str">
            <v>Mar 2018</v>
          </cell>
          <cell r="D213" t="str">
            <v>LGCME561PF</v>
          </cell>
        </row>
        <row r="214">
          <cell r="B214" t="str">
            <v>Mar 2018</v>
          </cell>
          <cell r="D214" t="str">
            <v>LGCME563DS</v>
          </cell>
        </row>
        <row r="215">
          <cell r="B215" t="str">
            <v>Mar 2018</v>
          </cell>
          <cell r="D215" t="str">
            <v>LGCME567PF</v>
          </cell>
        </row>
        <row r="216">
          <cell r="B216" t="str">
            <v>Mar 2018</v>
          </cell>
          <cell r="D216" t="str">
            <v>LGCME569</v>
          </cell>
        </row>
        <row r="217">
          <cell r="B217" t="str">
            <v>Mar 2018</v>
          </cell>
          <cell r="D217" t="str">
            <v>LGINE661DO</v>
          </cell>
        </row>
        <row r="218">
          <cell r="B218" t="str">
            <v>Mar 2018</v>
          </cell>
          <cell r="D218" t="str">
            <v>LGINE661DS</v>
          </cell>
        </row>
        <row r="219">
          <cell r="B219" t="str">
            <v>Mar 2018</v>
          </cell>
          <cell r="D219" t="str">
            <v>LGINE661PD</v>
          </cell>
        </row>
        <row r="220">
          <cell r="B220" t="str">
            <v>Mar 2018</v>
          </cell>
          <cell r="D220" t="str">
            <v>LGINE661PO</v>
          </cell>
        </row>
        <row r="221">
          <cell r="B221" t="str">
            <v>Mar 2018</v>
          </cell>
          <cell r="D221" t="str">
            <v>LGINE663DO</v>
          </cell>
        </row>
        <row r="222">
          <cell r="B222" t="str">
            <v>Mar 2018</v>
          </cell>
          <cell r="D222" t="str">
            <v>LGINE663DS</v>
          </cell>
        </row>
        <row r="223">
          <cell r="B223" t="str">
            <v>Mar 2018</v>
          </cell>
          <cell r="D223" t="str">
            <v>LGINE663PD</v>
          </cell>
        </row>
        <row r="224">
          <cell r="B224" t="str">
            <v>Mar 2018</v>
          </cell>
          <cell r="D224" t="str">
            <v>LGINE663PO</v>
          </cell>
        </row>
        <row r="225">
          <cell r="B225" t="str">
            <v>Mar 2018</v>
          </cell>
          <cell r="D225" t="str">
            <v>LGINE691DO</v>
          </cell>
        </row>
        <row r="226">
          <cell r="B226" t="str">
            <v>Mar 2018</v>
          </cell>
          <cell r="D226" t="str">
            <v>LGINE693DO</v>
          </cell>
        </row>
        <row r="227">
          <cell r="B227" t="str">
            <v>Mar 2018</v>
          </cell>
          <cell r="D227" t="str">
            <v>LGINE643DO</v>
          </cell>
        </row>
        <row r="228">
          <cell r="B228" t="str">
            <v>Mar 2018</v>
          </cell>
          <cell r="D228" t="str">
            <v>LGRSE521</v>
          </cell>
          <cell r="G228">
            <v>38216</v>
          </cell>
          <cell r="I228">
            <v>3728.8276572018731</v>
          </cell>
          <cell r="J228">
            <v>41944.827657201873</v>
          </cell>
          <cell r="AO228">
            <v>-156.63999999999999</v>
          </cell>
          <cell r="AP228">
            <v>108.04</v>
          </cell>
          <cell r="AQ228">
            <v>347.73</v>
          </cell>
          <cell r="AU228">
            <v>-3.05</v>
          </cell>
        </row>
        <row r="229">
          <cell r="B229" t="str">
            <v>Mar 2018</v>
          </cell>
          <cell r="D229" t="str">
            <v>LGRSE523</v>
          </cell>
        </row>
        <row r="230">
          <cell r="B230" t="str">
            <v>Mar 2018</v>
          </cell>
          <cell r="D230" t="str">
            <v>LGRSE527</v>
          </cell>
        </row>
        <row r="231">
          <cell r="B231" t="str">
            <v>Mar 2018</v>
          </cell>
          <cell r="D231" t="str">
            <v>LGRSE529</v>
          </cell>
        </row>
        <row r="232">
          <cell r="B232" t="str">
            <v>Mar 2018</v>
          </cell>
          <cell r="D232" t="str">
            <v>LGCME520</v>
          </cell>
        </row>
        <row r="233">
          <cell r="B233" t="str">
            <v>Mar 2018</v>
          </cell>
          <cell r="D233" t="str">
            <v>LGCME522</v>
          </cell>
        </row>
        <row r="234">
          <cell r="B234" t="str">
            <v>Mar 2018</v>
          </cell>
          <cell r="D234" t="str">
            <v>LGCME526</v>
          </cell>
        </row>
        <row r="235">
          <cell r="B235" t="str">
            <v>Mar 2018</v>
          </cell>
          <cell r="D235" t="str">
            <v>LGCME528</v>
          </cell>
        </row>
        <row r="236">
          <cell r="B236" t="str">
            <v>Mar 2018</v>
          </cell>
          <cell r="D236" t="str">
            <v>LGCME563PF</v>
          </cell>
        </row>
        <row r="237">
          <cell r="B237" t="str">
            <v>Mar 2018</v>
          </cell>
          <cell r="D237" t="str">
            <v>LGCME569PF</v>
          </cell>
        </row>
        <row r="238">
          <cell r="B238" t="str">
            <v>Mar 2018</v>
          </cell>
          <cell r="D238" t="str">
            <v>LGCSR790</v>
          </cell>
          <cell r="AO238">
            <v>0</v>
          </cell>
          <cell r="AP238">
            <v>0</v>
          </cell>
          <cell r="AQ238">
            <v>0</v>
          </cell>
          <cell r="AU238">
            <v>0</v>
          </cell>
        </row>
        <row r="239">
          <cell r="B239" t="str">
            <v>Mar 2018</v>
          </cell>
          <cell r="D239" t="str">
            <v>LGCSR791</v>
          </cell>
        </row>
        <row r="240">
          <cell r="B240" t="str">
            <v>Mar 2018</v>
          </cell>
          <cell r="D240" t="str">
            <v>LGCSR792</v>
          </cell>
        </row>
        <row r="241">
          <cell r="B241" t="str">
            <v>Mar 2018</v>
          </cell>
          <cell r="D241" t="str">
            <v>LGCSR793</v>
          </cell>
        </row>
        <row r="242">
          <cell r="B242" t="str">
            <v>Mar 2018</v>
          </cell>
          <cell r="D242" t="str">
            <v>LGINE551DO</v>
          </cell>
        </row>
        <row r="243">
          <cell r="B243" t="str">
            <v>Mar 2018</v>
          </cell>
          <cell r="D243" t="str">
            <v>LGINE551DS</v>
          </cell>
        </row>
        <row r="244">
          <cell r="B244" t="str">
            <v>Mar 2018</v>
          </cell>
          <cell r="D244" t="str">
            <v>LGINE651DO</v>
          </cell>
        </row>
        <row r="245">
          <cell r="B245" t="str">
            <v>Mar 2018</v>
          </cell>
          <cell r="D245" t="str">
            <v>LGINE651DS</v>
          </cell>
        </row>
        <row r="246">
          <cell r="B246" t="str">
            <v>Mar 2018</v>
          </cell>
          <cell r="D246" t="str">
            <v>LGINELRI</v>
          </cell>
        </row>
        <row r="247">
          <cell r="B247" t="str">
            <v>Mar 2018</v>
          </cell>
          <cell r="D247" t="str">
            <v>LGCME597</v>
          </cell>
        </row>
        <row r="248">
          <cell r="B248" t="str">
            <v>Mar 2018</v>
          </cell>
          <cell r="D248" t="str">
            <v>LGCME643</v>
          </cell>
        </row>
        <row r="249">
          <cell r="B249" t="str">
            <v>Mar 2018</v>
          </cell>
          <cell r="D249" t="str">
            <v>LGCME705</v>
          </cell>
        </row>
        <row r="250">
          <cell r="B250" t="str">
            <v>Mar 2018</v>
          </cell>
          <cell r="D250" t="str">
            <v>LGCME706</v>
          </cell>
        </row>
        <row r="251">
          <cell r="B251" t="str">
            <v>Mar 2018</v>
          </cell>
          <cell r="D251" t="str">
            <v>LGCME707</v>
          </cell>
        </row>
        <row r="252">
          <cell r="B252" t="str">
            <v>Mar 2018</v>
          </cell>
          <cell r="D252" t="str">
            <v>LGCMELRI</v>
          </cell>
        </row>
        <row r="253">
          <cell r="B253" t="str">
            <v>Mar 2018</v>
          </cell>
          <cell r="D253" t="str">
            <v>LGE_EVC</v>
          </cell>
        </row>
        <row r="254">
          <cell r="B254" t="str">
            <v>Mar 2018</v>
          </cell>
          <cell r="D254" t="str">
            <v>LGE_EVSE1</v>
          </cell>
        </row>
        <row r="255">
          <cell r="B255" t="str">
            <v>Mar 2018</v>
          </cell>
          <cell r="D255" t="str">
            <v>LGE_EVSE2</v>
          </cell>
        </row>
        <row r="256">
          <cell r="B256" t="str">
            <v>Apr 2018</v>
          </cell>
          <cell r="D256" t="str">
            <v>LGINE682</v>
          </cell>
        </row>
        <row r="257">
          <cell r="B257" t="str">
            <v>Apr 2018</v>
          </cell>
          <cell r="D257" t="str">
            <v>LGINE683</v>
          </cell>
        </row>
        <row r="258">
          <cell r="B258" t="str">
            <v>Apr 2018</v>
          </cell>
          <cell r="D258" t="str">
            <v>LGCME451</v>
          </cell>
        </row>
        <row r="259">
          <cell r="B259" t="str">
            <v>Apr 2018</v>
          </cell>
          <cell r="D259" t="str">
            <v>LGCME550</v>
          </cell>
        </row>
        <row r="260">
          <cell r="B260" t="str">
            <v>Apr 2018</v>
          </cell>
          <cell r="D260" t="str">
            <v>LGCME551</v>
          </cell>
          <cell r="J260">
            <v>30489465.634013031</v>
          </cell>
          <cell r="AO260">
            <v>-112537.3</v>
          </cell>
          <cell r="AP260">
            <v>93935.57</v>
          </cell>
          <cell r="AQ260">
            <v>756735.6</v>
          </cell>
          <cell r="AU260">
            <v>-1638.12</v>
          </cell>
        </row>
        <row r="261">
          <cell r="B261" t="str">
            <v>Apr 2018</v>
          </cell>
          <cell r="D261" t="str">
            <v>LGCME551UM</v>
          </cell>
        </row>
        <row r="262">
          <cell r="B262" t="str">
            <v>Apr 2018</v>
          </cell>
          <cell r="D262" t="str">
            <v>LGCME552</v>
          </cell>
        </row>
        <row r="263">
          <cell r="B263" t="str">
            <v>Apr 2018</v>
          </cell>
          <cell r="D263" t="str">
            <v>LGCME557</v>
          </cell>
        </row>
        <row r="264">
          <cell r="B264" t="str">
            <v>Apr 2018</v>
          </cell>
          <cell r="D264" t="str">
            <v>LGCME561</v>
          </cell>
          <cell r="J264">
            <v>113424442.88608138</v>
          </cell>
          <cell r="M264">
            <v>302867.55537848006</v>
          </cell>
          <cell r="AO264">
            <v>-418652.15999999997</v>
          </cell>
          <cell r="AP264">
            <v>68199.649999999994</v>
          </cell>
          <cell r="AQ264">
            <v>567879.14</v>
          </cell>
          <cell r="AU264">
            <v>-6093.99</v>
          </cell>
        </row>
        <row r="265">
          <cell r="B265" t="str">
            <v>Apr 2018</v>
          </cell>
          <cell r="D265" t="str">
            <v>LGCME563</v>
          </cell>
          <cell r="J265">
            <v>11825011.425302889</v>
          </cell>
          <cell r="M265">
            <v>30874.872522048532</v>
          </cell>
          <cell r="AO265">
            <v>-43646.38</v>
          </cell>
          <cell r="AP265">
            <v>6398.94</v>
          </cell>
          <cell r="AQ265">
            <v>55802.34</v>
          </cell>
          <cell r="AU265">
            <v>-635.33000000000004</v>
          </cell>
        </row>
        <row r="266">
          <cell r="B266" t="str">
            <v>Apr 2018</v>
          </cell>
          <cell r="D266" t="str">
            <v>LGCME567</v>
          </cell>
        </row>
        <row r="267">
          <cell r="B267" t="str">
            <v>Apr 2018</v>
          </cell>
          <cell r="D267" t="str">
            <v>LGCME591</v>
          </cell>
          <cell r="J267">
            <v>61585450.195609875</v>
          </cell>
          <cell r="L267">
            <v>153371.87197410478</v>
          </cell>
          <cell r="M267">
            <v>139028.15135286114</v>
          </cell>
          <cell r="N267">
            <v>133133.77410514856</v>
          </cell>
          <cell r="AO267">
            <v>-227313.28</v>
          </cell>
          <cell r="AP267">
            <v>36324.370000000003</v>
          </cell>
          <cell r="AQ267">
            <v>295399.78999999998</v>
          </cell>
          <cell r="AU267">
            <v>-3308.82</v>
          </cell>
        </row>
        <row r="268">
          <cell r="B268" t="str">
            <v>Apr 2018</v>
          </cell>
          <cell r="D268" t="str">
            <v>LGCME593</v>
          </cell>
          <cell r="J268">
            <v>32957657.269475829</v>
          </cell>
          <cell r="L268">
            <v>127759.59200928659</v>
          </cell>
          <cell r="M268">
            <v>116109.90203433007</v>
          </cell>
          <cell r="N268">
            <v>112440.56842670587</v>
          </cell>
          <cell r="AO268">
            <v>-121647.45</v>
          </cell>
          <cell r="AP268">
            <v>16364.26</v>
          </cell>
          <cell r="AQ268">
            <v>144550.76999999999</v>
          </cell>
          <cell r="AU268">
            <v>-1770.73</v>
          </cell>
        </row>
        <row r="269">
          <cell r="B269" t="str">
            <v>Apr 2018</v>
          </cell>
          <cell r="D269" t="str">
            <v>LGCME650</v>
          </cell>
          <cell r="J269">
            <v>65354037.303333871</v>
          </cell>
          <cell r="AO269">
            <v>-241223.22</v>
          </cell>
          <cell r="AP269">
            <v>199281.54</v>
          </cell>
          <cell r="AQ269">
            <v>1669054.2</v>
          </cell>
          <cell r="AU269">
            <v>-3511.29</v>
          </cell>
        </row>
        <row r="270">
          <cell r="B270" t="str">
            <v>Apr 2018</v>
          </cell>
          <cell r="D270" t="str">
            <v>LGCME651</v>
          </cell>
        </row>
        <row r="271">
          <cell r="B271" t="str">
            <v>Apr 2018</v>
          </cell>
          <cell r="D271" t="str">
            <v>LGCME652</v>
          </cell>
        </row>
        <row r="272">
          <cell r="B272" t="str">
            <v>Apr 2018</v>
          </cell>
          <cell r="D272" t="str">
            <v>LGCME657</v>
          </cell>
        </row>
        <row r="273">
          <cell r="B273" t="str">
            <v>Apr 2018</v>
          </cell>
          <cell r="D273" t="str">
            <v>LGCME671</v>
          </cell>
          <cell r="J273">
            <v>4267500</v>
          </cell>
          <cell r="N273">
            <v>9540</v>
          </cell>
          <cell r="AO273">
            <v>-15751.44</v>
          </cell>
          <cell r="AP273">
            <v>0</v>
          </cell>
          <cell r="AQ273">
            <v>23630.69</v>
          </cell>
          <cell r="AU273">
            <v>-229.28</v>
          </cell>
        </row>
        <row r="274">
          <cell r="B274" t="str">
            <v>Apr 2018</v>
          </cell>
          <cell r="D274" t="str">
            <v>LGCSR760</v>
          </cell>
        </row>
        <row r="275">
          <cell r="B275" t="str">
            <v>Apr 2018</v>
          </cell>
          <cell r="D275" t="str">
            <v>LGCSR780</v>
          </cell>
        </row>
        <row r="276">
          <cell r="B276" t="str">
            <v>Apr 2018</v>
          </cell>
          <cell r="D276" t="str">
            <v>LGINE599</v>
          </cell>
          <cell r="J276">
            <v>7236500</v>
          </cell>
          <cell r="M276">
            <v>13601.54093881136</v>
          </cell>
          <cell r="AO276">
            <v>-26710.080000000002</v>
          </cell>
          <cell r="AP276">
            <v>0</v>
          </cell>
          <cell r="AQ276">
            <v>41398.67</v>
          </cell>
          <cell r="AU276">
            <v>-388.8</v>
          </cell>
        </row>
        <row r="277">
          <cell r="B277" t="str">
            <v>Apr 2018</v>
          </cell>
          <cell r="D277" t="str">
            <v>LGINE643</v>
          </cell>
          <cell r="J277">
            <v>95954847.394089356</v>
          </cell>
          <cell r="L277">
            <v>211340.7824979838</v>
          </cell>
          <cell r="M277">
            <v>210347.00228735688</v>
          </cell>
          <cell r="N277">
            <v>194573.73148258205</v>
          </cell>
          <cell r="AO277">
            <v>-354171.49</v>
          </cell>
          <cell r="AP277">
            <v>0</v>
          </cell>
          <cell r="AQ277">
            <v>552313.74</v>
          </cell>
          <cell r="AU277">
            <v>-5155.3900000000003</v>
          </cell>
        </row>
        <row r="278">
          <cell r="B278" t="str">
            <v>Apr 2018</v>
          </cell>
          <cell r="D278" t="str">
            <v>LGINE661</v>
          </cell>
          <cell r="J278">
            <v>16948480.275746003</v>
          </cell>
          <cell r="M278">
            <v>47850.776312884598</v>
          </cell>
          <cell r="AO278">
            <v>-62557.22</v>
          </cell>
          <cell r="AP278">
            <v>697.4</v>
          </cell>
          <cell r="AQ278">
            <v>133500.06</v>
          </cell>
          <cell r="AU278">
            <v>-910.6</v>
          </cell>
        </row>
        <row r="279">
          <cell r="B279" t="str">
            <v>Apr 2018</v>
          </cell>
          <cell r="D279" t="str">
            <v>LGINE663</v>
          </cell>
          <cell r="J279">
            <v>1102317.8113716231</v>
          </cell>
          <cell r="M279">
            <v>4654.2641396402778</v>
          </cell>
          <cell r="AO279">
            <v>-4068.68</v>
          </cell>
          <cell r="AP279">
            <v>155.05000000000001</v>
          </cell>
          <cell r="AQ279">
            <v>7491.75</v>
          </cell>
          <cell r="AU279">
            <v>-59.22</v>
          </cell>
        </row>
        <row r="280">
          <cell r="B280" t="str">
            <v>Apr 2018</v>
          </cell>
          <cell r="D280" t="str">
            <v>LGINE691</v>
          </cell>
          <cell r="J280">
            <v>21638131.069864914</v>
          </cell>
          <cell r="L280">
            <v>55407.471217180311</v>
          </cell>
          <cell r="M280">
            <v>51751.85161961351</v>
          </cell>
          <cell r="N280">
            <v>50217.440868418053</v>
          </cell>
          <cell r="AO280">
            <v>-79866.83</v>
          </cell>
          <cell r="AP280">
            <v>937.53</v>
          </cell>
          <cell r="AQ280">
            <v>166626.51</v>
          </cell>
          <cell r="AU280">
            <v>-1162.56</v>
          </cell>
        </row>
        <row r="281">
          <cell r="B281" t="str">
            <v>Apr 2018</v>
          </cell>
          <cell r="D281" t="str">
            <v>LGINE693</v>
          </cell>
          <cell r="J281">
            <v>111621536.49398915</v>
          </cell>
          <cell r="L281">
            <v>221797.39224890963</v>
          </cell>
          <cell r="M281">
            <v>218399.9506969733</v>
          </cell>
          <cell r="N281">
            <v>213829.18556061957</v>
          </cell>
          <cell r="AO281">
            <v>-411997.59</v>
          </cell>
          <cell r="AP281">
            <v>5374.03</v>
          </cell>
          <cell r="AQ281">
            <v>716477.05</v>
          </cell>
          <cell r="AU281">
            <v>-5997.12</v>
          </cell>
        </row>
        <row r="282">
          <cell r="B282" t="str">
            <v>Apr 2018</v>
          </cell>
          <cell r="D282" t="str">
            <v>LGINE694</v>
          </cell>
        </row>
        <row r="283">
          <cell r="B283" t="str">
            <v>Apr 2018</v>
          </cell>
          <cell r="D283" t="str">
            <v>LGMLE570</v>
          </cell>
          <cell r="J283">
            <v>250923.01442662987</v>
          </cell>
          <cell r="AO283">
            <v>-926.16</v>
          </cell>
          <cell r="AP283">
            <v>0</v>
          </cell>
          <cell r="AQ283">
            <v>2848.53</v>
          </cell>
          <cell r="AU283">
            <v>-13.48</v>
          </cell>
        </row>
        <row r="284">
          <cell r="B284" t="str">
            <v>Apr 2018</v>
          </cell>
          <cell r="D284" t="str">
            <v>LGMLE571</v>
          </cell>
        </row>
        <row r="285">
          <cell r="B285" t="str">
            <v>Apr 2018</v>
          </cell>
          <cell r="D285" t="str">
            <v>LGMLE572</v>
          </cell>
        </row>
        <row r="286">
          <cell r="B286" t="str">
            <v>Apr 2018</v>
          </cell>
          <cell r="D286" t="str">
            <v>LGMLE573</v>
          </cell>
          <cell r="J286">
            <v>242630.84081894549</v>
          </cell>
          <cell r="AO286">
            <v>-895.56</v>
          </cell>
          <cell r="AP286">
            <v>0</v>
          </cell>
          <cell r="AQ286">
            <v>3028.77</v>
          </cell>
          <cell r="AU286">
            <v>-13.04</v>
          </cell>
        </row>
        <row r="287">
          <cell r="B287" t="str">
            <v>Apr 2018</v>
          </cell>
          <cell r="D287" t="str">
            <v>LGMLE574</v>
          </cell>
        </row>
        <row r="288">
          <cell r="B288" t="str">
            <v>Apr 2018</v>
          </cell>
          <cell r="D288" t="str">
            <v>LGRSE411</v>
          </cell>
        </row>
        <row r="289">
          <cell r="B289" t="str">
            <v>Apr 2018</v>
          </cell>
          <cell r="D289" t="str">
            <v>LGRSE511</v>
          </cell>
          <cell r="J289">
            <v>241377748.9374128</v>
          </cell>
          <cell r="AO289">
            <v>-890930.68</v>
          </cell>
          <cell r="AP289">
            <v>946396.57</v>
          </cell>
          <cell r="AQ289">
            <v>3194200.87</v>
          </cell>
          <cell r="AU289">
            <v>-12968.57</v>
          </cell>
        </row>
        <row r="290">
          <cell r="B290" t="str">
            <v>Apr 2018</v>
          </cell>
          <cell r="D290" t="str">
            <v>LGRSE519</v>
          </cell>
        </row>
        <row r="291">
          <cell r="B291" t="str">
            <v>Apr 2018</v>
          </cell>
          <cell r="D291" t="str">
            <v>LGRSE540</v>
          </cell>
        </row>
        <row r="292">
          <cell r="B292" t="str">
            <v>Apr 2018</v>
          </cell>
          <cell r="D292" t="str">
            <v>LGRSE543</v>
          </cell>
        </row>
        <row r="293">
          <cell r="B293" t="str">
            <v>Apr 2018</v>
          </cell>
          <cell r="D293" t="str">
            <v>LGRSE547</v>
          </cell>
        </row>
        <row r="294">
          <cell r="B294" t="str">
            <v>Apr 2018</v>
          </cell>
          <cell r="D294" t="str">
            <v>LGCME551DS</v>
          </cell>
        </row>
        <row r="295">
          <cell r="B295" t="str">
            <v>Apr 2018</v>
          </cell>
          <cell r="D295" t="str">
            <v>LGCME651DS</v>
          </cell>
        </row>
        <row r="296">
          <cell r="B296" t="str">
            <v>Apr 2018</v>
          </cell>
          <cell r="D296" t="str">
            <v>LGCME561DS</v>
          </cell>
        </row>
        <row r="297">
          <cell r="B297" t="str">
            <v>Apr 2018</v>
          </cell>
          <cell r="D297" t="str">
            <v>LGCME561PF</v>
          </cell>
        </row>
        <row r="298">
          <cell r="B298" t="str">
            <v>Apr 2018</v>
          </cell>
          <cell r="D298" t="str">
            <v>LGCME563DS</v>
          </cell>
        </row>
        <row r="299">
          <cell r="B299" t="str">
            <v>Apr 2018</v>
          </cell>
          <cell r="D299" t="str">
            <v>LGCME567PF</v>
          </cell>
        </row>
        <row r="300">
          <cell r="B300" t="str">
            <v>Apr 2018</v>
          </cell>
          <cell r="D300" t="str">
            <v>LGCME569</v>
          </cell>
        </row>
        <row r="301">
          <cell r="B301" t="str">
            <v>Apr 2018</v>
          </cell>
          <cell r="D301" t="str">
            <v>LGINE661DO</v>
          </cell>
        </row>
        <row r="302">
          <cell r="B302" t="str">
            <v>Apr 2018</v>
          </cell>
          <cell r="D302" t="str">
            <v>LGINE661DS</v>
          </cell>
        </row>
        <row r="303">
          <cell r="B303" t="str">
            <v>Apr 2018</v>
          </cell>
          <cell r="D303" t="str">
            <v>LGINE661PD</v>
          </cell>
        </row>
        <row r="304">
          <cell r="B304" t="str">
            <v>Apr 2018</v>
          </cell>
          <cell r="D304" t="str">
            <v>LGINE661PO</v>
          </cell>
        </row>
        <row r="305">
          <cell r="B305" t="str">
            <v>Apr 2018</v>
          </cell>
          <cell r="D305" t="str">
            <v>LGINE663DO</v>
          </cell>
        </row>
        <row r="306">
          <cell r="B306" t="str">
            <v>Apr 2018</v>
          </cell>
          <cell r="D306" t="str">
            <v>LGINE663DS</v>
          </cell>
        </row>
        <row r="307">
          <cell r="B307" t="str">
            <v>Apr 2018</v>
          </cell>
          <cell r="D307" t="str">
            <v>LGINE663PD</v>
          </cell>
        </row>
        <row r="308">
          <cell r="B308" t="str">
            <v>Apr 2018</v>
          </cell>
          <cell r="D308" t="str">
            <v>LGINE663PO</v>
          </cell>
        </row>
        <row r="309">
          <cell r="B309" t="str">
            <v>Apr 2018</v>
          </cell>
          <cell r="D309" t="str">
            <v>LGINE691DO</v>
          </cell>
        </row>
        <row r="310">
          <cell r="B310" t="str">
            <v>Apr 2018</v>
          </cell>
          <cell r="D310" t="str">
            <v>LGINE693DO</v>
          </cell>
        </row>
        <row r="311">
          <cell r="B311" t="str">
            <v>Apr 2018</v>
          </cell>
          <cell r="D311" t="str">
            <v>LGINE643DO</v>
          </cell>
        </row>
        <row r="312">
          <cell r="B312" t="str">
            <v>Apr 2018</v>
          </cell>
          <cell r="D312" t="str">
            <v>LGRSE521</v>
          </cell>
          <cell r="G312">
            <v>31730</v>
          </cell>
          <cell r="I312">
            <v>3220.7949757357637</v>
          </cell>
          <cell r="J312">
            <v>34950.794975735764</v>
          </cell>
          <cell r="AO312">
            <v>-129</v>
          </cell>
          <cell r="AP312">
            <v>115.45</v>
          </cell>
          <cell r="AQ312">
            <v>389.5</v>
          </cell>
          <cell r="AU312">
            <v>-1.88</v>
          </cell>
        </row>
        <row r="313">
          <cell r="B313" t="str">
            <v>Apr 2018</v>
          </cell>
          <cell r="D313" t="str">
            <v>LGRSE523</v>
          </cell>
        </row>
        <row r="314">
          <cell r="B314" t="str">
            <v>Apr 2018</v>
          </cell>
          <cell r="D314" t="str">
            <v>LGRSE527</v>
          </cell>
        </row>
        <row r="315">
          <cell r="B315" t="str">
            <v>Apr 2018</v>
          </cell>
          <cell r="D315" t="str">
            <v>LGRSE529</v>
          </cell>
        </row>
        <row r="316">
          <cell r="B316" t="str">
            <v>Apr 2018</v>
          </cell>
          <cell r="D316" t="str">
            <v>LGCME520</v>
          </cell>
        </row>
        <row r="317">
          <cell r="B317" t="str">
            <v>Apr 2018</v>
          </cell>
          <cell r="D317" t="str">
            <v>LGCME522</v>
          </cell>
        </row>
        <row r="318">
          <cell r="B318" t="str">
            <v>Apr 2018</v>
          </cell>
          <cell r="D318" t="str">
            <v>LGCME526</v>
          </cell>
        </row>
        <row r="319">
          <cell r="B319" t="str">
            <v>Apr 2018</v>
          </cell>
          <cell r="D319" t="str">
            <v>LGCME528</v>
          </cell>
        </row>
        <row r="320">
          <cell r="B320" t="str">
            <v>Apr 2018</v>
          </cell>
          <cell r="D320" t="str">
            <v>LGCME563PF</v>
          </cell>
        </row>
        <row r="321">
          <cell r="B321" t="str">
            <v>Apr 2018</v>
          </cell>
          <cell r="D321" t="str">
            <v>LGCME569PF</v>
          </cell>
        </row>
        <row r="322">
          <cell r="B322" t="str">
            <v>Apr 2018</v>
          </cell>
          <cell r="D322" t="str">
            <v>LGCSR790</v>
          </cell>
          <cell r="AO322">
            <v>0</v>
          </cell>
          <cell r="AP322">
            <v>0</v>
          </cell>
          <cell r="AQ322">
            <v>0</v>
          </cell>
          <cell r="AU322">
            <v>0</v>
          </cell>
        </row>
        <row r="323">
          <cell r="B323" t="str">
            <v>Apr 2018</v>
          </cell>
          <cell r="D323" t="str">
            <v>LGCSR791</v>
          </cell>
        </row>
        <row r="324">
          <cell r="B324" t="str">
            <v>Apr 2018</v>
          </cell>
          <cell r="D324" t="str">
            <v>LGCSR792</v>
          </cell>
        </row>
        <row r="325">
          <cell r="B325" t="str">
            <v>Apr 2018</v>
          </cell>
          <cell r="D325" t="str">
            <v>LGCSR793</v>
          </cell>
        </row>
        <row r="326">
          <cell r="B326" t="str">
            <v>Apr 2018</v>
          </cell>
          <cell r="D326" t="str">
            <v>LGINE551DO</v>
          </cell>
        </row>
        <row r="327">
          <cell r="B327" t="str">
            <v>Apr 2018</v>
          </cell>
          <cell r="D327" t="str">
            <v>LGINE551DS</v>
          </cell>
        </row>
        <row r="328">
          <cell r="B328" t="str">
            <v>Apr 2018</v>
          </cell>
          <cell r="D328" t="str">
            <v>LGINE651DO</v>
          </cell>
        </row>
        <row r="329">
          <cell r="B329" t="str">
            <v>Apr 2018</v>
          </cell>
          <cell r="D329" t="str">
            <v>LGINE651DS</v>
          </cell>
        </row>
        <row r="330">
          <cell r="B330" t="str">
            <v>Apr 2018</v>
          </cell>
          <cell r="D330" t="str">
            <v>LGINELRI</v>
          </cell>
        </row>
        <row r="331">
          <cell r="B331" t="str">
            <v>Apr 2018</v>
          </cell>
          <cell r="D331" t="str">
            <v>LGCME597</v>
          </cell>
        </row>
        <row r="332">
          <cell r="B332" t="str">
            <v>Apr 2018</v>
          </cell>
          <cell r="D332" t="str">
            <v>LGCME643</v>
          </cell>
        </row>
        <row r="333">
          <cell r="B333" t="str">
            <v>Apr 2018</v>
          </cell>
          <cell r="D333" t="str">
            <v>LGCME705</v>
          </cell>
        </row>
        <row r="334">
          <cell r="B334" t="str">
            <v>Apr 2018</v>
          </cell>
          <cell r="D334" t="str">
            <v>LGCME706</v>
          </cell>
        </row>
        <row r="335">
          <cell r="B335" t="str">
            <v>Apr 2018</v>
          </cell>
          <cell r="D335" t="str">
            <v>LGCME707</v>
          </cell>
        </row>
        <row r="336">
          <cell r="B336" t="str">
            <v>Apr 2018</v>
          </cell>
          <cell r="D336" t="str">
            <v>LGCMELRI</v>
          </cell>
        </row>
        <row r="337">
          <cell r="B337" t="str">
            <v>Apr 2018</v>
          </cell>
          <cell r="D337" t="str">
            <v>LGE_EVC</v>
          </cell>
        </row>
        <row r="338">
          <cell r="B338" t="str">
            <v>Apr 2018</v>
          </cell>
          <cell r="D338" t="str">
            <v>LGE_EVSE1</v>
          </cell>
        </row>
        <row r="339">
          <cell r="B339" t="str">
            <v>Apr 2018</v>
          </cell>
          <cell r="D339" t="str">
            <v>LGE_EVSE2</v>
          </cell>
        </row>
        <row r="340">
          <cell r="B340" t="str">
            <v>May 2018</v>
          </cell>
          <cell r="D340" t="str">
            <v>LGINE682</v>
          </cell>
        </row>
        <row r="341">
          <cell r="B341" t="str">
            <v>May 2018</v>
          </cell>
          <cell r="D341" t="str">
            <v>LGINE683</v>
          </cell>
        </row>
        <row r="342">
          <cell r="B342" t="str">
            <v>May 2018</v>
          </cell>
          <cell r="D342" t="str">
            <v>LGCME451</v>
          </cell>
        </row>
        <row r="343">
          <cell r="B343" t="str">
            <v>May 2018</v>
          </cell>
          <cell r="D343" t="str">
            <v>LGCME550</v>
          </cell>
        </row>
        <row r="344">
          <cell r="B344" t="str">
            <v>May 2018</v>
          </cell>
          <cell r="D344" t="str">
            <v>LGCME551</v>
          </cell>
          <cell r="J344">
            <v>35264806.159580886</v>
          </cell>
          <cell r="AO344">
            <v>-138856.07999999999</v>
          </cell>
          <cell r="AP344">
            <v>88456.76</v>
          </cell>
          <cell r="AQ344">
            <v>701238.18</v>
          </cell>
          <cell r="AU344">
            <v>-3308.35</v>
          </cell>
        </row>
        <row r="345">
          <cell r="B345" t="str">
            <v>May 2018</v>
          </cell>
          <cell r="D345" t="str">
            <v>LGCME551UM</v>
          </cell>
        </row>
        <row r="346">
          <cell r="B346" t="str">
            <v>May 2018</v>
          </cell>
          <cell r="D346" t="str">
            <v>LGCME552</v>
          </cell>
        </row>
        <row r="347">
          <cell r="B347" t="str">
            <v>May 2018</v>
          </cell>
          <cell r="D347" t="str">
            <v>LGCME557</v>
          </cell>
        </row>
        <row r="348">
          <cell r="B348" t="str">
            <v>May 2018</v>
          </cell>
          <cell r="D348" t="str">
            <v>LGCME561</v>
          </cell>
          <cell r="J348">
            <v>138614207.47803596</v>
          </cell>
          <cell r="N348">
            <v>322075.53184921033</v>
          </cell>
          <cell r="AO348">
            <v>-545797.01</v>
          </cell>
          <cell r="AP348">
            <v>68247.3</v>
          </cell>
          <cell r="AQ348">
            <v>550079.97</v>
          </cell>
          <cell r="AU348">
            <v>-13004.01</v>
          </cell>
        </row>
        <row r="349">
          <cell r="B349" t="str">
            <v>May 2018</v>
          </cell>
          <cell r="D349" t="str">
            <v>LGCME563</v>
          </cell>
          <cell r="J349">
            <v>13287149.490406372</v>
          </cell>
          <cell r="N349">
            <v>33434.36442955098</v>
          </cell>
          <cell r="AO349">
            <v>-52318.49</v>
          </cell>
          <cell r="AP349">
            <v>5941.57</v>
          </cell>
          <cell r="AQ349">
            <v>48891.96</v>
          </cell>
          <cell r="AU349">
            <v>-1246.53</v>
          </cell>
        </row>
        <row r="350">
          <cell r="B350" t="str">
            <v>May 2018</v>
          </cell>
          <cell r="D350" t="str">
            <v>LGCME567</v>
          </cell>
        </row>
        <row r="351">
          <cell r="B351" t="str">
            <v>May 2018</v>
          </cell>
          <cell r="D351" t="str">
            <v>LGCME591</v>
          </cell>
          <cell r="J351">
            <v>71672818.441843271</v>
          </cell>
          <cell r="L351">
            <v>157741.06018345995</v>
          </cell>
          <cell r="M351">
            <v>141945.99107309207</v>
          </cell>
          <cell r="N351">
            <v>137501.69978367726</v>
          </cell>
          <cell r="AO351">
            <v>-282213.57</v>
          </cell>
          <cell r="AP351">
            <v>34474.620000000003</v>
          </cell>
          <cell r="AQ351">
            <v>274612.24</v>
          </cell>
          <cell r="AU351">
            <v>-6723.94</v>
          </cell>
        </row>
        <row r="352">
          <cell r="B352" t="str">
            <v>May 2018</v>
          </cell>
          <cell r="D352" t="str">
            <v>LGCME593</v>
          </cell>
          <cell r="J352">
            <v>37032803.034427986</v>
          </cell>
          <cell r="L352">
            <v>129674.25179670213</v>
          </cell>
          <cell r="M352">
            <v>119373.01924794959</v>
          </cell>
          <cell r="N352">
            <v>117828.7345796561</v>
          </cell>
          <cell r="AO352">
            <v>-145817.62</v>
          </cell>
          <cell r="AP352">
            <v>15231.19</v>
          </cell>
          <cell r="AQ352">
            <v>126128.62</v>
          </cell>
          <cell r="AU352">
            <v>-3474.21</v>
          </cell>
        </row>
        <row r="353">
          <cell r="B353" t="str">
            <v>May 2018</v>
          </cell>
          <cell r="D353" t="str">
            <v>LGCME650</v>
          </cell>
          <cell r="J353">
            <v>78973486.704220042</v>
          </cell>
          <cell r="AO353">
            <v>-310960.14</v>
          </cell>
          <cell r="AP353">
            <v>196683.54</v>
          </cell>
          <cell r="AQ353">
            <v>1606011.85</v>
          </cell>
          <cell r="AU353">
            <v>-7408.85</v>
          </cell>
        </row>
        <row r="354">
          <cell r="B354" t="str">
            <v>May 2018</v>
          </cell>
          <cell r="D354" t="str">
            <v>LGCME651</v>
          </cell>
        </row>
        <row r="355">
          <cell r="B355" t="str">
            <v>May 2018</v>
          </cell>
          <cell r="D355" t="str">
            <v>LGCME652</v>
          </cell>
        </row>
        <row r="356">
          <cell r="B356" t="str">
            <v>May 2018</v>
          </cell>
          <cell r="D356" t="str">
            <v>LGCME657</v>
          </cell>
        </row>
        <row r="357">
          <cell r="B357" t="str">
            <v>May 2018</v>
          </cell>
          <cell r="D357" t="str">
            <v>LGCME671</v>
          </cell>
          <cell r="J357">
            <v>4451600</v>
          </cell>
          <cell r="N357">
            <v>9540</v>
          </cell>
          <cell r="AO357">
            <v>-17528.29</v>
          </cell>
          <cell r="AP357">
            <v>0</v>
          </cell>
          <cell r="AQ357">
            <v>18217.310000000001</v>
          </cell>
          <cell r="AU357">
            <v>-417.62</v>
          </cell>
        </row>
        <row r="358">
          <cell r="B358" t="str">
            <v>May 2018</v>
          </cell>
          <cell r="D358" t="str">
            <v>LGCSR760</v>
          </cell>
        </row>
        <row r="359">
          <cell r="B359" t="str">
            <v>May 2018</v>
          </cell>
          <cell r="D359" t="str">
            <v>LGCSR780</v>
          </cell>
        </row>
        <row r="360">
          <cell r="B360" t="str">
            <v>May 2018</v>
          </cell>
          <cell r="D360" t="str">
            <v>LGINE599</v>
          </cell>
          <cell r="J360">
            <v>8289000</v>
          </cell>
          <cell r="M360">
            <v>14906.11104815864</v>
          </cell>
          <cell r="AO360">
            <v>-32638.15</v>
          </cell>
          <cell r="AP360">
            <v>0</v>
          </cell>
          <cell r="AQ360">
            <v>35044.92</v>
          </cell>
          <cell r="AU360">
            <v>-777.63</v>
          </cell>
        </row>
        <row r="361">
          <cell r="B361" t="str">
            <v>May 2018</v>
          </cell>
          <cell r="D361" t="str">
            <v>LGINE643</v>
          </cell>
          <cell r="J361">
            <v>113199336.75269699</v>
          </cell>
          <cell r="L361">
            <v>206062.57897905607</v>
          </cell>
          <cell r="M361">
            <v>196198.72858222062</v>
          </cell>
          <cell r="N361">
            <v>186725.49285781992</v>
          </cell>
          <cell r="AO361">
            <v>-445725.3</v>
          </cell>
          <cell r="AP361">
            <v>0</v>
          </cell>
          <cell r="AQ361">
            <v>511311.42</v>
          </cell>
          <cell r="AU361">
            <v>-10619.73</v>
          </cell>
        </row>
        <row r="362">
          <cell r="B362" t="str">
            <v>May 2018</v>
          </cell>
          <cell r="D362" t="str">
            <v>LGINE661</v>
          </cell>
          <cell r="J362">
            <v>20712467.44479372</v>
          </cell>
          <cell r="N362">
            <v>50885.489143893356</v>
          </cell>
          <cell r="AO362">
            <v>-81555.87</v>
          </cell>
          <cell r="AP362">
            <v>721.35</v>
          </cell>
          <cell r="AQ362">
            <v>128359.61</v>
          </cell>
          <cell r="AU362">
            <v>-1943.13</v>
          </cell>
        </row>
        <row r="363">
          <cell r="B363" t="str">
            <v>May 2018</v>
          </cell>
          <cell r="D363" t="str">
            <v>LGINE663</v>
          </cell>
          <cell r="J363">
            <v>1238617.1157764569</v>
          </cell>
          <cell r="N363">
            <v>4341.3332051396046</v>
          </cell>
          <cell r="AO363">
            <v>-4877.09</v>
          </cell>
          <cell r="AP363">
            <v>149.13999999999999</v>
          </cell>
          <cell r="AQ363">
            <v>6549.45</v>
          </cell>
          <cell r="AU363">
            <v>-116.2</v>
          </cell>
        </row>
        <row r="364">
          <cell r="B364" t="str">
            <v>May 2018</v>
          </cell>
          <cell r="D364" t="str">
            <v>LGINE691</v>
          </cell>
          <cell r="J364">
            <v>25182341.706061672</v>
          </cell>
          <cell r="L364">
            <v>59387.515847366296</v>
          </cell>
          <cell r="M364">
            <v>55822.459545259677</v>
          </cell>
          <cell r="N364">
            <v>54363.697813471976</v>
          </cell>
          <cell r="AO364">
            <v>-99156.12</v>
          </cell>
          <cell r="AP364">
            <v>909.38</v>
          </cell>
          <cell r="AQ364">
            <v>152747.85999999999</v>
          </cell>
          <cell r="AU364">
            <v>-2362.4699999999998</v>
          </cell>
        </row>
        <row r="365">
          <cell r="B365" t="str">
            <v>May 2018</v>
          </cell>
          <cell r="D365" t="str">
            <v>LGINE693</v>
          </cell>
          <cell r="J365">
            <v>125423307.2934643</v>
          </cell>
          <cell r="L365">
            <v>228568.4411161365</v>
          </cell>
          <cell r="M365">
            <v>224257.53047831115</v>
          </cell>
          <cell r="N365">
            <v>221686.77317941436</v>
          </cell>
          <cell r="AO365">
            <v>-493857.5</v>
          </cell>
          <cell r="AP365">
            <v>5169.3599999999997</v>
          </cell>
          <cell r="AQ365">
            <v>631851.37</v>
          </cell>
          <cell r="AU365">
            <v>-11766.51</v>
          </cell>
        </row>
        <row r="366">
          <cell r="B366" t="str">
            <v>May 2018</v>
          </cell>
          <cell r="D366" t="str">
            <v>LGINE694</v>
          </cell>
        </row>
        <row r="367">
          <cell r="B367" t="str">
            <v>May 2018</v>
          </cell>
          <cell r="D367" t="str">
            <v>LGMLE570</v>
          </cell>
          <cell r="J367">
            <v>250147.99322541128</v>
          </cell>
          <cell r="AO367">
            <v>-984.96</v>
          </cell>
          <cell r="AP367">
            <v>0</v>
          </cell>
          <cell r="AQ367">
            <v>2044.6</v>
          </cell>
          <cell r="AU367">
            <v>-23.47</v>
          </cell>
        </row>
        <row r="368">
          <cell r="B368" t="str">
            <v>May 2018</v>
          </cell>
          <cell r="D368" t="str">
            <v>LGMLE571</v>
          </cell>
        </row>
        <row r="369">
          <cell r="B369" t="str">
            <v>May 2018</v>
          </cell>
          <cell r="D369" t="str">
            <v>LGMLE572</v>
          </cell>
        </row>
        <row r="370">
          <cell r="B370" t="str">
            <v>May 2018</v>
          </cell>
          <cell r="D370" t="str">
            <v>LGMLE573</v>
          </cell>
          <cell r="J370">
            <v>281427.02901605959</v>
          </cell>
          <cell r="AO370">
            <v>-1108.1300000000001</v>
          </cell>
          <cell r="AP370">
            <v>0</v>
          </cell>
          <cell r="AQ370">
            <v>2512.14</v>
          </cell>
          <cell r="AU370">
            <v>-26.4</v>
          </cell>
        </row>
        <row r="371">
          <cell r="B371" t="str">
            <v>May 2018</v>
          </cell>
          <cell r="D371" t="str">
            <v>LGMLE574</v>
          </cell>
        </row>
        <row r="372">
          <cell r="B372" t="str">
            <v>May 2018</v>
          </cell>
          <cell r="D372" t="str">
            <v>LGRSE411</v>
          </cell>
        </row>
        <row r="373">
          <cell r="B373" t="str">
            <v>May 2018</v>
          </cell>
          <cell r="D373" t="str">
            <v>LGRSE511</v>
          </cell>
          <cell r="J373">
            <v>312614664.16177011</v>
          </cell>
          <cell r="AO373">
            <v>-1230928.29</v>
          </cell>
          <cell r="AP373">
            <v>911688.29</v>
          </cell>
          <cell r="AQ373">
            <v>2929261.69</v>
          </cell>
          <cell r="AU373">
            <v>-29327.75</v>
          </cell>
        </row>
        <row r="374">
          <cell r="B374" t="str">
            <v>May 2018</v>
          </cell>
          <cell r="D374" t="str">
            <v>LGRSE519</v>
          </cell>
        </row>
        <row r="375">
          <cell r="B375" t="str">
            <v>May 2018</v>
          </cell>
          <cell r="D375" t="str">
            <v>LGRSE540</v>
          </cell>
        </row>
        <row r="376">
          <cell r="B376" t="str">
            <v>May 2018</v>
          </cell>
          <cell r="D376" t="str">
            <v>LGRSE543</v>
          </cell>
        </row>
        <row r="377">
          <cell r="B377" t="str">
            <v>May 2018</v>
          </cell>
          <cell r="D377" t="str">
            <v>LGRSE547</v>
          </cell>
        </row>
        <row r="378">
          <cell r="B378" t="str">
            <v>May 2018</v>
          </cell>
          <cell r="D378" t="str">
            <v>LGCME551DS</v>
          </cell>
        </row>
        <row r="379">
          <cell r="B379" t="str">
            <v>May 2018</v>
          </cell>
          <cell r="D379" t="str">
            <v>LGCME651DS</v>
          </cell>
        </row>
        <row r="380">
          <cell r="B380" t="str">
            <v>May 2018</v>
          </cell>
          <cell r="D380" t="str">
            <v>LGCME561DS</v>
          </cell>
        </row>
        <row r="381">
          <cell r="B381" t="str">
            <v>May 2018</v>
          </cell>
          <cell r="D381" t="str">
            <v>LGCME561PF</v>
          </cell>
        </row>
        <row r="382">
          <cell r="B382" t="str">
            <v>May 2018</v>
          </cell>
          <cell r="D382" t="str">
            <v>LGCME563DS</v>
          </cell>
        </row>
        <row r="383">
          <cell r="B383" t="str">
            <v>May 2018</v>
          </cell>
          <cell r="D383" t="str">
            <v>LGCME567PF</v>
          </cell>
        </row>
        <row r="384">
          <cell r="B384" t="str">
            <v>May 2018</v>
          </cell>
          <cell r="D384" t="str">
            <v>LGCME569</v>
          </cell>
        </row>
        <row r="385">
          <cell r="B385" t="str">
            <v>May 2018</v>
          </cell>
          <cell r="D385" t="str">
            <v>LGINE661DO</v>
          </cell>
        </row>
        <row r="386">
          <cell r="B386" t="str">
            <v>May 2018</v>
          </cell>
          <cell r="D386" t="str">
            <v>LGINE661DS</v>
          </cell>
        </row>
        <row r="387">
          <cell r="B387" t="str">
            <v>May 2018</v>
          </cell>
          <cell r="D387" t="str">
            <v>LGINE661PD</v>
          </cell>
        </row>
        <row r="388">
          <cell r="B388" t="str">
            <v>May 2018</v>
          </cell>
          <cell r="D388" t="str">
            <v>LGINE661PO</v>
          </cell>
        </row>
        <row r="389">
          <cell r="B389" t="str">
            <v>May 2018</v>
          </cell>
          <cell r="D389" t="str">
            <v>LGINE663DO</v>
          </cell>
        </row>
        <row r="390">
          <cell r="B390" t="str">
            <v>May 2018</v>
          </cell>
          <cell r="D390" t="str">
            <v>LGINE663DS</v>
          </cell>
        </row>
        <row r="391">
          <cell r="B391" t="str">
            <v>May 2018</v>
          </cell>
          <cell r="D391" t="str">
            <v>LGINE663PD</v>
          </cell>
        </row>
        <row r="392">
          <cell r="B392" t="str">
            <v>May 2018</v>
          </cell>
          <cell r="D392" t="str">
            <v>LGINE663PO</v>
          </cell>
        </row>
        <row r="393">
          <cell r="B393" t="str">
            <v>May 2018</v>
          </cell>
          <cell r="D393" t="str">
            <v>LGINE691DO</v>
          </cell>
        </row>
        <row r="394">
          <cell r="B394" t="str">
            <v>May 2018</v>
          </cell>
          <cell r="D394" t="str">
            <v>LGINE693DO</v>
          </cell>
        </row>
        <row r="395">
          <cell r="B395" t="str">
            <v>May 2018</v>
          </cell>
          <cell r="D395" t="str">
            <v>LGINE643DO</v>
          </cell>
        </row>
        <row r="396">
          <cell r="B396" t="str">
            <v>May 2018</v>
          </cell>
          <cell r="D396" t="str">
            <v>LGRSE521</v>
          </cell>
          <cell r="G396">
            <v>41073</v>
          </cell>
          <cell r="I396">
            <v>4949.2736518310194</v>
          </cell>
          <cell r="J396">
            <v>46022.273651831019</v>
          </cell>
          <cell r="AO396">
            <v>-181.21</v>
          </cell>
          <cell r="AP396">
            <v>119.06</v>
          </cell>
          <cell r="AQ396">
            <v>382.38</v>
          </cell>
          <cell r="AU396">
            <v>-4.32</v>
          </cell>
        </row>
        <row r="397">
          <cell r="B397" t="str">
            <v>May 2018</v>
          </cell>
          <cell r="D397" t="str">
            <v>LGRSE523</v>
          </cell>
        </row>
        <row r="398">
          <cell r="B398" t="str">
            <v>May 2018</v>
          </cell>
          <cell r="D398" t="str">
            <v>LGRSE527</v>
          </cell>
        </row>
        <row r="399">
          <cell r="B399" t="str">
            <v>May 2018</v>
          </cell>
          <cell r="D399" t="str">
            <v>LGRSE529</v>
          </cell>
        </row>
        <row r="400">
          <cell r="B400" t="str">
            <v>May 2018</v>
          </cell>
          <cell r="D400" t="str">
            <v>LGCME520</v>
          </cell>
        </row>
        <row r="401">
          <cell r="B401" t="str">
            <v>May 2018</v>
          </cell>
          <cell r="D401" t="str">
            <v>LGCME522</v>
          </cell>
        </row>
        <row r="402">
          <cell r="B402" t="str">
            <v>May 2018</v>
          </cell>
          <cell r="D402" t="str">
            <v>LGCME526</v>
          </cell>
        </row>
        <row r="403">
          <cell r="B403" t="str">
            <v>May 2018</v>
          </cell>
          <cell r="D403" t="str">
            <v>LGCME528</v>
          </cell>
        </row>
        <row r="404">
          <cell r="B404" t="str">
            <v>May 2018</v>
          </cell>
          <cell r="D404" t="str">
            <v>LGCME563PF</v>
          </cell>
        </row>
        <row r="405">
          <cell r="B405" t="str">
            <v>May 2018</v>
          </cell>
          <cell r="D405" t="str">
            <v>LGCME569PF</v>
          </cell>
        </row>
        <row r="406">
          <cell r="B406" t="str">
            <v>May 2018</v>
          </cell>
          <cell r="D406" t="str">
            <v>LGCSR790</v>
          </cell>
          <cell r="AO406">
            <v>0</v>
          </cell>
          <cell r="AP406">
            <v>0</v>
          </cell>
          <cell r="AQ406">
            <v>0</v>
          </cell>
          <cell r="AU406">
            <v>0</v>
          </cell>
        </row>
        <row r="407">
          <cell r="B407" t="str">
            <v>May 2018</v>
          </cell>
          <cell r="D407" t="str">
            <v>LGCSR791</v>
          </cell>
        </row>
        <row r="408">
          <cell r="B408" t="str">
            <v>May 2018</v>
          </cell>
          <cell r="D408" t="str">
            <v>LGCSR792</v>
          </cell>
        </row>
        <row r="409">
          <cell r="B409" t="str">
            <v>May 2018</v>
          </cell>
          <cell r="D409" t="str">
            <v>LGCSR793</v>
          </cell>
        </row>
        <row r="410">
          <cell r="B410" t="str">
            <v>May 2018</v>
          </cell>
          <cell r="D410" t="str">
            <v>LGINE551DO</v>
          </cell>
        </row>
        <row r="411">
          <cell r="B411" t="str">
            <v>May 2018</v>
          </cell>
          <cell r="D411" t="str">
            <v>LGINE551DS</v>
          </cell>
        </row>
        <row r="412">
          <cell r="B412" t="str">
            <v>May 2018</v>
          </cell>
          <cell r="D412" t="str">
            <v>LGINE651DO</v>
          </cell>
        </row>
        <row r="413">
          <cell r="B413" t="str">
            <v>May 2018</v>
          </cell>
          <cell r="D413" t="str">
            <v>LGINE651DS</v>
          </cell>
        </row>
        <row r="414">
          <cell r="B414" t="str">
            <v>May 2018</v>
          </cell>
          <cell r="D414" t="str">
            <v>LGINELRI</v>
          </cell>
        </row>
        <row r="415">
          <cell r="B415" t="str">
            <v>May 2018</v>
          </cell>
          <cell r="D415" t="str">
            <v>LGCME597</v>
          </cell>
        </row>
        <row r="416">
          <cell r="B416" t="str">
            <v>May 2018</v>
          </cell>
          <cell r="D416" t="str">
            <v>LGCME643</v>
          </cell>
        </row>
        <row r="417">
          <cell r="B417" t="str">
            <v>May 2018</v>
          </cell>
          <cell r="D417" t="str">
            <v>LGCME705</v>
          </cell>
        </row>
        <row r="418">
          <cell r="B418" t="str">
            <v>May 2018</v>
          </cell>
          <cell r="D418" t="str">
            <v>LGCME706</v>
          </cell>
        </row>
        <row r="419">
          <cell r="B419" t="str">
            <v>May 2018</v>
          </cell>
          <cell r="D419" t="str">
            <v>LGCME707</v>
          </cell>
        </row>
        <row r="420">
          <cell r="B420" t="str">
            <v>May 2018</v>
          </cell>
          <cell r="D420" t="str">
            <v>LGCMELRI</v>
          </cell>
        </row>
        <row r="421">
          <cell r="B421" t="str">
            <v>May 2018</v>
          </cell>
          <cell r="D421" t="str">
            <v>LGE_EVC</v>
          </cell>
        </row>
        <row r="422">
          <cell r="B422" t="str">
            <v>May 2018</v>
          </cell>
          <cell r="D422" t="str">
            <v>LGE_EVSE1</v>
          </cell>
        </row>
        <row r="423">
          <cell r="B423" t="str">
            <v>May 2018</v>
          </cell>
          <cell r="D423" t="str">
            <v>LGE_EVSE2</v>
          </cell>
        </row>
        <row r="424">
          <cell r="B424" t="str">
            <v>Jun 2018</v>
          </cell>
          <cell r="D424" t="str">
            <v>LGINE682</v>
          </cell>
        </row>
        <row r="425">
          <cell r="B425" t="str">
            <v>Jun 2018</v>
          </cell>
          <cell r="D425" t="str">
            <v>LGINE683</v>
          </cell>
        </row>
        <row r="426">
          <cell r="B426" t="str">
            <v>Jun 2018</v>
          </cell>
          <cell r="D426" t="str">
            <v>LGCME451</v>
          </cell>
        </row>
        <row r="427">
          <cell r="B427" t="str">
            <v>Jun 2018</v>
          </cell>
          <cell r="D427" t="str">
            <v>LGCME550</v>
          </cell>
        </row>
        <row r="428">
          <cell r="B428" t="str">
            <v>Jun 2018</v>
          </cell>
          <cell r="D428" t="str">
            <v>LGCME551</v>
          </cell>
          <cell r="J428">
            <v>38604592.403167352</v>
          </cell>
          <cell r="AO428">
            <v>-128104.27</v>
          </cell>
          <cell r="AP428">
            <v>118668.72</v>
          </cell>
          <cell r="AQ428">
            <v>603865.92000000004</v>
          </cell>
          <cell r="AU428">
            <v>-2314</v>
          </cell>
        </row>
        <row r="429">
          <cell r="B429" t="str">
            <v>Jun 2018</v>
          </cell>
          <cell r="D429" t="str">
            <v>LGCME551UM</v>
          </cell>
        </row>
        <row r="430">
          <cell r="B430" t="str">
            <v>Jun 2018</v>
          </cell>
          <cell r="D430" t="str">
            <v>LGCME552</v>
          </cell>
        </row>
        <row r="431">
          <cell r="B431" t="str">
            <v>Jun 2018</v>
          </cell>
          <cell r="D431" t="str">
            <v>LGCME557</v>
          </cell>
        </row>
        <row r="432">
          <cell r="B432" t="str">
            <v>Jun 2018</v>
          </cell>
          <cell r="D432" t="str">
            <v>LGCME561</v>
          </cell>
          <cell r="J432">
            <v>155101938.46455547</v>
          </cell>
          <cell r="N432">
            <v>373920.17502032203</v>
          </cell>
          <cell r="AO432">
            <v>-514685.42</v>
          </cell>
          <cell r="AP432">
            <v>94093.9</v>
          </cell>
          <cell r="AQ432">
            <v>491513.46</v>
          </cell>
          <cell r="AU432">
            <v>-9296.9599999999991</v>
          </cell>
        </row>
        <row r="433">
          <cell r="B433" t="str">
            <v>Jun 2018</v>
          </cell>
          <cell r="D433" t="str">
            <v>LGCME563</v>
          </cell>
          <cell r="J433">
            <v>14960759.128539685</v>
          </cell>
          <cell r="N433">
            <v>30929.233408079592</v>
          </cell>
          <cell r="AO433">
            <v>-49645.32</v>
          </cell>
          <cell r="AP433">
            <v>8314.32</v>
          </cell>
          <cell r="AQ433">
            <v>44954.17</v>
          </cell>
          <cell r="AU433">
            <v>-896.76</v>
          </cell>
        </row>
        <row r="434">
          <cell r="B434" t="str">
            <v>Jun 2018</v>
          </cell>
          <cell r="D434" t="str">
            <v>LGCME567</v>
          </cell>
        </row>
        <row r="435">
          <cell r="B435" t="str">
            <v>Jun 2018</v>
          </cell>
          <cell r="D435" t="str">
            <v>LGCME591</v>
          </cell>
          <cell r="J435">
            <v>74016397.7212632</v>
          </cell>
          <cell r="L435">
            <v>153318.89599453504</v>
          </cell>
          <cell r="M435">
            <v>140383.56792397358</v>
          </cell>
          <cell r="N435">
            <v>137675.20535092615</v>
          </cell>
          <cell r="AO435">
            <v>-245613.7</v>
          </cell>
          <cell r="AP435">
            <v>43695.93</v>
          </cell>
          <cell r="AQ435">
            <v>224028.72</v>
          </cell>
          <cell r="AU435">
            <v>-4436.6099999999997</v>
          </cell>
        </row>
        <row r="436">
          <cell r="B436" t="str">
            <v>Jun 2018</v>
          </cell>
          <cell r="D436" t="str">
            <v>LGCME593</v>
          </cell>
          <cell r="J436">
            <v>41697344.223661974</v>
          </cell>
          <cell r="L436">
            <v>134939.62839741565</v>
          </cell>
          <cell r="M436">
            <v>122319.59073677617</v>
          </cell>
          <cell r="N436">
            <v>121926.590320346</v>
          </cell>
          <cell r="AO436">
            <v>-138367.16</v>
          </cell>
          <cell r="AP436">
            <v>21361.599999999999</v>
          </cell>
          <cell r="AQ436">
            <v>116630.94</v>
          </cell>
          <cell r="AU436">
            <v>-2499.38</v>
          </cell>
        </row>
        <row r="437">
          <cell r="B437" t="str">
            <v>Jun 2018</v>
          </cell>
          <cell r="D437" t="str">
            <v>LGCME650</v>
          </cell>
          <cell r="J437">
            <v>93498116.796870381</v>
          </cell>
          <cell r="AO437">
            <v>-310261.23</v>
          </cell>
          <cell r="AP437">
            <v>286218.13</v>
          </cell>
          <cell r="AQ437">
            <v>1510957.92</v>
          </cell>
          <cell r="AU437">
            <v>-5604.36</v>
          </cell>
        </row>
        <row r="438">
          <cell r="B438" t="str">
            <v>Jun 2018</v>
          </cell>
          <cell r="D438" t="str">
            <v>LGCME651</v>
          </cell>
        </row>
        <row r="439">
          <cell r="B439" t="str">
            <v>Jun 2018</v>
          </cell>
          <cell r="D439" t="str">
            <v>LGCME652</v>
          </cell>
        </row>
        <row r="440">
          <cell r="B440" t="str">
            <v>Jun 2018</v>
          </cell>
          <cell r="D440" t="str">
            <v>LGCME657</v>
          </cell>
        </row>
        <row r="441">
          <cell r="B441" t="str">
            <v>Jun 2018</v>
          </cell>
          <cell r="D441" t="str">
            <v>LGCME671</v>
          </cell>
          <cell r="J441">
            <v>5239200</v>
          </cell>
          <cell r="N441">
            <v>9540</v>
          </cell>
          <cell r="AO441">
            <v>-17385.599999999999</v>
          </cell>
          <cell r="AP441">
            <v>0</v>
          </cell>
          <cell r="AQ441">
            <v>18837.63</v>
          </cell>
          <cell r="AU441">
            <v>-314.04000000000002</v>
          </cell>
        </row>
        <row r="442">
          <cell r="B442" t="str">
            <v>Jun 2018</v>
          </cell>
          <cell r="D442" t="str">
            <v>LGCSR760</v>
          </cell>
        </row>
        <row r="443">
          <cell r="B443" t="str">
            <v>Jun 2018</v>
          </cell>
          <cell r="D443" t="str">
            <v>LGCSR780</v>
          </cell>
        </row>
        <row r="444">
          <cell r="B444" t="str">
            <v>Jun 2018</v>
          </cell>
          <cell r="D444" t="str">
            <v>LGINE599</v>
          </cell>
          <cell r="J444">
            <v>10068000</v>
          </cell>
          <cell r="N444">
            <v>16744.957429718874</v>
          </cell>
          <cell r="AO444">
            <v>-33409.339999999997</v>
          </cell>
          <cell r="AP444">
            <v>0</v>
          </cell>
          <cell r="AQ444">
            <v>37398.959999999999</v>
          </cell>
          <cell r="AU444">
            <v>-603.49</v>
          </cell>
        </row>
        <row r="445">
          <cell r="B445" t="str">
            <v>Jun 2018</v>
          </cell>
          <cell r="D445" t="str">
            <v>LGINE643</v>
          </cell>
          <cell r="J445">
            <v>103474616.608766</v>
          </cell>
          <cell r="L445">
            <v>204957.74644937119</v>
          </cell>
          <cell r="M445">
            <v>190141.36067642871</v>
          </cell>
          <cell r="N445">
            <v>180657.83220805321</v>
          </cell>
          <cell r="AO445">
            <v>-343366.93</v>
          </cell>
          <cell r="AP445">
            <v>0</v>
          </cell>
          <cell r="AQ445">
            <v>404702.82</v>
          </cell>
          <cell r="AU445">
            <v>-6202.37</v>
          </cell>
        </row>
        <row r="446">
          <cell r="B446" t="str">
            <v>Jun 2018</v>
          </cell>
          <cell r="D446" t="str">
            <v>LGINE661</v>
          </cell>
          <cell r="J446">
            <v>23176151.522648394</v>
          </cell>
          <cell r="N446">
            <v>59076.549663115969</v>
          </cell>
          <cell r="AO446">
            <v>-76907.02</v>
          </cell>
          <cell r="AP446">
            <v>1025.3399999999999</v>
          </cell>
          <cell r="AQ446">
            <v>124181.86</v>
          </cell>
          <cell r="AU446">
            <v>-1389.2</v>
          </cell>
        </row>
        <row r="447">
          <cell r="B447" t="str">
            <v>Jun 2018</v>
          </cell>
          <cell r="D447" t="str">
            <v>LGINE663</v>
          </cell>
          <cell r="J447">
            <v>1394629.625789765</v>
          </cell>
          <cell r="N447">
            <v>4248.3000724469193</v>
          </cell>
          <cell r="AO447">
            <v>-4627.8999999999996</v>
          </cell>
          <cell r="AP447">
            <v>215.48</v>
          </cell>
          <cell r="AQ447">
            <v>6398.48</v>
          </cell>
          <cell r="AU447">
            <v>-83.6</v>
          </cell>
        </row>
        <row r="448">
          <cell r="B448" t="str">
            <v>Jun 2018</v>
          </cell>
          <cell r="D448" t="str">
            <v>LGINE691</v>
          </cell>
          <cell r="J448">
            <v>26005761.626162518</v>
          </cell>
          <cell r="L448">
            <v>58010.051574451296</v>
          </cell>
          <cell r="M448">
            <v>54455.203820640774</v>
          </cell>
          <cell r="N448">
            <v>52737.496921851649</v>
          </cell>
          <cell r="AO448">
            <v>-86296.71</v>
          </cell>
          <cell r="AP448">
            <v>1176.45</v>
          </cell>
          <cell r="AQ448">
            <v>136170.44</v>
          </cell>
          <cell r="AU448">
            <v>-1558.81</v>
          </cell>
        </row>
        <row r="449">
          <cell r="B449" t="str">
            <v>Jun 2018</v>
          </cell>
          <cell r="D449" t="str">
            <v>LGINE693</v>
          </cell>
          <cell r="J449">
            <v>141221252.22397441</v>
          </cell>
          <cell r="L449">
            <v>243116.35198297192</v>
          </cell>
          <cell r="M449">
            <v>238096.09249456791</v>
          </cell>
          <cell r="N449">
            <v>234892.550564434</v>
          </cell>
          <cell r="AO449">
            <v>-468624.19</v>
          </cell>
          <cell r="AP449">
            <v>7468.56</v>
          </cell>
          <cell r="AQ449">
            <v>616003.75</v>
          </cell>
          <cell r="AU449">
            <v>-8464.93</v>
          </cell>
        </row>
        <row r="450">
          <cell r="B450" t="str">
            <v>Jun 2018</v>
          </cell>
          <cell r="D450" t="str">
            <v>LGINE694</v>
          </cell>
        </row>
        <row r="451">
          <cell r="B451" t="str">
            <v>Jun 2018</v>
          </cell>
          <cell r="D451" t="str">
            <v>LGMLE570</v>
          </cell>
          <cell r="J451">
            <v>245347.05128661729</v>
          </cell>
          <cell r="AO451">
            <v>-814.15</v>
          </cell>
          <cell r="AP451">
            <v>0</v>
          </cell>
          <cell r="AQ451">
            <v>1827.44</v>
          </cell>
          <cell r="AU451">
            <v>-14.71</v>
          </cell>
        </row>
        <row r="452">
          <cell r="B452" t="str">
            <v>Jun 2018</v>
          </cell>
          <cell r="D452" t="str">
            <v>LGMLE571</v>
          </cell>
        </row>
        <row r="453">
          <cell r="B453" t="str">
            <v>Jun 2018</v>
          </cell>
          <cell r="D453" t="str">
            <v>LGMLE572</v>
          </cell>
        </row>
        <row r="454">
          <cell r="B454" t="str">
            <v>Jun 2018</v>
          </cell>
          <cell r="D454" t="str">
            <v>LGMLE573</v>
          </cell>
          <cell r="J454">
            <v>282350.57957123441</v>
          </cell>
          <cell r="AO454">
            <v>-936.94</v>
          </cell>
          <cell r="AP454">
            <v>0</v>
          </cell>
          <cell r="AQ454">
            <v>2318.71</v>
          </cell>
          <cell r="AU454">
            <v>-16.920000000000002</v>
          </cell>
        </row>
        <row r="455">
          <cell r="B455" t="str">
            <v>Jun 2018</v>
          </cell>
          <cell r="D455" t="str">
            <v>LGMLE574</v>
          </cell>
        </row>
        <row r="456">
          <cell r="B456" t="str">
            <v>Jun 2018</v>
          </cell>
          <cell r="D456" t="str">
            <v>LGRSE411</v>
          </cell>
        </row>
        <row r="457">
          <cell r="B457" t="str">
            <v>Jun 2018</v>
          </cell>
          <cell r="D457" t="str">
            <v>LGRSE511</v>
          </cell>
          <cell r="J457">
            <v>416344540.00799274</v>
          </cell>
          <cell r="AO457">
            <v>-1381584.71</v>
          </cell>
          <cell r="AP457">
            <v>1475173.71</v>
          </cell>
          <cell r="AQ457">
            <v>3058616.08</v>
          </cell>
          <cell r="AU457">
            <v>-24956.080000000002</v>
          </cell>
        </row>
        <row r="458">
          <cell r="B458" t="str">
            <v>Jun 2018</v>
          </cell>
          <cell r="D458" t="str">
            <v>LGRSE519</v>
          </cell>
        </row>
        <row r="459">
          <cell r="B459" t="str">
            <v>Jun 2018</v>
          </cell>
          <cell r="D459" t="str">
            <v>LGRSE540</v>
          </cell>
        </row>
        <row r="460">
          <cell r="B460" t="str">
            <v>Jun 2018</v>
          </cell>
          <cell r="D460" t="str">
            <v>LGRSE543</v>
          </cell>
        </row>
        <row r="461">
          <cell r="B461" t="str">
            <v>Jun 2018</v>
          </cell>
          <cell r="D461" t="str">
            <v>LGRSE547</v>
          </cell>
        </row>
        <row r="462">
          <cell r="B462" t="str">
            <v>Jun 2018</v>
          </cell>
          <cell r="D462" t="str">
            <v>LGCME551DS</v>
          </cell>
        </row>
        <row r="463">
          <cell r="B463" t="str">
            <v>Jun 2018</v>
          </cell>
          <cell r="D463" t="str">
            <v>LGCME651DS</v>
          </cell>
        </row>
        <row r="464">
          <cell r="B464" t="str">
            <v>Jun 2018</v>
          </cell>
          <cell r="D464" t="str">
            <v>LGCME561DS</v>
          </cell>
        </row>
        <row r="465">
          <cell r="B465" t="str">
            <v>Jun 2018</v>
          </cell>
          <cell r="D465" t="str">
            <v>LGCME561PF</v>
          </cell>
        </row>
        <row r="466">
          <cell r="B466" t="str">
            <v>Jun 2018</v>
          </cell>
          <cell r="D466" t="str">
            <v>LGCME563DS</v>
          </cell>
        </row>
        <row r="467">
          <cell r="B467" t="str">
            <v>Jun 2018</v>
          </cell>
          <cell r="D467" t="str">
            <v>LGCME567PF</v>
          </cell>
        </row>
        <row r="468">
          <cell r="B468" t="str">
            <v>Jun 2018</v>
          </cell>
          <cell r="D468" t="str">
            <v>LGCME569</v>
          </cell>
        </row>
        <row r="469">
          <cell r="B469" t="str">
            <v>Jun 2018</v>
          </cell>
          <cell r="D469" t="str">
            <v>LGINE661DO</v>
          </cell>
        </row>
        <row r="470">
          <cell r="B470" t="str">
            <v>Jun 2018</v>
          </cell>
          <cell r="D470" t="str">
            <v>LGINE661DS</v>
          </cell>
        </row>
        <row r="471">
          <cell r="B471" t="str">
            <v>Jun 2018</v>
          </cell>
          <cell r="D471" t="str">
            <v>LGINE661PD</v>
          </cell>
        </row>
        <row r="472">
          <cell r="B472" t="str">
            <v>Jun 2018</v>
          </cell>
          <cell r="D472" t="str">
            <v>LGINE661PO</v>
          </cell>
        </row>
        <row r="473">
          <cell r="B473" t="str">
            <v>Jun 2018</v>
          </cell>
          <cell r="D473" t="str">
            <v>LGINE663DO</v>
          </cell>
        </row>
        <row r="474">
          <cell r="B474" t="str">
            <v>Jun 2018</v>
          </cell>
          <cell r="D474" t="str">
            <v>LGINE663DS</v>
          </cell>
        </row>
        <row r="475">
          <cell r="B475" t="str">
            <v>Jun 2018</v>
          </cell>
          <cell r="D475" t="str">
            <v>LGINE663PD</v>
          </cell>
        </row>
        <row r="476">
          <cell r="B476" t="str">
            <v>Jun 2018</v>
          </cell>
          <cell r="D476" t="str">
            <v>LGINE663PO</v>
          </cell>
        </row>
        <row r="477">
          <cell r="B477" t="str">
            <v>Jun 2018</v>
          </cell>
          <cell r="D477" t="str">
            <v>LGINE691DO</v>
          </cell>
        </row>
        <row r="478">
          <cell r="B478" t="str">
            <v>Jun 2018</v>
          </cell>
          <cell r="D478" t="str">
            <v>LGINE693DO</v>
          </cell>
        </row>
        <row r="479">
          <cell r="B479" t="str">
            <v>Jun 2018</v>
          </cell>
          <cell r="D479" t="str">
            <v>LGINE643DO</v>
          </cell>
        </row>
        <row r="480">
          <cell r="B480" t="str">
            <v>Jun 2018</v>
          </cell>
          <cell r="D480" t="str">
            <v>LGRSE521</v>
          </cell>
          <cell r="G480">
            <v>54311</v>
          </cell>
          <cell r="I480">
            <v>7907.6169257867805</v>
          </cell>
          <cell r="J480">
            <v>62218.61692578678</v>
          </cell>
          <cell r="AO480">
            <v>-206.46</v>
          </cell>
          <cell r="AP480">
            <v>208.04</v>
          </cell>
          <cell r="AQ480">
            <v>431.15</v>
          </cell>
          <cell r="AU480">
            <v>-3.73</v>
          </cell>
        </row>
        <row r="481">
          <cell r="B481" t="str">
            <v>Jun 2018</v>
          </cell>
          <cell r="D481" t="str">
            <v>LGRSE523</v>
          </cell>
        </row>
        <row r="482">
          <cell r="B482" t="str">
            <v>Jun 2018</v>
          </cell>
          <cell r="D482" t="str">
            <v>LGRSE527</v>
          </cell>
        </row>
        <row r="483">
          <cell r="B483" t="str">
            <v>Jun 2018</v>
          </cell>
          <cell r="D483" t="str">
            <v>LGRSE529</v>
          </cell>
        </row>
        <row r="484">
          <cell r="B484" t="str">
            <v>Jun 2018</v>
          </cell>
          <cell r="D484" t="str">
            <v>LGCME520</v>
          </cell>
        </row>
        <row r="485">
          <cell r="B485" t="str">
            <v>Jun 2018</v>
          </cell>
          <cell r="D485" t="str">
            <v>LGCME522</v>
          </cell>
        </row>
        <row r="486">
          <cell r="B486" t="str">
            <v>Jun 2018</v>
          </cell>
          <cell r="D486" t="str">
            <v>LGCME526</v>
          </cell>
        </row>
        <row r="487">
          <cell r="B487" t="str">
            <v>Jun 2018</v>
          </cell>
          <cell r="D487" t="str">
            <v>LGCME528</v>
          </cell>
        </row>
        <row r="488">
          <cell r="B488" t="str">
            <v>Jun 2018</v>
          </cell>
          <cell r="D488" t="str">
            <v>LGCME563PF</v>
          </cell>
        </row>
        <row r="489">
          <cell r="B489" t="str">
            <v>Jun 2018</v>
          </cell>
          <cell r="D489" t="str">
            <v>LGCME569PF</v>
          </cell>
        </row>
        <row r="490">
          <cell r="B490" t="str">
            <v>Jun 2018</v>
          </cell>
          <cell r="D490" t="str">
            <v>LGCSR790</v>
          </cell>
          <cell r="AO490">
            <v>0</v>
          </cell>
          <cell r="AP490">
            <v>0</v>
          </cell>
          <cell r="AQ490">
            <v>0</v>
          </cell>
          <cell r="AU490">
            <v>0</v>
          </cell>
        </row>
        <row r="491">
          <cell r="B491" t="str">
            <v>Jun 2018</v>
          </cell>
          <cell r="D491" t="str">
            <v>LGCSR791</v>
          </cell>
        </row>
        <row r="492">
          <cell r="B492" t="str">
            <v>Jun 2018</v>
          </cell>
          <cell r="D492" t="str">
            <v>LGCSR792</v>
          </cell>
        </row>
        <row r="493">
          <cell r="B493" t="str">
            <v>Jun 2018</v>
          </cell>
          <cell r="D493" t="str">
            <v>LGCSR793</v>
          </cell>
        </row>
        <row r="494">
          <cell r="B494" t="str">
            <v>Jun 2018</v>
          </cell>
          <cell r="D494" t="str">
            <v>LGINE551DO</v>
          </cell>
        </row>
        <row r="495">
          <cell r="B495" t="str">
            <v>Jun 2018</v>
          </cell>
          <cell r="D495" t="str">
            <v>LGINE551DS</v>
          </cell>
        </row>
        <row r="496">
          <cell r="B496" t="str">
            <v>Jun 2018</v>
          </cell>
          <cell r="D496" t="str">
            <v>LGINE651DO</v>
          </cell>
        </row>
        <row r="497">
          <cell r="B497" t="str">
            <v>Jun 2018</v>
          </cell>
          <cell r="D497" t="str">
            <v>LGINE651DS</v>
          </cell>
        </row>
        <row r="498">
          <cell r="B498" t="str">
            <v>Jun 2018</v>
          </cell>
          <cell r="D498" t="str">
            <v>LGINELRI</v>
          </cell>
        </row>
        <row r="499">
          <cell r="B499" t="str">
            <v>Jun 2018</v>
          </cell>
          <cell r="D499" t="str">
            <v>LGCME597</v>
          </cell>
        </row>
        <row r="500">
          <cell r="B500" t="str">
            <v>Jun 2018</v>
          </cell>
          <cell r="D500" t="str">
            <v>LGCME643</v>
          </cell>
        </row>
        <row r="501">
          <cell r="B501" t="str">
            <v>Jun 2018</v>
          </cell>
          <cell r="D501" t="str">
            <v>LGCME705</v>
          </cell>
        </row>
        <row r="502">
          <cell r="B502" t="str">
            <v>Jun 2018</v>
          </cell>
          <cell r="D502" t="str">
            <v>LGCME706</v>
          </cell>
        </row>
        <row r="503">
          <cell r="B503" t="str">
            <v>Jun 2018</v>
          </cell>
          <cell r="D503" t="str">
            <v>LGCME707</v>
          </cell>
        </row>
        <row r="504">
          <cell r="B504" t="str">
            <v>Jun 2018</v>
          </cell>
          <cell r="D504" t="str">
            <v>LGCMELRI</v>
          </cell>
        </row>
        <row r="505">
          <cell r="B505" t="str">
            <v>Jun 2018</v>
          </cell>
          <cell r="D505" t="str">
            <v>LGE_EVC</v>
          </cell>
        </row>
        <row r="506">
          <cell r="B506" t="str">
            <v>Jun 2018</v>
          </cell>
          <cell r="D506" t="str">
            <v>LGE_EVSE1</v>
          </cell>
        </row>
        <row r="507">
          <cell r="B507" t="str">
            <v>Jun 2018</v>
          </cell>
          <cell r="D507" t="str">
            <v>LGE_EVSE2</v>
          </cell>
        </row>
        <row r="508">
          <cell r="B508" t="str">
            <v>Jul 2017</v>
          </cell>
          <cell r="D508" t="str">
            <v>LGINE682</v>
          </cell>
        </row>
        <row r="509">
          <cell r="B509" t="str">
            <v>Jul 2017</v>
          </cell>
          <cell r="D509" t="str">
            <v>LGINE683</v>
          </cell>
        </row>
        <row r="510">
          <cell r="B510" t="str">
            <v>Jul 2017</v>
          </cell>
          <cell r="D510" t="str">
            <v>LGCME451</v>
          </cell>
        </row>
        <row r="511">
          <cell r="B511" t="str">
            <v>Jul 2017</v>
          </cell>
          <cell r="D511" t="str">
            <v>LGCME550</v>
          </cell>
        </row>
        <row r="512">
          <cell r="B512" t="str">
            <v>Jul 2017</v>
          </cell>
          <cell r="D512" t="str">
            <v>LGCME551</v>
          </cell>
          <cell r="J512">
            <v>41616948.127851412</v>
          </cell>
          <cell r="AO512">
            <v>-113662.01</v>
          </cell>
          <cell r="AP512">
            <v>115243.07</v>
          </cell>
          <cell r="AQ512">
            <v>442883.67</v>
          </cell>
          <cell r="AU512">
            <v>-2247.9</v>
          </cell>
        </row>
        <row r="513">
          <cell r="B513" t="str">
            <v>Jul 2017</v>
          </cell>
          <cell r="D513" t="str">
            <v>LGCME551UM</v>
          </cell>
        </row>
        <row r="514">
          <cell r="B514" t="str">
            <v>Jul 2017</v>
          </cell>
          <cell r="D514" t="str">
            <v>LGCME552</v>
          </cell>
        </row>
        <row r="515">
          <cell r="B515" t="str">
            <v>Jul 2017</v>
          </cell>
          <cell r="D515" t="str">
            <v>LGCME557</v>
          </cell>
        </row>
        <row r="516">
          <cell r="B516" t="str">
            <v>Jul 2017</v>
          </cell>
          <cell r="D516" t="str">
            <v>LGCME561</v>
          </cell>
          <cell r="J516">
            <v>161954658.66753909</v>
          </cell>
          <cell r="N516">
            <v>406039.38079497934</v>
          </cell>
          <cell r="AO516">
            <v>-442321.99</v>
          </cell>
          <cell r="AP516">
            <v>87079.34</v>
          </cell>
          <cell r="AQ516">
            <v>345687.98</v>
          </cell>
          <cell r="AU516">
            <v>-8747.81</v>
          </cell>
        </row>
        <row r="517">
          <cell r="B517" t="str">
            <v>Jul 2017</v>
          </cell>
          <cell r="D517" t="str">
            <v>LGCME563</v>
          </cell>
          <cell r="J517">
            <v>14071473.18052908</v>
          </cell>
          <cell r="N517">
            <v>29509.435040581357</v>
          </cell>
          <cell r="AO517">
            <v>-38431.26</v>
          </cell>
          <cell r="AP517">
            <v>6751.92</v>
          </cell>
          <cell r="AQ517">
            <v>28054.61</v>
          </cell>
          <cell r="AU517">
            <v>-760.06</v>
          </cell>
        </row>
        <row r="518">
          <cell r="B518" t="str">
            <v>Jul 2017</v>
          </cell>
          <cell r="D518" t="str">
            <v>LGCME567</v>
          </cell>
        </row>
        <row r="519">
          <cell r="B519" t="str">
            <v>Jul 2017</v>
          </cell>
          <cell r="D519" t="str">
            <v>LGCME591</v>
          </cell>
          <cell r="J519">
            <v>73401889.375028297</v>
          </cell>
          <cell r="L519">
            <v>160890.33732084118</v>
          </cell>
          <cell r="M519">
            <v>147045.14642287572</v>
          </cell>
          <cell r="N519">
            <v>144940.04499461927</v>
          </cell>
          <cell r="AO519">
            <v>-200471.36</v>
          </cell>
          <cell r="AP519">
            <v>38859.47</v>
          </cell>
          <cell r="AQ519">
            <v>150718.23000000001</v>
          </cell>
          <cell r="AU519">
            <v>-3964.73</v>
          </cell>
        </row>
        <row r="520">
          <cell r="B520" t="str">
            <v>Jul 2017</v>
          </cell>
          <cell r="D520" t="str">
            <v>LGCME593</v>
          </cell>
          <cell r="J520">
            <v>39218802.729285151</v>
          </cell>
          <cell r="L520">
            <v>135321.65197868925</v>
          </cell>
          <cell r="M520">
            <v>124497.84197179139</v>
          </cell>
          <cell r="N520">
            <v>123232.40278514211</v>
          </cell>
          <cell r="AO520">
            <v>-107112.32000000001</v>
          </cell>
          <cell r="AP520">
            <v>17228.169999999998</v>
          </cell>
          <cell r="AQ520">
            <v>72513.97</v>
          </cell>
          <cell r="AU520">
            <v>-2118.36</v>
          </cell>
        </row>
        <row r="521">
          <cell r="B521" t="str">
            <v>Jul 2017</v>
          </cell>
          <cell r="D521" t="str">
            <v>LGCME650</v>
          </cell>
          <cell r="J521">
            <v>100848662.81676359</v>
          </cell>
          <cell r="AO521">
            <v>-275432.53000000003</v>
          </cell>
          <cell r="AP521">
            <v>275629.39</v>
          </cell>
          <cell r="AQ521">
            <v>1102537.07</v>
          </cell>
          <cell r="AU521">
            <v>-5447.24</v>
          </cell>
        </row>
        <row r="522">
          <cell r="B522" t="str">
            <v>Jul 2017</v>
          </cell>
          <cell r="D522" t="str">
            <v>LGCME651</v>
          </cell>
        </row>
        <row r="523">
          <cell r="B523" t="str">
            <v>Jul 2017</v>
          </cell>
          <cell r="D523" t="str">
            <v>LGCME652</v>
          </cell>
        </row>
        <row r="524">
          <cell r="B524" t="str">
            <v>Jul 2017</v>
          </cell>
          <cell r="D524" t="str">
            <v>LGCME657</v>
          </cell>
        </row>
        <row r="525">
          <cell r="B525" t="str">
            <v>Jul 2017</v>
          </cell>
          <cell r="D525" t="str">
            <v>LGCME671</v>
          </cell>
          <cell r="J525">
            <v>4970400</v>
          </cell>
          <cell r="N525">
            <v>9540</v>
          </cell>
          <cell r="AO525">
            <v>-13574.89</v>
          </cell>
          <cell r="AP525">
            <v>0</v>
          </cell>
          <cell r="AQ525">
            <v>11305.65</v>
          </cell>
          <cell r="AU525">
            <v>-268.47000000000003</v>
          </cell>
        </row>
        <row r="526">
          <cell r="B526" t="str">
            <v>Jul 2017</v>
          </cell>
          <cell r="D526" t="str">
            <v>LGCSR760</v>
          </cell>
        </row>
        <row r="527">
          <cell r="B527" t="str">
            <v>Jul 2017</v>
          </cell>
          <cell r="D527" t="str">
            <v>LGCSR780</v>
          </cell>
        </row>
        <row r="528">
          <cell r="B528" t="str">
            <v>Jul 2017</v>
          </cell>
          <cell r="D528" t="str">
            <v>LGINE599</v>
          </cell>
          <cell r="J528">
            <v>10990000</v>
          </cell>
          <cell r="N528">
            <v>17674.966313763234</v>
          </cell>
          <cell r="AO528">
            <v>-30015.31</v>
          </cell>
          <cell r="AP528">
            <v>0</v>
          </cell>
          <cell r="AQ528">
            <v>25825.99</v>
          </cell>
          <cell r="AU528">
            <v>-593.61</v>
          </cell>
        </row>
        <row r="529">
          <cell r="B529" t="str">
            <v>Jul 2017</v>
          </cell>
          <cell r="D529" t="str">
            <v>LGINE643</v>
          </cell>
          <cell r="J529">
            <v>93913108.426034108</v>
          </cell>
          <cell r="L529">
            <v>211815.83892879009</v>
          </cell>
          <cell r="M529">
            <v>194736.50612875776</v>
          </cell>
          <cell r="N529">
            <v>184620.23238767081</v>
          </cell>
          <cell r="AO529">
            <v>-256490.51</v>
          </cell>
          <cell r="AP529">
            <v>0</v>
          </cell>
          <cell r="AQ529">
            <v>246647.55</v>
          </cell>
          <cell r="AU529">
            <v>-5072.62</v>
          </cell>
        </row>
        <row r="530">
          <cell r="B530" t="str">
            <v>Jul 2017</v>
          </cell>
          <cell r="D530" t="str">
            <v>LGINE661</v>
          </cell>
          <cell r="J530">
            <v>24200121.095931754</v>
          </cell>
          <cell r="N530">
            <v>64151.14012081299</v>
          </cell>
          <cell r="AO530">
            <v>-66094.09</v>
          </cell>
          <cell r="AP530">
            <v>863.01</v>
          </cell>
          <cell r="AQ530">
            <v>87280.21</v>
          </cell>
          <cell r="AU530">
            <v>-1307.1400000000001</v>
          </cell>
        </row>
        <row r="531">
          <cell r="B531" t="str">
            <v>Jul 2017</v>
          </cell>
          <cell r="D531" t="str">
            <v>LGINE663</v>
          </cell>
          <cell r="J531">
            <v>1311731.1232312811</v>
          </cell>
          <cell r="N531">
            <v>4399.3035825032093</v>
          </cell>
          <cell r="AO531">
            <v>-3582.53</v>
          </cell>
          <cell r="AP531">
            <v>158.11000000000001</v>
          </cell>
          <cell r="AQ531">
            <v>4008.14</v>
          </cell>
          <cell r="AU531">
            <v>-70.849999999999994</v>
          </cell>
        </row>
        <row r="532">
          <cell r="B532" t="str">
            <v>Jul 2017</v>
          </cell>
          <cell r="D532" t="str">
            <v>LGINE691</v>
          </cell>
          <cell r="J532">
            <v>25789852.803444237</v>
          </cell>
          <cell r="L532">
            <v>62097.802092097736</v>
          </cell>
          <cell r="M532">
            <v>57913.776021368918</v>
          </cell>
          <cell r="N532">
            <v>56535.337676994699</v>
          </cell>
          <cell r="AO532">
            <v>-70435.88</v>
          </cell>
          <cell r="AP532">
            <v>982.86</v>
          </cell>
          <cell r="AQ532">
            <v>90986.61</v>
          </cell>
          <cell r="AU532">
            <v>-1393.01</v>
          </cell>
        </row>
        <row r="533">
          <cell r="B533" t="str">
            <v>Jul 2017</v>
          </cell>
          <cell r="D533" t="str">
            <v>LGINE693</v>
          </cell>
          <cell r="J533">
            <v>132826887.06614807</v>
          </cell>
          <cell r="L533">
            <v>252308.33538956349</v>
          </cell>
          <cell r="M533">
            <v>246394.73096129275</v>
          </cell>
          <cell r="N533">
            <v>242653.47838880282</v>
          </cell>
          <cell r="AO533">
            <v>-362769.76</v>
          </cell>
          <cell r="AP533">
            <v>5480.15</v>
          </cell>
          <cell r="AQ533">
            <v>389111.62</v>
          </cell>
          <cell r="AU533">
            <v>-7174.51</v>
          </cell>
        </row>
        <row r="534">
          <cell r="B534" t="str">
            <v>Jul 2017</v>
          </cell>
          <cell r="D534" t="str">
            <v>LGINE694</v>
          </cell>
        </row>
        <row r="535">
          <cell r="B535" t="str">
            <v>Jul 2017</v>
          </cell>
          <cell r="D535" t="str">
            <v>LGMLE570</v>
          </cell>
          <cell r="J535">
            <v>219042.9162405403</v>
          </cell>
          <cell r="AO535">
            <v>-598.24</v>
          </cell>
          <cell r="AP535">
            <v>0</v>
          </cell>
          <cell r="AQ535">
            <v>1042.75</v>
          </cell>
          <cell r="AU535">
            <v>-11.83</v>
          </cell>
        </row>
        <row r="536">
          <cell r="B536" t="str">
            <v>Jul 2017</v>
          </cell>
          <cell r="D536" t="str">
            <v>LGMLE571</v>
          </cell>
        </row>
        <row r="537">
          <cell r="B537" t="str">
            <v>Jul 2017</v>
          </cell>
          <cell r="D537" t="str">
            <v>LGMLE572</v>
          </cell>
        </row>
        <row r="538">
          <cell r="B538" t="str">
            <v>Jul 2017</v>
          </cell>
          <cell r="D538" t="str">
            <v>LGMLE573</v>
          </cell>
          <cell r="J538">
            <v>262076.354196667</v>
          </cell>
          <cell r="AO538">
            <v>-715.77</v>
          </cell>
          <cell r="AP538">
            <v>0</v>
          </cell>
          <cell r="AQ538">
            <v>1378.93</v>
          </cell>
          <cell r="AU538">
            <v>-14.16</v>
          </cell>
        </row>
        <row r="539">
          <cell r="B539" t="str">
            <v>Jul 2017</v>
          </cell>
          <cell r="D539" t="str">
            <v>LGMLE574</v>
          </cell>
        </row>
        <row r="540">
          <cell r="B540" t="str">
            <v>Jul 2017</v>
          </cell>
          <cell r="D540" t="str">
            <v>LGRSE411</v>
          </cell>
        </row>
        <row r="541">
          <cell r="B541" t="str">
            <v>Jul 2017</v>
          </cell>
          <cell r="D541" t="str">
            <v>LGRSE511</v>
          </cell>
          <cell r="J541">
            <v>501185960.50781804</v>
          </cell>
          <cell r="AO541">
            <v>-1368812.57</v>
          </cell>
          <cell r="AP541">
            <v>1637797.61</v>
          </cell>
          <cell r="AQ541">
            <v>2619468.7400000002</v>
          </cell>
          <cell r="AU541">
            <v>-27071.040000000001</v>
          </cell>
        </row>
        <row r="542">
          <cell r="B542" t="str">
            <v>Jul 2017</v>
          </cell>
          <cell r="D542" t="str">
            <v>LGRSE519</v>
          </cell>
        </row>
        <row r="543">
          <cell r="B543" t="str">
            <v>Jul 2017</v>
          </cell>
          <cell r="D543" t="str">
            <v>LGRSE540</v>
          </cell>
        </row>
        <row r="544">
          <cell r="B544" t="str">
            <v>Jul 2017</v>
          </cell>
          <cell r="D544" t="str">
            <v>LGRSE543</v>
          </cell>
        </row>
        <row r="545">
          <cell r="B545" t="str">
            <v>Jul 2017</v>
          </cell>
          <cell r="D545" t="str">
            <v>LGRSE547</v>
          </cell>
        </row>
        <row r="546">
          <cell r="B546" t="str">
            <v>Jul 2017</v>
          </cell>
          <cell r="D546" t="str">
            <v>LGCME551DS</v>
          </cell>
        </row>
        <row r="547">
          <cell r="B547" t="str">
            <v>Jul 2017</v>
          </cell>
          <cell r="D547" t="str">
            <v>LGCME651DS</v>
          </cell>
        </row>
        <row r="548">
          <cell r="B548" t="str">
            <v>Jul 2017</v>
          </cell>
          <cell r="D548" t="str">
            <v>LGCME561DS</v>
          </cell>
        </row>
        <row r="549">
          <cell r="B549" t="str">
            <v>Jul 2017</v>
          </cell>
          <cell r="D549" t="str">
            <v>LGCME561PF</v>
          </cell>
        </row>
        <row r="550">
          <cell r="B550" t="str">
            <v>Jul 2017</v>
          </cell>
          <cell r="D550" t="str">
            <v>LGCME563DS</v>
          </cell>
        </row>
        <row r="551">
          <cell r="B551" t="str">
            <v>Jul 2017</v>
          </cell>
          <cell r="D551" t="str">
            <v>LGCME567PF</v>
          </cell>
        </row>
        <row r="552">
          <cell r="B552" t="str">
            <v>Jul 2017</v>
          </cell>
          <cell r="D552" t="str">
            <v>LGCME569</v>
          </cell>
        </row>
        <row r="553">
          <cell r="B553" t="str">
            <v>Jul 2017</v>
          </cell>
          <cell r="D553" t="str">
            <v>LGINE661DO</v>
          </cell>
        </row>
        <row r="554">
          <cell r="B554" t="str">
            <v>Jul 2017</v>
          </cell>
          <cell r="D554" t="str">
            <v>LGINE661DS</v>
          </cell>
        </row>
        <row r="555">
          <cell r="B555" t="str">
            <v>Jul 2017</v>
          </cell>
          <cell r="D555" t="str">
            <v>LGINE661PD</v>
          </cell>
        </row>
        <row r="556">
          <cell r="B556" t="str">
            <v>Jul 2017</v>
          </cell>
          <cell r="D556" t="str">
            <v>LGINE661PO</v>
          </cell>
        </row>
        <row r="557">
          <cell r="B557" t="str">
            <v>Jul 2017</v>
          </cell>
          <cell r="D557" t="str">
            <v>LGINE663DO</v>
          </cell>
        </row>
        <row r="558">
          <cell r="B558" t="str">
            <v>Jul 2017</v>
          </cell>
          <cell r="D558" t="str">
            <v>LGINE663DS</v>
          </cell>
        </row>
        <row r="559">
          <cell r="B559" t="str">
            <v>Jul 2017</v>
          </cell>
          <cell r="D559" t="str">
            <v>LGINE663PD</v>
          </cell>
        </row>
        <row r="560">
          <cell r="B560" t="str">
            <v>Jul 2017</v>
          </cell>
          <cell r="D560" t="str">
            <v>LGINE663PO</v>
          </cell>
        </row>
        <row r="561">
          <cell r="B561" t="str">
            <v>Jul 2017</v>
          </cell>
          <cell r="D561" t="str">
            <v>LGINE691DO</v>
          </cell>
        </row>
        <row r="562">
          <cell r="B562" t="str">
            <v>Jul 2017</v>
          </cell>
          <cell r="D562" t="str">
            <v>LGINE693DO</v>
          </cell>
        </row>
        <row r="563">
          <cell r="B563" t="str">
            <v>Jul 2017</v>
          </cell>
          <cell r="D563" t="str">
            <v>LGINE643DO</v>
          </cell>
        </row>
        <row r="564">
          <cell r="B564" t="str">
            <v>Jul 2017</v>
          </cell>
          <cell r="D564" t="str">
            <v>LGRSE521</v>
          </cell>
          <cell r="G564">
            <v>53712</v>
          </cell>
          <cell r="I564">
            <v>7768.1256090566385</v>
          </cell>
          <cell r="J564">
            <v>61480.125609056638</v>
          </cell>
          <cell r="AO564">
            <v>-167.91</v>
          </cell>
          <cell r="AP564">
            <v>189.17</v>
          </cell>
          <cell r="AQ564">
            <v>302.43</v>
          </cell>
          <cell r="AU564">
            <v>-3.32</v>
          </cell>
        </row>
        <row r="565">
          <cell r="B565" t="str">
            <v>Jul 2017</v>
          </cell>
          <cell r="D565" t="str">
            <v>LGRSE523</v>
          </cell>
        </row>
        <row r="566">
          <cell r="B566" t="str">
            <v>Jul 2017</v>
          </cell>
          <cell r="D566" t="str">
            <v>LGRSE527</v>
          </cell>
        </row>
        <row r="567">
          <cell r="B567" t="str">
            <v>Jul 2017</v>
          </cell>
          <cell r="D567" t="str">
            <v>LGRSE529</v>
          </cell>
        </row>
        <row r="568">
          <cell r="B568" t="str">
            <v>Jul 2017</v>
          </cell>
          <cell r="D568" t="str">
            <v>LGCME520</v>
          </cell>
        </row>
        <row r="569">
          <cell r="B569" t="str">
            <v>Jul 2017</v>
          </cell>
          <cell r="D569" t="str">
            <v>LGCME522</v>
          </cell>
        </row>
        <row r="570">
          <cell r="B570" t="str">
            <v>Jul 2017</v>
          </cell>
          <cell r="D570" t="str">
            <v>LGCME526</v>
          </cell>
        </row>
        <row r="571">
          <cell r="B571" t="str">
            <v>Jul 2017</v>
          </cell>
          <cell r="D571" t="str">
            <v>LGCME528</v>
          </cell>
        </row>
        <row r="572">
          <cell r="B572" t="str">
            <v>Jul 2017</v>
          </cell>
          <cell r="D572" t="str">
            <v>LGCME563PF</v>
          </cell>
        </row>
        <row r="573">
          <cell r="B573" t="str">
            <v>Jul 2017</v>
          </cell>
          <cell r="D573" t="str">
            <v>LGCME569PF</v>
          </cell>
        </row>
        <row r="574">
          <cell r="B574" t="str">
            <v>Jul 2017</v>
          </cell>
          <cell r="D574" t="str">
            <v>LGCSR790</v>
          </cell>
          <cell r="AO574">
            <v>0</v>
          </cell>
          <cell r="AP574">
            <v>0</v>
          </cell>
          <cell r="AQ574">
            <v>0</v>
          </cell>
          <cell r="AU574">
            <v>0</v>
          </cell>
        </row>
        <row r="575">
          <cell r="B575" t="str">
            <v>Jul 2017</v>
          </cell>
          <cell r="D575" t="str">
            <v>LGCSR791</v>
          </cell>
        </row>
        <row r="576">
          <cell r="B576" t="str">
            <v>Jul 2017</v>
          </cell>
          <cell r="D576" t="str">
            <v>LGCSR792</v>
          </cell>
        </row>
        <row r="577">
          <cell r="B577" t="str">
            <v>Jul 2017</v>
          </cell>
          <cell r="D577" t="str">
            <v>LGCSR793</v>
          </cell>
        </row>
        <row r="578">
          <cell r="B578" t="str">
            <v>Jul 2017</v>
          </cell>
          <cell r="D578" t="str">
            <v>LGINE551DO</v>
          </cell>
        </row>
        <row r="579">
          <cell r="B579" t="str">
            <v>Jul 2017</v>
          </cell>
          <cell r="D579" t="str">
            <v>LGINE551DS</v>
          </cell>
        </row>
        <row r="580">
          <cell r="B580" t="str">
            <v>Jul 2017</v>
          </cell>
          <cell r="D580" t="str">
            <v>LGINE651DO</v>
          </cell>
        </row>
        <row r="581">
          <cell r="B581" t="str">
            <v>Jul 2017</v>
          </cell>
          <cell r="D581" t="str">
            <v>LGINE651DS</v>
          </cell>
        </row>
        <row r="582">
          <cell r="B582" t="str">
            <v>Jul 2017</v>
          </cell>
          <cell r="D582" t="str">
            <v>LGINELRI</v>
          </cell>
        </row>
        <row r="583">
          <cell r="B583" t="str">
            <v>Jul 2017</v>
          </cell>
          <cell r="D583" t="str">
            <v>LGCME597</v>
          </cell>
        </row>
        <row r="584">
          <cell r="B584" t="str">
            <v>Jul 2017</v>
          </cell>
          <cell r="D584" t="str">
            <v>LGCME643</v>
          </cell>
        </row>
        <row r="585">
          <cell r="B585" t="str">
            <v>Jul 2017</v>
          </cell>
          <cell r="D585" t="str">
            <v>LGCME705</v>
          </cell>
        </row>
        <row r="586">
          <cell r="B586" t="str">
            <v>Jul 2017</v>
          </cell>
          <cell r="D586" t="str">
            <v>LGCME706</v>
          </cell>
        </row>
        <row r="587">
          <cell r="B587" t="str">
            <v>Jul 2017</v>
          </cell>
          <cell r="D587" t="str">
            <v>LGCME707</v>
          </cell>
        </row>
        <row r="588">
          <cell r="B588" t="str">
            <v>Jul 2017</v>
          </cell>
          <cell r="D588" t="str">
            <v>LGCMELRI</v>
          </cell>
        </row>
        <row r="589">
          <cell r="B589" t="str">
            <v>Jul 2017</v>
          </cell>
          <cell r="D589" t="str">
            <v>LGE_EVC</v>
          </cell>
        </row>
        <row r="590">
          <cell r="B590" t="str">
            <v>Jul 2017</v>
          </cell>
          <cell r="D590" t="str">
            <v>LGE_EVSE1</v>
          </cell>
        </row>
        <row r="591">
          <cell r="B591" t="str">
            <v>Jul 2017</v>
          </cell>
          <cell r="D591" t="str">
            <v>LGE_EVSE2</v>
          </cell>
        </row>
        <row r="592">
          <cell r="B592" t="str">
            <v>Aug 2017</v>
          </cell>
          <cell r="D592" t="str">
            <v>LGINE682</v>
          </cell>
        </row>
        <row r="593">
          <cell r="B593" t="str">
            <v>Aug 2017</v>
          </cell>
          <cell r="D593" t="str">
            <v>LGINE683</v>
          </cell>
        </row>
        <row r="594">
          <cell r="B594" t="str">
            <v>Aug 2017</v>
          </cell>
          <cell r="D594" t="str">
            <v>LGCME451</v>
          </cell>
        </row>
        <row r="595">
          <cell r="B595" t="str">
            <v>Aug 2017</v>
          </cell>
          <cell r="D595" t="str">
            <v>LGCME550</v>
          </cell>
        </row>
        <row r="596">
          <cell r="B596" t="str">
            <v>Aug 2017</v>
          </cell>
          <cell r="D596" t="str">
            <v>LGCME551</v>
          </cell>
          <cell r="J596">
            <v>41124536.240110517</v>
          </cell>
          <cell r="AO596">
            <v>-104971.62</v>
          </cell>
          <cell r="AP596">
            <v>105749.55</v>
          </cell>
          <cell r="AQ596">
            <v>453221.17</v>
          </cell>
          <cell r="AU596">
            <v>-1532.35</v>
          </cell>
        </row>
        <row r="597">
          <cell r="B597" t="str">
            <v>Aug 2017</v>
          </cell>
          <cell r="D597" t="str">
            <v>LGCME551UM</v>
          </cell>
        </row>
        <row r="598">
          <cell r="B598" t="str">
            <v>Aug 2017</v>
          </cell>
          <cell r="D598" t="str">
            <v>LGCME552</v>
          </cell>
        </row>
        <row r="599">
          <cell r="B599" t="str">
            <v>Aug 2017</v>
          </cell>
          <cell r="D599" t="str">
            <v>LGCME557</v>
          </cell>
        </row>
        <row r="600">
          <cell r="B600" t="str">
            <v>Aug 2017</v>
          </cell>
          <cell r="D600" t="str">
            <v>LGCME561</v>
          </cell>
          <cell r="J600">
            <v>162399297.78145957</v>
          </cell>
          <cell r="N600">
            <v>415652.53991905798</v>
          </cell>
          <cell r="AO600">
            <v>-414529.11</v>
          </cell>
          <cell r="AP600">
            <v>81535.23</v>
          </cell>
          <cell r="AQ600">
            <v>359205.58</v>
          </cell>
          <cell r="AU600">
            <v>-6051.18</v>
          </cell>
        </row>
        <row r="601">
          <cell r="B601" t="str">
            <v>Aug 2017</v>
          </cell>
          <cell r="D601" t="str">
            <v>LGCME563</v>
          </cell>
          <cell r="J601">
            <v>14271401.686122015</v>
          </cell>
          <cell r="N601">
            <v>31783.884608217053</v>
          </cell>
          <cell r="AO601">
            <v>-36428.18</v>
          </cell>
          <cell r="AP601">
            <v>6452.15</v>
          </cell>
          <cell r="AQ601">
            <v>29508.51</v>
          </cell>
          <cell r="AU601">
            <v>-531.77</v>
          </cell>
        </row>
        <row r="602">
          <cell r="B602" t="str">
            <v>Aug 2017</v>
          </cell>
          <cell r="D602" t="str">
            <v>LGCME567</v>
          </cell>
        </row>
        <row r="603">
          <cell r="B603" t="str">
            <v>Aug 2017</v>
          </cell>
          <cell r="D603" t="str">
            <v>LGCME591</v>
          </cell>
          <cell r="J603">
            <v>73183433.868102521</v>
          </cell>
          <cell r="L603">
            <v>161831.94329373149</v>
          </cell>
          <cell r="M603">
            <v>148748.78313670217</v>
          </cell>
          <cell r="N603">
            <v>147125.36435803337</v>
          </cell>
          <cell r="AO603">
            <v>-186802.92</v>
          </cell>
          <cell r="AP603">
            <v>36033.699999999997</v>
          </cell>
          <cell r="AQ603">
            <v>155648.23000000001</v>
          </cell>
          <cell r="AU603">
            <v>-2726.9</v>
          </cell>
        </row>
        <row r="604">
          <cell r="B604" t="str">
            <v>Aug 2017</v>
          </cell>
          <cell r="D604" t="str">
            <v>LGCME593</v>
          </cell>
          <cell r="J604">
            <v>39776026.306391507</v>
          </cell>
          <cell r="L604">
            <v>138458.39076857356</v>
          </cell>
          <cell r="M604">
            <v>128648.00423067044</v>
          </cell>
          <cell r="N604">
            <v>128163.01088852217</v>
          </cell>
          <cell r="AO604">
            <v>-101529.51</v>
          </cell>
          <cell r="AP604">
            <v>16502.810000000001</v>
          </cell>
          <cell r="AQ604">
            <v>76289.55</v>
          </cell>
          <cell r="AU604">
            <v>-1482.1</v>
          </cell>
        </row>
        <row r="605">
          <cell r="B605" t="str">
            <v>Aug 2017</v>
          </cell>
          <cell r="D605" t="str">
            <v>LGCME650</v>
          </cell>
          <cell r="J605">
            <v>100216837.33674149</v>
          </cell>
          <cell r="AO605">
            <v>-255806.5</v>
          </cell>
          <cell r="AP605">
            <v>255124.28</v>
          </cell>
          <cell r="AQ605">
            <v>1135754.51</v>
          </cell>
          <cell r="AU605">
            <v>-3734.19</v>
          </cell>
        </row>
        <row r="606">
          <cell r="B606" t="str">
            <v>Aug 2017</v>
          </cell>
          <cell r="D606" t="str">
            <v>LGCME651</v>
          </cell>
        </row>
        <row r="607">
          <cell r="B607" t="str">
            <v>Aug 2017</v>
          </cell>
          <cell r="D607" t="str">
            <v>LGCME652</v>
          </cell>
        </row>
        <row r="608">
          <cell r="B608" t="str">
            <v>Aug 2017</v>
          </cell>
          <cell r="D608" t="str">
            <v>LGCME657</v>
          </cell>
        </row>
        <row r="609">
          <cell r="B609" t="str">
            <v>Aug 2017</v>
          </cell>
          <cell r="D609" t="str">
            <v>LGCME671</v>
          </cell>
          <cell r="J609">
            <v>5085200</v>
          </cell>
          <cell r="N609">
            <v>9540</v>
          </cell>
          <cell r="AO609">
            <v>-12980.13</v>
          </cell>
          <cell r="AP609">
            <v>0</v>
          </cell>
          <cell r="AQ609">
            <v>12031.84</v>
          </cell>
          <cell r="AU609">
            <v>-189.48</v>
          </cell>
        </row>
        <row r="610">
          <cell r="B610" t="str">
            <v>Aug 2017</v>
          </cell>
          <cell r="D610" t="str">
            <v>LGCSR760</v>
          </cell>
        </row>
        <row r="611">
          <cell r="B611" t="str">
            <v>Aug 2017</v>
          </cell>
          <cell r="D611" t="str">
            <v>LGCSR780</v>
          </cell>
        </row>
        <row r="612">
          <cell r="B612" t="str">
            <v>Aug 2017</v>
          </cell>
          <cell r="D612" t="str">
            <v>LGINE599</v>
          </cell>
          <cell r="J612">
            <v>10824200</v>
          </cell>
          <cell r="N612">
            <v>17655.694236918036</v>
          </cell>
          <cell r="AO612">
            <v>-27629.1</v>
          </cell>
          <cell r="AP612">
            <v>0</v>
          </cell>
          <cell r="AQ612">
            <v>26459.08</v>
          </cell>
          <cell r="AU612">
            <v>-403.32</v>
          </cell>
        </row>
        <row r="613">
          <cell r="B613" t="str">
            <v>Aug 2017</v>
          </cell>
          <cell r="D613" t="str">
            <v>LGINE643</v>
          </cell>
          <cell r="J613">
            <v>104871137.0173987</v>
          </cell>
          <cell r="L613">
            <v>207935.98925899088</v>
          </cell>
          <cell r="M613">
            <v>193591.0812603558</v>
          </cell>
          <cell r="N613">
            <v>184313.94820401864</v>
          </cell>
          <cell r="AO613">
            <v>-267686.74</v>
          </cell>
          <cell r="AP613">
            <v>0</v>
          </cell>
          <cell r="AQ613">
            <v>293061.42</v>
          </cell>
          <cell r="AU613">
            <v>-3907.62</v>
          </cell>
        </row>
        <row r="614">
          <cell r="B614" t="str">
            <v>Aug 2017</v>
          </cell>
          <cell r="D614" t="str">
            <v>LGINE661</v>
          </cell>
          <cell r="J614">
            <v>24266561.559492741</v>
          </cell>
          <cell r="N614">
            <v>65669.946664565068</v>
          </cell>
          <cell r="AO614">
            <v>-61941.13</v>
          </cell>
          <cell r="AP614">
            <v>835.5</v>
          </cell>
          <cell r="AQ614">
            <v>93177.23</v>
          </cell>
          <cell r="AU614">
            <v>-904.2</v>
          </cell>
        </row>
        <row r="615">
          <cell r="B615" t="str">
            <v>Aug 2017</v>
          </cell>
          <cell r="D615" t="str">
            <v>LGINE663</v>
          </cell>
          <cell r="J615">
            <v>1330368.2936144271</v>
          </cell>
          <cell r="N615">
            <v>4970.0180185353402</v>
          </cell>
          <cell r="AO615">
            <v>-3395.81</v>
          </cell>
          <cell r="AP615">
            <v>156.69</v>
          </cell>
          <cell r="AQ615">
            <v>4312.3599999999997</v>
          </cell>
          <cell r="AU615">
            <v>-49.57</v>
          </cell>
        </row>
        <row r="616">
          <cell r="B616" t="str">
            <v>Aug 2017</v>
          </cell>
          <cell r="D616" t="str">
            <v>LGINE691</v>
          </cell>
          <cell r="J616">
            <v>25713098.420008007</v>
          </cell>
          <cell r="L616">
            <v>60087.098287977889</v>
          </cell>
          <cell r="M616">
            <v>56241.590511063914</v>
          </cell>
          <cell r="N616">
            <v>55071.400844717624</v>
          </cell>
          <cell r="AO616">
            <v>-65633.460000000006</v>
          </cell>
          <cell r="AP616">
            <v>931.28</v>
          </cell>
          <cell r="AQ616">
            <v>96572.99</v>
          </cell>
          <cell r="AU616">
            <v>-958.1</v>
          </cell>
        </row>
        <row r="617">
          <cell r="B617" t="str">
            <v>Aug 2017</v>
          </cell>
          <cell r="D617" t="str">
            <v>LGINE693</v>
          </cell>
          <cell r="J617">
            <v>134714101.05525932</v>
          </cell>
          <cell r="L617">
            <v>245608.48442384967</v>
          </cell>
          <cell r="M617">
            <v>240541.43318444252</v>
          </cell>
          <cell r="N617">
            <v>238098.74496060531</v>
          </cell>
          <cell r="AO617">
            <v>-343861.81</v>
          </cell>
          <cell r="AP617">
            <v>5430.86</v>
          </cell>
          <cell r="AQ617">
            <v>419927.2</v>
          </cell>
          <cell r="AU617">
            <v>-5019.6000000000004</v>
          </cell>
        </row>
        <row r="618">
          <cell r="B618" t="str">
            <v>Aug 2017</v>
          </cell>
          <cell r="D618" t="str">
            <v>LGINE694</v>
          </cell>
        </row>
        <row r="619">
          <cell r="B619" t="str">
            <v>Aug 2017</v>
          </cell>
          <cell r="D619" t="str">
            <v>LGMLE570</v>
          </cell>
          <cell r="J619">
            <v>242864.37808251817</v>
          </cell>
          <cell r="AO619">
            <v>-619.91999999999996</v>
          </cell>
          <cell r="AP619">
            <v>0</v>
          </cell>
          <cell r="AQ619">
            <v>1209.47</v>
          </cell>
          <cell r="AU619">
            <v>-9.0500000000000007</v>
          </cell>
        </row>
        <row r="620">
          <cell r="B620" t="str">
            <v>Aug 2017</v>
          </cell>
          <cell r="D620" t="str">
            <v>LGMLE571</v>
          </cell>
        </row>
        <row r="621">
          <cell r="B621" t="str">
            <v>Aug 2017</v>
          </cell>
          <cell r="D621" t="str">
            <v>LGMLE572</v>
          </cell>
        </row>
        <row r="622">
          <cell r="B622" t="str">
            <v>Aug 2017</v>
          </cell>
          <cell r="D622" t="str">
            <v>LGMLE573</v>
          </cell>
          <cell r="J622">
            <v>260855.4970866997</v>
          </cell>
          <cell r="AO622">
            <v>-665.84</v>
          </cell>
          <cell r="AP622">
            <v>0</v>
          </cell>
          <cell r="AQ622">
            <v>1437.83</v>
          </cell>
          <cell r="AU622">
            <v>-9.7200000000000006</v>
          </cell>
        </row>
        <row r="623">
          <cell r="B623" t="str">
            <v>Aug 2017</v>
          </cell>
          <cell r="D623" t="str">
            <v>LGMLE574</v>
          </cell>
        </row>
        <row r="624">
          <cell r="B624" t="str">
            <v>Aug 2017</v>
          </cell>
          <cell r="D624" t="str">
            <v>LGRSE411</v>
          </cell>
        </row>
        <row r="625">
          <cell r="B625" t="str">
            <v>Aug 2017</v>
          </cell>
          <cell r="D625" t="str">
            <v>LGRSE511</v>
          </cell>
          <cell r="J625">
            <v>500049743.8548649</v>
          </cell>
          <cell r="AO625">
            <v>-1276392.06</v>
          </cell>
          <cell r="AP625">
            <v>1473198.38</v>
          </cell>
          <cell r="AQ625">
            <v>2531099.96</v>
          </cell>
          <cell r="AU625">
            <v>-18632.43</v>
          </cell>
        </row>
        <row r="626">
          <cell r="B626" t="str">
            <v>Aug 2017</v>
          </cell>
          <cell r="D626" t="str">
            <v>LGRSE519</v>
          </cell>
        </row>
        <row r="627">
          <cell r="B627" t="str">
            <v>Aug 2017</v>
          </cell>
          <cell r="D627" t="str">
            <v>LGRSE540</v>
          </cell>
        </row>
        <row r="628">
          <cell r="B628" t="str">
            <v>Aug 2017</v>
          </cell>
          <cell r="D628" t="str">
            <v>LGRSE543</v>
          </cell>
        </row>
        <row r="629">
          <cell r="B629" t="str">
            <v>Aug 2017</v>
          </cell>
          <cell r="D629" t="str">
            <v>LGRSE547</v>
          </cell>
        </row>
        <row r="630">
          <cell r="B630" t="str">
            <v>Aug 2017</v>
          </cell>
          <cell r="D630" t="str">
            <v>LGCME551DS</v>
          </cell>
        </row>
        <row r="631">
          <cell r="B631" t="str">
            <v>Aug 2017</v>
          </cell>
          <cell r="D631" t="str">
            <v>LGCME651DS</v>
          </cell>
        </row>
        <row r="632">
          <cell r="B632" t="str">
            <v>Aug 2017</v>
          </cell>
          <cell r="D632" t="str">
            <v>LGCME561DS</v>
          </cell>
        </row>
        <row r="633">
          <cell r="B633" t="str">
            <v>Aug 2017</v>
          </cell>
          <cell r="D633" t="str">
            <v>LGCME561PF</v>
          </cell>
        </row>
        <row r="634">
          <cell r="B634" t="str">
            <v>Aug 2017</v>
          </cell>
          <cell r="D634" t="str">
            <v>LGCME563DS</v>
          </cell>
        </row>
        <row r="635">
          <cell r="B635" t="str">
            <v>Aug 2017</v>
          </cell>
          <cell r="D635" t="str">
            <v>LGCME567PF</v>
          </cell>
        </row>
        <row r="636">
          <cell r="B636" t="str">
            <v>Aug 2017</v>
          </cell>
          <cell r="D636" t="str">
            <v>LGCME569</v>
          </cell>
        </row>
        <row r="637">
          <cell r="B637" t="str">
            <v>Aug 2017</v>
          </cell>
          <cell r="D637" t="str">
            <v>LGINE661DO</v>
          </cell>
        </row>
        <row r="638">
          <cell r="B638" t="str">
            <v>Aug 2017</v>
          </cell>
          <cell r="D638" t="str">
            <v>LGINE661DS</v>
          </cell>
        </row>
        <row r="639">
          <cell r="B639" t="str">
            <v>Aug 2017</v>
          </cell>
          <cell r="D639" t="str">
            <v>LGINE661PD</v>
          </cell>
        </row>
        <row r="640">
          <cell r="B640" t="str">
            <v>Aug 2017</v>
          </cell>
          <cell r="D640" t="str">
            <v>LGINE661PO</v>
          </cell>
        </row>
        <row r="641">
          <cell r="B641" t="str">
            <v>Aug 2017</v>
          </cell>
          <cell r="D641" t="str">
            <v>LGINE663DO</v>
          </cell>
        </row>
        <row r="642">
          <cell r="B642" t="str">
            <v>Aug 2017</v>
          </cell>
          <cell r="D642" t="str">
            <v>LGINE663DS</v>
          </cell>
        </row>
        <row r="643">
          <cell r="B643" t="str">
            <v>Aug 2017</v>
          </cell>
          <cell r="D643" t="str">
            <v>LGINE663PD</v>
          </cell>
        </row>
        <row r="644">
          <cell r="B644" t="str">
            <v>Aug 2017</v>
          </cell>
          <cell r="D644" t="str">
            <v>LGINE663PO</v>
          </cell>
        </row>
        <row r="645">
          <cell r="B645" t="str">
            <v>Aug 2017</v>
          </cell>
          <cell r="D645" t="str">
            <v>LGINE691DO</v>
          </cell>
        </row>
        <row r="646">
          <cell r="B646" t="str">
            <v>Aug 2017</v>
          </cell>
          <cell r="D646" t="str">
            <v>LGINE693DO</v>
          </cell>
        </row>
        <row r="647">
          <cell r="B647" t="str">
            <v>Aug 2017</v>
          </cell>
          <cell r="D647" t="str">
            <v>LGINE643DO</v>
          </cell>
        </row>
        <row r="648">
          <cell r="B648" t="str">
            <v>Aug 2017</v>
          </cell>
          <cell r="D648" t="str">
            <v>LGRSE521</v>
          </cell>
          <cell r="G648">
            <v>54760</v>
          </cell>
          <cell r="I648">
            <v>7785.1413210715546</v>
          </cell>
          <cell r="J648">
            <v>62545.141321071555</v>
          </cell>
          <cell r="AO648">
            <v>-159.65</v>
          </cell>
          <cell r="AP648">
            <v>172.49</v>
          </cell>
          <cell r="AQ648">
            <v>296.22000000000003</v>
          </cell>
          <cell r="AU648">
            <v>-2.33</v>
          </cell>
        </row>
        <row r="649">
          <cell r="B649" t="str">
            <v>Aug 2017</v>
          </cell>
          <cell r="D649" t="str">
            <v>LGRSE523</v>
          </cell>
        </row>
        <row r="650">
          <cell r="B650" t="str">
            <v>Aug 2017</v>
          </cell>
          <cell r="D650" t="str">
            <v>LGRSE527</v>
          </cell>
        </row>
        <row r="651">
          <cell r="B651" t="str">
            <v>Aug 2017</v>
          </cell>
          <cell r="D651" t="str">
            <v>LGRSE529</v>
          </cell>
        </row>
        <row r="652">
          <cell r="B652" t="str">
            <v>Aug 2017</v>
          </cell>
          <cell r="D652" t="str">
            <v>LGCME520</v>
          </cell>
        </row>
        <row r="653">
          <cell r="B653" t="str">
            <v>Aug 2017</v>
          </cell>
          <cell r="D653" t="str">
            <v>LGCME522</v>
          </cell>
        </row>
        <row r="654">
          <cell r="B654" t="str">
            <v>Aug 2017</v>
          </cell>
          <cell r="D654" t="str">
            <v>LGCME526</v>
          </cell>
        </row>
        <row r="655">
          <cell r="B655" t="str">
            <v>Aug 2017</v>
          </cell>
          <cell r="D655" t="str">
            <v>LGCME528</v>
          </cell>
        </row>
        <row r="656">
          <cell r="B656" t="str">
            <v>Aug 2017</v>
          </cell>
          <cell r="D656" t="str">
            <v>LGCME563PF</v>
          </cell>
        </row>
        <row r="657">
          <cell r="B657" t="str">
            <v>Aug 2017</v>
          </cell>
          <cell r="D657" t="str">
            <v>LGCME569PF</v>
          </cell>
        </row>
        <row r="658">
          <cell r="B658" t="str">
            <v>Aug 2017</v>
          </cell>
          <cell r="D658" t="str">
            <v>LGCSR790</v>
          </cell>
          <cell r="AO658">
            <v>0</v>
          </cell>
          <cell r="AP658">
            <v>0</v>
          </cell>
          <cell r="AQ658">
            <v>0</v>
          </cell>
          <cell r="AU658">
            <v>0</v>
          </cell>
        </row>
        <row r="659">
          <cell r="B659" t="str">
            <v>Aug 2017</v>
          </cell>
          <cell r="D659" t="str">
            <v>LGCSR791</v>
          </cell>
        </row>
        <row r="660">
          <cell r="B660" t="str">
            <v>Aug 2017</v>
          </cell>
          <cell r="D660" t="str">
            <v>LGCSR792</v>
          </cell>
        </row>
        <row r="661">
          <cell r="B661" t="str">
            <v>Aug 2017</v>
          </cell>
          <cell r="D661" t="str">
            <v>LGCSR793</v>
          </cell>
        </row>
        <row r="662">
          <cell r="B662" t="str">
            <v>Aug 2017</v>
          </cell>
          <cell r="D662" t="str">
            <v>LGINE551DO</v>
          </cell>
        </row>
        <row r="663">
          <cell r="B663" t="str">
            <v>Aug 2017</v>
          </cell>
          <cell r="D663" t="str">
            <v>LGINE551DS</v>
          </cell>
        </row>
        <row r="664">
          <cell r="B664" t="str">
            <v>Aug 2017</v>
          </cell>
          <cell r="D664" t="str">
            <v>LGINE651DO</v>
          </cell>
        </row>
        <row r="665">
          <cell r="B665" t="str">
            <v>Aug 2017</v>
          </cell>
          <cell r="D665" t="str">
            <v>LGINE651DS</v>
          </cell>
        </row>
        <row r="666">
          <cell r="B666" t="str">
            <v>Aug 2017</v>
          </cell>
          <cell r="D666" t="str">
            <v>LGINELRI</v>
          </cell>
        </row>
        <row r="667">
          <cell r="B667" t="str">
            <v>Aug 2017</v>
          </cell>
          <cell r="D667" t="str">
            <v>LGCME597</v>
          </cell>
        </row>
        <row r="668">
          <cell r="B668" t="str">
            <v>Aug 2017</v>
          </cell>
          <cell r="D668" t="str">
            <v>LGCME643</v>
          </cell>
        </row>
        <row r="669">
          <cell r="B669" t="str">
            <v>Aug 2017</v>
          </cell>
          <cell r="D669" t="str">
            <v>LGCME705</v>
          </cell>
        </row>
        <row r="670">
          <cell r="B670" t="str">
            <v>Aug 2017</v>
          </cell>
          <cell r="D670" t="str">
            <v>LGCME706</v>
          </cell>
        </row>
        <row r="671">
          <cell r="B671" t="str">
            <v>Aug 2017</v>
          </cell>
          <cell r="D671" t="str">
            <v>LGCME707</v>
          </cell>
        </row>
        <row r="672">
          <cell r="B672" t="str">
            <v>Aug 2017</v>
          </cell>
          <cell r="D672" t="str">
            <v>LGCMELRI</v>
          </cell>
        </row>
        <row r="673">
          <cell r="B673" t="str">
            <v>Aug 2017</v>
          </cell>
          <cell r="D673" t="str">
            <v>LGE_EVC</v>
          </cell>
        </row>
        <row r="674">
          <cell r="B674" t="str">
            <v>Aug 2017</v>
          </cell>
          <cell r="D674" t="str">
            <v>LGE_EVSE1</v>
          </cell>
        </row>
        <row r="675">
          <cell r="B675" t="str">
            <v>Aug 2017</v>
          </cell>
          <cell r="D675" t="str">
            <v>LGE_EVSE2</v>
          </cell>
        </row>
        <row r="676">
          <cell r="B676" t="str">
            <v>Sep 2017</v>
          </cell>
          <cell r="D676" t="str">
            <v>LGINE682</v>
          </cell>
        </row>
        <row r="677">
          <cell r="B677" t="str">
            <v>Sep 2017</v>
          </cell>
          <cell r="D677" t="str">
            <v>LGINE683</v>
          </cell>
        </row>
        <row r="678">
          <cell r="B678" t="str">
            <v>Sep 2017</v>
          </cell>
          <cell r="D678" t="str">
            <v>LGCME451</v>
          </cell>
        </row>
        <row r="679">
          <cell r="B679" t="str">
            <v>Sep 2017</v>
          </cell>
          <cell r="D679" t="str">
            <v>LGCME550</v>
          </cell>
        </row>
        <row r="680">
          <cell r="B680" t="str">
            <v>Sep 2017</v>
          </cell>
          <cell r="D680" t="str">
            <v>LGCME551</v>
          </cell>
          <cell r="J680">
            <v>32877927.681510236</v>
          </cell>
          <cell r="AO680">
            <v>-130025.83</v>
          </cell>
          <cell r="AP680">
            <v>104064</v>
          </cell>
          <cell r="AQ680">
            <v>554208.15</v>
          </cell>
          <cell r="AU680">
            <v>-1662.07</v>
          </cell>
        </row>
        <row r="681">
          <cell r="B681" t="str">
            <v>Sep 2017</v>
          </cell>
          <cell r="D681" t="str">
            <v>LGCME551UM</v>
          </cell>
        </row>
        <row r="682">
          <cell r="B682" t="str">
            <v>Sep 2017</v>
          </cell>
          <cell r="D682" t="str">
            <v>LGCME552</v>
          </cell>
        </row>
        <row r="683">
          <cell r="B683" t="str">
            <v>Sep 2017</v>
          </cell>
          <cell r="D683" t="str">
            <v>LGCME557</v>
          </cell>
        </row>
        <row r="684">
          <cell r="B684" t="str">
            <v>Sep 2017</v>
          </cell>
          <cell r="D684" t="str">
            <v>LGCME561</v>
          </cell>
          <cell r="J684">
            <v>136654949.30384406</v>
          </cell>
          <cell r="M684">
            <v>418566.16055869212</v>
          </cell>
          <cell r="AO684">
            <v>-540443.81999999995</v>
          </cell>
          <cell r="AP684">
            <v>85181.89</v>
          </cell>
          <cell r="AQ684">
            <v>464724.47</v>
          </cell>
          <cell r="AU684">
            <v>-6908.29</v>
          </cell>
        </row>
        <row r="685">
          <cell r="B685" t="str">
            <v>Sep 2017</v>
          </cell>
          <cell r="D685" t="str">
            <v>LGCME563</v>
          </cell>
          <cell r="J685">
            <v>12239473.004254777</v>
          </cell>
          <cell r="M685">
            <v>30808.981762866239</v>
          </cell>
          <cell r="AO685">
            <v>-48404.74</v>
          </cell>
          <cell r="AP685">
            <v>6966.54</v>
          </cell>
          <cell r="AQ685">
            <v>39246.870000000003</v>
          </cell>
          <cell r="AU685">
            <v>-618.74</v>
          </cell>
        </row>
        <row r="686">
          <cell r="B686" t="str">
            <v>Sep 2017</v>
          </cell>
          <cell r="D686" t="str">
            <v>LGCME567</v>
          </cell>
        </row>
        <row r="687">
          <cell r="B687" t="str">
            <v>Sep 2017</v>
          </cell>
          <cell r="D687" t="str">
            <v>LGCME591</v>
          </cell>
          <cell r="J687">
            <v>61560524.6479256</v>
          </cell>
          <cell r="L687">
            <v>156507.24647185457</v>
          </cell>
          <cell r="M687">
            <v>141676.13477732451</v>
          </cell>
          <cell r="N687">
            <v>140012.01030060483</v>
          </cell>
          <cell r="AO687">
            <v>-243459.94</v>
          </cell>
          <cell r="AP687">
            <v>37396.42</v>
          </cell>
          <cell r="AQ687">
            <v>200550.71</v>
          </cell>
          <cell r="AU687">
            <v>-3112.06</v>
          </cell>
        </row>
        <row r="688">
          <cell r="B688" t="str">
            <v>Sep 2017</v>
          </cell>
          <cell r="D688" t="str">
            <v>LGCME593</v>
          </cell>
          <cell r="J688">
            <v>34112809.021907359</v>
          </cell>
          <cell r="L688">
            <v>137362.09723078969</v>
          </cell>
          <cell r="M688">
            <v>127250.51054153574</v>
          </cell>
          <cell r="N688">
            <v>126921.61752916292</v>
          </cell>
          <cell r="AO688">
            <v>-134909.54</v>
          </cell>
          <cell r="AP688">
            <v>17883.87</v>
          </cell>
          <cell r="AQ688">
            <v>101670.52</v>
          </cell>
          <cell r="AU688">
            <v>-1724.5</v>
          </cell>
        </row>
        <row r="689">
          <cell r="B689" t="str">
            <v>Sep 2017</v>
          </cell>
          <cell r="D689" t="str">
            <v>LGCME650</v>
          </cell>
          <cell r="J689">
            <v>81190301.004134178</v>
          </cell>
          <cell r="AO689">
            <v>-321091.89</v>
          </cell>
          <cell r="AP689">
            <v>255607.64</v>
          </cell>
          <cell r="AQ689">
            <v>1406897.31</v>
          </cell>
          <cell r="AU689">
            <v>-4104.3999999999996</v>
          </cell>
        </row>
        <row r="690">
          <cell r="B690" t="str">
            <v>Sep 2017</v>
          </cell>
          <cell r="D690" t="str">
            <v>LGCME651</v>
          </cell>
        </row>
        <row r="691">
          <cell r="B691" t="str">
            <v>Sep 2017</v>
          </cell>
          <cell r="D691" t="str">
            <v>LGCME652</v>
          </cell>
        </row>
        <row r="692">
          <cell r="B692" t="str">
            <v>Sep 2017</v>
          </cell>
          <cell r="D692" t="str">
            <v>LGCME657</v>
          </cell>
        </row>
        <row r="693">
          <cell r="B693" t="str">
            <v>Sep 2017</v>
          </cell>
          <cell r="D693" t="str">
            <v>LGCME671</v>
          </cell>
          <cell r="J693">
            <v>5342400</v>
          </cell>
          <cell r="N693">
            <v>9540</v>
          </cell>
          <cell r="AO693">
            <v>-21128.16</v>
          </cell>
          <cell r="AP693">
            <v>0</v>
          </cell>
          <cell r="AQ693">
            <v>20114.52</v>
          </cell>
          <cell r="AU693">
            <v>-270.07</v>
          </cell>
        </row>
        <row r="694">
          <cell r="B694" t="str">
            <v>Sep 2017</v>
          </cell>
          <cell r="D694" t="str">
            <v>LGCSR760</v>
          </cell>
        </row>
        <row r="695">
          <cell r="B695" t="str">
            <v>Sep 2017</v>
          </cell>
          <cell r="D695" t="str">
            <v>LGCSR780</v>
          </cell>
        </row>
        <row r="696">
          <cell r="B696" t="str">
            <v>Sep 2017</v>
          </cell>
          <cell r="D696" t="str">
            <v>LGINE599</v>
          </cell>
          <cell r="J696">
            <v>8540000</v>
          </cell>
          <cell r="N696">
            <v>13890.713721358967</v>
          </cell>
          <cell r="AO696">
            <v>-33774.04</v>
          </cell>
          <cell r="AP696">
            <v>0</v>
          </cell>
          <cell r="AQ696">
            <v>33218.959999999999</v>
          </cell>
          <cell r="AU696">
            <v>-431.72</v>
          </cell>
        </row>
        <row r="697">
          <cell r="B697" t="str">
            <v>Sep 2017</v>
          </cell>
          <cell r="D697" t="str">
            <v>LGINE643</v>
          </cell>
          <cell r="J697">
            <v>88157041.231965274</v>
          </cell>
          <cell r="L697">
            <v>203276.83801387876</v>
          </cell>
          <cell r="M697">
            <v>193494.7640220499</v>
          </cell>
          <cell r="N697">
            <v>185053.89995941351</v>
          </cell>
          <cell r="AO697">
            <v>-348644</v>
          </cell>
          <cell r="AP697">
            <v>0</v>
          </cell>
          <cell r="AQ697">
            <v>328835.59000000003</v>
          </cell>
          <cell r="AU697">
            <v>-4456.58</v>
          </cell>
        </row>
        <row r="698">
          <cell r="B698" t="str">
            <v>Sep 2017</v>
          </cell>
          <cell r="D698" t="str">
            <v>LGINE661</v>
          </cell>
          <cell r="J698">
            <v>20419704.811215572</v>
          </cell>
          <cell r="M698">
            <v>66130.276264482207</v>
          </cell>
          <cell r="AO698">
            <v>-80755.97</v>
          </cell>
          <cell r="AP698">
            <v>917.78</v>
          </cell>
          <cell r="AQ698">
            <v>104071.17</v>
          </cell>
          <cell r="AU698">
            <v>-1032.27</v>
          </cell>
        </row>
        <row r="699">
          <cell r="B699" t="str">
            <v>Sep 2017</v>
          </cell>
          <cell r="D699" t="str">
            <v>LGINE663</v>
          </cell>
          <cell r="J699">
            <v>1140953.5778986861</v>
          </cell>
          <cell r="M699">
            <v>4775.3263242080538</v>
          </cell>
          <cell r="AO699">
            <v>-4512.25</v>
          </cell>
          <cell r="AP699">
            <v>178.43</v>
          </cell>
          <cell r="AQ699">
            <v>5061.47</v>
          </cell>
          <cell r="AU699">
            <v>-57.68</v>
          </cell>
        </row>
        <row r="700">
          <cell r="B700" t="str">
            <v>Sep 2017</v>
          </cell>
          <cell r="D700" t="str">
            <v>LGINE691</v>
          </cell>
          <cell r="J700">
            <v>21629373.900830887</v>
          </cell>
          <cell r="L700">
            <v>60491.670165749252</v>
          </cell>
          <cell r="M700">
            <v>56777.214974978939</v>
          </cell>
          <cell r="N700">
            <v>55477.385546617988</v>
          </cell>
          <cell r="AO700">
            <v>-85539.98</v>
          </cell>
          <cell r="AP700">
            <v>999.19</v>
          </cell>
          <cell r="AQ700">
            <v>107767.67</v>
          </cell>
          <cell r="AU700">
            <v>-1093.43</v>
          </cell>
        </row>
        <row r="701">
          <cell r="B701" t="str">
            <v>Sep 2017</v>
          </cell>
          <cell r="D701" t="str">
            <v>LGINE693</v>
          </cell>
          <cell r="J701">
            <v>115533823.47591521</v>
          </cell>
          <cell r="L701">
            <v>242507.60813767105</v>
          </cell>
          <cell r="M701">
            <v>238803.3140839423</v>
          </cell>
          <cell r="N701">
            <v>233987.34505259548</v>
          </cell>
          <cell r="AO701">
            <v>-456913.86</v>
          </cell>
          <cell r="AP701">
            <v>6184.57</v>
          </cell>
          <cell r="AQ701">
            <v>480524.83</v>
          </cell>
          <cell r="AU701">
            <v>-5840.56</v>
          </cell>
        </row>
        <row r="702">
          <cell r="B702" t="str">
            <v>Sep 2017</v>
          </cell>
          <cell r="D702" t="str">
            <v>LGINE694</v>
          </cell>
        </row>
        <row r="703">
          <cell r="B703" t="str">
            <v>Sep 2017</v>
          </cell>
          <cell r="D703" t="str">
            <v>LGMLE570</v>
          </cell>
          <cell r="J703">
            <v>237063.91547851352</v>
          </cell>
          <cell r="AO703">
            <v>-937.54</v>
          </cell>
          <cell r="AP703">
            <v>0</v>
          </cell>
          <cell r="AQ703">
            <v>1851.39</v>
          </cell>
          <cell r="AU703">
            <v>-11.98</v>
          </cell>
        </row>
        <row r="704">
          <cell r="B704" t="str">
            <v>Sep 2017</v>
          </cell>
          <cell r="D704" t="str">
            <v>LGMLE571</v>
          </cell>
        </row>
        <row r="705">
          <cell r="B705" t="str">
            <v>Sep 2017</v>
          </cell>
          <cell r="D705" t="str">
            <v>LGMLE572</v>
          </cell>
        </row>
        <row r="706">
          <cell r="B706" t="str">
            <v>Sep 2017</v>
          </cell>
          <cell r="D706" t="str">
            <v>LGMLE573</v>
          </cell>
          <cell r="J706">
            <v>229565.2480897097</v>
          </cell>
          <cell r="AO706">
            <v>-907.89</v>
          </cell>
          <cell r="AP706">
            <v>0</v>
          </cell>
          <cell r="AQ706">
            <v>1977.24</v>
          </cell>
          <cell r="AU706">
            <v>-11.61</v>
          </cell>
        </row>
        <row r="707">
          <cell r="B707" t="str">
            <v>Sep 2017</v>
          </cell>
          <cell r="D707" t="str">
            <v>LGMLE574</v>
          </cell>
        </row>
        <row r="708">
          <cell r="B708" t="str">
            <v>Sep 2017</v>
          </cell>
          <cell r="D708" t="str">
            <v>LGRSE411</v>
          </cell>
        </row>
        <row r="709">
          <cell r="B709" t="str">
            <v>Sep 2017</v>
          </cell>
          <cell r="D709" t="str">
            <v>LGRSE511</v>
          </cell>
          <cell r="J709">
            <v>347963657.29507285</v>
          </cell>
          <cell r="AO709">
            <v>-1376128.78</v>
          </cell>
          <cell r="AP709">
            <v>1410486.91</v>
          </cell>
          <cell r="AQ709">
            <v>3038346.04</v>
          </cell>
          <cell r="AU709">
            <v>-17590.54</v>
          </cell>
        </row>
        <row r="710">
          <cell r="B710" t="str">
            <v>Sep 2017</v>
          </cell>
          <cell r="D710" t="str">
            <v>LGRSE519</v>
          </cell>
        </row>
        <row r="711">
          <cell r="B711" t="str">
            <v>Sep 2017</v>
          </cell>
          <cell r="D711" t="str">
            <v>LGRSE540</v>
          </cell>
        </row>
        <row r="712">
          <cell r="B712" t="str">
            <v>Sep 2017</v>
          </cell>
          <cell r="D712" t="str">
            <v>LGRSE543</v>
          </cell>
        </row>
        <row r="713">
          <cell r="B713" t="str">
            <v>Sep 2017</v>
          </cell>
          <cell r="D713" t="str">
            <v>LGRSE547</v>
          </cell>
        </row>
        <row r="714">
          <cell r="B714" t="str">
            <v>Sep 2017</v>
          </cell>
          <cell r="D714" t="str">
            <v>LGCME551DS</v>
          </cell>
        </row>
        <row r="715">
          <cell r="B715" t="str">
            <v>Sep 2017</v>
          </cell>
          <cell r="D715" t="str">
            <v>LGCME651DS</v>
          </cell>
        </row>
        <row r="716">
          <cell r="B716" t="str">
            <v>Sep 2017</v>
          </cell>
          <cell r="D716" t="str">
            <v>LGCME561DS</v>
          </cell>
        </row>
        <row r="717">
          <cell r="B717" t="str">
            <v>Sep 2017</v>
          </cell>
          <cell r="D717" t="str">
            <v>LGCME561PF</v>
          </cell>
        </row>
        <row r="718">
          <cell r="B718" t="str">
            <v>Sep 2017</v>
          </cell>
          <cell r="D718" t="str">
            <v>LGCME563DS</v>
          </cell>
        </row>
        <row r="719">
          <cell r="B719" t="str">
            <v>Sep 2017</v>
          </cell>
          <cell r="D719" t="str">
            <v>LGCME567PF</v>
          </cell>
        </row>
        <row r="720">
          <cell r="B720" t="str">
            <v>Sep 2017</v>
          </cell>
          <cell r="D720" t="str">
            <v>LGCME569</v>
          </cell>
        </row>
        <row r="721">
          <cell r="B721" t="str">
            <v>Sep 2017</v>
          </cell>
          <cell r="D721" t="str">
            <v>LGINE661DO</v>
          </cell>
        </row>
        <row r="722">
          <cell r="B722" t="str">
            <v>Sep 2017</v>
          </cell>
          <cell r="D722" t="str">
            <v>LGINE661DS</v>
          </cell>
        </row>
        <row r="723">
          <cell r="B723" t="str">
            <v>Sep 2017</v>
          </cell>
          <cell r="D723" t="str">
            <v>LGINE661PD</v>
          </cell>
        </row>
        <row r="724">
          <cell r="B724" t="str">
            <v>Sep 2017</v>
          </cell>
          <cell r="D724" t="str">
            <v>LGINE661PO</v>
          </cell>
        </row>
        <row r="725">
          <cell r="B725" t="str">
            <v>Sep 2017</v>
          </cell>
          <cell r="D725" t="str">
            <v>LGINE663DO</v>
          </cell>
        </row>
        <row r="726">
          <cell r="B726" t="str">
            <v>Sep 2017</v>
          </cell>
          <cell r="D726" t="str">
            <v>LGINE663DS</v>
          </cell>
        </row>
        <row r="727">
          <cell r="B727" t="str">
            <v>Sep 2017</v>
          </cell>
          <cell r="D727" t="str">
            <v>LGINE663PD</v>
          </cell>
        </row>
        <row r="728">
          <cell r="B728" t="str">
            <v>Sep 2017</v>
          </cell>
          <cell r="D728" t="str">
            <v>LGINE663PO</v>
          </cell>
        </row>
        <row r="729">
          <cell r="B729" t="str">
            <v>Sep 2017</v>
          </cell>
          <cell r="D729" t="str">
            <v>LGINE691DO</v>
          </cell>
        </row>
        <row r="730">
          <cell r="B730" t="str">
            <v>Sep 2017</v>
          </cell>
          <cell r="D730" t="str">
            <v>LGINE693DO</v>
          </cell>
        </row>
        <row r="731">
          <cell r="B731" t="str">
            <v>Sep 2017</v>
          </cell>
          <cell r="D731" t="str">
            <v>LGINE643DO</v>
          </cell>
        </row>
        <row r="732">
          <cell r="B732" t="str">
            <v>Sep 2017</v>
          </cell>
          <cell r="D732" t="str">
            <v>LGRSE521</v>
          </cell>
          <cell r="G732">
            <v>38819</v>
          </cell>
          <cell r="I732">
            <v>5657.0762513201407</v>
          </cell>
          <cell r="J732">
            <v>44476.076251320141</v>
          </cell>
          <cell r="AO732">
            <v>-175.89</v>
          </cell>
          <cell r="AP732">
            <v>170.19</v>
          </cell>
          <cell r="AQ732">
            <v>366.46</v>
          </cell>
          <cell r="AU732">
            <v>-2.25</v>
          </cell>
        </row>
        <row r="733">
          <cell r="B733" t="str">
            <v>Sep 2017</v>
          </cell>
          <cell r="D733" t="str">
            <v>LGRSE523</v>
          </cell>
        </row>
        <row r="734">
          <cell r="B734" t="str">
            <v>Sep 2017</v>
          </cell>
          <cell r="D734" t="str">
            <v>LGRSE527</v>
          </cell>
        </row>
        <row r="735">
          <cell r="B735" t="str">
            <v>Sep 2017</v>
          </cell>
          <cell r="D735" t="str">
            <v>LGRSE529</v>
          </cell>
        </row>
        <row r="736">
          <cell r="B736" t="str">
            <v>Sep 2017</v>
          </cell>
          <cell r="D736" t="str">
            <v>LGCME520</v>
          </cell>
        </row>
        <row r="737">
          <cell r="B737" t="str">
            <v>Sep 2017</v>
          </cell>
          <cell r="D737" t="str">
            <v>LGCME522</v>
          </cell>
        </row>
        <row r="738">
          <cell r="B738" t="str">
            <v>Sep 2017</v>
          </cell>
          <cell r="D738" t="str">
            <v>LGCME526</v>
          </cell>
        </row>
        <row r="739">
          <cell r="B739" t="str">
            <v>Sep 2017</v>
          </cell>
          <cell r="D739" t="str">
            <v>LGCME528</v>
          </cell>
        </row>
        <row r="740">
          <cell r="B740" t="str">
            <v>Sep 2017</v>
          </cell>
          <cell r="D740" t="str">
            <v>LGCME563PF</v>
          </cell>
        </row>
        <row r="741">
          <cell r="B741" t="str">
            <v>Sep 2017</v>
          </cell>
          <cell r="D741" t="str">
            <v>LGCME569PF</v>
          </cell>
        </row>
        <row r="742">
          <cell r="B742" t="str">
            <v>Sep 2017</v>
          </cell>
          <cell r="D742" t="str">
            <v>LGCSR790</v>
          </cell>
          <cell r="AO742">
            <v>0</v>
          </cell>
          <cell r="AP742">
            <v>0</v>
          </cell>
          <cell r="AQ742">
            <v>0</v>
          </cell>
          <cell r="AU742">
            <v>0</v>
          </cell>
        </row>
        <row r="743">
          <cell r="B743" t="str">
            <v>Sep 2017</v>
          </cell>
          <cell r="D743" t="str">
            <v>LGCSR791</v>
          </cell>
        </row>
        <row r="744">
          <cell r="B744" t="str">
            <v>Sep 2017</v>
          </cell>
          <cell r="D744" t="str">
            <v>LGCSR792</v>
          </cell>
        </row>
        <row r="745">
          <cell r="B745" t="str">
            <v>Sep 2017</v>
          </cell>
          <cell r="D745" t="str">
            <v>LGCSR793</v>
          </cell>
        </row>
        <row r="746">
          <cell r="B746" t="str">
            <v>Sep 2017</v>
          </cell>
          <cell r="D746" t="str">
            <v>LGINE551DO</v>
          </cell>
        </row>
        <row r="747">
          <cell r="B747" t="str">
            <v>Sep 2017</v>
          </cell>
          <cell r="D747" t="str">
            <v>LGINE551DS</v>
          </cell>
        </row>
        <row r="748">
          <cell r="B748" t="str">
            <v>Sep 2017</v>
          </cell>
          <cell r="D748" t="str">
            <v>LGINE651DO</v>
          </cell>
        </row>
        <row r="749">
          <cell r="B749" t="str">
            <v>Sep 2017</v>
          </cell>
          <cell r="D749" t="str">
            <v>LGINE651DS</v>
          </cell>
        </row>
        <row r="750">
          <cell r="B750" t="str">
            <v>Sep 2017</v>
          </cell>
          <cell r="D750" t="str">
            <v>LGINELRI</v>
          </cell>
        </row>
        <row r="751">
          <cell r="B751" t="str">
            <v>Sep 2017</v>
          </cell>
          <cell r="D751" t="str">
            <v>LGCME597</v>
          </cell>
        </row>
        <row r="752">
          <cell r="B752" t="str">
            <v>Sep 2017</v>
          </cell>
          <cell r="D752" t="str">
            <v>LGCME643</v>
          </cell>
        </row>
        <row r="753">
          <cell r="B753" t="str">
            <v>Sep 2017</v>
          </cell>
          <cell r="D753" t="str">
            <v>LGCME705</v>
          </cell>
        </row>
        <row r="754">
          <cell r="B754" t="str">
            <v>Sep 2017</v>
          </cell>
          <cell r="D754" t="str">
            <v>LGCME706</v>
          </cell>
        </row>
        <row r="755">
          <cell r="B755" t="str">
            <v>Sep 2017</v>
          </cell>
          <cell r="D755" t="str">
            <v>LGCME707</v>
          </cell>
        </row>
        <row r="756">
          <cell r="B756" t="str">
            <v>Sep 2017</v>
          </cell>
          <cell r="D756" t="str">
            <v>LGCMELRI</v>
          </cell>
        </row>
        <row r="757">
          <cell r="B757" t="str">
            <v>Sep 2017</v>
          </cell>
          <cell r="D757" t="str">
            <v>LGE_EVC</v>
          </cell>
        </row>
        <row r="758">
          <cell r="B758" t="str">
            <v>Sep 2017</v>
          </cell>
          <cell r="D758" t="str">
            <v>LGE_EVSE1</v>
          </cell>
        </row>
        <row r="759">
          <cell r="B759" t="str">
            <v>Sep 2017</v>
          </cell>
          <cell r="D759" t="str">
            <v>LGE_EVSE2</v>
          </cell>
        </row>
        <row r="760">
          <cell r="B760" t="str">
            <v>Oct 2017</v>
          </cell>
          <cell r="D760" t="str">
            <v>LGINE682</v>
          </cell>
        </row>
        <row r="761">
          <cell r="B761" t="str">
            <v>Oct 2017</v>
          </cell>
          <cell r="D761" t="str">
            <v>LGINE683</v>
          </cell>
        </row>
        <row r="762">
          <cell r="B762" t="str">
            <v>Oct 2017</v>
          </cell>
          <cell r="D762" t="str">
            <v>LGCME451</v>
          </cell>
        </row>
        <row r="763">
          <cell r="B763" t="str">
            <v>Oct 2017</v>
          </cell>
          <cell r="D763" t="str">
            <v>LGCME550</v>
          </cell>
        </row>
        <row r="764">
          <cell r="B764" t="str">
            <v>Oct 2017</v>
          </cell>
          <cell r="D764" t="str">
            <v>LGCME551</v>
          </cell>
          <cell r="J764">
            <v>30033984.886746056</v>
          </cell>
          <cell r="AO764">
            <v>-119114.14</v>
          </cell>
          <cell r="AP764">
            <v>91050.8</v>
          </cell>
          <cell r="AQ764">
            <v>650944.46</v>
          </cell>
          <cell r="AU764">
            <v>-824.71</v>
          </cell>
        </row>
        <row r="765">
          <cell r="B765" t="str">
            <v>Oct 2017</v>
          </cell>
          <cell r="D765" t="str">
            <v>LGCME551UM</v>
          </cell>
        </row>
        <row r="766">
          <cell r="B766" t="str">
            <v>Oct 2017</v>
          </cell>
          <cell r="D766" t="str">
            <v>LGCME552</v>
          </cell>
        </row>
        <row r="767">
          <cell r="B767" t="str">
            <v>Oct 2017</v>
          </cell>
          <cell r="D767" t="str">
            <v>LGCME557</v>
          </cell>
        </row>
        <row r="768">
          <cell r="B768" t="str">
            <v>Oct 2017</v>
          </cell>
          <cell r="D768" t="str">
            <v>LGCME561</v>
          </cell>
          <cell r="J768">
            <v>131780588.52464886</v>
          </cell>
          <cell r="M768">
            <v>361634.58398089634</v>
          </cell>
          <cell r="AO768">
            <v>-522638.97</v>
          </cell>
          <cell r="AP768">
            <v>79417.63</v>
          </cell>
          <cell r="AQ768">
            <v>575379.05000000005</v>
          </cell>
          <cell r="AU768">
            <v>-3618.57</v>
          </cell>
        </row>
        <row r="769">
          <cell r="B769" t="str">
            <v>Oct 2017</v>
          </cell>
          <cell r="D769" t="str">
            <v>LGCME563</v>
          </cell>
          <cell r="J769">
            <v>11551952.795971677</v>
          </cell>
          <cell r="M769">
            <v>27509.691926500371</v>
          </cell>
          <cell r="AO769">
            <v>-45814.8</v>
          </cell>
          <cell r="AP769">
            <v>6450.85</v>
          </cell>
          <cell r="AQ769">
            <v>47417.71</v>
          </cell>
          <cell r="AU769">
            <v>-317.20999999999998</v>
          </cell>
        </row>
        <row r="770">
          <cell r="B770" t="str">
            <v>Oct 2017</v>
          </cell>
          <cell r="D770" t="str">
            <v>LGCME567</v>
          </cell>
        </row>
        <row r="771">
          <cell r="B771" t="str">
            <v>Oct 2017</v>
          </cell>
          <cell r="D771" t="str">
            <v>LGCME591</v>
          </cell>
          <cell r="J771">
            <v>62730689.855708182</v>
          </cell>
          <cell r="L771">
            <v>162276.96949932451</v>
          </cell>
          <cell r="M771">
            <v>144473.11525118779</v>
          </cell>
          <cell r="N771">
            <v>142201.16346910162</v>
          </cell>
          <cell r="AO771">
            <v>-248788.56</v>
          </cell>
          <cell r="AP771">
            <v>36595.160000000003</v>
          </cell>
          <cell r="AQ771">
            <v>262647.76</v>
          </cell>
          <cell r="AU771">
            <v>-1722.53</v>
          </cell>
        </row>
        <row r="772">
          <cell r="B772" t="str">
            <v>Oct 2017</v>
          </cell>
          <cell r="D772" t="str">
            <v>LGCME593</v>
          </cell>
          <cell r="J772">
            <v>32196611.685983621</v>
          </cell>
          <cell r="L772">
            <v>130183.25502748242</v>
          </cell>
          <cell r="M772">
            <v>118471.47172959753</v>
          </cell>
          <cell r="N772">
            <v>117668.10341950497</v>
          </cell>
          <cell r="AO772">
            <v>-127691.07</v>
          </cell>
          <cell r="AP772">
            <v>16622.73</v>
          </cell>
          <cell r="AQ772">
            <v>122766.74</v>
          </cell>
          <cell r="AU772">
            <v>-884.09</v>
          </cell>
        </row>
        <row r="773">
          <cell r="B773" t="str">
            <v>Oct 2017</v>
          </cell>
          <cell r="D773" t="str">
            <v>LGCME650</v>
          </cell>
          <cell r="J773">
            <v>73060542.054555133</v>
          </cell>
          <cell r="AO773">
            <v>-289756.53999999998</v>
          </cell>
          <cell r="AP773">
            <v>221448.94</v>
          </cell>
          <cell r="AQ773">
            <v>1632223.98</v>
          </cell>
          <cell r="AU773">
            <v>-2006.18</v>
          </cell>
        </row>
        <row r="774">
          <cell r="B774" t="str">
            <v>Oct 2017</v>
          </cell>
          <cell r="D774" t="str">
            <v>LGCME651</v>
          </cell>
        </row>
        <row r="775">
          <cell r="B775" t="str">
            <v>Oct 2017</v>
          </cell>
          <cell r="D775" t="str">
            <v>LGCME652</v>
          </cell>
        </row>
        <row r="776">
          <cell r="B776" t="str">
            <v>Oct 2017</v>
          </cell>
          <cell r="D776" t="str">
            <v>LGCME657</v>
          </cell>
        </row>
        <row r="777">
          <cell r="B777" t="str">
            <v>Oct 2017</v>
          </cell>
          <cell r="D777" t="str">
            <v>LGCME671</v>
          </cell>
          <cell r="J777">
            <v>4630000</v>
          </cell>
          <cell r="N777">
            <v>9540</v>
          </cell>
          <cell r="AO777">
            <v>-18362.48</v>
          </cell>
          <cell r="AP777">
            <v>0</v>
          </cell>
          <cell r="AQ777">
            <v>22152.33</v>
          </cell>
          <cell r="AU777">
            <v>-127.14</v>
          </cell>
        </row>
        <row r="778">
          <cell r="B778" t="str">
            <v>Oct 2017</v>
          </cell>
          <cell r="D778" t="str">
            <v>LGCSR760</v>
          </cell>
        </row>
        <row r="779">
          <cell r="B779" t="str">
            <v>Oct 2017</v>
          </cell>
          <cell r="D779" t="str">
            <v>LGCSR780</v>
          </cell>
        </row>
        <row r="780">
          <cell r="B780" t="str">
            <v>Oct 2017</v>
          </cell>
          <cell r="D780" t="str">
            <v>LGINE599</v>
          </cell>
          <cell r="J780">
            <v>7093200</v>
          </cell>
          <cell r="M780">
            <v>12224.411607843138</v>
          </cell>
          <cell r="AO780">
            <v>-28131.48</v>
          </cell>
          <cell r="AP780">
            <v>0</v>
          </cell>
          <cell r="AQ780">
            <v>35061.9</v>
          </cell>
          <cell r="AU780">
            <v>-194.77</v>
          </cell>
        </row>
        <row r="781">
          <cell r="B781" t="str">
            <v>Oct 2017</v>
          </cell>
          <cell r="D781" t="str">
            <v>LGINE643</v>
          </cell>
          <cell r="J781">
            <v>92717486.529695109</v>
          </cell>
          <cell r="L781">
            <v>200491.29191838775</v>
          </cell>
          <cell r="M781">
            <v>191324.26807697257</v>
          </cell>
          <cell r="N781">
            <v>184575.19821134914</v>
          </cell>
          <cell r="AO781">
            <v>-367715.55</v>
          </cell>
          <cell r="AP781">
            <v>0</v>
          </cell>
          <cell r="AQ781">
            <v>518405.29</v>
          </cell>
          <cell r="AU781">
            <v>-2545.94</v>
          </cell>
        </row>
        <row r="782">
          <cell r="B782" t="str">
            <v>Oct 2017</v>
          </cell>
          <cell r="D782" t="str">
            <v>LGINE661</v>
          </cell>
          <cell r="J782">
            <v>19691352.186434682</v>
          </cell>
          <cell r="M782">
            <v>57135.519667289074</v>
          </cell>
          <cell r="AO782">
            <v>-78095.48</v>
          </cell>
          <cell r="AP782">
            <v>900.3</v>
          </cell>
          <cell r="AQ782">
            <v>151199.28</v>
          </cell>
          <cell r="AU782">
            <v>-540.71</v>
          </cell>
        </row>
        <row r="783">
          <cell r="B783" t="str">
            <v>Oct 2017</v>
          </cell>
          <cell r="D783" t="str">
            <v>LGINE663</v>
          </cell>
          <cell r="J783">
            <v>1076863.511173954</v>
          </cell>
          <cell r="M783">
            <v>4670.9007992463348</v>
          </cell>
          <cell r="AO783">
            <v>-4270.82</v>
          </cell>
          <cell r="AP783">
            <v>174.1</v>
          </cell>
          <cell r="AQ783">
            <v>6993.88</v>
          </cell>
          <cell r="AU783">
            <v>-29.57</v>
          </cell>
        </row>
        <row r="784">
          <cell r="B784" t="str">
            <v>Oct 2017</v>
          </cell>
          <cell r="D784" t="str">
            <v>LGINE691</v>
          </cell>
          <cell r="J784">
            <v>22040512.372877739</v>
          </cell>
          <cell r="L784">
            <v>58112.730778913021</v>
          </cell>
          <cell r="M784">
            <v>54173.843349890944</v>
          </cell>
          <cell r="N784">
            <v>52998.761399316769</v>
          </cell>
          <cell r="AO784">
            <v>-87412.2</v>
          </cell>
          <cell r="AP784">
            <v>1012.32</v>
          </cell>
          <cell r="AQ784">
            <v>165476.12</v>
          </cell>
          <cell r="AU784">
            <v>-605.21</v>
          </cell>
        </row>
        <row r="785">
          <cell r="B785" t="str">
            <v>Oct 2017</v>
          </cell>
          <cell r="D785" t="str">
            <v>LGINE693</v>
          </cell>
          <cell r="J785">
            <v>109044014.7764481</v>
          </cell>
          <cell r="L785">
            <v>229797.77176703222</v>
          </cell>
          <cell r="M785">
            <v>226684.83831384912</v>
          </cell>
          <cell r="N785">
            <v>222457.2090890441</v>
          </cell>
          <cell r="AO785">
            <v>-432466.21</v>
          </cell>
          <cell r="AP785">
            <v>6034.39</v>
          </cell>
          <cell r="AQ785">
            <v>680077.27</v>
          </cell>
          <cell r="AU785">
            <v>-2994.25</v>
          </cell>
        </row>
        <row r="786">
          <cell r="B786" t="str">
            <v>Oct 2017</v>
          </cell>
          <cell r="D786" t="str">
            <v>LGINE694</v>
          </cell>
        </row>
        <row r="787">
          <cell r="B787" t="str">
            <v>Oct 2017</v>
          </cell>
          <cell r="D787" t="str">
            <v>LGMLE570</v>
          </cell>
          <cell r="J787">
            <v>268137.58042193681</v>
          </cell>
          <cell r="AO787">
            <v>-1063.43</v>
          </cell>
          <cell r="AP787">
            <v>0</v>
          </cell>
          <cell r="AQ787">
            <v>2712.87</v>
          </cell>
          <cell r="AU787">
            <v>-7.36</v>
          </cell>
        </row>
        <row r="788">
          <cell r="B788" t="str">
            <v>Oct 2017</v>
          </cell>
          <cell r="D788" t="str">
            <v>LGMLE571</v>
          </cell>
        </row>
        <row r="789">
          <cell r="B789" t="str">
            <v>Oct 2017</v>
          </cell>
          <cell r="D789" t="str">
            <v>LGMLE572</v>
          </cell>
        </row>
        <row r="790">
          <cell r="B790" t="str">
            <v>Oct 2017</v>
          </cell>
          <cell r="D790" t="str">
            <v>LGMLE573</v>
          </cell>
          <cell r="J790">
            <v>245347.77837991941</v>
          </cell>
          <cell r="AO790">
            <v>-973.04</v>
          </cell>
          <cell r="AP790">
            <v>0</v>
          </cell>
          <cell r="AQ790">
            <v>2750.68</v>
          </cell>
          <cell r="AU790">
            <v>-6.74</v>
          </cell>
        </row>
        <row r="791">
          <cell r="B791" t="str">
            <v>Oct 2017</v>
          </cell>
          <cell r="D791" t="str">
            <v>LGMLE574</v>
          </cell>
        </row>
        <row r="792">
          <cell r="B792" t="str">
            <v>Oct 2017</v>
          </cell>
          <cell r="D792" t="str">
            <v>LGRSE411</v>
          </cell>
        </row>
        <row r="793">
          <cell r="B793" t="str">
            <v>Oct 2017</v>
          </cell>
          <cell r="D793" t="str">
            <v>LGRSE511</v>
          </cell>
          <cell r="J793">
            <v>250405500.37995684</v>
          </cell>
          <cell r="AO793">
            <v>-993102.82</v>
          </cell>
          <cell r="AP793">
            <v>966971.31</v>
          </cell>
          <cell r="AQ793">
            <v>2910228.55</v>
          </cell>
          <cell r="AU793">
            <v>-6875.9</v>
          </cell>
        </row>
        <row r="794">
          <cell r="B794" t="str">
            <v>Oct 2017</v>
          </cell>
          <cell r="D794" t="str">
            <v>LGRSE519</v>
          </cell>
        </row>
        <row r="795">
          <cell r="B795" t="str">
            <v>Oct 2017</v>
          </cell>
          <cell r="D795" t="str">
            <v>LGRSE540</v>
          </cell>
        </row>
        <row r="796">
          <cell r="B796" t="str">
            <v>Oct 2017</v>
          </cell>
          <cell r="D796" t="str">
            <v>LGRSE543</v>
          </cell>
        </row>
        <row r="797">
          <cell r="B797" t="str">
            <v>Oct 2017</v>
          </cell>
          <cell r="D797" t="str">
            <v>LGRSE547</v>
          </cell>
        </row>
        <row r="798">
          <cell r="B798" t="str">
            <v>Oct 2017</v>
          </cell>
          <cell r="D798" t="str">
            <v>LGCME551DS</v>
          </cell>
        </row>
        <row r="799">
          <cell r="B799" t="str">
            <v>Oct 2017</v>
          </cell>
          <cell r="D799" t="str">
            <v>LGCME651DS</v>
          </cell>
        </row>
        <row r="800">
          <cell r="B800" t="str">
            <v>Oct 2017</v>
          </cell>
          <cell r="D800" t="str">
            <v>LGCME561DS</v>
          </cell>
        </row>
        <row r="801">
          <cell r="B801" t="str">
            <v>Oct 2017</v>
          </cell>
          <cell r="D801" t="str">
            <v>LGCME561PF</v>
          </cell>
        </row>
        <row r="802">
          <cell r="B802" t="str">
            <v>Oct 2017</v>
          </cell>
          <cell r="D802" t="str">
            <v>LGCME563DS</v>
          </cell>
        </row>
        <row r="803">
          <cell r="B803" t="str">
            <v>Oct 2017</v>
          </cell>
          <cell r="D803" t="str">
            <v>LGCME567PF</v>
          </cell>
        </row>
        <row r="804">
          <cell r="B804" t="str">
            <v>Oct 2017</v>
          </cell>
          <cell r="D804" t="str">
            <v>LGCME569</v>
          </cell>
        </row>
        <row r="805">
          <cell r="B805" t="str">
            <v>Oct 2017</v>
          </cell>
          <cell r="D805" t="str">
            <v>LGINE661DO</v>
          </cell>
        </row>
        <row r="806">
          <cell r="B806" t="str">
            <v>Oct 2017</v>
          </cell>
          <cell r="D806" t="str">
            <v>LGINE661DS</v>
          </cell>
        </row>
        <row r="807">
          <cell r="B807" t="str">
            <v>Oct 2017</v>
          </cell>
          <cell r="D807" t="str">
            <v>LGINE661PD</v>
          </cell>
        </row>
        <row r="808">
          <cell r="B808" t="str">
            <v>Oct 2017</v>
          </cell>
          <cell r="D808" t="str">
            <v>LGINE661PO</v>
          </cell>
        </row>
        <row r="809">
          <cell r="B809" t="str">
            <v>Oct 2017</v>
          </cell>
          <cell r="D809" t="str">
            <v>LGINE663DO</v>
          </cell>
        </row>
        <row r="810">
          <cell r="B810" t="str">
            <v>Oct 2017</v>
          </cell>
          <cell r="D810" t="str">
            <v>LGINE663DS</v>
          </cell>
        </row>
        <row r="811">
          <cell r="B811" t="str">
            <v>Oct 2017</v>
          </cell>
          <cell r="D811" t="str">
            <v>LGINE663PD</v>
          </cell>
        </row>
        <row r="812">
          <cell r="B812" t="str">
            <v>Oct 2017</v>
          </cell>
          <cell r="D812" t="str">
            <v>LGINE663PO</v>
          </cell>
        </row>
        <row r="813">
          <cell r="B813" t="str">
            <v>Oct 2017</v>
          </cell>
          <cell r="D813" t="str">
            <v>LGINE691DO</v>
          </cell>
        </row>
        <row r="814">
          <cell r="B814" t="str">
            <v>Oct 2017</v>
          </cell>
          <cell r="D814" t="str">
            <v>LGINE693DO</v>
          </cell>
        </row>
        <row r="815">
          <cell r="B815" t="str">
            <v>Oct 2017</v>
          </cell>
          <cell r="D815" t="str">
            <v>LGINE643DO</v>
          </cell>
        </row>
        <row r="816">
          <cell r="B816" t="str">
            <v>Oct 2017</v>
          </cell>
          <cell r="D816" t="str">
            <v>LGRSE521</v>
          </cell>
          <cell r="G816">
            <v>28388</v>
          </cell>
          <cell r="I816">
            <v>4246.8163580750879</v>
          </cell>
          <cell r="J816">
            <v>32634.816358075088</v>
          </cell>
          <cell r="AO816">
            <v>-129.43</v>
          </cell>
          <cell r="AP816">
            <v>120.04</v>
          </cell>
          <cell r="AQ816">
            <v>361.14</v>
          </cell>
          <cell r="AU816">
            <v>-0.9</v>
          </cell>
        </row>
        <row r="817">
          <cell r="B817" t="str">
            <v>Oct 2017</v>
          </cell>
          <cell r="D817" t="str">
            <v>LGRSE523</v>
          </cell>
        </row>
        <row r="818">
          <cell r="B818" t="str">
            <v>Oct 2017</v>
          </cell>
          <cell r="D818" t="str">
            <v>LGRSE527</v>
          </cell>
        </row>
        <row r="819">
          <cell r="B819" t="str">
            <v>Oct 2017</v>
          </cell>
          <cell r="D819" t="str">
            <v>LGRSE529</v>
          </cell>
        </row>
        <row r="820">
          <cell r="B820" t="str">
            <v>Oct 2017</v>
          </cell>
          <cell r="D820" t="str">
            <v>LGCME520</v>
          </cell>
        </row>
        <row r="821">
          <cell r="B821" t="str">
            <v>Oct 2017</v>
          </cell>
          <cell r="D821" t="str">
            <v>LGCME522</v>
          </cell>
        </row>
        <row r="822">
          <cell r="B822" t="str">
            <v>Oct 2017</v>
          </cell>
          <cell r="D822" t="str">
            <v>LGCME526</v>
          </cell>
        </row>
        <row r="823">
          <cell r="B823" t="str">
            <v>Oct 2017</v>
          </cell>
          <cell r="D823" t="str">
            <v>LGCME528</v>
          </cell>
        </row>
        <row r="824">
          <cell r="B824" t="str">
            <v>Oct 2017</v>
          </cell>
          <cell r="D824" t="str">
            <v>LGCME563PF</v>
          </cell>
        </row>
        <row r="825">
          <cell r="B825" t="str">
            <v>Oct 2017</v>
          </cell>
          <cell r="D825" t="str">
            <v>LGCME569PF</v>
          </cell>
        </row>
        <row r="826">
          <cell r="B826" t="str">
            <v>Oct 2017</v>
          </cell>
          <cell r="D826" t="str">
            <v>LGCSR790</v>
          </cell>
          <cell r="AO826">
            <v>0</v>
          </cell>
          <cell r="AP826">
            <v>0</v>
          </cell>
          <cell r="AQ826">
            <v>0</v>
          </cell>
          <cell r="AU826">
            <v>0</v>
          </cell>
        </row>
        <row r="827">
          <cell r="B827" t="str">
            <v>Oct 2017</v>
          </cell>
          <cell r="D827" t="str">
            <v>LGCSR791</v>
          </cell>
        </row>
        <row r="828">
          <cell r="B828" t="str">
            <v>Oct 2017</v>
          </cell>
          <cell r="D828" t="str">
            <v>LGCSR792</v>
          </cell>
        </row>
        <row r="829">
          <cell r="B829" t="str">
            <v>Oct 2017</v>
          </cell>
          <cell r="D829" t="str">
            <v>LGCSR793</v>
          </cell>
        </row>
        <row r="830">
          <cell r="B830" t="str">
            <v>Oct 2017</v>
          </cell>
          <cell r="D830" t="str">
            <v>LGINE551DO</v>
          </cell>
        </row>
        <row r="831">
          <cell r="B831" t="str">
            <v>Oct 2017</v>
          </cell>
          <cell r="D831" t="str">
            <v>LGINE551DS</v>
          </cell>
        </row>
        <row r="832">
          <cell r="B832" t="str">
            <v>Oct 2017</v>
          </cell>
          <cell r="D832" t="str">
            <v>LGINE651DO</v>
          </cell>
        </row>
        <row r="833">
          <cell r="B833" t="str">
            <v>Oct 2017</v>
          </cell>
          <cell r="D833" t="str">
            <v>LGINE651DS</v>
          </cell>
        </row>
        <row r="834">
          <cell r="B834" t="str">
            <v>Oct 2017</v>
          </cell>
          <cell r="D834" t="str">
            <v>LGINELRI</v>
          </cell>
        </row>
        <row r="835">
          <cell r="B835" t="str">
            <v>Oct 2017</v>
          </cell>
          <cell r="D835" t="str">
            <v>LGCME597</v>
          </cell>
        </row>
        <row r="836">
          <cell r="B836" t="str">
            <v>Oct 2017</v>
          </cell>
          <cell r="D836" t="str">
            <v>LGCME643</v>
          </cell>
        </row>
        <row r="837">
          <cell r="B837" t="str">
            <v>Oct 2017</v>
          </cell>
          <cell r="D837" t="str">
            <v>LGCME705</v>
          </cell>
        </row>
        <row r="838">
          <cell r="B838" t="str">
            <v>Oct 2017</v>
          </cell>
          <cell r="D838" t="str">
            <v>LGCME706</v>
          </cell>
        </row>
        <row r="839">
          <cell r="B839" t="str">
            <v>Oct 2017</v>
          </cell>
          <cell r="D839" t="str">
            <v>LGCME707</v>
          </cell>
        </row>
        <row r="840">
          <cell r="B840" t="str">
            <v>Oct 2017</v>
          </cell>
          <cell r="D840" t="str">
            <v>LGCMELRI</v>
          </cell>
        </row>
        <row r="841">
          <cell r="B841" t="str">
            <v>Oct 2017</v>
          </cell>
          <cell r="D841" t="str">
            <v>LGE_EVC</v>
          </cell>
        </row>
        <row r="842">
          <cell r="B842" t="str">
            <v>Oct 2017</v>
          </cell>
          <cell r="D842" t="str">
            <v>LGE_EVSE1</v>
          </cell>
        </row>
        <row r="843">
          <cell r="B843" t="str">
            <v>Oct 2017</v>
          </cell>
          <cell r="D843" t="str">
            <v>LGE_EVSE2</v>
          </cell>
        </row>
        <row r="844">
          <cell r="B844" t="str">
            <v>Nov 2017</v>
          </cell>
          <cell r="D844" t="str">
            <v>LGINE682</v>
          </cell>
        </row>
        <row r="845">
          <cell r="B845" t="str">
            <v>Nov 2017</v>
          </cell>
          <cell r="D845" t="str">
            <v>LGINE683</v>
          </cell>
        </row>
        <row r="846">
          <cell r="B846" t="str">
            <v>Nov 2017</v>
          </cell>
          <cell r="D846" t="str">
            <v>LGCME451</v>
          </cell>
        </row>
        <row r="847">
          <cell r="B847" t="str">
            <v>Nov 2017</v>
          </cell>
          <cell r="D847" t="str">
            <v>LGCME550</v>
          </cell>
        </row>
        <row r="848">
          <cell r="B848" t="str">
            <v>Nov 2017</v>
          </cell>
          <cell r="D848" t="str">
            <v>LGCME551</v>
          </cell>
          <cell r="J848">
            <v>28762096.115552124</v>
          </cell>
          <cell r="AO848">
            <v>-119693.95</v>
          </cell>
          <cell r="AP848">
            <v>77045.22</v>
          </cell>
          <cell r="AQ848">
            <v>666122.43999999994</v>
          </cell>
          <cell r="AU848">
            <v>-404.09</v>
          </cell>
        </row>
        <row r="849">
          <cell r="B849" t="str">
            <v>Nov 2017</v>
          </cell>
          <cell r="D849" t="str">
            <v>LGCME551UM</v>
          </cell>
        </row>
        <row r="850">
          <cell r="B850" t="str">
            <v>Nov 2017</v>
          </cell>
          <cell r="D850" t="str">
            <v>LGCME552</v>
          </cell>
        </row>
        <row r="851">
          <cell r="B851" t="str">
            <v>Nov 2017</v>
          </cell>
          <cell r="D851" t="str">
            <v>LGCME557</v>
          </cell>
        </row>
        <row r="852">
          <cell r="B852" t="str">
            <v>Nov 2017</v>
          </cell>
          <cell r="D852" t="str">
            <v>LGCME561</v>
          </cell>
          <cell r="J852">
            <v>125335967.05355257</v>
          </cell>
          <cell r="M852">
            <v>330290.78794767091</v>
          </cell>
          <cell r="AO852">
            <v>-521587.73</v>
          </cell>
          <cell r="AP852">
            <v>66034.679999999993</v>
          </cell>
          <cell r="AQ852">
            <v>579944.06000000006</v>
          </cell>
          <cell r="AU852">
            <v>-1760.89</v>
          </cell>
        </row>
        <row r="853">
          <cell r="B853" t="str">
            <v>Nov 2017</v>
          </cell>
          <cell r="D853" t="str">
            <v>LGCME563</v>
          </cell>
          <cell r="J853">
            <v>12027598.108319204</v>
          </cell>
          <cell r="M853">
            <v>28927.848542989646</v>
          </cell>
          <cell r="AO853">
            <v>-50053.05</v>
          </cell>
          <cell r="AP853">
            <v>5774.08</v>
          </cell>
          <cell r="AQ853">
            <v>51720.54</v>
          </cell>
          <cell r="AU853">
            <v>-168.98</v>
          </cell>
        </row>
        <row r="854">
          <cell r="B854" t="str">
            <v>Nov 2017</v>
          </cell>
          <cell r="D854" t="str">
            <v>LGCME567</v>
          </cell>
        </row>
        <row r="855">
          <cell r="B855" t="str">
            <v>Nov 2017</v>
          </cell>
          <cell r="D855" t="str">
            <v>LGCME591</v>
          </cell>
          <cell r="J855">
            <v>62917835.029693939</v>
          </cell>
          <cell r="L855">
            <v>161516.43184589344</v>
          </cell>
          <cell r="M855">
            <v>141407.75869225326</v>
          </cell>
          <cell r="N855">
            <v>134995.63133117527</v>
          </cell>
          <cell r="AO855">
            <v>-261833.63</v>
          </cell>
          <cell r="AP855">
            <v>32336.77</v>
          </cell>
          <cell r="AQ855">
            <v>280845.92</v>
          </cell>
          <cell r="AU855">
            <v>-883.95</v>
          </cell>
        </row>
        <row r="856">
          <cell r="B856" t="str">
            <v>Nov 2017</v>
          </cell>
          <cell r="D856" t="str">
            <v>LGCME593</v>
          </cell>
          <cell r="J856">
            <v>33522289.490627423</v>
          </cell>
          <cell r="L856">
            <v>129755.20026163961</v>
          </cell>
          <cell r="M856">
            <v>118097.99649043952</v>
          </cell>
          <cell r="N856">
            <v>112733.93469742363</v>
          </cell>
          <cell r="AO856">
            <v>-139503.57</v>
          </cell>
          <cell r="AP856">
            <v>14814.44</v>
          </cell>
          <cell r="AQ856">
            <v>133490.09</v>
          </cell>
          <cell r="AU856">
            <v>-470.97</v>
          </cell>
        </row>
        <row r="857">
          <cell r="B857" t="str">
            <v>Nov 2017</v>
          </cell>
          <cell r="D857" t="str">
            <v>LGCME650</v>
          </cell>
          <cell r="J857">
            <v>66403635.067405909</v>
          </cell>
          <cell r="AO857">
            <v>-276339.84000000003</v>
          </cell>
          <cell r="AP857">
            <v>176806.27</v>
          </cell>
          <cell r="AQ857">
            <v>1570630.59</v>
          </cell>
          <cell r="AU857">
            <v>-932.93</v>
          </cell>
        </row>
        <row r="858">
          <cell r="B858" t="str">
            <v>Nov 2017</v>
          </cell>
          <cell r="D858" t="str">
            <v>LGCME651</v>
          </cell>
        </row>
        <row r="859">
          <cell r="B859" t="str">
            <v>Nov 2017</v>
          </cell>
          <cell r="D859" t="str">
            <v>LGCME652</v>
          </cell>
        </row>
        <row r="860">
          <cell r="B860" t="str">
            <v>Nov 2017</v>
          </cell>
          <cell r="D860" t="str">
            <v>LGCME657</v>
          </cell>
        </row>
        <row r="861">
          <cell r="B861" t="str">
            <v>Nov 2017</v>
          </cell>
          <cell r="D861" t="str">
            <v>LGCME671</v>
          </cell>
          <cell r="J861">
            <v>4475200</v>
          </cell>
          <cell r="N861">
            <v>9540</v>
          </cell>
          <cell r="AO861">
            <v>-18623.62</v>
          </cell>
          <cell r="AP861">
            <v>0</v>
          </cell>
          <cell r="AQ861">
            <v>21539.99</v>
          </cell>
          <cell r="AU861">
            <v>-62.87</v>
          </cell>
        </row>
        <row r="862">
          <cell r="B862" t="str">
            <v>Nov 2017</v>
          </cell>
          <cell r="D862" t="str">
            <v>LGCSR760</v>
          </cell>
        </row>
        <row r="863">
          <cell r="B863" t="str">
            <v>Nov 2017</v>
          </cell>
          <cell r="D863" t="str">
            <v>LGCSR780</v>
          </cell>
        </row>
        <row r="864">
          <cell r="B864" t="str">
            <v>Nov 2017</v>
          </cell>
          <cell r="D864" t="str">
            <v>LGINE599</v>
          </cell>
          <cell r="J864">
            <v>7436000</v>
          </cell>
          <cell r="M864">
            <v>11899.358959195741</v>
          </cell>
          <cell r="AO864">
            <v>-30945.040000000001</v>
          </cell>
          <cell r="AP864">
            <v>0</v>
          </cell>
          <cell r="AQ864">
            <v>36976.629999999997</v>
          </cell>
          <cell r="AU864">
            <v>-104.47</v>
          </cell>
        </row>
        <row r="865">
          <cell r="B865" t="str">
            <v>Nov 2017</v>
          </cell>
          <cell r="D865" t="str">
            <v>LGINE643</v>
          </cell>
          <cell r="J865">
            <v>97540400.943132371</v>
          </cell>
          <cell r="L865">
            <v>210545.19142483507</v>
          </cell>
          <cell r="M865">
            <v>195424.7677199505</v>
          </cell>
          <cell r="N865">
            <v>188413.54388790403</v>
          </cell>
          <cell r="AO865">
            <v>-405916.02</v>
          </cell>
          <cell r="AP865">
            <v>0</v>
          </cell>
          <cell r="AQ865">
            <v>467585.46</v>
          </cell>
          <cell r="AU865">
            <v>-1370.38</v>
          </cell>
        </row>
        <row r="866">
          <cell r="B866" t="str">
            <v>Nov 2017</v>
          </cell>
          <cell r="D866" t="str">
            <v>LGINE661</v>
          </cell>
          <cell r="J866">
            <v>18728362.594346631</v>
          </cell>
          <cell r="M866">
            <v>52183.437266288005</v>
          </cell>
          <cell r="AO866">
            <v>-77938.399999999994</v>
          </cell>
          <cell r="AP866">
            <v>706.13</v>
          </cell>
          <cell r="AQ866">
            <v>122783.7</v>
          </cell>
          <cell r="AU866">
            <v>-263.12</v>
          </cell>
        </row>
        <row r="867">
          <cell r="B867" t="str">
            <v>Nov 2017</v>
          </cell>
          <cell r="D867" t="str">
            <v>LGINE663</v>
          </cell>
          <cell r="J867">
            <v>1121202.774861614</v>
          </cell>
          <cell r="M867">
            <v>4742.1812746027717</v>
          </cell>
          <cell r="AO867">
            <v>-4665.8999999999996</v>
          </cell>
          <cell r="AP867">
            <v>146.72</v>
          </cell>
          <cell r="AQ867">
            <v>6387</v>
          </cell>
          <cell r="AU867">
            <v>-15.75</v>
          </cell>
        </row>
        <row r="868">
          <cell r="B868" t="str">
            <v>Nov 2017</v>
          </cell>
          <cell r="D868" t="str">
            <v>LGINE691</v>
          </cell>
          <cell r="J868">
            <v>22106266.28632737</v>
          </cell>
          <cell r="L868">
            <v>56173.568892060553</v>
          </cell>
          <cell r="M868">
            <v>53390.728736162804</v>
          </cell>
          <cell r="N868">
            <v>51838.285155796584</v>
          </cell>
          <cell r="AO868">
            <v>-91995.6</v>
          </cell>
          <cell r="AP868">
            <v>859.63</v>
          </cell>
          <cell r="AQ868">
            <v>141846.69</v>
          </cell>
          <cell r="AU868">
            <v>-310.58</v>
          </cell>
        </row>
        <row r="869">
          <cell r="B869" t="str">
            <v>Nov 2017</v>
          </cell>
          <cell r="D869" t="str">
            <v>LGINE693</v>
          </cell>
          <cell r="J869">
            <v>113533842.20078257</v>
          </cell>
          <cell r="L869">
            <v>217748.70722707643</v>
          </cell>
          <cell r="M869">
            <v>212274.66045093644</v>
          </cell>
          <cell r="N869">
            <v>208828.31179066401</v>
          </cell>
          <cell r="AO869">
            <v>-472472.99</v>
          </cell>
          <cell r="AP869">
            <v>5085.5600000000004</v>
          </cell>
          <cell r="AQ869">
            <v>606865.37</v>
          </cell>
          <cell r="AU869">
            <v>-1595.08</v>
          </cell>
        </row>
        <row r="870">
          <cell r="B870" t="str">
            <v>Nov 2017</v>
          </cell>
          <cell r="D870" t="str">
            <v>LGINE694</v>
          </cell>
        </row>
        <row r="871">
          <cell r="B871" t="str">
            <v>Nov 2017</v>
          </cell>
          <cell r="D871" t="str">
            <v>LGMLE570</v>
          </cell>
          <cell r="J871">
            <v>312844.9192713598</v>
          </cell>
          <cell r="AO871">
            <v>-1301.9100000000001</v>
          </cell>
          <cell r="AP871">
            <v>0</v>
          </cell>
          <cell r="AQ871">
            <v>3239.25</v>
          </cell>
          <cell r="AU871">
            <v>-4.4000000000000004</v>
          </cell>
        </row>
        <row r="872">
          <cell r="B872" t="str">
            <v>Nov 2017</v>
          </cell>
          <cell r="D872" t="str">
            <v>LGMLE571</v>
          </cell>
        </row>
        <row r="873">
          <cell r="B873" t="str">
            <v>Nov 2017</v>
          </cell>
          <cell r="D873" t="str">
            <v>LGMLE572</v>
          </cell>
        </row>
        <row r="874">
          <cell r="B874" t="str">
            <v>Nov 2017</v>
          </cell>
          <cell r="D874" t="str">
            <v>LGMLE573</v>
          </cell>
          <cell r="J874">
            <v>256122.41705014673</v>
          </cell>
          <cell r="AO874">
            <v>-1065.8599999999999</v>
          </cell>
          <cell r="AP874">
            <v>0</v>
          </cell>
          <cell r="AQ874">
            <v>2950.66</v>
          </cell>
          <cell r="AU874">
            <v>-3.6</v>
          </cell>
        </row>
        <row r="875">
          <cell r="B875" t="str">
            <v>Nov 2017</v>
          </cell>
          <cell r="D875" t="str">
            <v>LGMLE574</v>
          </cell>
        </row>
        <row r="876">
          <cell r="B876" t="str">
            <v>Nov 2017</v>
          </cell>
          <cell r="D876" t="str">
            <v>LGRSE411</v>
          </cell>
        </row>
        <row r="877">
          <cell r="B877" t="str">
            <v>Nov 2017</v>
          </cell>
          <cell r="D877" t="str">
            <v>LGRSE511</v>
          </cell>
          <cell r="J877">
            <v>261641558.77304608</v>
          </cell>
          <cell r="AO877">
            <v>-1088825.74</v>
          </cell>
          <cell r="AP877">
            <v>827744.52</v>
          </cell>
          <cell r="AQ877">
            <v>3034263.51</v>
          </cell>
          <cell r="AU877">
            <v>-3675.89</v>
          </cell>
        </row>
        <row r="878">
          <cell r="B878" t="str">
            <v>Nov 2017</v>
          </cell>
          <cell r="D878" t="str">
            <v>LGRSE519</v>
          </cell>
        </row>
        <row r="879">
          <cell r="B879" t="str">
            <v>Nov 2017</v>
          </cell>
          <cell r="D879" t="str">
            <v>LGRSE540</v>
          </cell>
        </row>
        <row r="880">
          <cell r="B880" t="str">
            <v>Nov 2017</v>
          </cell>
          <cell r="D880" t="str">
            <v>LGRSE543</v>
          </cell>
        </row>
        <row r="881">
          <cell r="B881" t="str">
            <v>Nov 2017</v>
          </cell>
          <cell r="D881" t="str">
            <v>LGRSE547</v>
          </cell>
        </row>
        <row r="882">
          <cell r="B882" t="str">
            <v>Nov 2017</v>
          </cell>
          <cell r="D882" t="str">
            <v>LGCME551DS</v>
          </cell>
        </row>
        <row r="883">
          <cell r="B883" t="str">
            <v>Nov 2017</v>
          </cell>
          <cell r="D883" t="str">
            <v>LGCME651DS</v>
          </cell>
        </row>
        <row r="884">
          <cell r="B884" t="str">
            <v>Nov 2017</v>
          </cell>
          <cell r="D884" t="str">
            <v>LGCME561DS</v>
          </cell>
        </row>
        <row r="885">
          <cell r="B885" t="str">
            <v>Nov 2017</v>
          </cell>
          <cell r="D885" t="str">
            <v>LGCME561PF</v>
          </cell>
        </row>
        <row r="886">
          <cell r="B886" t="str">
            <v>Nov 2017</v>
          </cell>
          <cell r="D886" t="str">
            <v>LGCME563DS</v>
          </cell>
        </row>
        <row r="887">
          <cell r="B887" t="str">
            <v>Nov 2017</v>
          </cell>
          <cell r="D887" t="str">
            <v>LGCME567PF</v>
          </cell>
        </row>
        <row r="888">
          <cell r="B888" t="str">
            <v>Nov 2017</v>
          </cell>
          <cell r="D888" t="str">
            <v>LGCME569</v>
          </cell>
        </row>
        <row r="889">
          <cell r="B889" t="str">
            <v>Nov 2017</v>
          </cell>
          <cell r="D889" t="str">
            <v>LGINE661DO</v>
          </cell>
        </row>
        <row r="890">
          <cell r="B890" t="str">
            <v>Nov 2017</v>
          </cell>
          <cell r="D890" t="str">
            <v>LGINE661DS</v>
          </cell>
        </row>
        <row r="891">
          <cell r="B891" t="str">
            <v>Nov 2017</v>
          </cell>
          <cell r="D891" t="str">
            <v>LGINE661PD</v>
          </cell>
        </row>
        <row r="892">
          <cell r="B892" t="str">
            <v>Nov 2017</v>
          </cell>
          <cell r="D892" t="str">
            <v>LGINE661PO</v>
          </cell>
        </row>
        <row r="893">
          <cell r="B893" t="str">
            <v>Nov 2017</v>
          </cell>
          <cell r="D893" t="str">
            <v>LGINE663DO</v>
          </cell>
        </row>
        <row r="894">
          <cell r="B894" t="str">
            <v>Nov 2017</v>
          </cell>
          <cell r="D894" t="str">
            <v>LGINE663DS</v>
          </cell>
        </row>
        <row r="895">
          <cell r="B895" t="str">
            <v>Nov 2017</v>
          </cell>
          <cell r="D895" t="str">
            <v>LGINE663PD</v>
          </cell>
        </row>
        <row r="896">
          <cell r="B896" t="str">
            <v>Nov 2017</v>
          </cell>
          <cell r="D896" t="str">
            <v>LGINE663PO</v>
          </cell>
        </row>
        <row r="897">
          <cell r="B897" t="str">
            <v>Nov 2017</v>
          </cell>
          <cell r="D897" t="str">
            <v>LGINE691DO</v>
          </cell>
        </row>
        <row r="898">
          <cell r="B898" t="str">
            <v>Nov 2017</v>
          </cell>
          <cell r="D898" t="str">
            <v>LGINE693DO</v>
          </cell>
        </row>
        <row r="899">
          <cell r="B899" t="str">
            <v>Nov 2017</v>
          </cell>
          <cell r="D899" t="str">
            <v>LGINE643DO</v>
          </cell>
        </row>
        <row r="900">
          <cell r="B900" t="str">
            <v>Nov 2017</v>
          </cell>
          <cell r="D900" t="str">
            <v>LGRSE521</v>
          </cell>
          <cell r="G900">
            <v>31119</v>
          </cell>
          <cell r="I900">
            <v>3659.312444592666</v>
          </cell>
          <cell r="J900">
            <v>34778.312444592666</v>
          </cell>
          <cell r="AO900">
            <v>-144.72999999999999</v>
          </cell>
          <cell r="AP900">
            <v>96.86</v>
          </cell>
          <cell r="AQ900">
            <v>354.93</v>
          </cell>
          <cell r="AU900">
            <v>-0.49</v>
          </cell>
        </row>
        <row r="901">
          <cell r="B901" t="str">
            <v>Nov 2017</v>
          </cell>
          <cell r="D901" t="str">
            <v>LGRSE523</v>
          </cell>
        </row>
        <row r="902">
          <cell r="B902" t="str">
            <v>Nov 2017</v>
          </cell>
          <cell r="D902" t="str">
            <v>LGRSE527</v>
          </cell>
        </row>
        <row r="903">
          <cell r="B903" t="str">
            <v>Nov 2017</v>
          </cell>
          <cell r="D903" t="str">
            <v>LGRSE529</v>
          </cell>
        </row>
        <row r="904">
          <cell r="B904" t="str">
            <v>Nov 2017</v>
          </cell>
          <cell r="D904" t="str">
            <v>LGCME520</v>
          </cell>
        </row>
        <row r="905">
          <cell r="B905" t="str">
            <v>Nov 2017</v>
          </cell>
          <cell r="D905" t="str">
            <v>LGCME522</v>
          </cell>
        </row>
        <row r="906">
          <cell r="B906" t="str">
            <v>Nov 2017</v>
          </cell>
          <cell r="D906" t="str">
            <v>LGCME526</v>
          </cell>
        </row>
        <row r="907">
          <cell r="B907" t="str">
            <v>Nov 2017</v>
          </cell>
          <cell r="D907" t="str">
            <v>LGCME528</v>
          </cell>
        </row>
        <row r="908">
          <cell r="B908" t="str">
            <v>Nov 2017</v>
          </cell>
          <cell r="D908" t="str">
            <v>LGCME563PF</v>
          </cell>
        </row>
        <row r="909">
          <cell r="B909" t="str">
            <v>Nov 2017</v>
          </cell>
          <cell r="D909" t="str">
            <v>LGCME569PF</v>
          </cell>
        </row>
        <row r="910">
          <cell r="B910" t="str">
            <v>Nov 2017</v>
          </cell>
          <cell r="D910" t="str">
            <v>LGCSR790</v>
          </cell>
          <cell r="AO910">
            <v>0</v>
          </cell>
          <cell r="AP910">
            <v>0</v>
          </cell>
          <cell r="AQ910">
            <v>0</v>
          </cell>
          <cell r="AU910">
            <v>0</v>
          </cell>
        </row>
        <row r="911">
          <cell r="B911" t="str">
            <v>Nov 2017</v>
          </cell>
          <cell r="D911" t="str">
            <v>LGCSR791</v>
          </cell>
        </row>
        <row r="912">
          <cell r="B912" t="str">
            <v>Nov 2017</v>
          </cell>
          <cell r="D912" t="str">
            <v>LGCSR792</v>
          </cell>
        </row>
        <row r="913">
          <cell r="B913" t="str">
            <v>Nov 2017</v>
          </cell>
          <cell r="D913" t="str">
            <v>LGCSR793</v>
          </cell>
        </row>
        <row r="914">
          <cell r="B914" t="str">
            <v>Nov 2017</v>
          </cell>
          <cell r="D914" t="str">
            <v>LGINE551DO</v>
          </cell>
        </row>
        <row r="915">
          <cell r="B915" t="str">
            <v>Nov 2017</v>
          </cell>
          <cell r="D915" t="str">
            <v>LGINE551DS</v>
          </cell>
        </row>
        <row r="916">
          <cell r="B916" t="str">
            <v>Nov 2017</v>
          </cell>
          <cell r="D916" t="str">
            <v>LGINE651DO</v>
          </cell>
        </row>
        <row r="917">
          <cell r="B917" t="str">
            <v>Nov 2017</v>
          </cell>
          <cell r="D917" t="str">
            <v>LGINE651DS</v>
          </cell>
        </row>
        <row r="918">
          <cell r="B918" t="str">
            <v>Nov 2017</v>
          </cell>
          <cell r="D918" t="str">
            <v>LGINELRI</v>
          </cell>
        </row>
        <row r="919">
          <cell r="B919" t="str">
            <v>Nov 2017</v>
          </cell>
          <cell r="D919" t="str">
            <v>LGCME597</v>
          </cell>
        </row>
        <row r="920">
          <cell r="B920" t="str">
            <v>Nov 2017</v>
          </cell>
          <cell r="D920" t="str">
            <v>LGCME643</v>
          </cell>
        </row>
        <row r="921">
          <cell r="B921" t="str">
            <v>Nov 2017</v>
          </cell>
          <cell r="D921" t="str">
            <v>LGCME705</v>
          </cell>
        </row>
        <row r="922">
          <cell r="B922" t="str">
            <v>Nov 2017</v>
          </cell>
          <cell r="D922" t="str">
            <v>LGCME706</v>
          </cell>
        </row>
        <row r="923">
          <cell r="B923" t="str">
            <v>Nov 2017</v>
          </cell>
          <cell r="D923" t="str">
            <v>LGCME707</v>
          </cell>
        </row>
        <row r="924">
          <cell r="B924" t="str">
            <v>Nov 2017</v>
          </cell>
          <cell r="D924" t="str">
            <v>LGCMELRI</v>
          </cell>
        </row>
        <row r="925">
          <cell r="B925" t="str">
            <v>Nov 2017</v>
          </cell>
          <cell r="D925" t="str">
            <v>LGE_EVC</v>
          </cell>
        </row>
        <row r="926">
          <cell r="B926" t="str">
            <v>Nov 2017</v>
          </cell>
          <cell r="D926" t="str">
            <v>LGE_EVSE1</v>
          </cell>
        </row>
        <row r="927">
          <cell r="B927" t="str">
            <v>Nov 2017</v>
          </cell>
          <cell r="D927" t="str">
            <v>LGE_EVSE2</v>
          </cell>
        </row>
        <row r="928">
          <cell r="B928" t="str">
            <v>Dec 2017</v>
          </cell>
          <cell r="D928" t="str">
            <v>LGINE682</v>
          </cell>
        </row>
        <row r="929">
          <cell r="B929" t="str">
            <v>Dec 2017</v>
          </cell>
          <cell r="D929" t="str">
            <v>LGINE683</v>
          </cell>
        </row>
        <row r="930">
          <cell r="B930" t="str">
            <v>Dec 2017</v>
          </cell>
          <cell r="D930" t="str">
            <v>LGCME451</v>
          </cell>
        </row>
        <row r="931">
          <cell r="B931" t="str">
            <v>Dec 2017</v>
          </cell>
          <cell r="D931" t="str">
            <v>LGCME550</v>
          </cell>
        </row>
        <row r="932">
          <cell r="B932" t="str">
            <v>Dec 2017</v>
          </cell>
          <cell r="D932" t="str">
            <v>LGCME551</v>
          </cell>
          <cell r="J932">
            <v>33470961.512701418</v>
          </cell>
          <cell r="AO932">
            <v>-141588.73000000001</v>
          </cell>
          <cell r="AP932">
            <v>114481.74</v>
          </cell>
          <cell r="AQ932">
            <v>570737.14</v>
          </cell>
          <cell r="AU932">
            <v>-5222.5600000000004</v>
          </cell>
        </row>
        <row r="933">
          <cell r="B933" t="str">
            <v>Dec 2017</v>
          </cell>
          <cell r="D933" t="str">
            <v>LGCME551UM</v>
          </cell>
        </row>
        <row r="934">
          <cell r="B934" t="str">
            <v>Dec 2017</v>
          </cell>
          <cell r="D934" t="str">
            <v>LGCME552</v>
          </cell>
        </row>
        <row r="935">
          <cell r="B935" t="str">
            <v>Dec 2017</v>
          </cell>
          <cell r="D935" t="str">
            <v>LGCME557</v>
          </cell>
        </row>
        <row r="936">
          <cell r="B936" t="str">
            <v>Dec 2017</v>
          </cell>
          <cell r="D936" t="str">
            <v>LGCME561</v>
          </cell>
          <cell r="J936">
            <v>134043057.69248588</v>
          </cell>
          <cell r="M936">
            <v>346922.50531797175</v>
          </cell>
          <cell r="AO936">
            <v>-567028.43000000005</v>
          </cell>
          <cell r="AP936">
            <v>89743.16</v>
          </cell>
          <cell r="AQ936">
            <v>458619.53</v>
          </cell>
          <cell r="AU936">
            <v>-20915.09</v>
          </cell>
        </row>
        <row r="937">
          <cell r="B937" t="str">
            <v>Dec 2017</v>
          </cell>
          <cell r="D937" t="str">
            <v>LGCME563</v>
          </cell>
          <cell r="J937">
            <v>12309282.40010871</v>
          </cell>
          <cell r="M937">
            <v>24591.382768157047</v>
          </cell>
          <cell r="AO937">
            <v>-52070.68</v>
          </cell>
          <cell r="AP937">
            <v>7451.1</v>
          </cell>
          <cell r="AQ937">
            <v>39357.730000000003</v>
          </cell>
          <cell r="AU937">
            <v>-1920.65</v>
          </cell>
        </row>
        <row r="938">
          <cell r="B938" t="str">
            <v>Dec 2017</v>
          </cell>
          <cell r="D938" t="str">
            <v>LGCME567</v>
          </cell>
        </row>
        <row r="939">
          <cell r="B939" t="str">
            <v>Dec 2017</v>
          </cell>
          <cell r="D939" t="str">
            <v>LGCME591</v>
          </cell>
          <cell r="J939">
            <v>65887389.528760292</v>
          </cell>
          <cell r="L939">
            <v>156721.00424132796</v>
          </cell>
          <cell r="M939">
            <v>134104.04602848471</v>
          </cell>
          <cell r="N939">
            <v>130797.13289431436</v>
          </cell>
          <cell r="AO939">
            <v>-278716.58</v>
          </cell>
          <cell r="AP939">
            <v>43182.68</v>
          </cell>
          <cell r="AQ939">
            <v>216800.44</v>
          </cell>
          <cell r="AU939">
            <v>-10280.58</v>
          </cell>
        </row>
        <row r="940">
          <cell r="B940" t="str">
            <v>Dec 2017</v>
          </cell>
          <cell r="D940" t="str">
            <v>LGCME593</v>
          </cell>
          <cell r="J940">
            <v>34307375.780449331</v>
          </cell>
          <cell r="L940">
            <v>119328.54087730417</v>
          </cell>
          <cell r="M940">
            <v>107662.17111463788</v>
          </cell>
          <cell r="N940">
            <v>104956.72588455569</v>
          </cell>
          <cell r="AO940">
            <v>-145126.93</v>
          </cell>
          <cell r="AP940">
            <v>19078.2</v>
          </cell>
          <cell r="AQ940">
            <v>101743.91</v>
          </cell>
          <cell r="AU940">
            <v>-5353.07</v>
          </cell>
        </row>
        <row r="941">
          <cell r="B941" t="str">
            <v>Dec 2017</v>
          </cell>
          <cell r="D941" t="str">
            <v>LGCME650</v>
          </cell>
          <cell r="J941">
            <v>72915560.83115001</v>
          </cell>
          <cell r="AO941">
            <v>-308447.13</v>
          </cell>
          <cell r="AP941">
            <v>247250.25</v>
          </cell>
          <cell r="AQ941">
            <v>1278006.54</v>
          </cell>
          <cell r="AU941">
            <v>-11377.2</v>
          </cell>
        </row>
        <row r="942">
          <cell r="B942" t="str">
            <v>Dec 2017</v>
          </cell>
          <cell r="D942" t="str">
            <v>LGCME651</v>
          </cell>
        </row>
        <row r="943">
          <cell r="B943" t="str">
            <v>Dec 2017</v>
          </cell>
          <cell r="D943" t="str">
            <v>LGCME652</v>
          </cell>
        </row>
        <row r="944">
          <cell r="B944" t="str">
            <v>Dec 2017</v>
          </cell>
          <cell r="D944" t="str">
            <v>LGCME657</v>
          </cell>
        </row>
        <row r="945">
          <cell r="B945" t="str">
            <v>Dec 2017</v>
          </cell>
          <cell r="D945" t="str">
            <v>LGCME671</v>
          </cell>
          <cell r="J945">
            <v>4888000</v>
          </cell>
          <cell r="N945">
            <v>9540</v>
          </cell>
          <cell r="AO945">
            <v>-20677.2</v>
          </cell>
          <cell r="AP945">
            <v>0</v>
          </cell>
          <cell r="AQ945">
            <v>17863.27</v>
          </cell>
          <cell r="AU945">
            <v>-762.69</v>
          </cell>
        </row>
        <row r="946">
          <cell r="B946" t="str">
            <v>Dec 2017</v>
          </cell>
          <cell r="D946" t="str">
            <v>LGCSR760</v>
          </cell>
        </row>
        <row r="947">
          <cell r="B947" t="str">
            <v>Dec 2017</v>
          </cell>
          <cell r="D947" t="str">
            <v>LGCSR780</v>
          </cell>
        </row>
        <row r="948">
          <cell r="B948" t="str">
            <v>Dec 2017</v>
          </cell>
          <cell r="D948" t="str">
            <v>LGINE599</v>
          </cell>
          <cell r="J948">
            <v>9529000</v>
          </cell>
          <cell r="M948">
            <v>15285.85216287472</v>
          </cell>
          <cell r="AO948">
            <v>-40309.54</v>
          </cell>
          <cell r="AP948">
            <v>0</v>
          </cell>
          <cell r="AQ948">
            <v>35977.589999999997</v>
          </cell>
          <cell r="AU948">
            <v>-1486.83</v>
          </cell>
        </row>
        <row r="949">
          <cell r="B949" t="str">
            <v>Dec 2017</v>
          </cell>
          <cell r="D949" t="str">
            <v>LGINE643</v>
          </cell>
          <cell r="J949">
            <v>98176469.294958889</v>
          </cell>
          <cell r="L949">
            <v>199439.42306586375</v>
          </cell>
          <cell r="M949">
            <v>184031.78809544933</v>
          </cell>
          <cell r="N949">
            <v>175326.39147071677</v>
          </cell>
          <cell r="AO949">
            <v>-415305.72</v>
          </cell>
          <cell r="AP949">
            <v>0</v>
          </cell>
          <cell r="AQ949">
            <v>419209.18</v>
          </cell>
          <cell r="AU949">
            <v>-15318.73</v>
          </cell>
        </row>
        <row r="950">
          <cell r="B950" t="str">
            <v>Dec 2017</v>
          </cell>
          <cell r="D950" t="str">
            <v>LGINE661</v>
          </cell>
          <cell r="J950">
            <v>20029422.121300414</v>
          </cell>
          <cell r="M950">
            <v>54811.122433564698</v>
          </cell>
          <cell r="AO950">
            <v>-84728.38</v>
          </cell>
          <cell r="AP950">
            <v>933.25</v>
          </cell>
          <cell r="AQ950">
            <v>117481.68</v>
          </cell>
          <cell r="AU950">
            <v>-3125.24</v>
          </cell>
        </row>
        <row r="951">
          <cell r="B951" t="str">
            <v>Dec 2017</v>
          </cell>
          <cell r="D951" t="str">
            <v>LGINE663</v>
          </cell>
          <cell r="J951">
            <v>1147461.152198887</v>
          </cell>
          <cell r="M951">
            <v>4085.6131610310636</v>
          </cell>
          <cell r="AO951">
            <v>-4853.99</v>
          </cell>
          <cell r="AP951">
            <v>183.83</v>
          </cell>
          <cell r="AQ951">
            <v>5691.43</v>
          </cell>
          <cell r="AU951">
            <v>-179.04</v>
          </cell>
        </row>
        <row r="952">
          <cell r="B952" t="str">
            <v>Dec 2017</v>
          </cell>
          <cell r="D952" t="str">
            <v>LGINE691</v>
          </cell>
          <cell r="J952">
            <v>23149623.490604728</v>
          </cell>
          <cell r="L952">
            <v>59448.798113904828</v>
          </cell>
          <cell r="M952">
            <v>55922.254483783385</v>
          </cell>
          <cell r="N952">
            <v>54511.847237411392</v>
          </cell>
          <cell r="AO952">
            <v>-97927.45</v>
          </cell>
          <cell r="AP952">
            <v>1126.8800000000001</v>
          </cell>
          <cell r="AQ952">
            <v>132818.19</v>
          </cell>
          <cell r="AU952">
            <v>-3612.1</v>
          </cell>
        </row>
        <row r="953">
          <cell r="B953" t="str">
            <v>Dec 2017</v>
          </cell>
          <cell r="D953" t="str">
            <v>LGINE693</v>
          </cell>
          <cell r="J953">
            <v>116192785.37850234</v>
          </cell>
          <cell r="L953">
            <v>229360.60826992791</v>
          </cell>
          <cell r="M953">
            <v>220902.08636966895</v>
          </cell>
          <cell r="N953">
            <v>216664.56985016592</v>
          </cell>
          <cell r="AO953">
            <v>-491518.28</v>
          </cell>
          <cell r="AP953">
            <v>6371.53</v>
          </cell>
          <cell r="AQ953">
            <v>553415.13</v>
          </cell>
          <cell r="AU953">
            <v>-18129.86</v>
          </cell>
        </row>
        <row r="954">
          <cell r="B954" t="str">
            <v>Dec 2017</v>
          </cell>
          <cell r="D954" t="str">
            <v>LGINE694</v>
          </cell>
        </row>
        <row r="955">
          <cell r="B955" t="str">
            <v>Dec 2017</v>
          </cell>
          <cell r="D955" t="str">
            <v>LGMLE570</v>
          </cell>
          <cell r="J955">
            <v>359373.05117818603</v>
          </cell>
          <cell r="AO955">
            <v>-1520.22</v>
          </cell>
          <cell r="AP955">
            <v>0</v>
          </cell>
          <cell r="AQ955">
            <v>2823.21</v>
          </cell>
          <cell r="AU955">
            <v>-56.07</v>
          </cell>
        </row>
        <row r="956">
          <cell r="B956" t="str">
            <v>Dec 2017</v>
          </cell>
          <cell r="D956" t="str">
            <v>LGMLE571</v>
          </cell>
        </row>
        <row r="957">
          <cell r="B957" t="str">
            <v>Dec 2017</v>
          </cell>
          <cell r="D957" t="str">
            <v>LGMLE572</v>
          </cell>
        </row>
        <row r="958">
          <cell r="B958" t="str">
            <v>Dec 2017</v>
          </cell>
          <cell r="D958" t="str">
            <v>LGMLE573</v>
          </cell>
          <cell r="J958">
            <v>280593.39951227402</v>
          </cell>
          <cell r="AO958">
            <v>-1186.97</v>
          </cell>
          <cell r="AP958">
            <v>0</v>
          </cell>
          <cell r="AQ958">
            <v>2452.29</v>
          </cell>
          <cell r="AU958">
            <v>-43.78</v>
          </cell>
        </row>
        <row r="959">
          <cell r="B959" t="str">
            <v>Dec 2017</v>
          </cell>
          <cell r="D959" t="str">
            <v>LGMLE574</v>
          </cell>
        </row>
        <row r="960">
          <cell r="B960" t="str">
            <v>Dec 2017</v>
          </cell>
          <cell r="D960" t="str">
            <v>LGRSE411</v>
          </cell>
        </row>
        <row r="961">
          <cell r="B961" t="str">
            <v>Dec 2017</v>
          </cell>
          <cell r="D961" t="str">
            <v>LGRSE511</v>
          </cell>
          <cell r="J961">
            <v>364671781.65248936</v>
          </cell>
          <cell r="AO961">
            <v>-1542633.18</v>
          </cell>
          <cell r="AP961">
            <v>1347006.89</v>
          </cell>
          <cell r="AQ961">
            <v>2796451.25</v>
          </cell>
          <cell r="AU961">
            <v>-56900.68</v>
          </cell>
        </row>
        <row r="962">
          <cell r="B962" t="str">
            <v>Dec 2017</v>
          </cell>
          <cell r="D962" t="str">
            <v>LGRSE519</v>
          </cell>
        </row>
        <row r="963">
          <cell r="B963" t="str">
            <v>Dec 2017</v>
          </cell>
          <cell r="D963" t="str">
            <v>LGRSE540</v>
          </cell>
        </row>
        <row r="964">
          <cell r="B964" t="str">
            <v>Dec 2017</v>
          </cell>
          <cell r="D964" t="str">
            <v>LGRSE543</v>
          </cell>
        </row>
        <row r="965">
          <cell r="B965" t="str">
            <v>Dec 2017</v>
          </cell>
          <cell r="D965" t="str">
            <v>LGRSE547</v>
          </cell>
        </row>
        <row r="966">
          <cell r="B966" t="str">
            <v>Dec 2017</v>
          </cell>
          <cell r="D966" t="str">
            <v>LGCME551DS</v>
          </cell>
        </row>
        <row r="967">
          <cell r="B967" t="str">
            <v>Dec 2017</v>
          </cell>
          <cell r="D967" t="str">
            <v>LGCME651DS</v>
          </cell>
        </row>
        <row r="968">
          <cell r="B968" t="str">
            <v>Dec 2017</v>
          </cell>
          <cell r="D968" t="str">
            <v>LGCME561DS</v>
          </cell>
        </row>
        <row r="969">
          <cell r="B969" t="str">
            <v>Dec 2017</v>
          </cell>
          <cell r="D969" t="str">
            <v>LGCME561PF</v>
          </cell>
        </row>
        <row r="970">
          <cell r="B970" t="str">
            <v>Dec 2017</v>
          </cell>
          <cell r="D970" t="str">
            <v>LGCME563DS</v>
          </cell>
        </row>
        <row r="971">
          <cell r="B971" t="str">
            <v>Dec 2017</v>
          </cell>
          <cell r="D971" t="str">
            <v>LGCME567PF</v>
          </cell>
        </row>
        <row r="972">
          <cell r="B972" t="str">
            <v>Dec 2017</v>
          </cell>
          <cell r="D972" t="str">
            <v>LGCME569</v>
          </cell>
        </row>
        <row r="973">
          <cell r="B973" t="str">
            <v>Dec 2017</v>
          </cell>
          <cell r="D973" t="str">
            <v>LGINE661DO</v>
          </cell>
        </row>
        <row r="974">
          <cell r="B974" t="str">
            <v>Dec 2017</v>
          </cell>
          <cell r="D974" t="str">
            <v>LGINE661DS</v>
          </cell>
        </row>
        <row r="975">
          <cell r="B975" t="str">
            <v>Dec 2017</v>
          </cell>
          <cell r="D975" t="str">
            <v>LGINE661PD</v>
          </cell>
        </row>
        <row r="976">
          <cell r="B976" t="str">
            <v>Dec 2017</v>
          </cell>
          <cell r="D976" t="str">
            <v>LGINE661PO</v>
          </cell>
        </row>
        <row r="977">
          <cell r="B977" t="str">
            <v>Dec 2017</v>
          </cell>
          <cell r="D977" t="str">
            <v>LGINE663DO</v>
          </cell>
        </row>
        <row r="978">
          <cell r="B978" t="str">
            <v>Dec 2017</v>
          </cell>
          <cell r="D978" t="str">
            <v>LGINE663DS</v>
          </cell>
        </row>
        <row r="979">
          <cell r="B979" t="str">
            <v>Dec 2017</v>
          </cell>
          <cell r="D979" t="str">
            <v>LGINE663PD</v>
          </cell>
        </row>
        <row r="980">
          <cell r="B980" t="str">
            <v>Dec 2017</v>
          </cell>
          <cell r="D980" t="str">
            <v>LGINE663PO</v>
          </cell>
        </row>
        <row r="981">
          <cell r="B981" t="str">
            <v>Dec 2017</v>
          </cell>
          <cell r="D981" t="str">
            <v>LGINE691DO</v>
          </cell>
        </row>
        <row r="982">
          <cell r="B982" t="str">
            <v>Dec 2017</v>
          </cell>
          <cell r="D982" t="str">
            <v>LGINE693DO</v>
          </cell>
        </row>
        <row r="983">
          <cell r="B983" t="str">
            <v>Dec 2017</v>
          </cell>
          <cell r="D983" t="str">
            <v>LGINE643DO</v>
          </cell>
        </row>
        <row r="984">
          <cell r="B984" t="str">
            <v>Dec 2017</v>
          </cell>
          <cell r="D984" t="str">
            <v>LGRSE521</v>
          </cell>
          <cell r="G984">
            <v>44612</v>
          </cell>
          <cell r="I984">
            <v>4699.8878646136072</v>
          </cell>
          <cell r="J984">
            <v>49311.887864613607</v>
          </cell>
          <cell r="AO984">
            <v>-208.6</v>
          </cell>
          <cell r="AP984">
            <v>155.11000000000001</v>
          </cell>
          <cell r="AQ984">
            <v>321.87</v>
          </cell>
          <cell r="AU984">
            <v>-7.69</v>
          </cell>
        </row>
        <row r="985">
          <cell r="B985" t="str">
            <v>Dec 2017</v>
          </cell>
          <cell r="D985" t="str">
            <v>LGRSE523</v>
          </cell>
        </row>
        <row r="986">
          <cell r="B986" t="str">
            <v>Dec 2017</v>
          </cell>
          <cell r="D986" t="str">
            <v>LGRSE527</v>
          </cell>
        </row>
        <row r="987">
          <cell r="B987" t="str">
            <v>Dec 2017</v>
          </cell>
          <cell r="D987" t="str">
            <v>LGRSE529</v>
          </cell>
        </row>
        <row r="988">
          <cell r="B988" t="str">
            <v>Dec 2017</v>
          </cell>
          <cell r="D988" t="str">
            <v>LGCME520</v>
          </cell>
        </row>
        <row r="989">
          <cell r="B989" t="str">
            <v>Dec 2017</v>
          </cell>
          <cell r="D989" t="str">
            <v>LGCME522</v>
          </cell>
        </row>
        <row r="990">
          <cell r="B990" t="str">
            <v>Dec 2017</v>
          </cell>
          <cell r="D990" t="str">
            <v>LGCME526</v>
          </cell>
        </row>
        <row r="991">
          <cell r="B991" t="str">
            <v>Dec 2017</v>
          </cell>
          <cell r="D991" t="str">
            <v>LGCME528</v>
          </cell>
        </row>
        <row r="992">
          <cell r="B992" t="str">
            <v>Dec 2017</v>
          </cell>
          <cell r="D992" t="str">
            <v>LGCME563PF</v>
          </cell>
        </row>
        <row r="993">
          <cell r="B993" t="str">
            <v>Dec 2017</v>
          </cell>
          <cell r="D993" t="str">
            <v>LGCME569PF</v>
          </cell>
        </row>
        <row r="994">
          <cell r="B994" t="str">
            <v>Dec 2017</v>
          </cell>
          <cell r="D994" t="str">
            <v>LGCSR790</v>
          </cell>
          <cell r="AO994">
            <v>0</v>
          </cell>
          <cell r="AP994">
            <v>0</v>
          </cell>
          <cell r="AQ994">
            <v>0</v>
          </cell>
          <cell r="AU994">
            <v>0</v>
          </cell>
        </row>
        <row r="995">
          <cell r="B995" t="str">
            <v>Dec 2017</v>
          </cell>
          <cell r="D995" t="str">
            <v>LGCSR791</v>
          </cell>
        </row>
        <row r="996">
          <cell r="B996" t="str">
            <v>Dec 2017</v>
          </cell>
          <cell r="D996" t="str">
            <v>LGCSR792</v>
          </cell>
        </row>
        <row r="997">
          <cell r="B997" t="str">
            <v>Dec 2017</v>
          </cell>
          <cell r="D997" t="str">
            <v>LGCSR793</v>
          </cell>
        </row>
        <row r="998">
          <cell r="B998" t="str">
            <v>Dec 2017</v>
          </cell>
          <cell r="D998" t="str">
            <v>LGINE551DO</v>
          </cell>
        </row>
        <row r="999">
          <cell r="B999" t="str">
            <v>Dec 2017</v>
          </cell>
          <cell r="D999" t="str">
            <v>LGINE551DS</v>
          </cell>
        </row>
        <row r="1000">
          <cell r="B1000" t="str">
            <v>Dec 2017</v>
          </cell>
          <cell r="D1000" t="str">
            <v>LGINE651DO</v>
          </cell>
        </row>
        <row r="1001">
          <cell r="B1001" t="str">
            <v>Dec 2017</v>
          </cell>
          <cell r="D1001" t="str">
            <v>LGINE651DS</v>
          </cell>
        </row>
        <row r="1002">
          <cell r="B1002" t="str">
            <v>Dec 2017</v>
          </cell>
          <cell r="D1002" t="str">
            <v>LGINELRI</v>
          </cell>
        </row>
        <row r="1003">
          <cell r="B1003" t="str">
            <v>Dec 2017</v>
          </cell>
          <cell r="D1003" t="str">
            <v>LGCME597</v>
          </cell>
        </row>
        <row r="1004">
          <cell r="B1004" t="str">
            <v>Dec 2017</v>
          </cell>
          <cell r="D1004" t="str">
            <v>LGCME643</v>
          </cell>
        </row>
        <row r="1005">
          <cell r="B1005" t="str">
            <v>Dec 2017</v>
          </cell>
          <cell r="D1005" t="str">
            <v>LGCME705</v>
          </cell>
        </row>
        <row r="1006">
          <cell r="B1006" t="str">
            <v>Dec 2017</v>
          </cell>
          <cell r="D1006" t="str">
            <v>LGCME706</v>
          </cell>
        </row>
        <row r="1007">
          <cell r="B1007" t="str">
            <v>Dec 2017</v>
          </cell>
          <cell r="D1007" t="str">
            <v>LGCME707</v>
          </cell>
        </row>
        <row r="1008">
          <cell r="B1008" t="str">
            <v>Dec 2017</v>
          </cell>
          <cell r="D1008" t="str">
            <v>LGCMELRI</v>
          </cell>
        </row>
        <row r="1009">
          <cell r="B1009" t="str">
            <v>Dec 2017</v>
          </cell>
          <cell r="D1009" t="str">
            <v>LGE_EVC</v>
          </cell>
        </row>
        <row r="1010">
          <cell r="B1010" t="str">
            <v>Dec 2017</v>
          </cell>
          <cell r="D1010" t="str">
            <v>LGE_EVSE1</v>
          </cell>
        </row>
        <row r="1011">
          <cell r="B1011" t="str">
            <v>Dec 2017</v>
          </cell>
          <cell r="D1011" t="str">
            <v>LGE_EVSE2</v>
          </cell>
        </row>
      </sheetData>
      <sheetData sheetId="13">
        <row r="4">
          <cell r="B4" t="str">
            <v>Jan 2018</v>
          </cell>
          <cell r="C4" t="str">
            <v>RLS</v>
          </cell>
          <cell r="E4">
            <v>68</v>
          </cell>
          <cell r="G4">
            <v>3961.6498515357152</v>
          </cell>
          <cell r="Q4">
            <v>629.79999999999995</v>
          </cell>
          <cell r="S4">
            <v>-18.260000000000002</v>
          </cell>
          <cell r="T4">
            <v>120.55</v>
          </cell>
          <cell r="U4">
            <v>-0.81</v>
          </cell>
          <cell r="W4">
            <v>731.28</v>
          </cell>
          <cell r="AF4" t="str">
            <v>20160201LGUM_201</v>
          </cell>
          <cell r="AH4" t="str">
            <v>201</v>
          </cell>
        </row>
        <row r="5">
          <cell r="B5" t="str">
            <v>Jan 2018</v>
          </cell>
          <cell r="C5" t="str">
            <v>RLS</v>
          </cell>
          <cell r="E5">
            <v>3242</v>
          </cell>
          <cell r="G5">
            <v>419883.82214164495</v>
          </cell>
          <cell r="Q5">
            <v>38350.410000000003</v>
          </cell>
          <cell r="S5">
            <v>-1111.73</v>
          </cell>
          <cell r="T5">
            <v>7340.44</v>
          </cell>
          <cell r="U5">
            <v>-49.07</v>
          </cell>
          <cell r="W5">
            <v>44530.05</v>
          </cell>
          <cell r="AF5" t="str">
            <v>20160201LGUM_203</v>
          </cell>
          <cell r="AH5" t="str">
            <v>203</v>
          </cell>
        </row>
        <row r="6">
          <cell r="B6" t="str">
            <v>Jan 2018</v>
          </cell>
          <cell r="C6" t="str">
            <v>RLS</v>
          </cell>
          <cell r="E6">
            <v>3262</v>
          </cell>
          <cell r="G6">
            <v>645125.58254790353</v>
          </cell>
          <cell r="Q6">
            <v>47712.87</v>
          </cell>
          <cell r="S6">
            <v>-1383.14</v>
          </cell>
          <cell r="T6">
            <v>9132.4599999999991</v>
          </cell>
          <cell r="U6">
            <v>-61.05</v>
          </cell>
          <cell r="W6">
            <v>55401.14</v>
          </cell>
          <cell r="AF6" t="str">
            <v>20160201LGUM_204</v>
          </cell>
          <cell r="AH6" t="str">
            <v>204</v>
          </cell>
        </row>
        <row r="7">
          <cell r="B7" t="str">
            <v>Jan 2018</v>
          </cell>
          <cell r="C7" t="str">
            <v>RLS</v>
          </cell>
          <cell r="E7">
            <v>82</v>
          </cell>
          <cell r="G7">
            <v>4511.7719491103489</v>
          </cell>
          <cell r="Q7">
            <v>1072.5600000000002</v>
          </cell>
          <cell r="S7">
            <v>-31.09</v>
          </cell>
          <cell r="T7">
            <v>205.29</v>
          </cell>
          <cell r="U7">
            <v>-1.37</v>
          </cell>
          <cell r="W7">
            <v>1245.3900000000001</v>
          </cell>
          <cell r="AF7" t="str">
            <v>20160201LGUM_206</v>
          </cell>
          <cell r="AH7" t="str">
            <v>206</v>
          </cell>
        </row>
        <row r="8">
          <cell r="B8" t="str">
            <v>Jan 2018</v>
          </cell>
          <cell r="C8" t="str">
            <v>RLS</v>
          </cell>
          <cell r="E8">
            <v>664</v>
          </cell>
          <cell r="G8">
            <v>138340.77427817727</v>
          </cell>
          <cell r="Q8">
            <v>11402.36</v>
          </cell>
          <cell r="S8">
            <v>-330.54</v>
          </cell>
          <cell r="T8">
            <v>2182.4699999999998</v>
          </cell>
          <cell r="U8">
            <v>-14.59</v>
          </cell>
          <cell r="W8">
            <v>13239.7</v>
          </cell>
          <cell r="AF8" t="str">
            <v>20160201LGUM_207</v>
          </cell>
          <cell r="AH8" t="str">
            <v>207</v>
          </cell>
        </row>
        <row r="9">
          <cell r="B9" t="str">
            <v>Jan 2018</v>
          </cell>
          <cell r="C9" t="str">
            <v>RLS</v>
          </cell>
          <cell r="E9">
            <v>1282</v>
          </cell>
          <cell r="G9">
            <v>116387.91593258076</v>
          </cell>
          <cell r="Q9">
            <v>19114.63</v>
          </cell>
          <cell r="S9">
            <v>-554.11</v>
          </cell>
          <cell r="T9">
            <v>3658.62</v>
          </cell>
          <cell r="U9">
            <v>-24.46</v>
          </cell>
          <cell r="W9">
            <v>22194.68</v>
          </cell>
          <cell r="AF9" t="str">
            <v>20160201LGUM_208</v>
          </cell>
          <cell r="AH9" t="str">
            <v>208</v>
          </cell>
        </row>
        <row r="10">
          <cell r="B10" t="str">
            <v>Jan 2018</v>
          </cell>
          <cell r="C10" t="str">
            <v>RLS</v>
          </cell>
          <cell r="E10">
            <v>37</v>
          </cell>
          <cell r="G10">
            <v>18882.387023406733</v>
          </cell>
          <cell r="Q10">
            <v>1132.95</v>
          </cell>
          <cell r="S10">
            <v>-32.840000000000003</v>
          </cell>
          <cell r="T10">
            <v>216.85</v>
          </cell>
          <cell r="U10">
            <v>-1.45</v>
          </cell>
          <cell r="W10">
            <v>1315.51</v>
          </cell>
          <cell r="AF10" t="str">
            <v>20160201LGUM_209</v>
          </cell>
          <cell r="AH10" t="str">
            <v>209</v>
          </cell>
        </row>
        <row r="11">
          <cell r="B11" t="str">
            <v>Jan 2018</v>
          </cell>
          <cell r="C11" t="str">
            <v>RLS</v>
          </cell>
          <cell r="E11">
            <v>305</v>
          </cell>
          <cell r="G11">
            <v>150102.40399304789</v>
          </cell>
          <cell r="Q11">
            <v>9542.91</v>
          </cell>
          <cell r="S11">
            <v>-276.64</v>
          </cell>
          <cell r="T11">
            <v>1826.56</v>
          </cell>
          <cell r="U11">
            <v>-12.21</v>
          </cell>
          <cell r="W11">
            <v>11080.62</v>
          </cell>
          <cell r="AF11" t="str">
            <v>20160201LGUM_210</v>
          </cell>
          <cell r="AH11" t="str">
            <v>210</v>
          </cell>
        </row>
        <row r="12">
          <cell r="B12" t="str">
            <v>Jan 2018</v>
          </cell>
          <cell r="C12" t="str">
            <v>RLS</v>
          </cell>
          <cell r="E12">
            <v>3457</v>
          </cell>
          <cell r="G12">
            <v>325527.76632699184</v>
          </cell>
          <cell r="Q12">
            <v>36858.259999999995</v>
          </cell>
          <cell r="S12">
            <v>-1068.48</v>
          </cell>
          <cell r="T12">
            <v>7054.84</v>
          </cell>
          <cell r="U12">
            <v>-47.16</v>
          </cell>
          <cell r="W12">
            <v>42797.46</v>
          </cell>
          <cell r="AF12" t="str">
            <v>20160201LGUM_252</v>
          </cell>
          <cell r="AH12" t="str">
            <v>252</v>
          </cell>
        </row>
        <row r="13">
          <cell r="B13" t="str">
            <v>Jan 2018</v>
          </cell>
          <cell r="C13" t="str">
            <v>RLS</v>
          </cell>
          <cell r="E13">
            <v>1905</v>
          </cell>
          <cell r="G13">
            <v>251323.90651053254</v>
          </cell>
          <cell r="Q13">
            <v>54178.2</v>
          </cell>
          <cell r="S13">
            <v>-1570.56</v>
          </cell>
          <cell r="T13">
            <v>10369.950000000001</v>
          </cell>
          <cell r="U13">
            <v>-69.319999999999993</v>
          </cell>
          <cell r="W13">
            <v>62908.27</v>
          </cell>
          <cell r="AF13" t="str">
            <v>20160201LGUM_266</v>
          </cell>
          <cell r="AH13" t="str">
            <v>266</v>
          </cell>
        </row>
        <row r="14">
          <cell r="B14" t="str">
            <v>Jan 2018</v>
          </cell>
          <cell r="C14" t="str">
            <v>RLS</v>
          </cell>
          <cell r="E14">
            <v>2133</v>
          </cell>
          <cell r="G14">
            <v>463242.30704400718</v>
          </cell>
          <cell r="Q14">
            <v>69621.87999999999</v>
          </cell>
          <cell r="S14">
            <v>-2018.26</v>
          </cell>
          <cell r="T14">
            <v>13325.94</v>
          </cell>
          <cell r="U14">
            <v>-89.08</v>
          </cell>
          <cell r="W14">
            <v>80840.479999999996</v>
          </cell>
          <cell r="AF14" t="str">
            <v>20160201LGUM_267</v>
          </cell>
          <cell r="AH14" t="str">
            <v>267</v>
          </cell>
        </row>
        <row r="15">
          <cell r="B15" t="str">
            <v>Jan 2018</v>
          </cell>
          <cell r="C15" t="str">
            <v>RLS</v>
          </cell>
          <cell r="E15">
            <v>15609</v>
          </cell>
          <cell r="G15">
            <v>1021833.9726742951</v>
          </cell>
          <cell r="Q15">
            <v>285033.71000000002</v>
          </cell>
          <cell r="S15">
            <v>-8262.7900000000009</v>
          </cell>
          <cell r="T15">
            <v>54556.74</v>
          </cell>
          <cell r="U15">
            <v>-364.7</v>
          </cell>
          <cell r="W15">
            <v>330962.96000000002</v>
          </cell>
          <cell r="AF15" t="str">
            <v>20160201LGUM_274</v>
          </cell>
          <cell r="AH15" t="str">
            <v>274</v>
          </cell>
        </row>
        <row r="16">
          <cell r="B16" t="str">
            <v>Jan 2018</v>
          </cell>
          <cell r="C16" t="str">
            <v>RLS</v>
          </cell>
          <cell r="E16">
            <v>500</v>
          </cell>
          <cell r="G16">
            <v>42863.278670920226</v>
          </cell>
          <cell r="Q16">
            <v>12930</v>
          </cell>
          <cell r="S16">
            <v>-374.83</v>
          </cell>
          <cell r="T16">
            <v>2474.86</v>
          </cell>
          <cell r="U16">
            <v>-16.54</v>
          </cell>
          <cell r="W16">
            <v>15013.49</v>
          </cell>
          <cell r="AF16" t="str">
            <v>20160201LGUM_275</v>
          </cell>
          <cell r="AH16" t="str">
            <v>275</v>
          </cell>
        </row>
        <row r="17">
          <cell r="B17" t="str">
            <v>Jan 2018</v>
          </cell>
          <cell r="C17" t="str">
            <v>RLS</v>
          </cell>
          <cell r="E17">
            <v>1309</v>
          </cell>
          <cell r="G17">
            <v>60110.714381570127</v>
          </cell>
          <cell r="Q17">
            <v>19896.79</v>
          </cell>
          <cell r="S17">
            <v>-576.78</v>
          </cell>
          <cell r="T17">
            <v>3808.34</v>
          </cell>
          <cell r="U17">
            <v>-25.46</v>
          </cell>
          <cell r="W17">
            <v>23102.89</v>
          </cell>
          <cell r="AF17" t="str">
            <v>20160201LGUM_276</v>
          </cell>
          <cell r="AH17" t="str">
            <v>276</v>
          </cell>
        </row>
        <row r="18">
          <cell r="B18" t="str">
            <v>Jan 2018</v>
          </cell>
          <cell r="C18" t="str">
            <v>RLS</v>
          </cell>
          <cell r="E18">
            <v>2133</v>
          </cell>
          <cell r="G18">
            <v>187004.90259795368</v>
          </cell>
          <cell r="Q18">
            <v>49352.789999999994</v>
          </cell>
          <cell r="S18">
            <v>-1430.68</v>
          </cell>
          <cell r="T18">
            <v>9446.35</v>
          </cell>
          <cell r="U18">
            <v>-63.15</v>
          </cell>
          <cell r="W18">
            <v>57305.31</v>
          </cell>
          <cell r="AF18" t="str">
            <v>20160201LGUM_277</v>
          </cell>
          <cell r="AH18" t="str">
            <v>277</v>
          </cell>
        </row>
        <row r="19">
          <cell r="B19" t="str">
            <v>Jan 2018</v>
          </cell>
          <cell r="C19" t="str">
            <v>RLS</v>
          </cell>
          <cell r="E19">
            <v>-13</v>
          </cell>
          <cell r="G19">
            <v>7702.6728022928128</v>
          </cell>
          <cell r="Q19">
            <v>-991.12999999999988</v>
          </cell>
          <cell r="S19">
            <v>28.73</v>
          </cell>
          <cell r="T19">
            <v>-189.7</v>
          </cell>
          <cell r="U19">
            <v>1.27</v>
          </cell>
          <cell r="W19">
            <v>-1150.83</v>
          </cell>
          <cell r="AF19" t="str">
            <v>20160201LGUM_278</v>
          </cell>
          <cell r="AH19" t="str">
            <v>278</v>
          </cell>
        </row>
        <row r="20">
          <cell r="B20" t="str">
            <v>Jan 2018</v>
          </cell>
          <cell r="C20" t="str">
            <v>RLS</v>
          </cell>
          <cell r="E20">
            <v>3</v>
          </cell>
          <cell r="G20">
            <v>4934.7204619566965</v>
          </cell>
          <cell r="Q20">
            <v>135.32999999999998</v>
          </cell>
          <cell r="S20">
            <v>-3.92</v>
          </cell>
          <cell r="T20">
            <v>25.9</v>
          </cell>
          <cell r="U20">
            <v>-0.17</v>
          </cell>
          <cell r="W20">
            <v>157.13999999999999</v>
          </cell>
          <cell r="AF20" t="str">
            <v>20160201LGUM_279</v>
          </cell>
          <cell r="AH20" t="str">
            <v>279</v>
          </cell>
        </row>
        <row r="21">
          <cell r="B21" t="str">
            <v>Jan 2018</v>
          </cell>
          <cell r="C21" t="str">
            <v>RLS</v>
          </cell>
          <cell r="E21">
            <v>42</v>
          </cell>
          <cell r="G21">
            <v>2107.9985104961443</v>
          </cell>
          <cell r="Q21">
            <v>1722.52</v>
          </cell>
          <cell r="S21">
            <v>-49.93</v>
          </cell>
          <cell r="T21">
            <v>329.7</v>
          </cell>
          <cell r="U21">
            <v>-2.2000000000000002</v>
          </cell>
          <cell r="W21">
            <v>2000.09</v>
          </cell>
          <cell r="AF21" t="str">
            <v>20160201LGUM_280</v>
          </cell>
          <cell r="AH21" t="str">
            <v>280</v>
          </cell>
        </row>
        <row r="22">
          <cell r="B22" t="str">
            <v>Jan 2018</v>
          </cell>
          <cell r="C22" t="str">
            <v>RLS</v>
          </cell>
          <cell r="E22">
            <v>227</v>
          </cell>
          <cell r="G22">
            <v>14784.892660911259</v>
          </cell>
          <cell r="Q22">
            <v>8641.5400000000009</v>
          </cell>
          <cell r="S22">
            <v>-250.51</v>
          </cell>
          <cell r="T22">
            <v>1654.03</v>
          </cell>
          <cell r="U22">
            <v>-11.06</v>
          </cell>
          <cell r="W22">
            <v>10034</v>
          </cell>
          <cell r="AF22" t="str">
            <v>20160201LGUM_281</v>
          </cell>
          <cell r="AH22" t="str">
            <v>281</v>
          </cell>
        </row>
        <row r="23">
          <cell r="B23" t="str">
            <v>Jan 2018</v>
          </cell>
          <cell r="C23" t="str">
            <v>RLS</v>
          </cell>
          <cell r="E23">
            <v>94</v>
          </cell>
          <cell r="G23">
            <v>4782.4975347819291</v>
          </cell>
          <cell r="Q23">
            <v>2922.91</v>
          </cell>
          <cell r="S23">
            <v>-84.73</v>
          </cell>
          <cell r="T23">
            <v>559.46</v>
          </cell>
          <cell r="U23">
            <v>-3.74</v>
          </cell>
          <cell r="W23">
            <v>3393.9</v>
          </cell>
          <cell r="AF23" t="str">
            <v>20160201LGUM_282</v>
          </cell>
          <cell r="AH23" t="str">
            <v>282</v>
          </cell>
        </row>
        <row r="24">
          <cell r="B24" t="str">
            <v>Jan 2018</v>
          </cell>
          <cell r="C24" t="str">
            <v>RLS</v>
          </cell>
          <cell r="E24">
            <v>75</v>
          </cell>
          <cell r="G24">
            <v>4723.7279236574932</v>
          </cell>
          <cell r="Q24">
            <v>2946.98</v>
          </cell>
          <cell r="S24">
            <v>-85.43</v>
          </cell>
          <cell r="T24">
            <v>564.07000000000005</v>
          </cell>
          <cell r="U24">
            <v>-3.77</v>
          </cell>
          <cell r="W24">
            <v>3421.85</v>
          </cell>
          <cell r="AF24" t="str">
            <v>20160201LGUM_283</v>
          </cell>
          <cell r="AH24" t="str">
            <v>283</v>
          </cell>
        </row>
        <row r="25">
          <cell r="B25" t="str">
            <v>Jan 2018</v>
          </cell>
          <cell r="C25" t="str">
            <v>RLS</v>
          </cell>
          <cell r="E25">
            <v>452</v>
          </cell>
          <cell r="G25">
            <v>55791.629682048093</v>
          </cell>
          <cell r="Q25">
            <v>9008.36</v>
          </cell>
          <cell r="S25">
            <v>-261.14</v>
          </cell>
          <cell r="T25">
            <v>1724.24</v>
          </cell>
          <cell r="U25">
            <v>-11.53</v>
          </cell>
          <cell r="W25">
            <v>10459.93</v>
          </cell>
          <cell r="AF25" t="str">
            <v>20160201LGUM_314</v>
          </cell>
          <cell r="AH25" t="str">
            <v>314</v>
          </cell>
        </row>
        <row r="26">
          <cell r="B26" t="str">
            <v>Jan 2018</v>
          </cell>
          <cell r="C26" t="str">
            <v>RLS</v>
          </cell>
          <cell r="E26">
            <v>454</v>
          </cell>
          <cell r="G26">
            <v>86139.8714922074</v>
          </cell>
          <cell r="Q26">
            <v>10827.9</v>
          </cell>
          <cell r="S26">
            <v>-313.89</v>
          </cell>
          <cell r="T26">
            <v>2072.5100000000002</v>
          </cell>
          <cell r="U26">
            <v>-13.85</v>
          </cell>
          <cell r="W26">
            <v>12572.67</v>
          </cell>
          <cell r="AF26" t="str">
            <v>20160201LGUM_315</v>
          </cell>
          <cell r="AH26" t="str">
            <v>315</v>
          </cell>
        </row>
        <row r="27">
          <cell r="B27" t="str">
            <v>Jan 2018</v>
          </cell>
          <cell r="C27" t="str">
            <v>RLS</v>
          </cell>
          <cell r="E27">
            <v>49</v>
          </cell>
          <cell r="G27">
            <v>4167.8252085952108</v>
          </cell>
          <cell r="Q27">
            <v>886.41</v>
          </cell>
          <cell r="S27">
            <v>-25.7</v>
          </cell>
          <cell r="T27">
            <v>169.66</v>
          </cell>
          <cell r="U27">
            <v>-1.1299999999999999</v>
          </cell>
          <cell r="W27">
            <v>1029.24</v>
          </cell>
          <cell r="AF27" t="str">
            <v>20160201LGUM_318</v>
          </cell>
          <cell r="AH27" t="str">
            <v>318</v>
          </cell>
        </row>
        <row r="28">
          <cell r="B28" t="str">
            <v>Jan 2018</v>
          </cell>
          <cell r="C28" t="str">
            <v>RLS</v>
          </cell>
          <cell r="E28">
            <v>0</v>
          </cell>
          <cell r="G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AF28" t="str">
            <v>20160201LGUM_347</v>
          </cell>
          <cell r="AH28" t="str">
            <v>347</v>
          </cell>
        </row>
        <row r="29">
          <cell r="B29" t="str">
            <v>Jan 2018</v>
          </cell>
          <cell r="C29" t="str">
            <v>RLS</v>
          </cell>
          <cell r="E29">
            <v>34</v>
          </cell>
          <cell r="G29">
            <v>4442.4045392585567</v>
          </cell>
          <cell r="Q29">
            <v>473.63000000000005</v>
          </cell>
          <cell r="S29">
            <v>-13.73</v>
          </cell>
          <cell r="T29">
            <v>90.65</v>
          </cell>
          <cell r="U29">
            <v>-0.61</v>
          </cell>
          <cell r="W29">
            <v>549.94000000000005</v>
          </cell>
          <cell r="AF29" t="str">
            <v>20160201LGUM_348</v>
          </cell>
          <cell r="AH29" t="str">
            <v>348</v>
          </cell>
        </row>
        <row r="30">
          <cell r="B30" t="str">
            <v>Jan 2018</v>
          </cell>
          <cell r="C30" t="str">
            <v>RLS</v>
          </cell>
          <cell r="E30">
            <v>15</v>
          </cell>
          <cell r="G30">
            <v>645.50228612084857</v>
          </cell>
          <cell r="Q30">
            <v>143.54000000000002</v>
          </cell>
          <cell r="S30">
            <v>-4.16</v>
          </cell>
          <cell r="T30">
            <v>27.48</v>
          </cell>
          <cell r="U30">
            <v>-0.18</v>
          </cell>
          <cell r="W30">
            <v>166.68</v>
          </cell>
          <cell r="AF30" t="str">
            <v>20160201LGUM_349</v>
          </cell>
          <cell r="AH30" t="str">
            <v>349</v>
          </cell>
        </row>
        <row r="31">
          <cell r="B31" t="str">
            <v>Jan 2018</v>
          </cell>
          <cell r="C31" t="str">
            <v>LS</v>
          </cell>
          <cell r="E31">
            <v>47</v>
          </cell>
          <cell r="G31">
            <v>1033.7670940412993</v>
          </cell>
          <cell r="Q31">
            <v>1251.04</v>
          </cell>
          <cell r="S31">
            <v>-36.270000000000003</v>
          </cell>
          <cell r="T31">
            <v>239.45</v>
          </cell>
          <cell r="U31">
            <v>-1.6</v>
          </cell>
          <cell r="W31">
            <v>1452.62</v>
          </cell>
          <cell r="AF31" t="str">
            <v>20160201LGUM_400</v>
          </cell>
          <cell r="AH31" t="str">
            <v>400</v>
          </cell>
        </row>
        <row r="32">
          <cell r="B32" t="str">
            <v>Jan 2018</v>
          </cell>
          <cell r="C32" t="str">
            <v>LS</v>
          </cell>
          <cell r="E32">
            <v>4</v>
          </cell>
          <cell r="G32">
            <v>168.60134338977386</v>
          </cell>
          <cell r="Q32">
            <v>114.60999999999999</v>
          </cell>
          <cell r="S32">
            <v>-3.32</v>
          </cell>
          <cell r="T32">
            <v>21.93</v>
          </cell>
          <cell r="U32">
            <v>-0.15</v>
          </cell>
          <cell r="W32">
            <v>133.07</v>
          </cell>
          <cell r="AF32" t="str">
            <v>20160201LGUM_401</v>
          </cell>
          <cell r="AH32" t="str">
            <v>401</v>
          </cell>
        </row>
        <row r="33">
          <cell r="B33" t="str">
            <v>Jan 2018</v>
          </cell>
          <cell r="C33" t="str">
            <v>LS</v>
          </cell>
          <cell r="E33">
            <v>203</v>
          </cell>
          <cell r="G33">
            <v>7483.972774010077</v>
          </cell>
          <cell r="Q33">
            <v>4226.47</v>
          </cell>
          <cell r="S33">
            <v>-122.52</v>
          </cell>
          <cell r="T33">
            <v>808.96</v>
          </cell>
          <cell r="U33">
            <v>-5.41</v>
          </cell>
          <cell r="W33">
            <v>4907.5</v>
          </cell>
          <cell r="AF33" t="str">
            <v>20160201LGUM_412</v>
          </cell>
          <cell r="AH33" t="str">
            <v>412</v>
          </cell>
        </row>
        <row r="34">
          <cell r="B34" t="str">
            <v>Jan 2018</v>
          </cell>
          <cell r="C34" t="str">
            <v>LS</v>
          </cell>
          <cell r="E34">
            <v>2095</v>
          </cell>
          <cell r="G34">
            <v>109009.92114584426</v>
          </cell>
          <cell r="Q34">
            <v>45179.520000000004</v>
          </cell>
          <cell r="S34">
            <v>-1309.7</v>
          </cell>
          <cell r="T34">
            <v>8647.56</v>
          </cell>
          <cell r="U34">
            <v>-57.81</v>
          </cell>
          <cell r="W34">
            <v>52459.57</v>
          </cell>
          <cell r="AF34" t="str">
            <v>20160201LGUM_413</v>
          </cell>
          <cell r="AH34" t="str">
            <v>413</v>
          </cell>
        </row>
        <row r="35">
          <cell r="B35" t="str">
            <v>Jan 2018</v>
          </cell>
          <cell r="C35" t="str">
            <v>LS</v>
          </cell>
          <cell r="E35">
            <v>43</v>
          </cell>
          <cell r="G35">
            <v>1647.4759839800763</v>
          </cell>
          <cell r="Q35">
            <v>912.03</v>
          </cell>
          <cell r="S35">
            <v>-26.44</v>
          </cell>
          <cell r="T35">
            <v>174.57</v>
          </cell>
          <cell r="U35">
            <v>-1.17</v>
          </cell>
          <cell r="W35">
            <v>1058.99</v>
          </cell>
          <cell r="AF35" t="str">
            <v>20160201LGUM_415</v>
          </cell>
          <cell r="AH35" t="str">
            <v>415</v>
          </cell>
        </row>
        <row r="36">
          <cell r="B36" t="str">
            <v>Jan 2018</v>
          </cell>
          <cell r="C36" t="str">
            <v>LS</v>
          </cell>
          <cell r="E36">
            <v>1766</v>
          </cell>
          <cell r="G36">
            <v>92330.912821479898</v>
          </cell>
          <cell r="Q36">
            <v>41750.14</v>
          </cell>
          <cell r="S36">
            <v>-1210.29</v>
          </cell>
          <cell r="T36">
            <v>7991.17</v>
          </cell>
          <cell r="U36">
            <v>-53.42</v>
          </cell>
          <cell r="W36">
            <v>48477.599999999999</v>
          </cell>
          <cell r="AF36" t="str">
            <v>20160201LGUM_416</v>
          </cell>
          <cell r="AH36" t="str">
            <v>416</v>
          </cell>
        </row>
        <row r="37">
          <cell r="B37" t="str">
            <v>Jan 2018</v>
          </cell>
          <cell r="C37" t="str">
            <v>RLS</v>
          </cell>
          <cell r="E37">
            <v>38</v>
          </cell>
          <cell r="G37">
            <v>2007.8011407102217</v>
          </cell>
          <cell r="Q37">
            <v>940.4899999999999</v>
          </cell>
          <cell r="S37">
            <v>-27.26</v>
          </cell>
          <cell r="T37">
            <v>180.02</v>
          </cell>
          <cell r="U37">
            <v>-1.2</v>
          </cell>
          <cell r="W37">
            <v>1092.05</v>
          </cell>
          <cell r="AF37" t="str">
            <v>20160201LGUM_417</v>
          </cell>
          <cell r="AH37" t="str">
            <v>417</v>
          </cell>
        </row>
        <row r="38">
          <cell r="B38" t="str">
            <v>Jan 2018</v>
          </cell>
          <cell r="C38" t="str">
            <v>RLS</v>
          </cell>
          <cell r="E38">
            <v>95</v>
          </cell>
          <cell r="G38">
            <v>8057.2173415353091</v>
          </cell>
          <cell r="Q38">
            <v>2498.5099999999998</v>
          </cell>
          <cell r="S38">
            <v>-72.430000000000007</v>
          </cell>
          <cell r="T38">
            <v>478.22</v>
          </cell>
          <cell r="U38">
            <v>-3.2</v>
          </cell>
          <cell r="W38">
            <v>2901.1</v>
          </cell>
          <cell r="AF38" t="str">
            <v>20160201LGUM_419</v>
          </cell>
          <cell r="AH38" t="str">
            <v>419</v>
          </cell>
        </row>
        <row r="39">
          <cell r="B39" t="str">
            <v>Jan 2018</v>
          </cell>
          <cell r="C39" t="str">
            <v>LS</v>
          </cell>
          <cell r="E39">
            <v>52</v>
          </cell>
          <cell r="G39">
            <v>4029.0903888916255</v>
          </cell>
          <cell r="Q39">
            <v>1604.72</v>
          </cell>
          <cell r="S39">
            <v>-46.52</v>
          </cell>
          <cell r="T39">
            <v>307.14999999999998</v>
          </cell>
          <cell r="U39">
            <v>-2.0499999999999998</v>
          </cell>
          <cell r="W39">
            <v>1863.3</v>
          </cell>
          <cell r="AF39" t="str">
            <v>20160201LGUM_420</v>
          </cell>
          <cell r="AH39" t="str">
            <v>420</v>
          </cell>
        </row>
        <row r="40">
          <cell r="B40" t="str">
            <v>Jan 2018</v>
          </cell>
          <cell r="C40" t="str">
            <v>LS</v>
          </cell>
          <cell r="E40">
            <v>181</v>
          </cell>
          <cell r="G40">
            <v>22911.477412298358</v>
          </cell>
          <cell r="Q40">
            <v>6146.7599999999993</v>
          </cell>
          <cell r="S40">
            <v>-178.19</v>
          </cell>
          <cell r="T40">
            <v>1176.52</v>
          </cell>
          <cell r="U40">
            <v>-7.86</v>
          </cell>
          <cell r="W40">
            <v>7137.23</v>
          </cell>
          <cell r="AF40" t="str">
            <v>20160201LGUM_421</v>
          </cell>
          <cell r="AH40" t="str">
            <v>421</v>
          </cell>
        </row>
        <row r="41">
          <cell r="B41" t="str">
            <v>Jan 2018</v>
          </cell>
          <cell r="C41" t="str">
            <v>LS</v>
          </cell>
          <cell r="E41">
            <v>403</v>
          </cell>
          <cell r="G41">
            <v>83741.878671080834</v>
          </cell>
          <cell r="Q41">
            <v>15970.890000000001</v>
          </cell>
          <cell r="S41">
            <v>-462.98</v>
          </cell>
          <cell r="T41">
            <v>3056.9</v>
          </cell>
          <cell r="U41">
            <v>-20.43</v>
          </cell>
          <cell r="W41">
            <v>18544.38</v>
          </cell>
          <cell r="AF41" t="str">
            <v>20160201LGUM_422</v>
          </cell>
          <cell r="AH41" t="str">
            <v>422</v>
          </cell>
        </row>
        <row r="42">
          <cell r="B42" t="str">
            <v>Jan 2018</v>
          </cell>
          <cell r="C42" t="str">
            <v>LS</v>
          </cell>
          <cell r="E42">
            <v>21</v>
          </cell>
          <cell r="G42">
            <v>1645.5491114841932</v>
          </cell>
          <cell r="Q42">
            <v>573.71999999999991</v>
          </cell>
          <cell r="S42">
            <v>-16.63</v>
          </cell>
          <cell r="T42">
            <v>109.81</v>
          </cell>
          <cell r="U42">
            <v>-0.73</v>
          </cell>
          <cell r="W42">
            <v>666.17</v>
          </cell>
          <cell r="AF42" t="str">
            <v>20160201LGUM_423</v>
          </cell>
          <cell r="AH42" t="str">
            <v>423</v>
          </cell>
        </row>
        <row r="43">
          <cell r="B43" t="str">
            <v>Jan 2018</v>
          </cell>
          <cell r="C43" t="str">
            <v>LS</v>
          </cell>
          <cell r="E43">
            <v>32</v>
          </cell>
          <cell r="G43">
            <v>6487.7796936384993</v>
          </cell>
          <cell r="Q43">
            <v>1128.6300000000001</v>
          </cell>
          <cell r="S43">
            <v>-32.72</v>
          </cell>
          <cell r="T43">
            <v>216.03</v>
          </cell>
          <cell r="U43">
            <v>-1.44</v>
          </cell>
          <cell r="W43">
            <v>1310.5</v>
          </cell>
          <cell r="AF43" t="str">
            <v>20160201LGUM_425</v>
          </cell>
          <cell r="AH43" t="str">
            <v>425</v>
          </cell>
        </row>
        <row r="44">
          <cell r="B44" t="str">
            <v>Jan 2018</v>
          </cell>
          <cell r="C44" t="str">
            <v>RLS</v>
          </cell>
          <cell r="E44">
            <v>37</v>
          </cell>
          <cell r="G44">
            <v>1402.7631770029186</v>
          </cell>
          <cell r="Q44">
            <v>1267.6200000000001</v>
          </cell>
          <cell r="S44">
            <v>-36.75</v>
          </cell>
          <cell r="T44">
            <v>242.63</v>
          </cell>
          <cell r="U44">
            <v>-1.62</v>
          </cell>
          <cell r="W44">
            <v>1471.88</v>
          </cell>
          <cell r="AF44" t="str">
            <v>20160201LGUM_426</v>
          </cell>
          <cell r="AH44" t="str">
            <v>426</v>
          </cell>
        </row>
        <row r="45">
          <cell r="B45" t="str">
            <v>Jan 2018</v>
          </cell>
          <cell r="C45" t="str">
            <v>LS</v>
          </cell>
          <cell r="E45">
            <v>49</v>
          </cell>
          <cell r="G45">
            <v>1838.2363610725063</v>
          </cell>
          <cell r="Q45">
            <v>1826.62</v>
          </cell>
          <cell r="S45">
            <v>-52.95</v>
          </cell>
          <cell r="T45">
            <v>349.62</v>
          </cell>
          <cell r="U45">
            <v>-2.34</v>
          </cell>
          <cell r="W45">
            <v>2120.9499999999998</v>
          </cell>
          <cell r="AF45" t="str">
            <v>20160201LGUM_427</v>
          </cell>
          <cell r="AH45" t="str">
            <v>427</v>
          </cell>
        </row>
        <row r="46">
          <cell r="B46" t="str">
            <v>Jan 2018</v>
          </cell>
          <cell r="C46" t="str">
            <v>RLS</v>
          </cell>
          <cell r="E46">
            <v>246</v>
          </cell>
          <cell r="G46">
            <v>12884.996379970493</v>
          </cell>
          <cell r="Q46">
            <v>8939.4500000000007</v>
          </cell>
          <cell r="S46">
            <v>-259.14</v>
          </cell>
          <cell r="T46">
            <v>1711.05</v>
          </cell>
          <cell r="U46">
            <v>-11.44</v>
          </cell>
          <cell r="W46">
            <v>10379.92</v>
          </cell>
          <cell r="AF46" t="str">
            <v>20160201LGUM_428</v>
          </cell>
          <cell r="AH46" t="str">
            <v>428</v>
          </cell>
        </row>
        <row r="47">
          <cell r="B47" t="str">
            <v>Jan 2018</v>
          </cell>
          <cell r="C47" t="str">
            <v>LS</v>
          </cell>
          <cell r="E47">
            <v>191</v>
          </cell>
          <cell r="G47">
            <v>9731.6695404577476</v>
          </cell>
          <cell r="Q47">
            <v>7756.369999999999</v>
          </cell>
          <cell r="S47">
            <v>-224.85</v>
          </cell>
          <cell r="T47">
            <v>1484.61</v>
          </cell>
          <cell r="U47">
            <v>-9.92</v>
          </cell>
          <cell r="W47">
            <v>9006.2099999999991</v>
          </cell>
          <cell r="AF47" t="str">
            <v>20160201LGUM_429</v>
          </cell>
          <cell r="AH47" t="str">
            <v>429</v>
          </cell>
        </row>
        <row r="48">
          <cell r="B48" t="str">
            <v>Jan 2018</v>
          </cell>
          <cell r="C48" t="str">
            <v>RLS</v>
          </cell>
          <cell r="E48">
            <v>12</v>
          </cell>
          <cell r="G48">
            <v>410.42384162310674</v>
          </cell>
          <cell r="Q48">
            <v>399.59000000000003</v>
          </cell>
          <cell r="S48">
            <v>-11.58</v>
          </cell>
          <cell r="T48">
            <v>76.489999999999995</v>
          </cell>
          <cell r="U48">
            <v>-0.51</v>
          </cell>
          <cell r="W48">
            <v>463.99</v>
          </cell>
          <cell r="AF48" t="str">
            <v>20160201LGUM_430</v>
          </cell>
          <cell r="AH48" t="str">
            <v>430</v>
          </cell>
        </row>
        <row r="49">
          <cell r="B49" t="str">
            <v>Jan 2018</v>
          </cell>
          <cell r="C49" t="str">
            <v>LS</v>
          </cell>
          <cell r="E49">
            <v>43</v>
          </cell>
          <cell r="G49">
            <v>1570.4010841447512</v>
          </cell>
          <cell r="Q49">
            <v>1697.56</v>
          </cell>
          <cell r="S49">
            <v>-49.21</v>
          </cell>
          <cell r="T49">
            <v>324.92</v>
          </cell>
          <cell r="U49">
            <v>-2.17</v>
          </cell>
          <cell r="W49">
            <v>1971.1</v>
          </cell>
          <cell r="AF49" t="str">
            <v>20160201LGUM_431</v>
          </cell>
          <cell r="AH49" t="str">
            <v>431</v>
          </cell>
        </row>
        <row r="50">
          <cell r="B50" t="str">
            <v>Jan 2018</v>
          </cell>
          <cell r="C50" t="str">
            <v>RLS</v>
          </cell>
          <cell r="E50">
            <v>9</v>
          </cell>
          <cell r="G50">
            <v>468.23001649960059</v>
          </cell>
          <cell r="Q50">
            <v>322.15999999999997</v>
          </cell>
          <cell r="S50">
            <v>-9.34</v>
          </cell>
          <cell r="T50">
            <v>61.66</v>
          </cell>
          <cell r="U50">
            <v>-0.41</v>
          </cell>
          <cell r="W50">
            <v>374.07</v>
          </cell>
          <cell r="AF50" t="str">
            <v>20160201LGUM_432</v>
          </cell>
          <cell r="AH50" t="str">
            <v>432</v>
          </cell>
        </row>
        <row r="51">
          <cell r="B51" t="str">
            <v>Jan 2018</v>
          </cell>
          <cell r="C51" t="str">
            <v>LS</v>
          </cell>
          <cell r="E51">
            <v>211</v>
          </cell>
          <cell r="G51">
            <v>10456.173598909805</v>
          </cell>
          <cell r="Q51">
            <v>8586.5499999999993</v>
          </cell>
          <cell r="S51">
            <v>-248.91</v>
          </cell>
          <cell r="T51">
            <v>1643.5</v>
          </cell>
          <cell r="U51">
            <v>-10.99</v>
          </cell>
          <cell r="W51">
            <v>9970.15</v>
          </cell>
          <cell r="AF51" t="str">
            <v>20160201LGUM_433</v>
          </cell>
          <cell r="AH51" t="str">
            <v>433</v>
          </cell>
        </row>
        <row r="52">
          <cell r="B52" t="str">
            <v>Jan 2018</v>
          </cell>
          <cell r="C52" t="str">
            <v>LS</v>
          </cell>
          <cell r="E52">
            <v>0</v>
          </cell>
          <cell r="G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AF52" t="str">
            <v>20160201LGUM_439</v>
          </cell>
          <cell r="AH52" t="str">
            <v>439</v>
          </cell>
        </row>
        <row r="53">
          <cell r="B53" t="str">
            <v>Jan 2018</v>
          </cell>
          <cell r="C53" t="str">
            <v>LS</v>
          </cell>
          <cell r="E53">
            <v>2</v>
          </cell>
          <cell r="G53">
            <v>243.74937072921597</v>
          </cell>
          <cell r="Q53">
            <v>38.729999999999997</v>
          </cell>
          <cell r="S53">
            <v>-1.1200000000000001</v>
          </cell>
          <cell r="T53">
            <v>7.42</v>
          </cell>
          <cell r="U53">
            <v>-0.05</v>
          </cell>
          <cell r="W53">
            <v>44.98</v>
          </cell>
          <cell r="AF53" t="str">
            <v>20160201LGUM_440</v>
          </cell>
          <cell r="AH53" t="str">
            <v>440</v>
          </cell>
        </row>
        <row r="54">
          <cell r="B54" t="str">
            <v>Jan 2018</v>
          </cell>
          <cell r="C54" t="str">
            <v>LS</v>
          </cell>
          <cell r="E54">
            <v>34</v>
          </cell>
          <cell r="G54">
            <v>7285.5049069341148</v>
          </cell>
          <cell r="Q54">
            <v>800.69</v>
          </cell>
          <cell r="S54">
            <v>-23.21</v>
          </cell>
          <cell r="T54">
            <v>153.26</v>
          </cell>
          <cell r="U54">
            <v>-1.02</v>
          </cell>
          <cell r="W54">
            <v>929.72</v>
          </cell>
          <cell r="AF54" t="str">
            <v>20160201LGUM_441</v>
          </cell>
          <cell r="AH54" t="str">
            <v>441</v>
          </cell>
        </row>
        <row r="55">
          <cell r="B55" t="str">
            <v>Jan 2018</v>
          </cell>
          <cell r="C55" t="str">
            <v>LS</v>
          </cell>
          <cell r="E55">
            <v>5962</v>
          </cell>
          <cell r="G55">
            <v>475390.27469430235</v>
          </cell>
          <cell r="Q55">
            <v>83232.83</v>
          </cell>
          <cell r="S55">
            <v>-2412.8200000000002</v>
          </cell>
          <cell r="T55">
            <v>15931.14</v>
          </cell>
          <cell r="U55">
            <v>-106.49</v>
          </cell>
          <cell r="W55">
            <v>96644.66</v>
          </cell>
          <cell r="AF55" t="str">
            <v>20160201LGUM_452</v>
          </cell>
          <cell r="AH55" t="str">
            <v>452</v>
          </cell>
        </row>
        <row r="56">
          <cell r="B56" t="str">
            <v>Jan 2018</v>
          </cell>
          <cell r="C56" t="str">
            <v>LS</v>
          </cell>
          <cell r="E56">
            <v>8669</v>
          </cell>
          <cell r="G56">
            <v>1094647.5939849748</v>
          </cell>
          <cell r="Q56">
            <v>141303.85999999999</v>
          </cell>
          <cell r="S56">
            <v>-4096.2299999999996</v>
          </cell>
          <cell r="T56">
            <v>27046.2</v>
          </cell>
          <cell r="U56">
            <v>-180.8</v>
          </cell>
          <cell r="W56">
            <v>164073.03</v>
          </cell>
          <cell r="AF56" t="str">
            <v>20160201LGUM_453</v>
          </cell>
          <cell r="AH56" t="str">
            <v>453</v>
          </cell>
        </row>
        <row r="57">
          <cell r="B57" t="str">
            <v>Jan 2018</v>
          </cell>
          <cell r="C57" t="str">
            <v>LS</v>
          </cell>
          <cell r="E57">
            <v>5003</v>
          </cell>
          <cell r="G57">
            <v>1044978.6016585953</v>
          </cell>
          <cell r="Q57">
            <v>95898.76</v>
          </cell>
          <cell r="S57">
            <v>-2779.99</v>
          </cell>
          <cell r="T57">
            <v>18355.46</v>
          </cell>
          <cell r="U57">
            <v>-122.7</v>
          </cell>
          <cell r="W57">
            <v>111351.53</v>
          </cell>
          <cell r="AF57" t="str">
            <v>20160201LGUM_454</v>
          </cell>
          <cell r="AH57" t="str">
            <v>454</v>
          </cell>
        </row>
        <row r="58">
          <cell r="B58" t="str">
            <v>Jan 2018</v>
          </cell>
          <cell r="C58" t="str">
            <v>LS</v>
          </cell>
          <cell r="E58">
            <v>370</v>
          </cell>
          <cell r="G58">
            <v>30545.746240987319</v>
          </cell>
          <cell r="Q58">
            <v>5656.44</v>
          </cell>
          <cell r="S58">
            <v>-163.97</v>
          </cell>
          <cell r="T58">
            <v>1082.67</v>
          </cell>
          <cell r="U58">
            <v>-7.24</v>
          </cell>
          <cell r="W58">
            <v>6567.9</v>
          </cell>
          <cell r="AF58" t="str">
            <v>20160201LGUM_455</v>
          </cell>
          <cell r="AH58" t="str">
            <v>455</v>
          </cell>
        </row>
        <row r="59">
          <cell r="B59" t="str">
            <v>Jan 2018</v>
          </cell>
          <cell r="C59" t="str">
            <v>LS</v>
          </cell>
          <cell r="E59">
            <v>11824</v>
          </cell>
          <cell r="G59">
            <v>2540227.8047189126</v>
          </cell>
          <cell r="Q59">
            <v>237316.74</v>
          </cell>
          <cell r="S59">
            <v>-6879.53</v>
          </cell>
          <cell r="T59">
            <v>45423.5</v>
          </cell>
          <cell r="U59">
            <v>-303.64</v>
          </cell>
          <cell r="W59">
            <v>275557.07</v>
          </cell>
          <cell r="AF59" t="str">
            <v>20160201LGUM_456</v>
          </cell>
          <cell r="AH59" t="str">
            <v>456</v>
          </cell>
        </row>
        <row r="60">
          <cell r="B60" t="str">
            <v>Jan 2018</v>
          </cell>
          <cell r="C60" t="str">
            <v>LS</v>
          </cell>
          <cell r="E60">
            <v>3004</v>
          </cell>
          <cell r="G60">
            <v>164931.61472136449</v>
          </cell>
          <cell r="Q60">
            <v>37490.239999999998</v>
          </cell>
          <cell r="S60">
            <v>-1086.8</v>
          </cell>
          <cell r="T60">
            <v>7175.8</v>
          </cell>
          <cell r="U60">
            <v>-47.97</v>
          </cell>
          <cell r="W60">
            <v>43531.27</v>
          </cell>
          <cell r="AF60" t="str">
            <v>20160201LGUM_457</v>
          </cell>
          <cell r="AH60" t="str">
            <v>457</v>
          </cell>
        </row>
        <row r="61">
          <cell r="B61" t="str">
            <v>Jan 2018</v>
          </cell>
          <cell r="C61" t="str">
            <v>RLS</v>
          </cell>
          <cell r="E61">
            <v>0</v>
          </cell>
          <cell r="G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AF61" t="str">
            <v>20160201LGUM_458</v>
          </cell>
          <cell r="AH61" t="str">
            <v>458</v>
          </cell>
        </row>
        <row r="62">
          <cell r="B62" t="str">
            <v>Jan 2018</v>
          </cell>
          <cell r="C62" t="str">
            <v>LS</v>
          </cell>
          <cell r="E62">
            <v>25</v>
          </cell>
          <cell r="G62">
            <v>1751.5270987577653</v>
          </cell>
          <cell r="Q62">
            <v>349.38</v>
          </cell>
          <cell r="S62">
            <v>-10.130000000000001</v>
          </cell>
          <cell r="T62">
            <v>66.87</v>
          </cell>
          <cell r="U62">
            <v>-0.45</v>
          </cell>
          <cell r="W62">
            <v>405.67</v>
          </cell>
          <cell r="AF62" t="str">
            <v>20160201LGUM_470</v>
          </cell>
          <cell r="AH62" t="str">
            <v>470</v>
          </cell>
        </row>
        <row r="63">
          <cell r="B63" t="str">
            <v>Jan 2018</v>
          </cell>
          <cell r="C63" t="str">
            <v>RLS</v>
          </cell>
          <cell r="E63">
            <v>2</v>
          </cell>
          <cell r="G63">
            <v>127.17358472828658</v>
          </cell>
          <cell r="Q63">
            <v>32.18</v>
          </cell>
          <cell r="S63">
            <v>-0.93</v>
          </cell>
          <cell r="T63">
            <v>6.16</v>
          </cell>
          <cell r="U63">
            <v>-0.04</v>
          </cell>
          <cell r="W63">
            <v>37.369999999999997</v>
          </cell>
          <cell r="AF63" t="str">
            <v>20160201LGUM_471</v>
          </cell>
          <cell r="AH63" t="str">
            <v>471</v>
          </cell>
        </row>
        <row r="64">
          <cell r="B64" t="str">
            <v>Jan 2018</v>
          </cell>
          <cell r="C64" t="str">
            <v>LS</v>
          </cell>
          <cell r="E64">
            <v>454</v>
          </cell>
          <cell r="G64">
            <v>71768.292981663064</v>
          </cell>
          <cell r="Q64">
            <v>9114.8700000000008</v>
          </cell>
          <cell r="S64">
            <v>-264.23</v>
          </cell>
          <cell r="T64">
            <v>1744.63</v>
          </cell>
          <cell r="U64">
            <v>-11.66</v>
          </cell>
          <cell r="W64">
            <v>10583.61</v>
          </cell>
          <cell r="AF64" t="str">
            <v>20160201LGUM_473</v>
          </cell>
          <cell r="AH64" t="str">
            <v>473</v>
          </cell>
        </row>
        <row r="65">
          <cell r="B65" t="str">
            <v>Jan 2018</v>
          </cell>
          <cell r="C65" t="str">
            <v>RLS</v>
          </cell>
          <cell r="E65">
            <v>49</v>
          </cell>
          <cell r="G65">
            <v>7830.8098232690409</v>
          </cell>
          <cell r="Q65">
            <v>1113.58</v>
          </cell>
          <cell r="S65">
            <v>-32.28</v>
          </cell>
          <cell r="T65">
            <v>213.14</v>
          </cell>
          <cell r="U65">
            <v>-1.42</v>
          </cell>
          <cell r="W65">
            <v>1293.02</v>
          </cell>
          <cell r="AF65" t="str">
            <v>20160201LGUM_474</v>
          </cell>
          <cell r="AH65" t="str">
            <v>474</v>
          </cell>
        </row>
        <row r="66">
          <cell r="B66" t="str">
            <v>Jan 2018</v>
          </cell>
          <cell r="C66" t="str">
            <v>RLS</v>
          </cell>
          <cell r="E66">
            <v>2</v>
          </cell>
          <cell r="G66">
            <v>289.99431063041106</v>
          </cell>
          <cell r="Q66">
            <v>59.28</v>
          </cell>
          <cell r="S66">
            <v>-1.72</v>
          </cell>
          <cell r="T66">
            <v>11.35</v>
          </cell>
          <cell r="U66">
            <v>-0.08</v>
          </cell>
          <cell r="W66">
            <v>68.83</v>
          </cell>
          <cell r="AF66" t="str">
            <v>20160201LGUM_475</v>
          </cell>
          <cell r="AH66" t="str">
            <v>475</v>
          </cell>
        </row>
        <row r="67">
          <cell r="B67" t="str">
            <v>Jan 2018</v>
          </cell>
          <cell r="C67" t="str">
            <v>LS</v>
          </cell>
          <cell r="E67">
            <v>413</v>
          </cell>
          <cell r="G67">
            <v>201202.09914762055</v>
          </cell>
          <cell r="Q67">
            <v>17507.900000000001</v>
          </cell>
          <cell r="S67">
            <v>-507.53</v>
          </cell>
          <cell r="T67">
            <v>3351.09</v>
          </cell>
          <cell r="U67">
            <v>-22.4</v>
          </cell>
          <cell r="W67">
            <v>20329.060000000001</v>
          </cell>
          <cell r="AF67" t="str">
            <v>20160201LGUM_476</v>
          </cell>
          <cell r="AH67" t="str">
            <v>476</v>
          </cell>
        </row>
        <row r="68">
          <cell r="B68" t="str">
            <v>Jan 2018</v>
          </cell>
          <cell r="C68" t="str">
            <v>RLS</v>
          </cell>
          <cell r="E68">
            <v>57</v>
          </cell>
          <cell r="G68">
            <v>27726.731779510301</v>
          </cell>
          <cell r="Q68">
            <v>2612.0699999999997</v>
          </cell>
          <cell r="S68">
            <v>-75.72</v>
          </cell>
          <cell r="T68">
            <v>499.96</v>
          </cell>
          <cell r="U68">
            <v>-3.34</v>
          </cell>
          <cell r="W68">
            <v>3032.97</v>
          </cell>
          <cell r="AF68" t="str">
            <v>20160201LGUM_477</v>
          </cell>
          <cell r="AH68" t="str">
            <v>477</v>
          </cell>
        </row>
        <row r="69">
          <cell r="B69" t="str">
            <v>Jan 2018</v>
          </cell>
          <cell r="C69" t="str">
            <v>LS</v>
          </cell>
          <cell r="E69">
            <v>0</v>
          </cell>
          <cell r="G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AF69" t="str">
            <v>20160201LGUM_479</v>
          </cell>
          <cell r="AH69" t="str">
            <v>479</v>
          </cell>
        </row>
        <row r="70">
          <cell r="B70" t="str">
            <v>Jan 2018</v>
          </cell>
          <cell r="C70" t="str">
            <v>LS</v>
          </cell>
          <cell r="E70">
            <v>18</v>
          </cell>
          <cell r="G70">
            <v>1296.7851897293465</v>
          </cell>
          <cell r="Q70">
            <v>447.29999999999995</v>
          </cell>
          <cell r="S70">
            <v>-12.97</v>
          </cell>
          <cell r="T70">
            <v>85.62</v>
          </cell>
          <cell r="U70">
            <v>-0.56999999999999995</v>
          </cell>
          <cell r="W70">
            <v>519.38</v>
          </cell>
          <cell r="AF70" t="str">
            <v>20160201LGUM_480</v>
          </cell>
          <cell r="AH70" t="str">
            <v>480</v>
          </cell>
        </row>
        <row r="71">
          <cell r="B71" t="str">
            <v>Jan 2018</v>
          </cell>
          <cell r="C71" t="str">
            <v>LS</v>
          </cell>
          <cell r="E71">
            <v>4</v>
          </cell>
          <cell r="G71">
            <v>593.47672873200406</v>
          </cell>
          <cell r="Q71">
            <v>86.68</v>
          </cell>
          <cell r="S71">
            <v>-2.5099999999999998</v>
          </cell>
          <cell r="T71">
            <v>16.59</v>
          </cell>
          <cell r="U71">
            <v>-0.11</v>
          </cell>
          <cell r="W71">
            <v>100.65</v>
          </cell>
          <cell r="AF71" t="str">
            <v>20160201LGUM_481</v>
          </cell>
          <cell r="AH71" t="str">
            <v>481</v>
          </cell>
        </row>
        <row r="72">
          <cell r="B72" t="str">
            <v>Jan 2018</v>
          </cell>
          <cell r="C72" t="str">
            <v>LS</v>
          </cell>
          <cell r="E72">
            <v>47</v>
          </cell>
          <cell r="G72">
            <v>7370.2872967529729</v>
          </cell>
          <cell r="Q72">
            <v>1477.21</v>
          </cell>
          <cell r="S72">
            <v>-42.82</v>
          </cell>
          <cell r="T72">
            <v>282.74</v>
          </cell>
          <cell r="U72">
            <v>-1.89</v>
          </cell>
          <cell r="W72">
            <v>1715.24</v>
          </cell>
          <cell r="AF72" t="str">
            <v>20160201LGUM_482</v>
          </cell>
          <cell r="AH72" t="str">
            <v>482</v>
          </cell>
        </row>
        <row r="73">
          <cell r="B73" t="str">
            <v>Jan 2018</v>
          </cell>
          <cell r="C73" t="str">
            <v>LS</v>
          </cell>
          <cell r="E73">
            <v>2</v>
          </cell>
          <cell r="G73">
            <v>912.374126800662</v>
          </cell>
          <cell r="Q73">
            <v>90.03</v>
          </cell>
          <cell r="S73">
            <v>-2.61</v>
          </cell>
          <cell r="T73">
            <v>17.23</v>
          </cell>
          <cell r="U73">
            <v>-0.12</v>
          </cell>
          <cell r="W73">
            <v>104.53</v>
          </cell>
          <cell r="AF73" t="str">
            <v>20160201LGUM_483</v>
          </cell>
          <cell r="AH73" t="str">
            <v>483</v>
          </cell>
        </row>
        <row r="74">
          <cell r="B74" t="str">
            <v>Jan 2018</v>
          </cell>
          <cell r="C74" t="str">
            <v>LS</v>
          </cell>
          <cell r="E74">
            <v>13</v>
          </cell>
          <cell r="G74">
            <v>5954.0360122788725</v>
          </cell>
          <cell r="Q74">
            <v>711.88</v>
          </cell>
          <cell r="S74">
            <v>-20.64</v>
          </cell>
          <cell r="T74">
            <v>136.26</v>
          </cell>
          <cell r="U74">
            <v>-0.91</v>
          </cell>
          <cell r="W74">
            <v>826.59</v>
          </cell>
          <cell r="AF74" t="str">
            <v>20160201LGUM_484</v>
          </cell>
          <cell r="AH74" t="str">
            <v>484</v>
          </cell>
        </row>
        <row r="75">
          <cell r="B75" t="str">
            <v>Jan 2018</v>
          </cell>
          <cell r="C75" t="str">
            <v>ODL</v>
          </cell>
          <cell r="E75">
            <v>0</v>
          </cell>
          <cell r="G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AF75" t="str">
            <v>20160201ODL</v>
          </cell>
          <cell r="AH75" t="str">
            <v>ODL</v>
          </cell>
        </row>
        <row r="76">
          <cell r="B76" t="str">
            <v>Jan 2018</v>
          </cell>
          <cell r="C76" t="str">
            <v>RLS</v>
          </cell>
          <cell r="E76">
            <v>0</v>
          </cell>
          <cell r="G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AF76" t="str">
            <v>20160201LGUM_204CU</v>
          </cell>
          <cell r="AH76" t="str">
            <v>4CU</v>
          </cell>
        </row>
        <row r="77">
          <cell r="B77" t="str">
            <v>Jan 2018</v>
          </cell>
          <cell r="C77" t="str">
            <v>RLS</v>
          </cell>
          <cell r="E77">
            <v>0</v>
          </cell>
          <cell r="G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AF77" t="str">
            <v>20160201LGUM_207CU</v>
          </cell>
          <cell r="AH77" t="str">
            <v>7CU</v>
          </cell>
        </row>
        <row r="78">
          <cell r="B78" t="str">
            <v>Jan 2018</v>
          </cell>
          <cell r="C78" t="str">
            <v>RLS</v>
          </cell>
          <cell r="E78">
            <v>0</v>
          </cell>
          <cell r="G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AF78" t="str">
            <v>20160201LGUM_209CU</v>
          </cell>
          <cell r="AH78" t="str">
            <v>9CU</v>
          </cell>
        </row>
        <row r="79">
          <cell r="B79" t="str">
            <v>Jan 2018</v>
          </cell>
          <cell r="C79" t="str">
            <v>RLS</v>
          </cell>
          <cell r="E79">
            <v>0</v>
          </cell>
          <cell r="G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AF79" t="str">
            <v>20160201LGUM_210CU</v>
          </cell>
          <cell r="AH79" t="str">
            <v>0CU</v>
          </cell>
        </row>
        <row r="80">
          <cell r="B80" t="str">
            <v>Jan 2018</v>
          </cell>
          <cell r="C80" t="str">
            <v>RLS</v>
          </cell>
          <cell r="E80">
            <v>0</v>
          </cell>
          <cell r="G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AF80" t="str">
            <v>20160201LGUM_252CU</v>
          </cell>
          <cell r="AH80" t="str">
            <v>2CU</v>
          </cell>
        </row>
        <row r="81">
          <cell r="B81" t="str">
            <v>Jan 2018</v>
          </cell>
          <cell r="C81" t="str">
            <v>RLS</v>
          </cell>
          <cell r="E81">
            <v>0</v>
          </cell>
          <cell r="G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  <cell r="AF81" t="str">
            <v>20160201LGUM_267CU</v>
          </cell>
          <cell r="AH81" t="str">
            <v>7CU</v>
          </cell>
        </row>
        <row r="82">
          <cell r="B82" t="str">
            <v>Jan 2018</v>
          </cell>
          <cell r="C82" t="str">
            <v>RLS</v>
          </cell>
          <cell r="E82">
            <v>0</v>
          </cell>
          <cell r="G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W82">
            <v>0</v>
          </cell>
          <cell r="AF82" t="str">
            <v>20160201LGUM_276CU</v>
          </cell>
          <cell r="AH82" t="str">
            <v>6CU</v>
          </cell>
        </row>
        <row r="83">
          <cell r="B83" t="str">
            <v>Jan 2018</v>
          </cell>
          <cell r="C83" t="str">
            <v>RLS</v>
          </cell>
          <cell r="E83">
            <v>0</v>
          </cell>
          <cell r="G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AF83" t="str">
            <v>20160201LGUM_315CU</v>
          </cell>
          <cell r="AH83" t="str">
            <v>5CU</v>
          </cell>
        </row>
        <row r="84">
          <cell r="B84" t="str">
            <v>Jan 2018</v>
          </cell>
          <cell r="C84" t="str">
            <v>LS</v>
          </cell>
          <cell r="E84">
            <v>0</v>
          </cell>
          <cell r="G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AF84" t="str">
            <v>20160201LGUM_412CU</v>
          </cell>
          <cell r="AH84" t="str">
            <v>2CU</v>
          </cell>
        </row>
        <row r="85">
          <cell r="B85" t="str">
            <v>Jan 2018</v>
          </cell>
          <cell r="C85" t="str">
            <v>LS</v>
          </cell>
          <cell r="E85">
            <v>0</v>
          </cell>
          <cell r="G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AF85" t="str">
            <v>20160201LGUM_415CU</v>
          </cell>
          <cell r="AH85" t="str">
            <v>5CU</v>
          </cell>
        </row>
        <row r="86">
          <cell r="B86" t="str">
            <v>Jan 2018</v>
          </cell>
          <cell r="C86" t="str">
            <v>LS</v>
          </cell>
          <cell r="E86">
            <v>477</v>
          </cell>
          <cell r="G86">
            <v>57574.950176987928</v>
          </cell>
          <cell r="Q86">
            <v>14095.350000000002</v>
          </cell>
          <cell r="S86">
            <v>-408.61</v>
          </cell>
          <cell r="T86">
            <v>2697.91</v>
          </cell>
          <cell r="U86">
            <v>-18.03</v>
          </cell>
          <cell r="W86">
            <v>16366.62</v>
          </cell>
          <cell r="AF86" t="str">
            <v>20160201LGUM_424</v>
          </cell>
          <cell r="AH86" t="str">
            <v>424</v>
          </cell>
        </row>
        <row r="87">
          <cell r="B87" t="str">
            <v>Jan 2018</v>
          </cell>
          <cell r="C87" t="str">
            <v>LS</v>
          </cell>
          <cell r="E87">
            <v>3</v>
          </cell>
          <cell r="G87">
            <v>241.62044710775149</v>
          </cell>
          <cell r="Q87">
            <v>65.08</v>
          </cell>
          <cell r="S87">
            <v>-1.89</v>
          </cell>
          <cell r="T87">
            <v>12.45</v>
          </cell>
          <cell r="U87">
            <v>-0.08</v>
          </cell>
          <cell r="W87">
            <v>75.56</v>
          </cell>
          <cell r="AF87" t="str">
            <v>20160201LGUM_444</v>
          </cell>
          <cell r="AH87" t="str">
            <v>444</v>
          </cell>
        </row>
        <row r="88">
          <cell r="B88" t="str">
            <v>Jan 2018</v>
          </cell>
          <cell r="C88" t="str">
            <v>LS</v>
          </cell>
          <cell r="E88">
            <v>11</v>
          </cell>
          <cell r="G88">
            <v>892.05861273958874</v>
          </cell>
          <cell r="Q88">
            <v>259.93</v>
          </cell>
          <cell r="S88">
            <v>-7.54</v>
          </cell>
          <cell r="T88">
            <v>49.75</v>
          </cell>
          <cell r="U88">
            <v>-0.33</v>
          </cell>
          <cell r="W88">
            <v>301.81</v>
          </cell>
          <cell r="AF88" t="str">
            <v>20160201LGUM_445</v>
          </cell>
          <cell r="AH88" t="str">
            <v>445</v>
          </cell>
        </row>
        <row r="89">
          <cell r="B89" t="str">
            <v>Jan 2018</v>
          </cell>
          <cell r="C89" t="str">
            <v>LS</v>
          </cell>
          <cell r="E89">
            <v>0</v>
          </cell>
          <cell r="G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AF89" t="str">
            <v>20160201LGUM_452CU</v>
          </cell>
          <cell r="AH89" t="str">
            <v>2CU</v>
          </cell>
        </row>
        <row r="90">
          <cell r="B90" t="str">
            <v>Jan 2018</v>
          </cell>
          <cell r="C90" t="str">
            <v>LS</v>
          </cell>
          <cell r="E90">
            <v>0</v>
          </cell>
          <cell r="G90">
            <v>0</v>
          </cell>
          <cell r="Q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AF90" t="str">
            <v>20160201LGUM_453CU</v>
          </cell>
          <cell r="AH90" t="str">
            <v>3CU</v>
          </cell>
        </row>
        <row r="91">
          <cell r="B91" t="str">
            <v>Jan 2018</v>
          </cell>
          <cell r="C91" t="str">
            <v>LS</v>
          </cell>
          <cell r="E91">
            <v>0</v>
          </cell>
          <cell r="G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AF91" t="str">
            <v>20160201LGUM_454CU</v>
          </cell>
          <cell r="AH91" t="str">
            <v>4CU</v>
          </cell>
        </row>
        <row r="92">
          <cell r="B92" t="str">
            <v>Jan 2018</v>
          </cell>
          <cell r="C92" t="str">
            <v>LS</v>
          </cell>
          <cell r="E92">
            <v>0</v>
          </cell>
          <cell r="G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AF92" t="str">
            <v>20160201LGUM_456CU</v>
          </cell>
          <cell r="AH92" t="str">
            <v>6CU</v>
          </cell>
        </row>
        <row r="93">
          <cell r="B93" t="str">
            <v>Jan 2018</v>
          </cell>
          <cell r="C93" t="str">
            <v>LS</v>
          </cell>
          <cell r="E93">
            <v>0</v>
          </cell>
          <cell r="G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AF93" t="str">
            <v>20160201LGUM_490</v>
          </cell>
          <cell r="AH93" t="str">
            <v>490</v>
          </cell>
        </row>
        <row r="94">
          <cell r="B94" t="str">
            <v>Jan 2018</v>
          </cell>
          <cell r="C94" t="str">
            <v>LS</v>
          </cell>
          <cell r="E94">
            <v>0</v>
          </cell>
          <cell r="G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AF94" t="str">
            <v>20160201LGUM_491</v>
          </cell>
          <cell r="AH94" t="str">
            <v>491</v>
          </cell>
        </row>
        <row r="95">
          <cell r="B95" t="str">
            <v>Jan 2018</v>
          </cell>
          <cell r="C95" t="str">
            <v>LS</v>
          </cell>
          <cell r="E95">
            <v>0</v>
          </cell>
          <cell r="G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AF95" t="str">
            <v>20160201LGUM_492</v>
          </cell>
          <cell r="AH95" t="str">
            <v>492</v>
          </cell>
        </row>
        <row r="96">
          <cell r="B96" t="str">
            <v>Jan 2018</v>
          </cell>
          <cell r="C96" t="str">
            <v>LS</v>
          </cell>
          <cell r="E96">
            <v>0</v>
          </cell>
          <cell r="G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AF96" t="str">
            <v>20160201LGUM_493</v>
          </cell>
          <cell r="AH96" t="str">
            <v>493</v>
          </cell>
        </row>
        <row r="97">
          <cell r="B97" t="str">
            <v>Jan 2018</v>
          </cell>
          <cell r="C97" t="str">
            <v>LS</v>
          </cell>
          <cell r="E97">
            <v>0</v>
          </cell>
          <cell r="G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AF97" t="str">
            <v>20160201LGUM_496</v>
          </cell>
          <cell r="AH97" t="str">
            <v>496</v>
          </cell>
        </row>
        <row r="98">
          <cell r="B98" t="str">
            <v>Jan 2018</v>
          </cell>
          <cell r="C98" t="str">
            <v>LS</v>
          </cell>
          <cell r="E98">
            <v>0</v>
          </cell>
          <cell r="G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AF98" t="str">
            <v>20160201LGUM_497</v>
          </cell>
          <cell r="AH98" t="str">
            <v>497</v>
          </cell>
        </row>
        <row r="99">
          <cell r="B99" t="str">
            <v>Jan 2018</v>
          </cell>
          <cell r="C99" t="str">
            <v>LS</v>
          </cell>
          <cell r="E99">
            <v>0</v>
          </cell>
          <cell r="G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AF99" t="str">
            <v>20160201LGUM_498</v>
          </cell>
          <cell r="AH99" t="str">
            <v>498</v>
          </cell>
        </row>
        <row r="100">
          <cell r="B100" t="str">
            <v>Jan 2018</v>
          </cell>
          <cell r="C100" t="str">
            <v>LS</v>
          </cell>
          <cell r="E100">
            <v>0</v>
          </cell>
          <cell r="G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AF100" t="str">
            <v>20160201LGUM_499</v>
          </cell>
          <cell r="AH100" t="str">
            <v>499</v>
          </cell>
        </row>
        <row r="101">
          <cell r="B101" t="str">
            <v>Feb 2018</v>
          </cell>
          <cell r="C101" t="str">
            <v>RLS</v>
          </cell>
          <cell r="E101">
            <v>74</v>
          </cell>
          <cell r="G101">
            <v>3323.7816152243749</v>
          </cell>
          <cell r="Q101">
            <v>683.04</v>
          </cell>
          <cell r="S101">
            <v>-17.22</v>
          </cell>
          <cell r="T101">
            <v>156.12</v>
          </cell>
          <cell r="U101">
            <v>-1.08</v>
          </cell>
          <cell r="W101">
            <v>820.86</v>
          </cell>
          <cell r="AF101" t="str">
            <v>20160201LGUM_201</v>
          </cell>
          <cell r="AH101" t="str">
            <v>201</v>
          </cell>
        </row>
        <row r="102">
          <cell r="B102" t="str">
            <v>Feb 2018</v>
          </cell>
          <cell r="C102" t="str">
            <v>RLS</v>
          </cell>
          <cell r="E102">
            <v>3366</v>
          </cell>
          <cell r="G102">
            <v>372647.60950185009</v>
          </cell>
          <cell r="Q102">
            <v>39806.410000000003</v>
          </cell>
          <cell r="S102">
            <v>-1003.84</v>
          </cell>
          <cell r="T102">
            <v>9098.3700000000008</v>
          </cell>
          <cell r="U102">
            <v>-62.86</v>
          </cell>
          <cell r="W102">
            <v>47838.080000000002</v>
          </cell>
          <cell r="AF102" t="str">
            <v>20160201LGUM_203</v>
          </cell>
          <cell r="AH102" t="str">
            <v>203</v>
          </cell>
        </row>
        <row r="103">
          <cell r="B103" t="str">
            <v>Feb 2018</v>
          </cell>
          <cell r="C103" t="str">
            <v>RLS</v>
          </cell>
          <cell r="E103">
            <v>3383</v>
          </cell>
          <cell r="G103">
            <v>579654.80766636727</v>
          </cell>
          <cell r="Q103">
            <v>49457.649999999994</v>
          </cell>
          <cell r="S103">
            <v>-1247.23</v>
          </cell>
          <cell r="T103">
            <v>11304.31</v>
          </cell>
          <cell r="U103">
            <v>-78.099999999999994</v>
          </cell>
          <cell r="W103">
            <v>59436.63</v>
          </cell>
          <cell r="AF103" t="str">
            <v>20160201LGUM_204</v>
          </cell>
          <cell r="AH103" t="str">
            <v>204</v>
          </cell>
        </row>
        <row r="104">
          <cell r="B104" t="str">
            <v>Feb 2018</v>
          </cell>
          <cell r="C104" t="str">
            <v>RLS</v>
          </cell>
          <cell r="E104">
            <v>73</v>
          </cell>
          <cell r="G104">
            <v>3276.6152963289237</v>
          </cell>
          <cell r="Q104">
            <v>954.84999999999991</v>
          </cell>
          <cell r="S104">
            <v>-24.08</v>
          </cell>
          <cell r="T104">
            <v>218.24</v>
          </cell>
          <cell r="U104">
            <v>-1.51</v>
          </cell>
          <cell r="W104">
            <v>1147.5</v>
          </cell>
          <cell r="AF104" t="str">
            <v>20160201LGUM_206</v>
          </cell>
          <cell r="AH104" t="str">
            <v>206</v>
          </cell>
        </row>
        <row r="105">
          <cell r="B105" t="str">
            <v>Feb 2018</v>
          </cell>
          <cell r="C105" t="str">
            <v>RLS</v>
          </cell>
          <cell r="E105">
            <v>704</v>
          </cell>
          <cell r="G105">
            <v>122417.77424830303</v>
          </cell>
          <cell r="Q105">
            <v>12059.689999999999</v>
          </cell>
          <cell r="S105">
            <v>-304.12</v>
          </cell>
          <cell r="T105">
            <v>2756.43</v>
          </cell>
          <cell r="U105">
            <v>-19.04</v>
          </cell>
          <cell r="W105">
            <v>14492.96</v>
          </cell>
          <cell r="AF105" t="str">
            <v>20160201LGUM_207</v>
          </cell>
          <cell r="AH105" t="str">
            <v>207</v>
          </cell>
        </row>
        <row r="106">
          <cell r="B106" t="str">
            <v>Feb 2018</v>
          </cell>
          <cell r="C106" t="str">
            <v>RLS</v>
          </cell>
          <cell r="E106">
            <v>1345</v>
          </cell>
          <cell r="G106">
            <v>103082.4712349778</v>
          </cell>
          <cell r="Q106">
            <v>20053.95</v>
          </cell>
          <cell r="S106">
            <v>-505.72</v>
          </cell>
          <cell r="T106">
            <v>4583.6400000000003</v>
          </cell>
          <cell r="U106">
            <v>-31.67</v>
          </cell>
          <cell r="W106">
            <v>24100.2</v>
          </cell>
          <cell r="AF106" t="str">
            <v>20160201LGUM_208</v>
          </cell>
          <cell r="AH106" t="str">
            <v>208</v>
          </cell>
        </row>
        <row r="107">
          <cell r="B107" t="str">
            <v>Feb 2018</v>
          </cell>
          <cell r="C107" t="str">
            <v>RLS</v>
          </cell>
          <cell r="E107">
            <v>41</v>
          </cell>
          <cell r="G107">
            <v>16925.970437910633</v>
          </cell>
          <cell r="Q107">
            <v>1244.95</v>
          </cell>
          <cell r="S107">
            <v>-31.4</v>
          </cell>
          <cell r="T107">
            <v>284.55</v>
          </cell>
          <cell r="U107">
            <v>-1.97</v>
          </cell>
          <cell r="W107">
            <v>1496.13</v>
          </cell>
          <cell r="AF107" t="str">
            <v>20160201LGUM_209</v>
          </cell>
          <cell r="AH107" t="str">
            <v>209</v>
          </cell>
        </row>
        <row r="108">
          <cell r="B108" t="str">
            <v>Feb 2018</v>
          </cell>
          <cell r="C108" t="str">
            <v>RLS</v>
          </cell>
          <cell r="E108">
            <v>329</v>
          </cell>
          <cell r="G108">
            <v>135932.36847875488</v>
          </cell>
          <cell r="Q108">
            <v>10262.23</v>
          </cell>
          <cell r="S108">
            <v>-258.79000000000002</v>
          </cell>
          <cell r="T108">
            <v>2345.59</v>
          </cell>
          <cell r="U108">
            <v>-16.2</v>
          </cell>
          <cell r="W108">
            <v>12332.83</v>
          </cell>
          <cell r="AF108" t="str">
            <v>20160201LGUM_210</v>
          </cell>
          <cell r="AH108" t="str">
            <v>210</v>
          </cell>
        </row>
        <row r="109">
          <cell r="B109" t="str">
            <v>Feb 2018</v>
          </cell>
          <cell r="C109" t="str">
            <v>RLS</v>
          </cell>
          <cell r="E109">
            <v>3606</v>
          </cell>
          <cell r="G109">
            <v>285981.90497629938</v>
          </cell>
          <cell r="Q109">
            <v>38375.56</v>
          </cell>
          <cell r="S109">
            <v>-967.76</v>
          </cell>
          <cell r="T109">
            <v>8771.32</v>
          </cell>
          <cell r="U109">
            <v>-60.6</v>
          </cell>
          <cell r="W109">
            <v>46118.52</v>
          </cell>
          <cell r="AF109" t="str">
            <v>20160201LGUM_252</v>
          </cell>
          <cell r="AH109" t="str">
            <v>252</v>
          </cell>
        </row>
        <row r="110">
          <cell r="B110" t="str">
            <v>Feb 2018</v>
          </cell>
          <cell r="C110" t="str">
            <v>RLS</v>
          </cell>
          <cell r="E110">
            <v>1937</v>
          </cell>
          <cell r="G110">
            <v>224609.86089188707</v>
          </cell>
          <cell r="Q110">
            <v>55088.280000000006</v>
          </cell>
          <cell r="S110">
            <v>-1389.22</v>
          </cell>
          <cell r="T110">
            <v>12591.28</v>
          </cell>
          <cell r="U110">
            <v>-86.99</v>
          </cell>
          <cell r="W110">
            <v>66203.350000000006</v>
          </cell>
          <cell r="AF110" t="str">
            <v>20160201LGUM_266</v>
          </cell>
          <cell r="AH110" t="str">
            <v>266</v>
          </cell>
        </row>
        <row r="111">
          <cell r="B111" t="str">
            <v>Feb 2018</v>
          </cell>
          <cell r="C111" t="str">
            <v>RLS</v>
          </cell>
          <cell r="E111">
            <v>2233</v>
          </cell>
          <cell r="G111">
            <v>408134.00771408924</v>
          </cell>
          <cell r="Q111">
            <v>72887.179999999993</v>
          </cell>
          <cell r="S111">
            <v>-1838.08</v>
          </cell>
          <cell r="T111">
            <v>16659.490000000002</v>
          </cell>
          <cell r="U111">
            <v>-115.09</v>
          </cell>
          <cell r="W111">
            <v>87593.5</v>
          </cell>
          <cell r="AF111" t="str">
            <v>20160201LGUM_267</v>
          </cell>
          <cell r="AH111" t="str">
            <v>267</v>
          </cell>
        </row>
        <row r="112">
          <cell r="B112" t="str">
            <v>Feb 2018</v>
          </cell>
          <cell r="C112" t="str">
            <v>RLS</v>
          </cell>
          <cell r="E112">
            <v>16691</v>
          </cell>
          <cell r="G112">
            <v>890887.05707665626</v>
          </cell>
          <cell r="Q112">
            <v>304791.05</v>
          </cell>
          <cell r="S112">
            <v>-7686.26</v>
          </cell>
          <cell r="T112">
            <v>69664.69</v>
          </cell>
          <cell r="U112">
            <v>-481.28</v>
          </cell>
          <cell r="W112">
            <v>366288.2</v>
          </cell>
          <cell r="AF112" t="str">
            <v>20160201LGUM_274</v>
          </cell>
          <cell r="AH112" t="str">
            <v>274</v>
          </cell>
        </row>
        <row r="113">
          <cell r="B113" t="str">
            <v>Feb 2018</v>
          </cell>
          <cell r="C113" t="str">
            <v>RLS</v>
          </cell>
          <cell r="E113">
            <v>476</v>
          </cell>
          <cell r="G113">
            <v>37672.412706352843</v>
          </cell>
          <cell r="Q113">
            <v>12309.37</v>
          </cell>
          <cell r="S113">
            <v>-310.42</v>
          </cell>
          <cell r="T113">
            <v>2813.49</v>
          </cell>
          <cell r="U113">
            <v>-19.440000000000001</v>
          </cell>
          <cell r="W113">
            <v>14793</v>
          </cell>
          <cell r="AF113" t="str">
            <v>20160201LGUM_275</v>
          </cell>
          <cell r="AH113" t="str">
            <v>275</v>
          </cell>
        </row>
        <row r="114">
          <cell r="B114" t="str">
            <v>Feb 2018</v>
          </cell>
          <cell r="C114" t="str">
            <v>RLS</v>
          </cell>
          <cell r="E114">
            <v>1300</v>
          </cell>
          <cell r="G114">
            <v>52555.792762709425</v>
          </cell>
          <cell r="Q114">
            <v>19760</v>
          </cell>
          <cell r="S114">
            <v>-498.31</v>
          </cell>
          <cell r="T114">
            <v>4516.45</v>
          </cell>
          <cell r="U114">
            <v>-31.2</v>
          </cell>
          <cell r="W114">
            <v>23746.94</v>
          </cell>
          <cell r="AF114" t="str">
            <v>20160201LGUM_276</v>
          </cell>
          <cell r="AH114" t="str">
            <v>276</v>
          </cell>
        </row>
        <row r="115">
          <cell r="B115" t="str">
            <v>Feb 2018</v>
          </cell>
          <cell r="C115" t="str">
            <v>RLS</v>
          </cell>
          <cell r="E115">
            <v>2251</v>
          </cell>
          <cell r="G115">
            <v>166087.04749993471</v>
          </cell>
          <cell r="Q115">
            <v>52079.77</v>
          </cell>
          <cell r="S115">
            <v>-1313.35</v>
          </cell>
          <cell r="T115">
            <v>11903.63</v>
          </cell>
          <cell r="U115">
            <v>-82.24</v>
          </cell>
          <cell r="W115">
            <v>62587.81</v>
          </cell>
          <cell r="AF115" t="str">
            <v>20160201LGUM_277</v>
          </cell>
          <cell r="AH115" t="str">
            <v>277</v>
          </cell>
        </row>
        <row r="116">
          <cell r="B116" t="str">
            <v>Feb 2018</v>
          </cell>
          <cell r="C116" t="str">
            <v>RLS</v>
          </cell>
          <cell r="E116">
            <v>17</v>
          </cell>
          <cell r="G116">
            <v>6925.7482541382506</v>
          </cell>
          <cell r="Q116">
            <v>1296.08</v>
          </cell>
          <cell r="S116">
            <v>-32.68</v>
          </cell>
          <cell r="T116">
            <v>296.24</v>
          </cell>
          <cell r="U116">
            <v>-2.0499999999999998</v>
          </cell>
          <cell r="W116">
            <v>1557.59</v>
          </cell>
          <cell r="AF116" t="str">
            <v>20160201LGUM_278</v>
          </cell>
          <cell r="AH116" t="str">
            <v>278</v>
          </cell>
        </row>
        <row r="117">
          <cell r="B117" t="str">
            <v>Feb 2018</v>
          </cell>
          <cell r="C117" t="str">
            <v>RLS</v>
          </cell>
          <cell r="E117">
            <v>11</v>
          </cell>
          <cell r="G117">
            <v>4503.902165547307</v>
          </cell>
          <cell r="Q117">
            <v>496.20000000000005</v>
          </cell>
          <cell r="S117">
            <v>-12.51</v>
          </cell>
          <cell r="T117">
            <v>113.42</v>
          </cell>
          <cell r="U117">
            <v>-0.78</v>
          </cell>
          <cell r="W117">
            <v>596.33000000000004</v>
          </cell>
          <cell r="AF117" t="str">
            <v>20160201LGUM_279</v>
          </cell>
          <cell r="AH117" t="str">
            <v>279</v>
          </cell>
        </row>
        <row r="118">
          <cell r="B118" t="str">
            <v>Feb 2018</v>
          </cell>
          <cell r="C118" t="str">
            <v>RLS</v>
          </cell>
          <cell r="E118">
            <v>46</v>
          </cell>
          <cell r="G118">
            <v>1862.5883074020173</v>
          </cell>
          <cell r="Q118">
            <v>1534.6100000000001</v>
          </cell>
          <cell r="S118">
            <v>-38.700000000000003</v>
          </cell>
          <cell r="T118">
            <v>350.76</v>
          </cell>
          <cell r="U118">
            <v>-2.42</v>
          </cell>
          <cell r="W118">
            <v>1844.25</v>
          </cell>
          <cell r="AF118" t="str">
            <v>20160201LGUM_280</v>
          </cell>
          <cell r="AH118" t="str">
            <v>280</v>
          </cell>
        </row>
        <row r="119">
          <cell r="B119" t="str">
            <v>Feb 2018</v>
          </cell>
          <cell r="C119" t="str">
            <v>RLS</v>
          </cell>
          <cell r="E119">
            <v>238</v>
          </cell>
          <cell r="G119">
            <v>12625.172216994761</v>
          </cell>
          <cell r="Q119">
            <v>8877.1700000000019</v>
          </cell>
          <cell r="S119">
            <v>-223.87</v>
          </cell>
          <cell r="T119">
            <v>2029.01</v>
          </cell>
          <cell r="U119">
            <v>-14.02</v>
          </cell>
          <cell r="W119">
            <v>10668.29</v>
          </cell>
          <cell r="AF119" t="str">
            <v>20160201LGUM_281</v>
          </cell>
          <cell r="AH119" t="str">
            <v>281</v>
          </cell>
        </row>
        <row r="120">
          <cell r="B120" t="str">
            <v>Feb 2018</v>
          </cell>
          <cell r="C120" t="str">
            <v>RLS</v>
          </cell>
          <cell r="E120">
            <v>107</v>
          </cell>
          <cell r="G120">
            <v>4275.7711945631836</v>
          </cell>
          <cell r="Q120">
            <v>3190.19</v>
          </cell>
          <cell r="S120">
            <v>-80.45</v>
          </cell>
          <cell r="T120">
            <v>729.17</v>
          </cell>
          <cell r="U120">
            <v>-5.04</v>
          </cell>
          <cell r="W120">
            <v>3833.87</v>
          </cell>
          <cell r="AF120" t="str">
            <v>20160201LGUM_282</v>
          </cell>
          <cell r="AH120" t="str">
            <v>282</v>
          </cell>
        </row>
        <row r="121">
          <cell r="B121" t="str">
            <v>Feb 2018</v>
          </cell>
          <cell r="C121" t="str">
            <v>RLS</v>
          </cell>
          <cell r="E121">
            <v>81</v>
          </cell>
          <cell r="G121">
            <v>4152.561218673025</v>
          </cell>
          <cell r="Q121">
            <v>3078.3199999999997</v>
          </cell>
          <cell r="S121">
            <v>-77.63</v>
          </cell>
          <cell r="T121">
            <v>703.6</v>
          </cell>
          <cell r="U121">
            <v>-4.8600000000000003</v>
          </cell>
          <cell r="W121">
            <v>3699.43</v>
          </cell>
          <cell r="AF121" t="str">
            <v>20160201LGUM_283</v>
          </cell>
          <cell r="AH121" t="str">
            <v>283</v>
          </cell>
        </row>
        <row r="122">
          <cell r="B122" t="str">
            <v>Feb 2018</v>
          </cell>
          <cell r="C122" t="str">
            <v>RLS</v>
          </cell>
          <cell r="E122">
            <v>456</v>
          </cell>
          <cell r="G122">
            <v>50482.399887182837</v>
          </cell>
          <cell r="Q122">
            <v>9088.08</v>
          </cell>
          <cell r="S122">
            <v>-229.18</v>
          </cell>
          <cell r="T122">
            <v>2077.2199999999998</v>
          </cell>
          <cell r="U122">
            <v>-14.35</v>
          </cell>
          <cell r="W122">
            <v>10921.77</v>
          </cell>
          <cell r="AF122" t="str">
            <v>20160201LGUM_314</v>
          </cell>
          <cell r="AH122" t="str">
            <v>314</v>
          </cell>
        </row>
        <row r="123">
          <cell r="B123" t="str">
            <v>Feb 2018</v>
          </cell>
          <cell r="C123" t="str">
            <v>RLS</v>
          </cell>
          <cell r="E123">
            <v>455</v>
          </cell>
          <cell r="G123">
            <v>77717.580026527896</v>
          </cell>
          <cell r="Q123">
            <v>10851.76</v>
          </cell>
          <cell r="S123">
            <v>-273.66000000000003</v>
          </cell>
          <cell r="T123">
            <v>2480.33</v>
          </cell>
          <cell r="U123">
            <v>-17.14</v>
          </cell>
          <cell r="W123">
            <v>13041.29</v>
          </cell>
          <cell r="AF123" t="str">
            <v>20160201LGUM_315</v>
          </cell>
          <cell r="AH123" t="str">
            <v>315</v>
          </cell>
        </row>
        <row r="124">
          <cell r="B124" t="str">
            <v>Feb 2018</v>
          </cell>
          <cell r="C124" t="str">
            <v>RLS</v>
          </cell>
          <cell r="E124">
            <v>48</v>
          </cell>
          <cell r="G124">
            <v>3736.7275500437372</v>
          </cell>
          <cell r="Q124">
            <v>868.31999999999994</v>
          </cell>
          <cell r="S124">
            <v>-21.9</v>
          </cell>
          <cell r="T124">
            <v>198.47</v>
          </cell>
          <cell r="U124">
            <v>-1.37</v>
          </cell>
          <cell r="W124">
            <v>1043.52</v>
          </cell>
          <cell r="AF124" t="str">
            <v>20160201LGUM_318</v>
          </cell>
          <cell r="AH124" t="str">
            <v>318</v>
          </cell>
        </row>
        <row r="125">
          <cell r="B125" t="str">
            <v>Feb 2018</v>
          </cell>
          <cell r="C125" t="str">
            <v>RLS</v>
          </cell>
          <cell r="E125">
            <v>0</v>
          </cell>
          <cell r="G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W125">
            <v>0</v>
          </cell>
          <cell r="AF125" t="str">
            <v>20160201LGUM_347</v>
          </cell>
          <cell r="AH125" t="str">
            <v>347</v>
          </cell>
        </row>
        <row r="126">
          <cell r="B126" t="str">
            <v>Feb 2018</v>
          </cell>
          <cell r="C126" t="str">
            <v>RLS</v>
          </cell>
          <cell r="E126">
            <v>36</v>
          </cell>
          <cell r="G126">
            <v>4031.276398656149</v>
          </cell>
          <cell r="Q126">
            <v>501.47999999999996</v>
          </cell>
          <cell r="S126">
            <v>-12.65</v>
          </cell>
          <cell r="T126">
            <v>114.62</v>
          </cell>
          <cell r="U126">
            <v>-0.79</v>
          </cell>
          <cell r="W126">
            <v>602.66</v>
          </cell>
          <cell r="AF126" t="str">
            <v>20160201LGUM_348</v>
          </cell>
          <cell r="AH126" t="str">
            <v>348</v>
          </cell>
        </row>
        <row r="127">
          <cell r="B127" t="str">
            <v>Feb 2018</v>
          </cell>
          <cell r="C127" t="str">
            <v>RLS</v>
          </cell>
          <cell r="E127">
            <v>16</v>
          </cell>
          <cell r="G127">
            <v>586.20996341489843</v>
          </cell>
          <cell r="Q127">
            <v>153.10999999999999</v>
          </cell>
          <cell r="S127">
            <v>-3.86</v>
          </cell>
          <cell r="T127">
            <v>35</v>
          </cell>
          <cell r="U127">
            <v>-0.24</v>
          </cell>
          <cell r="W127">
            <v>184.01</v>
          </cell>
          <cell r="AF127" t="str">
            <v>20160201LGUM_349</v>
          </cell>
          <cell r="AH127" t="str">
            <v>349</v>
          </cell>
        </row>
        <row r="128">
          <cell r="B128" t="str">
            <v>Feb 2018</v>
          </cell>
          <cell r="C128" t="str">
            <v>LS</v>
          </cell>
          <cell r="E128">
            <v>48</v>
          </cell>
          <cell r="G128">
            <v>875.94592234410106</v>
          </cell>
          <cell r="Q128">
            <v>1276.3700000000001</v>
          </cell>
          <cell r="S128">
            <v>-32.19</v>
          </cell>
          <cell r="T128">
            <v>291.73</v>
          </cell>
          <cell r="U128">
            <v>-2.02</v>
          </cell>
          <cell r="W128">
            <v>1533.89</v>
          </cell>
          <cell r="AF128" t="str">
            <v>20160201LGUM_400</v>
          </cell>
          <cell r="AH128" t="str">
            <v>400</v>
          </cell>
        </row>
        <row r="129">
          <cell r="B129" t="str">
            <v>Feb 2018</v>
          </cell>
          <cell r="C129" t="str">
            <v>LS</v>
          </cell>
          <cell r="E129">
            <v>4</v>
          </cell>
          <cell r="G129">
            <v>142.46153462299668</v>
          </cell>
          <cell r="Q129">
            <v>114.6</v>
          </cell>
          <cell r="S129">
            <v>-2.89</v>
          </cell>
          <cell r="T129">
            <v>26.19</v>
          </cell>
          <cell r="U129">
            <v>-0.18</v>
          </cell>
          <cell r="W129">
            <v>137.72</v>
          </cell>
          <cell r="AF129" t="str">
            <v>20160201LGUM_401</v>
          </cell>
          <cell r="AH129" t="str">
            <v>401</v>
          </cell>
        </row>
        <row r="130">
          <cell r="B130" t="str">
            <v>Feb 2018</v>
          </cell>
          <cell r="C130" t="str">
            <v>LS</v>
          </cell>
          <cell r="E130">
            <v>212</v>
          </cell>
          <cell r="G130">
            <v>6511.8397413822458</v>
          </cell>
          <cell r="Q130">
            <v>4413.84</v>
          </cell>
          <cell r="S130">
            <v>-111.31</v>
          </cell>
          <cell r="T130">
            <v>1008.85</v>
          </cell>
          <cell r="U130">
            <v>-6.97</v>
          </cell>
          <cell r="W130">
            <v>5304.41</v>
          </cell>
          <cell r="AF130" t="str">
            <v>20160201LGUM_412</v>
          </cell>
          <cell r="AH130" t="str">
            <v>412</v>
          </cell>
        </row>
        <row r="131">
          <cell r="B131" t="str">
            <v>Feb 2018</v>
          </cell>
          <cell r="C131" t="str">
            <v>LS</v>
          </cell>
          <cell r="E131">
            <v>2358</v>
          </cell>
          <cell r="G131">
            <v>101205.44425852614</v>
          </cell>
          <cell r="Q131">
            <v>50849.8</v>
          </cell>
          <cell r="S131">
            <v>-1282.3399999999999</v>
          </cell>
          <cell r="T131">
            <v>11622.51</v>
          </cell>
          <cell r="U131">
            <v>-80.290000000000006</v>
          </cell>
          <cell r="W131">
            <v>61109.68</v>
          </cell>
          <cell r="AF131" t="str">
            <v>20160201LGUM_413</v>
          </cell>
          <cell r="AH131" t="str">
            <v>413</v>
          </cell>
        </row>
        <row r="132">
          <cell r="B132" t="str">
            <v>Feb 2018</v>
          </cell>
          <cell r="C132" t="str">
            <v>LS</v>
          </cell>
          <cell r="E132">
            <v>45</v>
          </cell>
          <cell r="G132">
            <v>1387.0748067009338</v>
          </cell>
          <cell r="Q132">
            <v>954.45999999999992</v>
          </cell>
          <cell r="S132">
            <v>-24.07</v>
          </cell>
          <cell r="T132">
            <v>218.15</v>
          </cell>
          <cell r="U132">
            <v>-1.51</v>
          </cell>
          <cell r="W132">
            <v>1147.03</v>
          </cell>
          <cell r="AF132" t="str">
            <v>20160201LGUM_415</v>
          </cell>
          <cell r="AH132" t="str">
            <v>415</v>
          </cell>
        </row>
        <row r="133">
          <cell r="B133" t="str">
            <v>Feb 2018</v>
          </cell>
          <cell r="C133" t="str">
            <v>LS</v>
          </cell>
          <cell r="E133">
            <v>1840</v>
          </cell>
          <cell r="G133">
            <v>80429.162074048043</v>
          </cell>
          <cell r="Q133">
            <v>43498.770000000004</v>
          </cell>
          <cell r="S133">
            <v>-1096.96</v>
          </cell>
          <cell r="T133">
            <v>9942.31</v>
          </cell>
          <cell r="U133">
            <v>-68.69</v>
          </cell>
          <cell r="W133">
            <v>52275.43</v>
          </cell>
          <cell r="AF133" t="str">
            <v>20160201LGUM_416</v>
          </cell>
          <cell r="AH133" t="str">
            <v>416</v>
          </cell>
        </row>
        <row r="134">
          <cell r="B134" t="str">
            <v>Feb 2018</v>
          </cell>
          <cell r="C134" t="str">
            <v>RLS</v>
          </cell>
          <cell r="E134">
            <v>40</v>
          </cell>
          <cell r="G134">
            <v>1692.2120126164066</v>
          </cell>
          <cell r="Q134">
            <v>990</v>
          </cell>
          <cell r="S134">
            <v>-24.97</v>
          </cell>
          <cell r="T134">
            <v>226.28</v>
          </cell>
          <cell r="U134">
            <v>-1.56</v>
          </cell>
          <cell r="W134">
            <v>1189.75</v>
          </cell>
          <cell r="AF134" t="str">
            <v>20160201LGUM_417</v>
          </cell>
          <cell r="AH134" t="str">
            <v>417</v>
          </cell>
        </row>
        <row r="135">
          <cell r="B135" t="str">
            <v>Feb 2018</v>
          </cell>
          <cell r="C135" t="str">
            <v>RLS</v>
          </cell>
          <cell r="E135">
            <v>111</v>
          </cell>
          <cell r="G135">
            <v>7429.1765150019482</v>
          </cell>
          <cell r="Q135">
            <v>2919.3</v>
          </cell>
          <cell r="S135">
            <v>-73.62</v>
          </cell>
          <cell r="T135">
            <v>667.25</v>
          </cell>
          <cell r="U135">
            <v>-4.6100000000000003</v>
          </cell>
          <cell r="W135">
            <v>3508.32</v>
          </cell>
          <cell r="AF135" t="str">
            <v>20160201LGUM_419</v>
          </cell>
          <cell r="AH135" t="str">
            <v>419</v>
          </cell>
        </row>
        <row r="136">
          <cell r="B136" t="str">
            <v>Feb 2018</v>
          </cell>
          <cell r="C136" t="str">
            <v>LS</v>
          </cell>
          <cell r="E136">
            <v>51</v>
          </cell>
          <cell r="G136">
            <v>3608.7046844703686</v>
          </cell>
          <cell r="Q136">
            <v>1573.8600000000001</v>
          </cell>
          <cell r="S136">
            <v>-39.69</v>
          </cell>
          <cell r="T136">
            <v>359.73</v>
          </cell>
          <cell r="U136">
            <v>-2.4900000000000002</v>
          </cell>
          <cell r="W136">
            <v>1891.41</v>
          </cell>
          <cell r="AF136" t="str">
            <v>20160201LGUM_420</v>
          </cell>
          <cell r="AH136" t="str">
            <v>420</v>
          </cell>
        </row>
        <row r="137">
          <cell r="B137" t="str">
            <v>Feb 2018</v>
          </cell>
          <cell r="C137" t="str">
            <v>LS</v>
          </cell>
          <cell r="E137">
            <v>178</v>
          </cell>
          <cell r="G137">
            <v>19537.444380020024</v>
          </cell>
          <cell r="Q137">
            <v>6044.88</v>
          </cell>
          <cell r="S137">
            <v>-152.44</v>
          </cell>
          <cell r="T137">
            <v>1381.65</v>
          </cell>
          <cell r="U137">
            <v>-9.5500000000000007</v>
          </cell>
          <cell r="W137">
            <v>7264.54</v>
          </cell>
          <cell r="AF137" t="str">
            <v>20160201LGUM_421</v>
          </cell>
          <cell r="AH137" t="str">
            <v>421</v>
          </cell>
        </row>
        <row r="138">
          <cell r="B138" t="str">
            <v>Feb 2018</v>
          </cell>
          <cell r="C138" t="str">
            <v>LS</v>
          </cell>
          <cell r="E138">
            <v>420</v>
          </cell>
          <cell r="G138">
            <v>73931.761001715422</v>
          </cell>
          <cell r="Q138">
            <v>16644.600000000002</v>
          </cell>
          <cell r="S138">
            <v>-419.75</v>
          </cell>
          <cell r="T138">
            <v>3804.38</v>
          </cell>
          <cell r="U138">
            <v>-26.28</v>
          </cell>
          <cell r="W138">
            <v>20002.95</v>
          </cell>
          <cell r="AF138" t="str">
            <v>20160201LGUM_422</v>
          </cell>
          <cell r="AH138" t="str">
            <v>422</v>
          </cell>
        </row>
        <row r="139">
          <cell r="B139" t="str">
            <v>Feb 2018</v>
          </cell>
          <cell r="C139" t="str">
            <v>LS</v>
          </cell>
          <cell r="E139">
            <v>22</v>
          </cell>
          <cell r="G139">
            <v>1491.0332238582557</v>
          </cell>
          <cell r="Q139">
            <v>601.04</v>
          </cell>
          <cell r="S139">
            <v>-15.16</v>
          </cell>
          <cell r="T139">
            <v>137.38</v>
          </cell>
          <cell r="U139">
            <v>-0.95</v>
          </cell>
          <cell r="W139">
            <v>722.31</v>
          </cell>
          <cell r="AF139" t="str">
            <v>20160201LGUM_423</v>
          </cell>
          <cell r="AH139" t="str">
            <v>423</v>
          </cell>
        </row>
        <row r="140">
          <cell r="B140" t="str">
            <v>Feb 2018</v>
          </cell>
          <cell r="C140" t="str">
            <v>LS</v>
          </cell>
          <cell r="E140">
            <v>32</v>
          </cell>
          <cell r="G140">
            <v>5657.070533644267</v>
          </cell>
          <cell r="Q140">
            <v>1128.6299999999999</v>
          </cell>
          <cell r="S140">
            <v>-28.46</v>
          </cell>
          <cell r="T140">
            <v>257.97000000000003</v>
          </cell>
          <cell r="U140">
            <v>-1.78</v>
          </cell>
          <cell r="W140">
            <v>1356.36</v>
          </cell>
          <cell r="AF140" t="str">
            <v>20160201LGUM_425</v>
          </cell>
          <cell r="AH140" t="str">
            <v>425</v>
          </cell>
        </row>
        <row r="141">
          <cell r="B141" t="str">
            <v>Feb 2018</v>
          </cell>
          <cell r="C141" t="str">
            <v>RLS</v>
          </cell>
          <cell r="E141">
            <v>39</v>
          </cell>
          <cell r="G141">
            <v>1189.7463296893507</v>
          </cell>
          <cell r="Q141">
            <v>1336.13</v>
          </cell>
          <cell r="S141">
            <v>-33.69</v>
          </cell>
          <cell r="T141">
            <v>305.39999999999998</v>
          </cell>
          <cell r="U141">
            <v>-2.11</v>
          </cell>
          <cell r="W141">
            <v>1605.73</v>
          </cell>
          <cell r="AF141" t="str">
            <v>20160201LGUM_426</v>
          </cell>
          <cell r="AH141" t="str">
            <v>426</v>
          </cell>
        </row>
        <row r="142">
          <cell r="B142" t="str">
            <v>Feb 2018</v>
          </cell>
          <cell r="C142" t="str">
            <v>LS</v>
          </cell>
          <cell r="E142">
            <v>51</v>
          </cell>
          <cell r="G142">
            <v>1577.6652381560239</v>
          </cell>
          <cell r="Q142">
            <v>1899.1000000000001</v>
          </cell>
          <cell r="S142">
            <v>-47.89</v>
          </cell>
          <cell r="T142">
            <v>434.07</v>
          </cell>
          <cell r="U142">
            <v>-3</v>
          </cell>
          <cell r="W142">
            <v>2282.2800000000002</v>
          </cell>
          <cell r="AF142" t="str">
            <v>20160201LGUM_427</v>
          </cell>
          <cell r="AH142" t="str">
            <v>427</v>
          </cell>
        </row>
        <row r="143">
          <cell r="B143" t="str">
            <v>Feb 2018</v>
          </cell>
          <cell r="C143" t="str">
            <v>RLS</v>
          </cell>
          <cell r="E143">
            <v>252</v>
          </cell>
          <cell r="G143">
            <v>10942.585983744772</v>
          </cell>
          <cell r="Q143">
            <v>9150.4699999999993</v>
          </cell>
          <cell r="S143">
            <v>-230.76</v>
          </cell>
          <cell r="T143">
            <v>2091.48</v>
          </cell>
          <cell r="U143">
            <v>-14.45</v>
          </cell>
          <cell r="W143">
            <v>10996.74</v>
          </cell>
          <cell r="AF143" t="str">
            <v>20160201LGUM_428</v>
          </cell>
          <cell r="AH143" t="str">
            <v>428</v>
          </cell>
        </row>
        <row r="144">
          <cell r="B144" t="str">
            <v>Feb 2018</v>
          </cell>
          <cell r="C144" t="str">
            <v>LS</v>
          </cell>
          <cell r="E144">
            <v>211</v>
          </cell>
          <cell r="G144">
            <v>8729.6193074051134</v>
          </cell>
          <cell r="Q144">
            <v>9780.98</v>
          </cell>
          <cell r="S144">
            <v>-246.66</v>
          </cell>
          <cell r="T144">
            <v>2235.59</v>
          </cell>
          <cell r="U144">
            <v>-15.44</v>
          </cell>
          <cell r="W144">
            <v>11754.47</v>
          </cell>
          <cell r="AF144" t="str">
            <v>20160201LGUM_429</v>
          </cell>
          <cell r="AH144" t="str">
            <v>429</v>
          </cell>
        </row>
        <row r="145">
          <cell r="B145" t="str">
            <v>Feb 2018</v>
          </cell>
          <cell r="C145" t="str">
            <v>RLS</v>
          </cell>
          <cell r="E145">
            <v>12</v>
          </cell>
          <cell r="G145">
            <v>372.51766148040343</v>
          </cell>
          <cell r="Q145">
            <v>399.61</v>
          </cell>
          <cell r="S145">
            <v>-10.08</v>
          </cell>
          <cell r="T145">
            <v>91.33</v>
          </cell>
          <cell r="U145">
            <v>-0.63</v>
          </cell>
          <cell r="W145">
            <v>480.23</v>
          </cell>
          <cell r="AF145" t="str">
            <v>20160201LGUM_430</v>
          </cell>
          <cell r="AH145" t="str">
            <v>430</v>
          </cell>
        </row>
        <row r="146">
          <cell r="B146" t="str">
            <v>Feb 2018</v>
          </cell>
          <cell r="C146" t="str">
            <v>LS</v>
          </cell>
          <cell r="E146">
            <v>42</v>
          </cell>
          <cell r="G146">
            <v>1340.8710657421241</v>
          </cell>
          <cell r="Q146">
            <v>1562.9</v>
          </cell>
          <cell r="S146">
            <v>-39.409999999999997</v>
          </cell>
          <cell r="T146">
            <v>357.22</v>
          </cell>
          <cell r="U146">
            <v>-2.4700000000000002</v>
          </cell>
          <cell r="W146">
            <v>1878.24</v>
          </cell>
          <cell r="AF146" t="str">
            <v>20160201LGUM_431</v>
          </cell>
          <cell r="AH146" t="str">
            <v>431</v>
          </cell>
        </row>
        <row r="147">
          <cell r="B147" t="str">
            <v>Feb 2018</v>
          </cell>
          <cell r="C147" t="str">
            <v>RLS</v>
          </cell>
          <cell r="E147">
            <v>9</v>
          </cell>
          <cell r="G147">
            <v>422.57171418578071</v>
          </cell>
          <cell r="Q147">
            <v>322.16000000000003</v>
          </cell>
          <cell r="S147">
            <v>-8.1199999999999992</v>
          </cell>
          <cell r="T147">
            <v>73.63</v>
          </cell>
          <cell r="U147">
            <v>-0.51</v>
          </cell>
          <cell r="W147">
            <v>387.16</v>
          </cell>
          <cell r="AF147" t="str">
            <v>20160201LGUM_432</v>
          </cell>
          <cell r="AH147" t="str">
            <v>432</v>
          </cell>
        </row>
        <row r="148">
          <cell r="B148" t="str">
            <v>Feb 2018</v>
          </cell>
          <cell r="C148" t="str">
            <v>LS</v>
          </cell>
          <cell r="E148">
            <v>220</v>
          </cell>
          <cell r="G148">
            <v>9219.5714771558251</v>
          </cell>
          <cell r="Q148">
            <v>8911.17</v>
          </cell>
          <cell r="S148">
            <v>-224.72</v>
          </cell>
          <cell r="T148">
            <v>2036.79</v>
          </cell>
          <cell r="U148">
            <v>-14.07</v>
          </cell>
          <cell r="W148">
            <v>10709.17</v>
          </cell>
          <cell r="AF148" t="str">
            <v>20160201LGUM_433</v>
          </cell>
          <cell r="AH148" t="str">
            <v>433</v>
          </cell>
        </row>
        <row r="149">
          <cell r="B149" t="str">
            <v>Feb 2018</v>
          </cell>
          <cell r="C149" t="str">
            <v>LS</v>
          </cell>
          <cell r="E149">
            <v>0</v>
          </cell>
          <cell r="G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AF149" t="str">
            <v>20160201LGUM_439</v>
          </cell>
          <cell r="AH149" t="str">
            <v>439</v>
          </cell>
        </row>
        <row r="150">
          <cell r="B150" t="str">
            <v>Feb 2018</v>
          </cell>
          <cell r="C150" t="str">
            <v>LS</v>
          </cell>
          <cell r="E150">
            <v>2</v>
          </cell>
          <cell r="G150">
            <v>207.91683431464378</v>
          </cell>
          <cell r="Q150">
            <v>38.75</v>
          </cell>
          <cell r="S150">
            <v>-0.98</v>
          </cell>
          <cell r="T150">
            <v>8.85</v>
          </cell>
          <cell r="U150">
            <v>-0.06</v>
          </cell>
          <cell r="W150">
            <v>46.56</v>
          </cell>
          <cell r="AF150" t="str">
            <v>20160201LGUM_440</v>
          </cell>
          <cell r="AH150" t="str">
            <v>440</v>
          </cell>
        </row>
        <row r="151">
          <cell r="B151" t="str">
            <v>Feb 2018</v>
          </cell>
          <cell r="C151" t="str">
            <v>LS</v>
          </cell>
          <cell r="E151">
            <v>36</v>
          </cell>
          <cell r="G151">
            <v>6303.922907067602</v>
          </cell>
          <cell r="Q151">
            <v>847.8</v>
          </cell>
          <cell r="S151">
            <v>-21.38</v>
          </cell>
          <cell r="T151">
            <v>193.78</v>
          </cell>
          <cell r="U151">
            <v>-1.34</v>
          </cell>
          <cell r="W151">
            <v>1018.86</v>
          </cell>
          <cell r="AF151" t="str">
            <v>20160201LGUM_441</v>
          </cell>
          <cell r="AH151" t="str">
            <v>441</v>
          </cell>
        </row>
        <row r="152">
          <cell r="B152" t="str">
            <v>Feb 2018</v>
          </cell>
          <cell r="C152" t="str">
            <v>LS</v>
          </cell>
          <cell r="E152">
            <v>6369</v>
          </cell>
          <cell r="G152">
            <v>429000.77222461172</v>
          </cell>
          <cell r="Q152">
            <v>88823.09</v>
          </cell>
          <cell r="S152">
            <v>-2239.9499999999998</v>
          </cell>
          <cell r="T152">
            <v>20301.88</v>
          </cell>
          <cell r="U152">
            <v>-140.26</v>
          </cell>
          <cell r="W152">
            <v>106744.76</v>
          </cell>
          <cell r="AF152" t="str">
            <v>20160201LGUM_452</v>
          </cell>
          <cell r="AH152" t="str">
            <v>452</v>
          </cell>
        </row>
        <row r="153">
          <cell r="B153" t="str">
            <v>Feb 2018</v>
          </cell>
          <cell r="C153" t="str">
            <v>LS</v>
          </cell>
          <cell r="E153">
            <v>9083</v>
          </cell>
          <cell r="G153">
            <v>991023.0772475733</v>
          </cell>
          <cell r="Q153">
            <v>148013.85999999999</v>
          </cell>
          <cell r="S153">
            <v>-3732.63</v>
          </cell>
          <cell r="T153">
            <v>33830.85</v>
          </cell>
          <cell r="U153">
            <v>-233.72</v>
          </cell>
          <cell r="W153">
            <v>177878.36</v>
          </cell>
          <cell r="AF153" t="str">
            <v>20160201LGUM_453</v>
          </cell>
          <cell r="AH153" t="str">
            <v>453</v>
          </cell>
        </row>
        <row r="154">
          <cell r="B154" t="str">
            <v>Feb 2018</v>
          </cell>
          <cell r="C154" t="str">
            <v>LS</v>
          </cell>
          <cell r="E154">
            <v>5332</v>
          </cell>
          <cell r="G154">
            <v>929947.50716764666</v>
          </cell>
          <cell r="Q154">
            <v>102083.95000000001</v>
          </cell>
          <cell r="S154">
            <v>-2574.37</v>
          </cell>
          <cell r="T154">
            <v>23332.86</v>
          </cell>
          <cell r="U154">
            <v>-161.19999999999999</v>
          </cell>
          <cell r="W154">
            <v>122681.24</v>
          </cell>
          <cell r="AF154" t="str">
            <v>20160201LGUM_454</v>
          </cell>
          <cell r="AH154" t="str">
            <v>454</v>
          </cell>
        </row>
        <row r="155">
          <cell r="B155" t="str">
            <v>Feb 2018</v>
          </cell>
          <cell r="C155" t="str">
            <v>LS</v>
          </cell>
          <cell r="E155">
            <v>404</v>
          </cell>
          <cell r="G155">
            <v>27235.180139345051</v>
          </cell>
          <cell r="Q155">
            <v>6159.53</v>
          </cell>
          <cell r="S155">
            <v>-155.33000000000001</v>
          </cell>
          <cell r="T155">
            <v>1407.85</v>
          </cell>
          <cell r="U155">
            <v>-9.73</v>
          </cell>
          <cell r="W155">
            <v>7402.32</v>
          </cell>
          <cell r="AF155" t="str">
            <v>20160201LGUM_455</v>
          </cell>
          <cell r="AH155" t="str">
            <v>455</v>
          </cell>
        </row>
        <row r="156">
          <cell r="B156" t="str">
            <v>Feb 2018</v>
          </cell>
          <cell r="C156" t="str">
            <v>LS</v>
          </cell>
          <cell r="E156">
            <v>12770</v>
          </cell>
          <cell r="G156">
            <v>2242024.9790910026</v>
          </cell>
          <cell r="Q156">
            <v>255813.66999999998</v>
          </cell>
          <cell r="S156">
            <v>-6451.14</v>
          </cell>
          <cell r="T156">
            <v>58470.16</v>
          </cell>
          <cell r="U156">
            <v>-403.94</v>
          </cell>
          <cell r="W156">
            <v>307428.75</v>
          </cell>
          <cell r="AF156" t="str">
            <v>20160201LGUM_456</v>
          </cell>
          <cell r="AH156" t="str">
            <v>456</v>
          </cell>
        </row>
        <row r="157">
          <cell r="B157" t="str">
            <v>Feb 2018</v>
          </cell>
          <cell r="C157" t="str">
            <v>LS</v>
          </cell>
          <cell r="E157">
            <v>3342</v>
          </cell>
          <cell r="G157">
            <v>146337.83597385348</v>
          </cell>
          <cell r="Q157">
            <v>41563.93</v>
          </cell>
          <cell r="S157">
            <v>-1048.1600000000001</v>
          </cell>
          <cell r="T157">
            <v>9500.08</v>
          </cell>
          <cell r="U157">
            <v>-65.63</v>
          </cell>
          <cell r="W157">
            <v>49950.22</v>
          </cell>
          <cell r="AF157" t="str">
            <v>20160201LGUM_457</v>
          </cell>
          <cell r="AH157" t="str">
            <v>457</v>
          </cell>
        </row>
        <row r="158">
          <cell r="B158" t="str">
            <v>Feb 2018</v>
          </cell>
          <cell r="C158" t="str">
            <v>RLS</v>
          </cell>
          <cell r="E158">
            <v>0</v>
          </cell>
          <cell r="G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AF158" t="str">
            <v>20160201LGUM_458</v>
          </cell>
          <cell r="AH158" t="str">
            <v>458</v>
          </cell>
        </row>
        <row r="159">
          <cell r="B159" t="str">
            <v>Feb 2018</v>
          </cell>
          <cell r="C159" t="str">
            <v>LS</v>
          </cell>
          <cell r="E159">
            <v>28</v>
          </cell>
          <cell r="G159">
            <v>1558.4136794231865</v>
          </cell>
          <cell r="Q159">
            <v>390.81</v>
          </cell>
          <cell r="S159">
            <v>-9.86</v>
          </cell>
          <cell r="T159">
            <v>89.32</v>
          </cell>
          <cell r="U159">
            <v>-0.62</v>
          </cell>
          <cell r="W159">
            <v>469.65</v>
          </cell>
          <cell r="AF159" t="str">
            <v>20160201LGUM_470</v>
          </cell>
          <cell r="AH159" t="str">
            <v>470</v>
          </cell>
        </row>
        <row r="160">
          <cell r="B160" t="str">
            <v>Feb 2018</v>
          </cell>
          <cell r="C160" t="str">
            <v>RLS</v>
          </cell>
          <cell r="E160">
            <v>2</v>
          </cell>
          <cell r="G160">
            <v>108.77130684053124</v>
          </cell>
          <cell r="Q160">
            <v>32.17</v>
          </cell>
          <cell r="S160">
            <v>-0.81</v>
          </cell>
          <cell r="T160">
            <v>7.36</v>
          </cell>
          <cell r="U160">
            <v>-0.05</v>
          </cell>
          <cell r="W160">
            <v>38.67</v>
          </cell>
          <cell r="AF160" t="str">
            <v>20160201LGUM_471</v>
          </cell>
          <cell r="AH160" t="str">
            <v>471</v>
          </cell>
        </row>
        <row r="161">
          <cell r="B161" t="str">
            <v>Feb 2018</v>
          </cell>
          <cell r="C161" t="str">
            <v>LS</v>
          </cell>
          <cell r="E161">
            <v>511</v>
          </cell>
          <cell r="G161">
            <v>68097.576127729044</v>
          </cell>
          <cell r="Q161">
            <v>10287.309999999998</v>
          </cell>
          <cell r="S161">
            <v>-259.43</v>
          </cell>
          <cell r="T161">
            <v>2351.3200000000002</v>
          </cell>
          <cell r="U161">
            <v>-16.239999999999998</v>
          </cell>
          <cell r="W161">
            <v>12362.96</v>
          </cell>
          <cell r="AF161" t="str">
            <v>20160201LGUM_473</v>
          </cell>
          <cell r="AH161" t="str">
            <v>473</v>
          </cell>
        </row>
        <row r="162">
          <cell r="B162" t="str">
            <v>Feb 2018</v>
          </cell>
          <cell r="C162" t="str">
            <v>RLS</v>
          </cell>
          <cell r="E162">
            <v>51</v>
          </cell>
          <cell r="G162">
            <v>6805.4260120580166</v>
          </cell>
          <cell r="Q162">
            <v>1157.9399999999998</v>
          </cell>
          <cell r="S162">
            <v>-29.2</v>
          </cell>
          <cell r="T162">
            <v>264.67</v>
          </cell>
          <cell r="U162">
            <v>-1.83</v>
          </cell>
          <cell r="W162">
            <v>1391.58</v>
          </cell>
          <cell r="AF162" t="str">
            <v>20160201LGUM_474</v>
          </cell>
          <cell r="AH162" t="str">
            <v>474</v>
          </cell>
        </row>
        <row r="163">
          <cell r="B163" t="str">
            <v>Feb 2018</v>
          </cell>
          <cell r="C163" t="str">
            <v>RLS</v>
          </cell>
          <cell r="E163">
            <v>2</v>
          </cell>
          <cell r="G163">
            <v>257.970887020021</v>
          </cell>
          <cell r="Q163">
            <v>59.269999999999996</v>
          </cell>
          <cell r="S163">
            <v>-1.49</v>
          </cell>
          <cell r="T163">
            <v>13.55</v>
          </cell>
          <cell r="U163">
            <v>-0.09</v>
          </cell>
          <cell r="W163">
            <v>71.239999999999995</v>
          </cell>
          <cell r="AF163" t="str">
            <v>20160201LGUM_475</v>
          </cell>
          <cell r="AH163" t="str">
            <v>475</v>
          </cell>
        </row>
        <row r="164">
          <cell r="B164" t="str">
            <v>Feb 2018</v>
          </cell>
          <cell r="C164" t="str">
            <v>LS</v>
          </cell>
          <cell r="E164">
            <v>460</v>
          </cell>
          <cell r="G164">
            <v>190452.78281015035</v>
          </cell>
          <cell r="Q164">
            <v>19488.68</v>
          </cell>
          <cell r="S164">
            <v>-491.47</v>
          </cell>
          <cell r="T164">
            <v>4454.4399999999996</v>
          </cell>
          <cell r="U164">
            <v>-30.77</v>
          </cell>
          <cell r="W164">
            <v>23420.880000000001</v>
          </cell>
          <cell r="AF164" t="str">
            <v>20160201LGUM_476</v>
          </cell>
          <cell r="AH164" t="str">
            <v>476</v>
          </cell>
        </row>
        <row r="165">
          <cell r="B165" t="str">
            <v>Feb 2018</v>
          </cell>
          <cell r="C165" t="str">
            <v>RLS</v>
          </cell>
          <cell r="E165">
            <v>57</v>
          </cell>
          <cell r="G165">
            <v>23665.941150277002</v>
          </cell>
          <cell r="Q165">
            <v>2612.06</v>
          </cell>
          <cell r="S165">
            <v>-65.87</v>
          </cell>
          <cell r="T165">
            <v>597.03</v>
          </cell>
          <cell r="U165">
            <v>-4.12</v>
          </cell>
          <cell r="W165">
            <v>3139.1</v>
          </cell>
          <cell r="AF165" t="str">
            <v>20160201LGUM_477</v>
          </cell>
          <cell r="AH165" t="str">
            <v>477</v>
          </cell>
        </row>
        <row r="166">
          <cell r="B166" t="str">
            <v>Feb 2018</v>
          </cell>
          <cell r="C166" t="str">
            <v>LS</v>
          </cell>
          <cell r="E166">
            <v>0</v>
          </cell>
          <cell r="G166">
            <v>0</v>
          </cell>
          <cell r="Q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AF166" t="str">
            <v>20160201LGUM_479</v>
          </cell>
          <cell r="AH166" t="str">
            <v>479</v>
          </cell>
        </row>
        <row r="167">
          <cell r="B167" t="str">
            <v>Feb 2018</v>
          </cell>
          <cell r="C167" t="str">
            <v>LS</v>
          </cell>
          <cell r="E167">
            <v>20</v>
          </cell>
          <cell r="G167">
            <v>1041.5093274465028</v>
          </cell>
          <cell r="Q167">
            <v>496.99</v>
          </cell>
          <cell r="S167">
            <v>-12.53</v>
          </cell>
          <cell r="T167">
            <v>113.6</v>
          </cell>
          <cell r="U167">
            <v>-0.78</v>
          </cell>
          <cell r="W167">
            <v>597.28</v>
          </cell>
          <cell r="AF167" t="str">
            <v>20160201LGUM_480</v>
          </cell>
          <cell r="AH167" t="str">
            <v>480</v>
          </cell>
        </row>
        <row r="168">
          <cell r="B168" t="str">
            <v>Feb 2018</v>
          </cell>
          <cell r="C168" t="str">
            <v>LS</v>
          </cell>
          <cell r="E168">
            <v>4</v>
          </cell>
          <cell r="G168">
            <v>509.2037284835489</v>
          </cell>
          <cell r="Q168">
            <v>86.69</v>
          </cell>
          <cell r="S168">
            <v>-2.19</v>
          </cell>
          <cell r="T168">
            <v>19.809999999999999</v>
          </cell>
          <cell r="U168">
            <v>-0.14000000000000001</v>
          </cell>
          <cell r="W168">
            <v>104.17</v>
          </cell>
          <cell r="AF168" t="str">
            <v>20160201LGUM_481</v>
          </cell>
          <cell r="AH168" t="str">
            <v>481</v>
          </cell>
        </row>
        <row r="169">
          <cell r="B169" t="str">
            <v>Feb 2018</v>
          </cell>
          <cell r="C169" t="str">
            <v>LS</v>
          </cell>
          <cell r="E169">
            <v>52</v>
          </cell>
          <cell r="G169">
            <v>6715.9062639503236</v>
          </cell>
          <cell r="Q169">
            <v>1634.36</v>
          </cell>
          <cell r="S169">
            <v>-41.22</v>
          </cell>
          <cell r="T169">
            <v>373.56</v>
          </cell>
          <cell r="U169">
            <v>-2.58</v>
          </cell>
          <cell r="W169">
            <v>1964.12</v>
          </cell>
          <cell r="AF169" t="str">
            <v>20160201LGUM_482</v>
          </cell>
          <cell r="AH169" t="str">
            <v>482</v>
          </cell>
        </row>
        <row r="170">
          <cell r="B170" t="str">
            <v>Feb 2018</v>
          </cell>
          <cell r="C170" t="str">
            <v>LS</v>
          </cell>
          <cell r="E170">
            <v>2</v>
          </cell>
          <cell r="G170">
            <v>771.98750518677923</v>
          </cell>
          <cell r="Q170">
            <v>90.01</v>
          </cell>
          <cell r="S170">
            <v>-2.27</v>
          </cell>
          <cell r="T170">
            <v>20.58</v>
          </cell>
          <cell r="U170">
            <v>-0.14000000000000001</v>
          </cell>
          <cell r="W170">
            <v>108.18</v>
          </cell>
          <cell r="AF170" t="str">
            <v>20160201LGUM_483</v>
          </cell>
          <cell r="AH170" t="str">
            <v>483</v>
          </cell>
        </row>
        <row r="171">
          <cell r="B171" t="str">
            <v>Feb 2018</v>
          </cell>
          <cell r="C171" t="str">
            <v>LS</v>
          </cell>
          <cell r="E171">
            <v>12</v>
          </cell>
          <cell r="G171">
            <v>5004.4426926010783</v>
          </cell>
          <cell r="Q171">
            <v>657.13</v>
          </cell>
          <cell r="S171">
            <v>-16.57</v>
          </cell>
          <cell r="T171">
            <v>150.19</v>
          </cell>
          <cell r="U171">
            <v>-1.04</v>
          </cell>
          <cell r="W171">
            <v>789.71</v>
          </cell>
          <cell r="AF171" t="str">
            <v>20160201LGUM_484</v>
          </cell>
          <cell r="AH171" t="str">
            <v>484</v>
          </cell>
        </row>
        <row r="172">
          <cell r="B172" t="str">
            <v>Feb 2018</v>
          </cell>
          <cell r="C172" t="str">
            <v>ODL</v>
          </cell>
          <cell r="E172">
            <v>0</v>
          </cell>
          <cell r="G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AF172" t="str">
            <v>20160201ODL</v>
          </cell>
          <cell r="AH172" t="str">
            <v>ODL</v>
          </cell>
        </row>
        <row r="173">
          <cell r="B173" t="str">
            <v>Feb 2018</v>
          </cell>
          <cell r="C173" t="str">
            <v>RLS</v>
          </cell>
          <cell r="E173">
            <v>0</v>
          </cell>
          <cell r="G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AF173" t="str">
            <v>20160201LGUM_204CU</v>
          </cell>
          <cell r="AH173" t="str">
            <v>4CU</v>
          </cell>
        </row>
        <row r="174">
          <cell r="B174" t="str">
            <v>Feb 2018</v>
          </cell>
          <cell r="C174" t="str">
            <v>RLS</v>
          </cell>
          <cell r="E174">
            <v>0</v>
          </cell>
          <cell r="G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AF174" t="str">
            <v>20160201LGUM_207CU</v>
          </cell>
          <cell r="AH174" t="str">
            <v>7CU</v>
          </cell>
        </row>
        <row r="175">
          <cell r="B175" t="str">
            <v>Feb 2018</v>
          </cell>
          <cell r="C175" t="str">
            <v>RLS</v>
          </cell>
          <cell r="E175">
            <v>0</v>
          </cell>
          <cell r="G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AF175" t="str">
            <v>20160201LGUM_209CU</v>
          </cell>
          <cell r="AH175" t="str">
            <v>9CU</v>
          </cell>
        </row>
        <row r="176">
          <cell r="B176" t="str">
            <v>Feb 2018</v>
          </cell>
          <cell r="C176" t="str">
            <v>RLS</v>
          </cell>
          <cell r="E176">
            <v>0</v>
          </cell>
          <cell r="G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AF176" t="str">
            <v>20160201LGUM_210CU</v>
          </cell>
          <cell r="AH176" t="str">
            <v>0CU</v>
          </cell>
        </row>
        <row r="177">
          <cell r="B177" t="str">
            <v>Feb 2018</v>
          </cell>
          <cell r="C177" t="str">
            <v>RLS</v>
          </cell>
          <cell r="E177">
            <v>0</v>
          </cell>
          <cell r="G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AF177" t="str">
            <v>20160201LGUM_252CU</v>
          </cell>
          <cell r="AH177" t="str">
            <v>2CU</v>
          </cell>
        </row>
        <row r="178">
          <cell r="B178" t="str">
            <v>Feb 2018</v>
          </cell>
          <cell r="C178" t="str">
            <v>RLS</v>
          </cell>
          <cell r="E178">
            <v>0</v>
          </cell>
          <cell r="G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AF178" t="str">
            <v>20160201LGUM_267CU</v>
          </cell>
          <cell r="AH178" t="str">
            <v>7CU</v>
          </cell>
        </row>
        <row r="179">
          <cell r="B179" t="str">
            <v>Feb 2018</v>
          </cell>
          <cell r="C179" t="str">
            <v>RLS</v>
          </cell>
          <cell r="E179">
            <v>0</v>
          </cell>
          <cell r="G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AF179" t="str">
            <v>20160201LGUM_276CU</v>
          </cell>
          <cell r="AH179" t="str">
            <v>6CU</v>
          </cell>
        </row>
        <row r="180">
          <cell r="B180" t="str">
            <v>Feb 2018</v>
          </cell>
          <cell r="C180" t="str">
            <v>RLS</v>
          </cell>
          <cell r="E180">
            <v>0</v>
          </cell>
          <cell r="G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AF180" t="str">
            <v>20160201LGUM_315CU</v>
          </cell>
          <cell r="AH180" t="str">
            <v>5CU</v>
          </cell>
        </row>
        <row r="181">
          <cell r="B181" t="str">
            <v>Feb 2018</v>
          </cell>
          <cell r="C181" t="str">
            <v>LS</v>
          </cell>
          <cell r="E181">
            <v>0</v>
          </cell>
          <cell r="G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AF181" t="str">
            <v>20160201LGUM_412CU</v>
          </cell>
          <cell r="AH181" t="str">
            <v>2CU</v>
          </cell>
        </row>
        <row r="182">
          <cell r="B182" t="str">
            <v>Feb 2018</v>
          </cell>
          <cell r="C182" t="str">
            <v>LS</v>
          </cell>
          <cell r="E182">
            <v>0</v>
          </cell>
          <cell r="G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AF182" t="str">
            <v>20160201LGUM_415CU</v>
          </cell>
          <cell r="AH182" t="str">
            <v>5CU</v>
          </cell>
        </row>
        <row r="183">
          <cell r="B183" t="str">
            <v>Feb 2018</v>
          </cell>
          <cell r="C183" t="str">
            <v>LS</v>
          </cell>
          <cell r="E183">
            <v>483</v>
          </cell>
          <cell r="G183">
            <v>52636.649309387343</v>
          </cell>
          <cell r="Q183">
            <v>14272.659999999998</v>
          </cell>
          <cell r="S183">
            <v>-359.93</v>
          </cell>
          <cell r="T183">
            <v>3262.23</v>
          </cell>
          <cell r="U183">
            <v>-22.54</v>
          </cell>
          <cell r="W183">
            <v>17152.419999999998</v>
          </cell>
          <cell r="AF183" t="str">
            <v>20160201LGUM_424</v>
          </cell>
          <cell r="AH183" t="str">
            <v>424</v>
          </cell>
        </row>
        <row r="184">
          <cell r="B184" t="str">
            <v>Feb 2018</v>
          </cell>
          <cell r="C184" t="str">
            <v>LS</v>
          </cell>
          <cell r="E184">
            <v>4</v>
          </cell>
          <cell r="G184">
            <v>241.62044710775149</v>
          </cell>
          <cell r="Q184">
            <v>86.77</v>
          </cell>
          <cell r="S184">
            <v>-2.19</v>
          </cell>
          <cell r="T184">
            <v>19.829999999999998</v>
          </cell>
          <cell r="U184">
            <v>-0.14000000000000001</v>
          </cell>
          <cell r="W184">
            <v>104.27</v>
          </cell>
          <cell r="AF184" t="str">
            <v>20160201LGUM_444</v>
          </cell>
          <cell r="AH184" t="str">
            <v>444</v>
          </cell>
        </row>
        <row r="185">
          <cell r="B185" t="str">
            <v>Feb 2018</v>
          </cell>
          <cell r="C185" t="str">
            <v>LS</v>
          </cell>
          <cell r="E185">
            <v>14</v>
          </cell>
          <cell r="G185">
            <v>892.05861273958874</v>
          </cell>
          <cell r="Q185">
            <v>330.82</v>
          </cell>
          <cell r="S185">
            <v>-8.34</v>
          </cell>
          <cell r="T185">
            <v>75.61</v>
          </cell>
          <cell r="U185">
            <v>-0.52</v>
          </cell>
          <cell r="W185">
            <v>397.57</v>
          </cell>
          <cell r="AF185" t="str">
            <v>20160201LGUM_445</v>
          </cell>
          <cell r="AH185" t="str">
            <v>445</v>
          </cell>
        </row>
        <row r="186">
          <cell r="B186" t="str">
            <v>Feb 2018</v>
          </cell>
          <cell r="C186" t="str">
            <v>LS</v>
          </cell>
          <cell r="E186">
            <v>0</v>
          </cell>
          <cell r="G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AF186" t="str">
            <v>20160201LGUM_452CU</v>
          </cell>
          <cell r="AH186" t="str">
            <v>2CU</v>
          </cell>
        </row>
        <row r="187">
          <cell r="B187" t="str">
            <v>Feb 2018</v>
          </cell>
          <cell r="C187" t="str">
            <v>LS</v>
          </cell>
          <cell r="E187">
            <v>0</v>
          </cell>
          <cell r="G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AF187" t="str">
            <v>20160201LGUM_453CU</v>
          </cell>
          <cell r="AH187" t="str">
            <v>3CU</v>
          </cell>
        </row>
        <row r="188">
          <cell r="B188" t="str">
            <v>Feb 2018</v>
          </cell>
          <cell r="C188" t="str">
            <v>LS</v>
          </cell>
          <cell r="E188">
            <v>0</v>
          </cell>
          <cell r="G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AF188" t="str">
            <v>20160201LGUM_454CU</v>
          </cell>
          <cell r="AH188" t="str">
            <v>4CU</v>
          </cell>
        </row>
        <row r="189">
          <cell r="B189" t="str">
            <v>Feb 2018</v>
          </cell>
          <cell r="C189" t="str">
            <v>LS</v>
          </cell>
          <cell r="E189">
            <v>0</v>
          </cell>
          <cell r="G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AF189" t="str">
            <v>20160201LGUM_456CU</v>
          </cell>
          <cell r="AH189" t="str">
            <v>6CU</v>
          </cell>
        </row>
        <row r="190">
          <cell r="B190" t="str">
            <v>Feb 2018</v>
          </cell>
          <cell r="C190" t="str">
            <v>LS</v>
          </cell>
          <cell r="E190">
            <v>0</v>
          </cell>
          <cell r="G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AF190" t="str">
            <v>20160201LGUM_490</v>
          </cell>
          <cell r="AH190" t="str">
            <v>490</v>
          </cell>
        </row>
        <row r="191">
          <cell r="B191" t="str">
            <v>Feb 2018</v>
          </cell>
          <cell r="C191" t="str">
            <v>LS</v>
          </cell>
          <cell r="E191">
            <v>0</v>
          </cell>
          <cell r="G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AF191" t="str">
            <v>20160201LGUM_491</v>
          </cell>
          <cell r="AH191" t="str">
            <v>491</v>
          </cell>
        </row>
        <row r="192">
          <cell r="B192" t="str">
            <v>Feb 2018</v>
          </cell>
          <cell r="C192" t="str">
            <v>LS</v>
          </cell>
          <cell r="E192">
            <v>0</v>
          </cell>
          <cell r="G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AF192" t="str">
            <v>20160201LGUM_492</v>
          </cell>
          <cell r="AH192" t="str">
            <v>492</v>
          </cell>
        </row>
        <row r="193">
          <cell r="B193" t="str">
            <v>Feb 2018</v>
          </cell>
          <cell r="C193" t="str">
            <v>LS</v>
          </cell>
          <cell r="E193">
            <v>0</v>
          </cell>
          <cell r="G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AF193" t="str">
            <v>20160201LGUM_493</v>
          </cell>
          <cell r="AH193" t="str">
            <v>493</v>
          </cell>
        </row>
        <row r="194">
          <cell r="B194" t="str">
            <v>Feb 2018</v>
          </cell>
          <cell r="C194" t="str">
            <v>LS</v>
          </cell>
          <cell r="E194">
            <v>0</v>
          </cell>
          <cell r="G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AF194" t="str">
            <v>20160201LGUM_496</v>
          </cell>
          <cell r="AH194" t="str">
            <v>496</v>
          </cell>
        </row>
        <row r="195">
          <cell r="B195" t="str">
            <v>Feb 2018</v>
          </cell>
          <cell r="C195" t="str">
            <v>LS</v>
          </cell>
          <cell r="E195">
            <v>0</v>
          </cell>
          <cell r="G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AF195" t="str">
            <v>20160201LGUM_497</v>
          </cell>
          <cell r="AH195" t="str">
            <v>497</v>
          </cell>
        </row>
        <row r="196">
          <cell r="B196" t="str">
            <v>Feb 2018</v>
          </cell>
          <cell r="C196" t="str">
            <v>LS</v>
          </cell>
          <cell r="E196">
            <v>0</v>
          </cell>
          <cell r="G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AF196" t="str">
            <v>20160201LGUM_498</v>
          </cell>
          <cell r="AH196" t="str">
            <v>498</v>
          </cell>
        </row>
        <row r="197">
          <cell r="B197" t="str">
            <v>Feb 2018</v>
          </cell>
          <cell r="C197" t="str">
            <v>LS</v>
          </cell>
          <cell r="E197">
            <v>0</v>
          </cell>
          <cell r="G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AF197" t="str">
            <v>20160201LGUM_499</v>
          </cell>
          <cell r="AH197" t="str">
            <v>499</v>
          </cell>
        </row>
        <row r="198">
          <cell r="B198" t="str">
            <v>Mar 2018</v>
          </cell>
          <cell r="C198" t="str">
            <v>RLS</v>
          </cell>
          <cell r="E198">
            <v>79</v>
          </cell>
          <cell r="G198">
            <v>3208.4203222617684</v>
          </cell>
          <cell r="Q198">
            <v>728.33</v>
          </cell>
          <cell r="S198">
            <v>-14.02</v>
          </cell>
          <cell r="T198">
            <v>179.06</v>
          </cell>
          <cell r="U198">
            <v>-0.27</v>
          </cell>
          <cell r="W198">
            <v>893.1</v>
          </cell>
          <cell r="AF198" t="str">
            <v>20160201LGUM_201</v>
          </cell>
          <cell r="AH198" t="str">
            <v>201</v>
          </cell>
        </row>
        <row r="199">
          <cell r="B199" t="str">
            <v>Mar 2018</v>
          </cell>
          <cell r="C199" t="str">
            <v>RLS</v>
          </cell>
          <cell r="E199">
            <v>3696</v>
          </cell>
          <cell r="G199">
            <v>372609.08351437299</v>
          </cell>
          <cell r="Q199">
            <v>43681.950000000004</v>
          </cell>
          <cell r="S199">
            <v>-840.85</v>
          </cell>
          <cell r="T199">
            <v>10739.51</v>
          </cell>
          <cell r="U199">
            <v>-16.350000000000001</v>
          </cell>
          <cell r="W199">
            <v>53564.26</v>
          </cell>
          <cell r="AF199" t="str">
            <v>20160201LGUM_203</v>
          </cell>
          <cell r="AH199" t="str">
            <v>203</v>
          </cell>
        </row>
        <row r="200">
          <cell r="B200" t="str">
            <v>Mar 2018</v>
          </cell>
          <cell r="C200" t="str">
            <v>RLS</v>
          </cell>
          <cell r="E200">
            <v>3731</v>
          </cell>
          <cell r="G200">
            <v>579108.85986396205</v>
          </cell>
          <cell r="Q200">
            <v>54478.659999999996</v>
          </cell>
          <cell r="S200">
            <v>-1048.68</v>
          </cell>
          <cell r="T200">
            <v>13393.95</v>
          </cell>
          <cell r="U200">
            <v>-20.399999999999999</v>
          </cell>
          <cell r="W200">
            <v>66803.53</v>
          </cell>
          <cell r="AF200" t="str">
            <v>20160201LGUM_204</v>
          </cell>
          <cell r="AH200" t="str">
            <v>204</v>
          </cell>
        </row>
        <row r="201">
          <cell r="B201" t="str">
            <v>Mar 2018</v>
          </cell>
          <cell r="C201" t="str">
            <v>RLS</v>
          </cell>
          <cell r="E201">
            <v>75</v>
          </cell>
          <cell r="G201">
            <v>3147.3742712143676</v>
          </cell>
          <cell r="Q201">
            <v>980.99</v>
          </cell>
          <cell r="S201">
            <v>-18.88</v>
          </cell>
          <cell r="T201">
            <v>241.19</v>
          </cell>
          <cell r="U201">
            <v>-0.37</v>
          </cell>
          <cell r="W201">
            <v>1202.93</v>
          </cell>
          <cell r="AF201" t="str">
            <v>20160201LGUM_206</v>
          </cell>
          <cell r="AH201" t="str">
            <v>206</v>
          </cell>
        </row>
        <row r="202">
          <cell r="B202" t="str">
            <v>Mar 2018</v>
          </cell>
          <cell r="C202" t="str">
            <v>RLS</v>
          </cell>
          <cell r="E202">
            <v>771</v>
          </cell>
          <cell r="G202">
            <v>119356.03810195635</v>
          </cell>
          <cell r="Q202">
            <v>13153.920000000002</v>
          </cell>
          <cell r="S202">
            <v>-253.2</v>
          </cell>
          <cell r="T202">
            <v>3233.99</v>
          </cell>
          <cell r="U202">
            <v>-4.92</v>
          </cell>
          <cell r="W202">
            <v>16129.79</v>
          </cell>
          <cell r="AF202" t="str">
            <v>20160201LGUM_207</v>
          </cell>
          <cell r="AH202" t="str">
            <v>207</v>
          </cell>
        </row>
        <row r="203">
          <cell r="B203" t="str">
            <v>Mar 2018</v>
          </cell>
          <cell r="C203" t="str">
            <v>RLS</v>
          </cell>
          <cell r="E203">
            <v>1443</v>
          </cell>
          <cell r="G203">
            <v>100506.81889740226</v>
          </cell>
          <cell r="Q203">
            <v>21515.13</v>
          </cell>
          <cell r="S203">
            <v>-414.15</v>
          </cell>
          <cell r="T203">
            <v>5289.64</v>
          </cell>
          <cell r="U203">
            <v>-8.06</v>
          </cell>
          <cell r="W203">
            <v>26382.560000000001</v>
          </cell>
          <cell r="AF203" t="str">
            <v>20160201LGUM_208</v>
          </cell>
          <cell r="AH203" t="str">
            <v>208</v>
          </cell>
        </row>
        <row r="204">
          <cell r="B204" t="str">
            <v>Mar 2018</v>
          </cell>
          <cell r="C204" t="str">
            <v>RLS</v>
          </cell>
          <cell r="E204">
            <v>43</v>
          </cell>
          <cell r="G204">
            <v>16159.18993872763</v>
          </cell>
          <cell r="Q204">
            <v>1307.98</v>
          </cell>
          <cell r="S204">
            <v>-25.18</v>
          </cell>
          <cell r="T204">
            <v>321.58</v>
          </cell>
          <cell r="U204">
            <v>-0.49</v>
          </cell>
          <cell r="W204">
            <v>1603.89</v>
          </cell>
          <cell r="AF204" t="str">
            <v>20160201LGUM_209</v>
          </cell>
          <cell r="AH204" t="str">
            <v>209</v>
          </cell>
        </row>
        <row r="205">
          <cell r="B205" t="str">
            <v>Mar 2018</v>
          </cell>
          <cell r="C205" t="str">
            <v>RLS</v>
          </cell>
          <cell r="E205">
            <v>355</v>
          </cell>
          <cell r="G205">
            <v>131339.07769608064</v>
          </cell>
          <cell r="Q205">
            <v>11080</v>
          </cell>
          <cell r="S205">
            <v>-213.28</v>
          </cell>
          <cell r="T205">
            <v>2724.09</v>
          </cell>
          <cell r="U205">
            <v>-4.1500000000000004</v>
          </cell>
          <cell r="W205">
            <v>13586.66</v>
          </cell>
          <cell r="AF205" t="str">
            <v>20160201LGUM_210</v>
          </cell>
          <cell r="AH205" t="str">
            <v>210</v>
          </cell>
        </row>
        <row r="206">
          <cell r="B206" t="str">
            <v>Mar 2018</v>
          </cell>
          <cell r="C206" t="str">
            <v>RLS</v>
          </cell>
          <cell r="E206">
            <v>3978</v>
          </cell>
          <cell r="G206">
            <v>281951.69468924153</v>
          </cell>
          <cell r="Q206">
            <v>42200.93</v>
          </cell>
          <cell r="S206">
            <v>-812.34</v>
          </cell>
          <cell r="T206">
            <v>10375.39</v>
          </cell>
          <cell r="U206">
            <v>-15.8</v>
          </cell>
          <cell r="W206">
            <v>51748.18</v>
          </cell>
          <cell r="AF206" t="str">
            <v>20160201LGUM_252</v>
          </cell>
          <cell r="AH206" t="str">
            <v>252</v>
          </cell>
        </row>
        <row r="207">
          <cell r="B207" t="str">
            <v>Mar 2018</v>
          </cell>
          <cell r="C207" t="str">
            <v>RLS</v>
          </cell>
          <cell r="E207">
            <v>2140</v>
          </cell>
          <cell r="G207">
            <v>224349.24137387503</v>
          </cell>
          <cell r="Q207">
            <v>60861.599999999999</v>
          </cell>
          <cell r="S207">
            <v>-1171.55</v>
          </cell>
          <cell r="T207">
            <v>14963.24</v>
          </cell>
          <cell r="U207">
            <v>-22.79</v>
          </cell>
          <cell r="W207">
            <v>74630.5</v>
          </cell>
          <cell r="AF207" t="str">
            <v>20160201LGUM_266</v>
          </cell>
          <cell r="AH207" t="str">
            <v>266</v>
          </cell>
        </row>
        <row r="208">
          <cell r="B208" t="str">
            <v>Mar 2018</v>
          </cell>
          <cell r="C208" t="str">
            <v>RLS</v>
          </cell>
          <cell r="E208">
            <v>2413</v>
          </cell>
          <cell r="G208">
            <v>400142.8540466213</v>
          </cell>
          <cell r="Q208">
            <v>78762.36</v>
          </cell>
          <cell r="S208">
            <v>-1516.12</v>
          </cell>
          <cell r="T208">
            <v>19364.27</v>
          </cell>
          <cell r="U208">
            <v>-29.49</v>
          </cell>
          <cell r="W208">
            <v>96581.02</v>
          </cell>
          <cell r="AF208" t="str">
            <v>20160201LGUM_267</v>
          </cell>
          <cell r="AH208" t="str">
            <v>267</v>
          </cell>
        </row>
        <row r="209">
          <cell r="B209" t="str">
            <v>Mar 2018</v>
          </cell>
          <cell r="C209" t="str">
            <v>RLS</v>
          </cell>
          <cell r="E209">
            <v>18024</v>
          </cell>
          <cell r="G209">
            <v>866972.01395544945</v>
          </cell>
          <cell r="Q209">
            <v>329131.54000000004</v>
          </cell>
          <cell r="S209">
            <v>-6335.57</v>
          </cell>
          <cell r="T209">
            <v>80919.28</v>
          </cell>
          <cell r="U209">
            <v>-123.23</v>
          </cell>
          <cell r="W209">
            <v>403592.02</v>
          </cell>
          <cell r="AF209" t="str">
            <v>20160201LGUM_274</v>
          </cell>
          <cell r="AH209" t="str">
            <v>274</v>
          </cell>
        </row>
        <row r="210">
          <cell r="B210" t="str">
            <v>Mar 2018</v>
          </cell>
          <cell r="C210" t="str">
            <v>RLS</v>
          </cell>
          <cell r="E210">
            <v>558</v>
          </cell>
          <cell r="G210">
            <v>37711.448223265819</v>
          </cell>
          <cell r="Q210">
            <v>14429.869999999999</v>
          </cell>
          <cell r="S210">
            <v>-277.77</v>
          </cell>
          <cell r="T210">
            <v>3547.69</v>
          </cell>
          <cell r="U210">
            <v>-5.4</v>
          </cell>
          <cell r="W210">
            <v>17694.39</v>
          </cell>
          <cell r="AF210" t="str">
            <v>20160201LGUM_275</v>
          </cell>
          <cell r="AH210" t="str">
            <v>275</v>
          </cell>
        </row>
        <row r="211">
          <cell r="B211" t="str">
            <v>Mar 2018</v>
          </cell>
          <cell r="C211" t="str">
            <v>RLS</v>
          </cell>
          <cell r="E211">
            <v>1391</v>
          </cell>
          <cell r="G211">
            <v>51465.824052699929</v>
          </cell>
          <cell r="Q211">
            <v>21143.200000000001</v>
          </cell>
          <cell r="S211">
            <v>-406.99</v>
          </cell>
          <cell r="T211">
            <v>5198.2</v>
          </cell>
          <cell r="U211">
            <v>-7.92</v>
          </cell>
          <cell r="W211">
            <v>25926.49</v>
          </cell>
          <cell r="AF211" t="str">
            <v>20160201LGUM_276</v>
          </cell>
          <cell r="AH211" t="str">
            <v>276</v>
          </cell>
        </row>
        <row r="212">
          <cell r="B212" t="str">
            <v>Mar 2018</v>
          </cell>
          <cell r="C212" t="str">
            <v>RLS</v>
          </cell>
          <cell r="E212">
            <v>2459</v>
          </cell>
          <cell r="G212">
            <v>163080.02197592356</v>
          </cell>
          <cell r="Q212">
            <v>56886.63</v>
          </cell>
          <cell r="S212">
            <v>-1095.03</v>
          </cell>
          <cell r="T212">
            <v>13985.98</v>
          </cell>
          <cell r="U212">
            <v>-21.3</v>
          </cell>
          <cell r="W212">
            <v>69756.28</v>
          </cell>
          <cell r="AF212" t="str">
            <v>20160201LGUM_277</v>
          </cell>
          <cell r="AH212" t="str">
            <v>277</v>
          </cell>
        </row>
        <row r="213">
          <cell r="B213" t="str">
            <v>Mar 2018</v>
          </cell>
          <cell r="C213" t="str">
            <v>RLS</v>
          </cell>
          <cell r="E213">
            <v>18</v>
          </cell>
          <cell r="G213">
            <v>6671.0323980651747</v>
          </cell>
          <cell r="Q213">
            <v>1372.32</v>
          </cell>
          <cell r="S213">
            <v>-26.42</v>
          </cell>
          <cell r="T213">
            <v>337.39</v>
          </cell>
          <cell r="U213">
            <v>-0.51</v>
          </cell>
          <cell r="W213">
            <v>1682.78</v>
          </cell>
          <cell r="AF213" t="str">
            <v>20160201LGUM_278</v>
          </cell>
          <cell r="AH213" t="str">
            <v>278</v>
          </cell>
        </row>
        <row r="214">
          <cell r="B214" t="str">
            <v>Mar 2018</v>
          </cell>
          <cell r="C214" t="str">
            <v>RLS</v>
          </cell>
          <cell r="E214">
            <v>12</v>
          </cell>
          <cell r="G214">
            <v>4250.2062098084007</v>
          </cell>
          <cell r="Q214">
            <v>541.30999999999995</v>
          </cell>
          <cell r="S214">
            <v>-10.42</v>
          </cell>
          <cell r="T214">
            <v>133.09</v>
          </cell>
          <cell r="U214">
            <v>-0.2</v>
          </cell>
          <cell r="W214">
            <v>663.78</v>
          </cell>
          <cell r="AF214" t="str">
            <v>20160201LGUM_279</v>
          </cell>
          <cell r="AH214" t="str">
            <v>279</v>
          </cell>
        </row>
        <row r="215">
          <cell r="B215" t="str">
            <v>Mar 2018</v>
          </cell>
          <cell r="C215" t="str">
            <v>RLS</v>
          </cell>
          <cell r="E215">
            <v>49</v>
          </cell>
          <cell r="G215">
            <v>1788.3490692082908</v>
          </cell>
          <cell r="Q215">
            <v>1735.6100000000001</v>
          </cell>
          <cell r="S215">
            <v>-33.409999999999997</v>
          </cell>
          <cell r="T215">
            <v>426.71</v>
          </cell>
          <cell r="U215">
            <v>-0.65</v>
          </cell>
          <cell r="W215">
            <v>2128.2600000000002</v>
          </cell>
          <cell r="AF215" t="str">
            <v>20160201LGUM_280</v>
          </cell>
          <cell r="AH215" t="str">
            <v>280</v>
          </cell>
        </row>
        <row r="216">
          <cell r="B216" t="str">
            <v>Mar 2018</v>
          </cell>
          <cell r="C216" t="str">
            <v>RLS</v>
          </cell>
          <cell r="E216">
            <v>261</v>
          </cell>
          <cell r="G216">
            <v>12395.350627428032</v>
          </cell>
          <cell r="Q216">
            <v>8858.4700000000012</v>
          </cell>
          <cell r="S216">
            <v>-170.52</v>
          </cell>
          <cell r="T216">
            <v>2177.91</v>
          </cell>
          <cell r="U216">
            <v>-3.32</v>
          </cell>
          <cell r="W216">
            <v>10862.54</v>
          </cell>
          <cell r="AF216" t="str">
            <v>20160201LGUM_281</v>
          </cell>
          <cell r="AH216" t="str">
            <v>281</v>
          </cell>
        </row>
        <row r="217">
          <cell r="B217" t="str">
            <v>Mar 2018</v>
          </cell>
          <cell r="C217" t="str">
            <v>RLS</v>
          </cell>
          <cell r="E217">
            <v>112</v>
          </cell>
          <cell r="G217">
            <v>4048.0537128973342</v>
          </cell>
          <cell r="Q217">
            <v>3292.99</v>
          </cell>
          <cell r="S217">
            <v>-63.39</v>
          </cell>
          <cell r="T217">
            <v>809.6</v>
          </cell>
          <cell r="U217">
            <v>-1.23</v>
          </cell>
          <cell r="W217">
            <v>4037.97</v>
          </cell>
          <cell r="AF217" t="str">
            <v>20160201LGUM_282</v>
          </cell>
          <cell r="AH217" t="str">
            <v>282</v>
          </cell>
        </row>
        <row r="218">
          <cell r="B218" t="str">
            <v>Mar 2018</v>
          </cell>
          <cell r="C218" t="str">
            <v>RLS</v>
          </cell>
          <cell r="E218">
            <v>79</v>
          </cell>
          <cell r="G218">
            <v>3972.9970927570871</v>
          </cell>
          <cell r="Q218">
            <v>3034.54</v>
          </cell>
          <cell r="S218">
            <v>-58.41</v>
          </cell>
          <cell r="T218">
            <v>746.06</v>
          </cell>
          <cell r="U218">
            <v>-1.1399999999999999</v>
          </cell>
          <cell r="W218">
            <v>3721.05</v>
          </cell>
          <cell r="AF218" t="str">
            <v>20160201LGUM_283</v>
          </cell>
          <cell r="AH218" t="str">
            <v>283</v>
          </cell>
        </row>
        <row r="219">
          <cell r="B219" t="str">
            <v>Mar 2018</v>
          </cell>
          <cell r="C219" t="str">
            <v>RLS</v>
          </cell>
          <cell r="E219">
            <v>502</v>
          </cell>
          <cell r="G219">
            <v>50313.955122280931</v>
          </cell>
          <cell r="Q219">
            <v>10004.870000000001</v>
          </cell>
          <cell r="S219">
            <v>-192.59</v>
          </cell>
          <cell r="T219">
            <v>2459.7600000000002</v>
          </cell>
          <cell r="U219">
            <v>-3.75</v>
          </cell>
          <cell r="W219">
            <v>12268.29</v>
          </cell>
          <cell r="AF219" t="str">
            <v>20160201LGUM_314</v>
          </cell>
          <cell r="AH219" t="str">
            <v>314</v>
          </cell>
        </row>
        <row r="220">
          <cell r="B220" t="str">
            <v>Mar 2018</v>
          </cell>
          <cell r="C220" t="str">
            <v>RLS</v>
          </cell>
          <cell r="E220">
            <v>506</v>
          </cell>
          <cell r="G220">
            <v>78374.122750446171</v>
          </cell>
          <cell r="Q220">
            <v>12068.09</v>
          </cell>
          <cell r="S220">
            <v>-232.3</v>
          </cell>
          <cell r="T220">
            <v>2967.03</v>
          </cell>
          <cell r="U220">
            <v>-4.5199999999999996</v>
          </cell>
          <cell r="W220">
            <v>14798.3</v>
          </cell>
          <cell r="AF220" t="str">
            <v>20160201LGUM_315</v>
          </cell>
          <cell r="AH220" t="str">
            <v>315</v>
          </cell>
        </row>
        <row r="221">
          <cell r="B221" t="str">
            <v>Mar 2018</v>
          </cell>
          <cell r="C221" t="str">
            <v>RLS</v>
          </cell>
          <cell r="E221">
            <v>52</v>
          </cell>
          <cell r="G221">
            <v>3670.7691023256916</v>
          </cell>
          <cell r="Q221">
            <v>940.68</v>
          </cell>
          <cell r="S221">
            <v>-18.11</v>
          </cell>
          <cell r="T221">
            <v>231.27</v>
          </cell>
          <cell r="U221">
            <v>-0.35</v>
          </cell>
          <cell r="W221">
            <v>1153.49</v>
          </cell>
          <cell r="AF221" t="str">
            <v>20160201LGUM_318</v>
          </cell>
          <cell r="AH221" t="str">
            <v>318</v>
          </cell>
        </row>
        <row r="222">
          <cell r="B222" t="str">
            <v>Mar 2018</v>
          </cell>
          <cell r="C222" t="str">
            <v>RLS</v>
          </cell>
          <cell r="E222">
            <v>0</v>
          </cell>
          <cell r="G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AF222" t="str">
            <v>20160201LGUM_347</v>
          </cell>
          <cell r="AH222" t="str">
            <v>347</v>
          </cell>
        </row>
        <row r="223">
          <cell r="B223" t="str">
            <v>Mar 2018</v>
          </cell>
          <cell r="C223" t="str">
            <v>RLS</v>
          </cell>
          <cell r="E223">
            <v>40</v>
          </cell>
          <cell r="G223">
            <v>4075.0740961478236</v>
          </cell>
          <cell r="Q223">
            <v>557.21</v>
          </cell>
          <cell r="S223">
            <v>-10.73</v>
          </cell>
          <cell r="T223">
            <v>136.99</v>
          </cell>
          <cell r="U223">
            <v>-0.21</v>
          </cell>
          <cell r="W223">
            <v>683.26</v>
          </cell>
          <cell r="AF223" t="str">
            <v>20160201LGUM_348</v>
          </cell>
          <cell r="AH223" t="str">
            <v>348</v>
          </cell>
        </row>
        <row r="224">
          <cell r="B224" t="str">
            <v>Mar 2018</v>
          </cell>
          <cell r="C224" t="str">
            <v>RLS</v>
          </cell>
          <cell r="E224">
            <v>18</v>
          </cell>
          <cell r="G224">
            <v>592.44692164035155</v>
          </cell>
          <cell r="Q224">
            <v>172.26</v>
          </cell>
          <cell r="S224">
            <v>-3.32</v>
          </cell>
          <cell r="T224">
            <v>42.35</v>
          </cell>
          <cell r="U224">
            <v>-0.06</v>
          </cell>
          <cell r="W224">
            <v>211.23</v>
          </cell>
          <cell r="AF224" t="str">
            <v>20160201LGUM_349</v>
          </cell>
          <cell r="AH224" t="str">
            <v>349</v>
          </cell>
        </row>
        <row r="225">
          <cell r="B225" t="str">
            <v>Mar 2018</v>
          </cell>
          <cell r="C225" t="str">
            <v>LS</v>
          </cell>
          <cell r="E225">
            <v>52</v>
          </cell>
          <cell r="G225">
            <v>903.68170648857676</v>
          </cell>
          <cell r="Q225">
            <v>1377.6899999999998</v>
          </cell>
          <cell r="S225">
            <v>-26.52</v>
          </cell>
          <cell r="T225">
            <v>338.71</v>
          </cell>
          <cell r="U225">
            <v>-0.52</v>
          </cell>
          <cell r="W225">
            <v>1689.36</v>
          </cell>
          <cell r="AF225" t="str">
            <v>20160201LGUM_400</v>
          </cell>
          <cell r="AH225" t="str">
            <v>400</v>
          </cell>
        </row>
        <row r="226">
          <cell r="B226" t="str">
            <v>Mar 2018</v>
          </cell>
          <cell r="C226" t="str">
            <v>LS</v>
          </cell>
          <cell r="E226">
            <v>6</v>
          </cell>
          <cell r="G226">
            <v>199.15023210545598</v>
          </cell>
          <cell r="Q226">
            <v>166.56</v>
          </cell>
          <cell r="S226">
            <v>-3.21</v>
          </cell>
          <cell r="T226">
            <v>40.950000000000003</v>
          </cell>
          <cell r="U226">
            <v>-0.06</v>
          </cell>
          <cell r="W226">
            <v>204.24</v>
          </cell>
          <cell r="AF226" t="str">
            <v>20160201LGUM_401</v>
          </cell>
          <cell r="AH226" t="str">
            <v>401</v>
          </cell>
        </row>
        <row r="227">
          <cell r="B227" t="str">
            <v>Mar 2018</v>
          </cell>
          <cell r="C227" t="str">
            <v>LS</v>
          </cell>
          <cell r="E227">
            <v>232</v>
          </cell>
          <cell r="G227">
            <v>6555.9455805167954</v>
          </cell>
          <cell r="Q227">
            <v>4830.24</v>
          </cell>
          <cell r="S227">
            <v>-92.98</v>
          </cell>
          <cell r="T227">
            <v>1187.55</v>
          </cell>
          <cell r="U227">
            <v>-1.81</v>
          </cell>
          <cell r="W227">
            <v>5923</v>
          </cell>
          <cell r="AF227" t="str">
            <v>20160201LGUM_412</v>
          </cell>
          <cell r="AH227" t="str">
            <v>412</v>
          </cell>
        </row>
        <row r="228">
          <cell r="B228" t="str">
            <v>Mar 2018</v>
          </cell>
          <cell r="C228" t="str">
            <v>LS</v>
          </cell>
          <cell r="E228">
            <v>2460</v>
          </cell>
          <cell r="G228">
            <v>96301.646659678023</v>
          </cell>
          <cell r="Q228">
            <v>53048.91</v>
          </cell>
          <cell r="S228">
            <v>-1021.16</v>
          </cell>
          <cell r="T228">
            <v>13042.44</v>
          </cell>
          <cell r="U228">
            <v>-19.86</v>
          </cell>
          <cell r="W228">
            <v>65050.33</v>
          </cell>
          <cell r="AF228" t="str">
            <v>20160201LGUM_413</v>
          </cell>
          <cell r="AH228" t="str">
            <v>413</v>
          </cell>
        </row>
        <row r="229">
          <cell r="B229" t="str">
            <v>Mar 2018</v>
          </cell>
          <cell r="C229" t="str">
            <v>LS</v>
          </cell>
          <cell r="E229">
            <v>49</v>
          </cell>
          <cell r="G229">
            <v>1350.0184075892469</v>
          </cell>
          <cell r="Q229">
            <v>1039.29</v>
          </cell>
          <cell r="S229">
            <v>-20.010000000000002</v>
          </cell>
          <cell r="T229">
            <v>255.52</v>
          </cell>
          <cell r="U229">
            <v>-0.39</v>
          </cell>
          <cell r="W229">
            <v>1274.4100000000001</v>
          </cell>
          <cell r="AF229" t="str">
            <v>20160201LGUM_415</v>
          </cell>
          <cell r="AH229" t="str">
            <v>415</v>
          </cell>
        </row>
        <row r="230">
          <cell r="B230" t="str">
            <v>Mar 2018</v>
          </cell>
          <cell r="C230" t="str">
            <v>LS</v>
          </cell>
          <cell r="E230">
            <v>2034</v>
          </cell>
          <cell r="G230">
            <v>80080.409914967793</v>
          </cell>
          <cell r="Q230">
            <v>48082.97</v>
          </cell>
          <cell r="S230">
            <v>-925.57</v>
          </cell>
          <cell r="T230">
            <v>11821.53</v>
          </cell>
          <cell r="U230">
            <v>-18</v>
          </cell>
          <cell r="W230">
            <v>58960.93</v>
          </cell>
          <cell r="AF230" t="str">
            <v>20160201LGUM_416</v>
          </cell>
          <cell r="AH230" t="str">
            <v>416</v>
          </cell>
        </row>
        <row r="231">
          <cell r="B231" t="str">
            <v>Mar 2018</v>
          </cell>
          <cell r="C231" t="str">
            <v>RLS</v>
          </cell>
          <cell r="E231">
            <v>43</v>
          </cell>
          <cell r="G231">
            <v>1651.245643085439</v>
          </cell>
          <cell r="Q231">
            <v>1064.26</v>
          </cell>
          <cell r="S231">
            <v>-20.49</v>
          </cell>
          <cell r="T231">
            <v>261.64999999999998</v>
          </cell>
          <cell r="U231">
            <v>-0.4</v>
          </cell>
          <cell r="W231">
            <v>1305.02</v>
          </cell>
          <cell r="AF231" t="str">
            <v>20160201LGUM_417</v>
          </cell>
          <cell r="AH231" t="str">
            <v>417</v>
          </cell>
        </row>
        <row r="232">
          <cell r="B232" t="str">
            <v>Mar 2018</v>
          </cell>
          <cell r="C232" t="str">
            <v>RLS</v>
          </cell>
          <cell r="E232">
            <v>116</v>
          </cell>
          <cell r="G232">
            <v>6915.216602254779</v>
          </cell>
          <cell r="Q232">
            <v>3050.7999999999997</v>
          </cell>
          <cell r="S232">
            <v>-58.73</v>
          </cell>
          <cell r="T232">
            <v>750.06</v>
          </cell>
          <cell r="U232">
            <v>-1.1399999999999999</v>
          </cell>
          <cell r="W232">
            <v>3740.99</v>
          </cell>
          <cell r="AF232" t="str">
            <v>20160201LGUM_419</v>
          </cell>
          <cell r="AH232" t="str">
            <v>419</v>
          </cell>
        </row>
        <row r="233">
          <cell r="B233" t="str">
            <v>Mar 2018</v>
          </cell>
          <cell r="C233" t="str">
            <v>LS</v>
          </cell>
          <cell r="E233">
            <v>67</v>
          </cell>
          <cell r="G233">
            <v>4051.0559777029443</v>
          </cell>
          <cell r="Q233">
            <v>2067.61</v>
          </cell>
          <cell r="S233">
            <v>-39.799999999999997</v>
          </cell>
          <cell r="T233">
            <v>508.34</v>
          </cell>
          <cell r="U233">
            <v>-0.77</v>
          </cell>
          <cell r="W233">
            <v>2535.38</v>
          </cell>
          <cell r="AF233" t="str">
            <v>20160201LGUM_420</v>
          </cell>
          <cell r="AH233" t="str">
            <v>420</v>
          </cell>
        </row>
        <row r="234">
          <cell r="B234" t="str">
            <v>Mar 2018</v>
          </cell>
          <cell r="C234" t="str">
            <v>LS</v>
          </cell>
          <cell r="E234">
            <v>203</v>
          </cell>
          <cell r="G234">
            <v>19670.839006355996</v>
          </cell>
          <cell r="Q234">
            <v>6893.87</v>
          </cell>
          <cell r="S234">
            <v>-132.69999999999999</v>
          </cell>
          <cell r="T234">
            <v>1694.91</v>
          </cell>
          <cell r="U234">
            <v>-2.58</v>
          </cell>
          <cell r="W234">
            <v>8453.5</v>
          </cell>
          <cell r="AF234" t="str">
            <v>20160201LGUM_421</v>
          </cell>
          <cell r="AH234" t="str">
            <v>421</v>
          </cell>
        </row>
        <row r="235">
          <cell r="B235" t="str">
            <v>Mar 2018</v>
          </cell>
          <cell r="C235" t="str">
            <v>LS</v>
          </cell>
          <cell r="E235">
            <v>463</v>
          </cell>
          <cell r="G235">
            <v>73167.194822583406</v>
          </cell>
          <cell r="Q235">
            <v>18348.690000000002</v>
          </cell>
          <cell r="S235">
            <v>-353.2</v>
          </cell>
          <cell r="T235">
            <v>4511.1499999999996</v>
          </cell>
          <cell r="U235">
            <v>-6.87</v>
          </cell>
          <cell r="W235">
            <v>22499.77</v>
          </cell>
          <cell r="AF235" t="str">
            <v>20160201LGUM_422</v>
          </cell>
          <cell r="AH235" t="str">
            <v>422</v>
          </cell>
        </row>
        <row r="236">
          <cell r="B236" t="str">
            <v>Mar 2018</v>
          </cell>
          <cell r="C236" t="str">
            <v>LS</v>
          </cell>
          <cell r="E236">
            <v>24</v>
          </cell>
          <cell r="G236">
            <v>1503.1339126753512</v>
          </cell>
          <cell r="Q236">
            <v>655.69</v>
          </cell>
          <cell r="S236">
            <v>-12.62</v>
          </cell>
          <cell r="T236">
            <v>161.19999999999999</v>
          </cell>
          <cell r="U236">
            <v>-0.25</v>
          </cell>
          <cell r="W236">
            <v>804.02</v>
          </cell>
          <cell r="AF236" t="str">
            <v>20160201LGUM_423</v>
          </cell>
          <cell r="AH236" t="str">
            <v>423</v>
          </cell>
        </row>
        <row r="237">
          <cell r="B237" t="str">
            <v>Mar 2018</v>
          </cell>
          <cell r="C237" t="str">
            <v>LS</v>
          </cell>
          <cell r="E237">
            <v>33</v>
          </cell>
          <cell r="G237">
            <v>5289.9905874846254</v>
          </cell>
          <cell r="Q237">
            <v>1163.9000000000001</v>
          </cell>
          <cell r="S237">
            <v>-22.4</v>
          </cell>
          <cell r="T237">
            <v>286.16000000000003</v>
          </cell>
          <cell r="U237">
            <v>-0.44</v>
          </cell>
          <cell r="W237">
            <v>1427.22</v>
          </cell>
          <cell r="AF237" t="str">
            <v>20160201LGUM_425</v>
          </cell>
          <cell r="AH237" t="str">
            <v>425</v>
          </cell>
        </row>
        <row r="238">
          <cell r="B238" t="str">
            <v>Mar 2018</v>
          </cell>
          <cell r="C238" t="str">
            <v>RLS</v>
          </cell>
          <cell r="E238">
            <v>42</v>
          </cell>
          <cell r="G238">
            <v>1180.8908235398899</v>
          </cell>
          <cell r="Q238">
            <v>1438.92</v>
          </cell>
          <cell r="S238">
            <v>-27.7</v>
          </cell>
          <cell r="T238">
            <v>353.77</v>
          </cell>
          <cell r="U238">
            <v>-0.54</v>
          </cell>
          <cell r="W238">
            <v>1764.45</v>
          </cell>
          <cell r="AF238" t="str">
            <v>20160201LGUM_426</v>
          </cell>
          <cell r="AH238" t="str">
            <v>426</v>
          </cell>
        </row>
        <row r="239">
          <cell r="B239" t="str">
            <v>Mar 2018</v>
          </cell>
          <cell r="C239" t="str">
            <v>LS</v>
          </cell>
          <cell r="E239">
            <v>56</v>
          </cell>
          <cell r="G239">
            <v>1561.1776989171424</v>
          </cell>
          <cell r="Q239">
            <v>2082.5500000000002</v>
          </cell>
          <cell r="S239">
            <v>-40.090000000000003</v>
          </cell>
          <cell r="T239">
            <v>512.01</v>
          </cell>
          <cell r="U239">
            <v>-0.78</v>
          </cell>
          <cell r="W239">
            <v>2553.69</v>
          </cell>
          <cell r="AF239" t="str">
            <v>20160201LGUM_427</v>
          </cell>
          <cell r="AH239" t="str">
            <v>427</v>
          </cell>
        </row>
        <row r="240">
          <cell r="B240" t="str">
            <v>Mar 2018</v>
          </cell>
          <cell r="C240" t="str">
            <v>RLS</v>
          </cell>
          <cell r="E240">
            <v>285</v>
          </cell>
          <cell r="G240">
            <v>11169.425831803992</v>
          </cell>
          <cell r="Q240">
            <v>10311.080000000002</v>
          </cell>
          <cell r="S240">
            <v>-198.48</v>
          </cell>
          <cell r="T240">
            <v>2535.0500000000002</v>
          </cell>
          <cell r="U240">
            <v>-3.86</v>
          </cell>
          <cell r="W240">
            <v>12643.79</v>
          </cell>
          <cell r="AF240" t="str">
            <v>20160201LGUM_428</v>
          </cell>
          <cell r="AH240" t="str">
            <v>428</v>
          </cell>
        </row>
        <row r="241">
          <cell r="B241" t="str">
            <v>Mar 2018</v>
          </cell>
          <cell r="C241" t="str">
            <v>LS</v>
          </cell>
          <cell r="E241">
            <v>214</v>
          </cell>
          <cell r="G241">
            <v>8346.296159595493</v>
          </cell>
          <cell r="Q241">
            <v>8664.2200000000012</v>
          </cell>
          <cell r="S241">
            <v>-166.78</v>
          </cell>
          <cell r="T241">
            <v>2130.16</v>
          </cell>
          <cell r="U241">
            <v>-3.24</v>
          </cell>
          <cell r="W241">
            <v>10624.36</v>
          </cell>
          <cell r="AF241" t="str">
            <v>20160201LGUM_429</v>
          </cell>
          <cell r="AH241" t="str">
            <v>429</v>
          </cell>
        </row>
        <row r="242">
          <cell r="B242" t="str">
            <v>Mar 2018</v>
          </cell>
          <cell r="C242" t="str">
            <v>RLS</v>
          </cell>
          <cell r="E242">
            <v>14</v>
          </cell>
          <cell r="G242">
            <v>379.28612044204937</v>
          </cell>
          <cell r="Q242">
            <v>466.18999999999994</v>
          </cell>
          <cell r="S242">
            <v>-8.9700000000000006</v>
          </cell>
          <cell r="T242">
            <v>114.62</v>
          </cell>
          <cell r="U242">
            <v>-0.17</v>
          </cell>
          <cell r="W242">
            <v>571.66999999999996</v>
          </cell>
          <cell r="AF242" t="str">
            <v>20160201LGUM_430</v>
          </cell>
          <cell r="AH242" t="str">
            <v>430</v>
          </cell>
        </row>
        <row r="243">
          <cell r="B243" t="str">
            <v>Mar 2018</v>
          </cell>
          <cell r="C243" t="str">
            <v>LS</v>
          </cell>
          <cell r="E243">
            <v>49</v>
          </cell>
          <cell r="G243">
            <v>1357.02369213567</v>
          </cell>
          <cell r="Q243">
            <v>1852.88</v>
          </cell>
          <cell r="S243">
            <v>-35.67</v>
          </cell>
          <cell r="T243">
            <v>455.55</v>
          </cell>
          <cell r="U243">
            <v>-0.69</v>
          </cell>
          <cell r="W243">
            <v>2272.0700000000002</v>
          </cell>
          <cell r="AF243" t="str">
            <v>20160201LGUM_431</v>
          </cell>
          <cell r="AH243" t="str">
            <v>431</v>
          </cell>
        </row>
        <row r="244">
          <cell r="B244" t="str">
            <v>Mar 2018</v>
          </cell>
          <cell r="C244" t="str">
            <v>RLS</v>
          </cell>
          <cell r="E244">
            <v>11</v>
          </cell>
          <cell r="G244">
            <v>443.3344362950603</v>
          </cell>
          <cell r="Q244">
            <v>392.98</v>
          </cell>
          <cell r="S244">
            <v>-7.56</v>
          </cell>
          <cell r="T244">
            <v>96.62</v>
          </cell>
          <cell r="U244">
            <v>-0.15</v>
          </cell>
          <cell r="W244">
            <v>481.89</v>
          </cell>
          <cell r="AF244" t="str">
            <v>20160201LGUM_432</v>
          </cell>
          <cell r="AH244" t="str">
            <v>432</v>
          </cell>
        </row>
        <row r="245">
          <cell r="B245" t="str">
            <v>Mar 2018</v>
          </cell>
          <cell r="C245" t="str">
            <v>LS</v>
          </cell>
          <cell r="E245">
            <v>222</v>
          </cell>
          <cell r="G245">
            <v>8900.7143936981192</v>
          </cell>
          <cell r="Q245">
            <v>8983.31</v>
          </cell>
          <cell r="S245">
            <v>-172.92</v>
          </cell>
          <cell r="T245">
            <v>2208.61</v>
          </cell>
          <cell r="U245">
            <v>-3.36</v>
          </cell>
          <cell r="W245">
            <v>11015.64</v>
          </cell>
          <cell r="AF245" t="str">
            <v>20160201LGUM_433</v>
          </cell>
          <cell r="AH245" t="str">
            <v>433</v>
          </cell>
        </row>
        <row r="246">
          <cell r="B246" t="str">
            <v>Mar 2018</v>
          </cell>
          <cell r="C246" t="str">
            <v>LS</v>
          </cell>
          <cell r="E246">
            <v>0</v>
          </cell>
          <cell r="G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AF246" t="str">
            <v>20160201LGUM_439</v>
          </cell>
          <cell r="AH246" t="str">
            <v>439</v>
          </cell>
        </row>
        <row r="247">
          <cell r="B247" t="str">
            <v>Mar 2018</v>
          </cell>
          <cell r="C247" t="str">
            <v>LS</v>
          </cell>
          <cell r="E247">
            <v>2</v>
          </cell>
          <cell r="G247">
            <v>215.16231106870873</v>
          </cell>
          <cell r="Q247">
            <v>38.74</v>
          </cell>
          <cell r="S247">
            <v>-0.75</v>
          </cell>
          <cell r="T247">
            <v>9.52</v>
          </cell>
          <cell r="U247">
            <v>-0.01</v>
          </cell>
          <cell r="W247">
            <v>47.5</v>
          </cell>
          <cell r="AF247" t="str">
            <v>20160201LGUM_440</v>
          </cell>
          <cell r="AH247" t="str">
            <v>440</v>
          </cell>
        </row>
        <row r="248">
          <cell r="B248" t="str">
            <v>Mar 2018</v>
          </cell>
          <cell r="C248" t="str">
            <v>LS</v>
          </cell>
          <cell r="E248">
            <v>39</v>
          </cell>
          <cell r="G248">
            <v>6155.6436064354766</v>
          </cell>
          <cell r="Q248">
            <v>918.44</v>
          </cell>
          <cell r="S248">
            <v>-17.68</v>
          </cell>
          <cell r="T248">
            <v>225.81</v>
          </cell>
          <cell r="U248">
            <v>-0.34</v>
          </cell>
          <cell r="W248">
            <v>1126.23</v>
          </cell>
          <cell r="AF248" t="str">
            <v>20160201LGUM_441</v>
          </cell>
          <cell r="AH248" t="str">
            <v>441</v>
          </cell>
        </row>
        <row r="249">
          <cell r="B249" t="str">
            <v>Mar 2018</v>
          </cell>
          <cell r="C249" t="str">
            <v>LS</v>
          </cell>
          <cell r="E249">
            <v>7029</v>
          </cell>
          <cell r="G249">
            <v>426982.10065383848</v>
          </cell>
          <cell r="Q249">
            <v>97981.78</v>
          </cell>
          <cell r="S249">
            <v>-1886.08</v>
          </cell>
          <cell r="T249">
            <v>24089.5</v>
          </cell>
          <cell r="U249">
            <v>-36.68</v>
          </cell>
          <cell r="W249">
            <v>120148.52</v>
          </cell>
          <cell r="AF249" t="str">
            <v>20160201LGUM_452</v>
          </cell>
          <cell r="AH249" t="str">
            <v>452</v>
          </cell>
        </row>
        <row r="250">
          <cell r="B250" t="str">
            <v>Mar 2018</v>
          </cell>
          <cell r="C250" t="str">
            <v>LS</v>
          </cell>
          <cell r="E250">
            <v>10095</v>
          </cell>
          <cell r="G250">
            <v>998977.59443837544</v>
          </cell>
          <cell r="Q250">
            <v>164403.20000000001</v>
          </cell>
          <cell r="S250">
            <v>-3164.65</v>
          </cell>
          <cell r="T250">
            <v>40419.67</v>
          </cell>
          <cell r="U250">
            <v>-61.55</v>
          </cell>
          <cell r="W250">
            <v>201596.67</v>
          </cell>
          <cell r="AF250" t="str">
            <v>20160201LGUM_453</v>
          </cell>
          <cell r="AH250" t="str">
            <v>453</v>
          </cell>
        </row>
        <row r="251">
          <cell r="B251" t="str">
            <v>Mar 2018</v>
          </cell>
          <cell r="C251" t="str">
            <v>LS</v>
          </cell>
          <cell r="E251">
            <v>5822</v>
          </cell>
          <cell r="G251">
            <v>917603.20839218982</v>
          </cell>
          <cell r="Q251">
            <v>111255.23</v>
          </cell>
          <cell r="S251">
            <v>-2141.59</v>
          </cell>
          <cell r="T251">
            <v>27352.880000000001</v>
          </cell>
          <cell r="U251">
            <v>-41.65</v>
          </cell>
          <cell r="W251">
            <v>136424.87</v>
          </cell>
          <cell r="AF251" t="str">
            <v>20160201LGUM_454</v>
          </cell>
          <cell r="AH251" t="str">
            <v>454</v>
          </cell>
        </row>
        <row r="252">
          <cell r="B252" t="str">
            <v>Mar 2018</v>
          </cell>
          <cell r="C252" t="str">
            <v>LS</v>
          </cell>
          <cell r="E252">
            <v>436</v>
          </cell>
          <cell r="G252">
            <v>26452.955202228735</v>
          </cell>
          <cell r="Q252">
            <v>6628.2000000000007</v>
          </cell>
          <cell r="S252">
            <v>-127.59</v>
          </cell>
          <cell r="T252">
            <v>1629.59</v>
          </cell>
          <cell r="U252">
            <v>-2.48</v>
          </cell>
          <cell r="W252">
            <v>8127.72</v>
          </cell>
          <cell r="AF252" t="str">
            <v>20160201LGUM_455</v>
          </cell>
          <cell r="AH252" t="str">
            <v>455</v>
          </cell>
        </row>
        <row r="253">
          <cell r="B253" t="str">
            <v>Mar 2018</v>
          </cell>
          <cell r="C253" t="str">
            <v>LS</v>
          </cell>
          <cell r="E253">
            <v>13859</v>
          </cell>
          <cell r="G253">
            <v>2190373.3425330943</v>
          </cell>
          <cell r="Q253">
            <v>277078.01</v>
          </cell>
          <cell r="S253">
            <v>-5333.57</v>
          </cell>
          <cell r="T253">
            <v>68121.55</v>
          </cell>
          <cell r="U253">
            <v>-103.74</v>
          </cell>
          <cell r="W253">
            <v>339762.25</v>
          </cell>
          <cell r="AF253" t="str">
            <v>20160201LGUM_456</v>
          </cell>
          <cell r="AH253" t="str">
            <v>456</v>
          </cell>
        </row>
        <row r="254">
          <cell r="B254" t="str">
            <v>Mar 2018</v>
          </cell>
          <cell r="C254" t="str">
            <v>LS</v>
          </cell>
          <cell r="E254">
            <v>3670</v>
          </cell>
          <cell r="G254">
            <v>144071.6827366722</v>
          </cell>
          <cell r="Q254">
            <v>45496.02</v>
          </cell>
          <cell r="S254">
            <v>-875.77</v>
          </cell>
          <cell r="T254">
            <v>11185.52</v>
          </cell>
          <cell r="U254">
            <v>-17.03</v>
          </cell>
          <cell r="W254">
            <v>55788.74</v>
          </cell>
          <cell r="AF254" t="str">
            <v>20160201LGUM_457</v>
          </cell>
          <cell r="AH254" t="str">
            <v>457</v>
          </cell>
        </row>
        <row r="255">
          <cell r="B255" t="str">
            <v>Mar 2018</v>
          </cell>
          <cell r="C255" t="str">
            <v>RLS</v>
          </cell>
          <cell r="E255">
            <v>0</v>
          </cell>
          <cell r="G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  <cell r="AF255" t="str">
            <v>20160201LGUM_458</v>
          </cell>
          <cell r="AH255" t="str">
            <v>458</v>
          </cell>
        </row>
        <row r="256">
          <cell r="B256" t="str">
            <v>Mar 2018</v>
          </cell>
          <cell r="C256" t="str">
            <v>LS</v>
          </cell>
          <cell r="E256">
            <v>31</v>
          </cell>
          <cell r="G256">
            <v>1546.166374889093</v>
          </cell>
          <cell r="Q256">
            <v>432.22</v>
          </cell>
          <cell r="S256">
            <v>-8.32</v>
          </cell>
          <cell r="T256">
            <v>106.27</v>
          </cell>
          <cell r="U256">
            <v>-0.16</v>
          </cell>
          <cell r="W256">
            <v>530.01</v>
          </cell>
          <cell r="AF256" t="str">
            <v>20160201LGUM_470</v>
          </cell>
          <cell r="AH256" t="str">
            <v>470</v>
          </cell>
        </row>
        <row r="257">
          <cell r="B257" t="str">
            <v>Mar 2018</v>
          </cell>
          <cell r="C257" t="str">
            <v>RLS</v>
          </cell>
          <cell r="E257">
            <v>2</v>
          </cell>
          <cell r="G257">
            <v>110.08304287236261</v>
          </cell>
          <cell r="Q257">
            <v>32.18</v>
          </cell>
          <cell r="S257">
            <v>-0.62</v>
          </cell>
          <cell r="T257">
            <v>7.91</v>
          </cell>
          <cell r="U257">
            <v>-0.01</v>
          </cell>
          <cell r="W257">
            <v>39.46</v>
          </cell>
          <cell r="AF257" t="str">
            <v>20160201LGUM_471</v>
          </cell>
          <cell r="AH257" t="str">
            <v>471</v>
          </cell>
        </row>
        <row r="258">
          <cell r="B258" t="str">
            <v>Mar 2018</v>
          </cell>
          <cell r="C258" t="str">
            <v>LS</v>
          </cell>
          <cell r="E258">
            <v>585</v>
          </cell>
          <cell r="G258">
            <v>69135.153188649332</v>
          </cell>
          <cell r="Q258">
            <v>11745.789999999999</v>
          </cell>
          <cell r="S258">
            <v>-226.1</v>
          </cell>
          <cell r="T258">
            <v>2887.78</v>
          </cell>
          <cell r="U258">
            <v>-4.4000000000000004</v>
          </cell>
          <cell r="W258">
            <v>14403.07</v>
          </cell>
          <cell r="AF258" t="str">
            <v>20160201LGUM_473</v>
          </cell>
          <cell r="AH258" t="str">
            <v>473</v>
          </cell>
        </row>
        <row r="259">
          <cell r="B259" t="str">
            <v>Mar 2018</v>
          </cell>
          <cell r="C259" t="str">
            <v>RLS</v>
          </cell>
          <cell r="E259">
            <v>58</v>
          </cell>
          <cell r="G259">
            <v>6778.1131761319275</v>
          </cell>
          <cell r="Q259">
            <v>1313.1999999999998</v>
          </cell>
          <cell r="S259">
            <v>-25.28</v>
          </cell>
          <cell r="T259">
            <v>322.86</v>
          </cell>
          <cell r="U259">
            <v>-0.49</v>
          </cell>
          <cell r="W259">
            <v>1610.29</v>
          </cell>
          <cell r="AF259" t="str">
            <v>20160201LGUM_474</v>
          </cell>
          <cell r="AH259" t="str">
            <v>474</v>
          </cell>
        </row>
        <row r="260">
          <cell r="B260" t="str">
            <v>Mar 2018</v>
          </cell>
          <cell r="C260" t="str">
            <v>RLS</v>
          </cell>
          <cell r="E260">
            <v>2</v>
          </cell>
          <cell r="G260">
            <v>233.17589990236809</v>
          </cell>
          <cell r="Q260">
            <v>59.28</v>
          </cell>
          <cell r="S260">
            <v>-1.1399999999999999</v>
          </cell>
          <cell r="T260">
            <v>14.57</v>
          </cell>
          <cell r="U260">
            <v>-0.02</v>
          </cell>
          <cell r="W260">
            <v>72.69</v>
          </cell>
          <cell r="AF260" t="str">
            <v>20160201LGUM_475</v>
          </cell>
          <cell r="AH260" t="str">
            <v>475</v>
          </cell>
        </row>
        <row r="261">
          <cell r="B261" t="str">
            <v>Mar 2018</v>
          </cell>
          <cell r="C261" t="str">
            <v>LS</v>
          </cell>
          <cell r="E261">
            <v>529</v>
          </cell>
          <cell r="G261">
            <v>192769.41863859977</v>
          </cell>
          <cell r="Q261">
            <v>22391.489999999998</v>
          </cell>
          <cell r="S261">
            <v>-431.02</v>
          </cell>
          <cell r="T261">
            <v>5505.1</v>
          </cell>
          <cell r="U261">
            <v>-8.3800000000000008</v>
          </cell>
          <cell r="W261">
            <v>27457.19</v>
          </cell>
          <cell r="AF261" t="str">
            <v>20160201LGUM_476</v>
          </cell>
          <cell r="AH261" t="str">
            <v>476</v>
          </cell>
        </row>
        <row r="262">
          <cell r="B262" t="str">
            <v>Mar 2018</v>
          </cell>
          <cell r="C262" t="str">
            <v>RLS</v>
          </cell>
          <cell r="E262">
            <v>65</v>
          </cell>
          <cell r="G262">
            <v>23462.699455841284</v>
          </cell>
          <cell r="Q262">
            <v>2973.91</v>
          </cell>
          <cell r="S262">
            <v>-57.25</v>
          </cell>
          <cell r="T262">
            <v>731.16</v>
          </cell>
          <cell r="U262">
            <v>-1.1100000000000001</v>
          </cell>
          <cell r="W262">
            <v>3646.71</v>
          </cell>
          <cell r="AF262" t="str">
            <v>20160201LGUM_477</v>
          </cell>
          <cell r="AH262" t="str">
            <v>477</v>
          </cell>
        </row>
        <row r="263">
          <cell r="B263" t="str">
            <v>Mar 2018</v>
          </cell>
          <cell r="C263" t="str">
            <v>LS</v>
          </cell>
          <cell r="E263">
            <v>0</v>
          </cell>
          <cell r="G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AF263" t="str">
            <v>20160201LGUM_479</v>
          </cell>
          <cell r="AH263" t="str">
            <v>479</v>
          </cell>
        </row>
        <row r="264">
          <cell r="B264" t="str">
            <v>Mar 2018</v>
          </cell>
          <cell r="C264" t="str">
            <v>LS</v>
          </cell>
          <cell r="E264">
            <v>21</v>
          </cell>
          <cell r="G264">
            <v>988.74587598085691</v>
          </cell>
          <cell r="Q264">
            <v>521.8599999999999</v>
          </cell>
          <cell r="S264">
            <v>-10.050000000000001</v>
          </cell>
          <cell r="T264">
            <v>128.30000000000001</v>
          </cell>
          <cell r="U264">
            <v>-0.2</v>
          </cell>
          <cell r="W264">
            <v>639.91</v>
          </cell>
          <cell r="AF264" t="str">
            <v>20160201LGUM_480</v>
          </cell>
          <cell r="AH264" t="str">
            <v>480</v>
          </cell>
        </row>
        <row r="265">
          <cell r="B265" t="str">
            <v>Mar 2018</v>
          </cell>
          <cell r="C265" t="str">
            <v>LS</v>
          </cell>
          <cell r="E265">
            <v>4</v>
          </cell>
          <cell r="G265">
            <v>522.39407617612073</v>
          </cell>
          <cell r="Q265">
            <v>86.68</v>
          </cell>
          <cell r="S265">
            <v>-1.67</v>
          </cell>
          <cell r="T265">
            <v>21.31</v>
          </cell>
          <cell r="U265">
            <v>-0.03</v>
          </cell>
          <cell r="W265">
            <v>106.29</v>
          </cell>
          <cell r="AF265" t="str">
            <v>20160201LGUM_481</v>
          </cell>
          <cell r="AH265" t="str">
            <v>481</v>
          </cell>
        </row>
        <row r="266">
          <cell r="B266" t="str">
            <v>Mar 2018</v>
          </cell>
          <cell r="C266" t="str">
            <v>LS</v>
          </cell>
          <cell r="E266">
            <v>65</v>
          </cell>
          <cell r="G266">
            <v>7604.7367526098506</v>
          </cell>
          <cell r="Q266">
            <v>2042.95</v>
          </cell>
          <cell r="S266">
            <v>-39.33</v>
          </cell>
          <cell r="T266">
            <v>502.27</v>
          </cell>
          <cell r="U266">
            <v>-0.76</v>
          </cell>
          <cell r="W266">
            <v>2505.13</v>
          </cell>
          <cell r="AF266" t="str">
            <v>20160201LGUM_482</v>
          </cell>
          <cell r="AH266" t="str">
            <v>482</v>
          </cell>
        </row>
        <row r="267">
          <cell r="B267" t="str">
            <v>Mar 2018</v>
          </cell>
          <cell r="C267" t="str">
            <v>LS</v>
          </cell>
          <cell r="E267">
            <v>2</v>
          </cell>
          <cell r="G267">
            <v>766.57828036572505</v>
          </cell>
          <cell r="Q267">
            <v>90.02000000000001</v>
          </cell>
          <cell r="S267">
            <v>-1.73</v>
          </cell>
          <cell r="T267">
            <v>22.13</v>
          </cell>
          <cell r="U267">
            <v>-0.03</v>
          </cell>
          <cell r="W267">
            <v>110.39</v>
          </cell>
          <cell r="AF267" t="str">
            <v>20160201LGUM_483</v>
          </cell>
          <cell r="AH267" t="str">
            <v>483</v>
          </cell>
        </row>
        <row r="268">
          <cell r="B268" t="str">
            <v>Mar 2018</v>
          </cell>
          <cell r="C268" t="str">
            <v>LS</v>
          </cell>
          <cell r="E268">
            <v>14</v>
          </cell>
          <cell r="G268">
            <v>4981.7580674420096</v>
          </cell>
          <cell r="Q268">
            <v>766.65000000000009</v>
          </cell>
          <cell r="S268">
            <v>-14.76</v>
          </cell>
          <cell r="T268">
            <v>188.48</v>
          </cell>
          <cell r="U268">
            <v>-0.28999999999999998</v>
          </cell>
          <cell r="W268">
            <v>940.08</v>
          </cell>
          <cell r="AF268" t="str">
            <v>20160201LGUM_484</v>
          </cell>
          <cell r="AH268" t="str">
            <v>484</v>
          </cell>
        </row>
        <row r="269">
          <cell r="B269" t="str">
            <v>Mar 2018</v>
          </cell>
          <cell r="C269" t="str">
            <v>ODL</v>
          </cell>
          <cell r="E269">
            <v>0</v>
          </cell>
          <cell r="G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AF269" t="str">
            <v>20160201ODL</v>
          </cell>
          <cell r="AH269" t="str">
            <v>ODL</v>
          </cell>
        </row>
        <row r="270">
          <cell r="B270" t="str">
            <v>Mar 2018</v>
          </cell>
          <cell r="C270" t="str">
            <v>RLS</v>
          </cell>
          <cell r="E270">
            <v>0</v>
          </cell>
          <cell r="G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AF270" t="str">
            <v>20160201LGUM_204CU</v>
          </cell>
          <cell r="AH270" t="str">
            <v>4CU</v>
          </cell>
        </row>
        <row r="271">
          <cell r="B271" t="str">
            <v>Mar 2018</v>
          </cell>
          <cell r="C271" t="str">
            <v>RLS</v>
          </cell>
          <cell r="E271">
            <v>0</v>
          </cell>
          <cell r="G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AF271" t="str">
            <v>20160201LGUM_207CU</v>
          </cell>
          <cell r="AH271" t="str">
            <v>7CU</v>
          </cell>
        </row>
        <row r="272">
          <cell r="B272" t="str">
            <v>Mar 2018</v>
          </cell>
          <cell r="C272" t="str">
            <v>RLS</v>
          </cell>
          <cell r="E272">
            <v>0</v>
          </cell>
          <cell r="G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AF272" t="str">
            <v>20160201LGUM_209CU</v>
          </cell>
          <cell r="AH272" t="str">
            <v>9CU</v>
          </cell>
        </row>
        <row r="273">
          <cell r="B273" t="str">
            <v>Mar 2018</v>
          </cell>
          <cell r="C273" t="str">
            <v>RLS</v>
          </cell>
          <cell r="E273">
            <v>0</v>
          </cell>
          <cell r="G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AF273" t="str">
            <v>20160201LGUM_210CU</v>
          </cell>
          <cell r="AH273" t="str">
            <v>0CU</v>
          </cell>
        </row>
        <row r="274">
          <cell r="B274" t="str">
            <v>Mar 2018</v>
          </cell>
          <cell r="C274" t="str">
            <v>RLS</v>
          </cell>
          <cell r="E274">
            <v>0</v>
          </cell>
          <cell r="G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AF274" t="str">
            <v>20160201LGUM_252CU</v>
          </cell>
          <cell r="AH274" t="str">
            <v>2CU</v>
          </cell>
        </row>
        <row r="275">
          <cell r="B275" t="str">
            <v>Mar 2018</v>
          </cell>
          <cell r="C275" t="str">
            <v>RLS</v>
          </cell>
          <cell r="E275">
            <v>0</v>
          </cell>
          <cell r="G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AF275" t="str">
            <v>20160201LGUM_267CU</v>
          </cell>
          <cell r="AH275" t="str">
            <v>7CU</v>
          </cell>
        </row>
        <row r="276">
          <cell r="B276" t="str">
            <v>Mar 2018</v>
          </cell>
          <cell r="C276" t="str">
            <v>RLS</v>
          </cell>
          <cell r="E276">
            <v>0</v>
          </cell>
          <cell r="G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AF276" t="str">
            <v>20160201LGUM_276CU</v>
          </cell>
          <cell r="AH276" t="str">
            <v>6CU</v>
          </cell>
        </row>
        <row r="277">
          <cell r="B277" t="str">
            <v>Mar 2018</v>
          </cell>
          <cell r="C277" t="str">
            <v>RLS</v>
          </cell>
          <cell r="E277">
            <v>0</v>
          </cell>
          <cell r="G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AF277" t="str">
            <v>20160201LGUM_315CU</v>
          </cell>
          <cell r="AH277" t="str">
            <v>5CU</v>
          </cell>
        </row>
        <row r="278">
          <cell r="B278" t="str">
            <v>Mar 2018</v>
          </cell>
          <cell r="C278" t="str">
            <v>LS</v>
          </cell>
          <cell r="E278">
            <v>0</v>
          </cell>
          <cell r="G278">
            <v>0</v>
          </cell>
          <cell r="Q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AF278" t="str">
            <v>20160201LGUM_412CU</v>
          </cell>
          <cell r="AH278" t="str">
            <v>2CU</v>
          </cell>
        </row>
        <row r="279">
          <cell r="B279" t="str">
            <v>Mar 2018</v>
          </cell>
          <cell r="C279" t="str">
            <v>LS</v>
          </cell>
          <cell r="E279">
            <v>0</v>
          </cell>
          <cell r="G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AF279" t="str">
            <v>20160201LGUM_415CU</v>
          </cell>
          <cell r="AH279" t="str">
            <v>5CU</v>
          </cell>
        </row>
        <row r="280">
          <cell r="B280" t="str">
            <v>Mar 2018</v>
          </cell>
          <cell r="C280" t="str">
            <v>LS</v>
          </cell>
          <cell r="E280">
            <v>542</v>
          </cell>
          <cell r="G280">
            <v>53530.381484024329</v>
          </cell>
          <cell r="Q280">
            <v>16016.100000000002</v>
          </cell>
          <cell r="S280">
            <v>-308.3</v>
          </cell>
          <cell r="T280">
            <v>3937.67</v>
          </cell>
          <cell r="U280">
            <v>-6</v>
          </cell>
          <cell r="W280">
            <v>19639.47</v>
          </cell>
          <cell r="AF280" t="str">
            <v>20160201LGUM_424</v>
          </cell>
          <cell r="AH280" t="str">
            <v>424</v>
          </cell>
        </row>
        <row r="281">
          <cell r="B281" t="str">
            <v>Mar 2018</v>
          </cell>
          <cell r="C281" t="str">
            <v>LS</v>
          </cell>
          <cell r="E281">
            <v>4</v>
          </cell>
          <cell r="G281">
            <v>241.62044710775149</v>
          </cell>
          <cell r="Q281">
            <v>86.76</v>
          </cell>
          <cell r="S281">
            <v>-1.67</v>
          </cell>
          <cell r="T281">
            <v>21.33</v>
          </cell>
          <cell r="U281">
            <v>-0.03</v>
          </cell>
          <cell r="W281">
            <v>106.39</v>
          </cell>
          <cell r="AF281" t="str">
            <v>20160201LGUM_444</v>
          </cell>
          <cell r="AH281" t="str">
            <v>444</v>
          </cell>
        </row>
        <row r="282">
          <cell r="B282" t="str">
            <v>Mar 2018</v>
          </cell>
          <cell r="C282" t="str">
            <v>LS</v>
          </cell>
          <cell r="E282">
            <v>15</v>
          </cell>
          <cell r="G282">
            <v>892.05861273958874</v>
          </cell>
          <cell r="Q282">
            <v>354.45</v>
          </cell>
          <cell r="S282">
            <v>-6.82</v>
          </cell>
          <cell r="T282">
            <v>87.14</v>
          </cell>
          <cell r="U282">
            <v>-0.13</v>
          </cell>
          <cell r="W282">
            <v>434.64</v>
          </cell>
          <cell r="AF282" t="str">
            <v>20160201LGUM_445</v>
          </cell>
          <cell r="AH282" t="str">
            <v>445</v>
          </cell>
        </row>
        <row r="283">
          <cell r="B283" t="str">
            <v>Mar 2018</v>
          </cell>
          <cell r="C283" t="str">
            <v>LS</v>
          </cell>
          <cell r="E283">
            <v>0</v>
          </cell>
          <cell r="G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W283">
            <v>0</v>
          </cell>
          <cell r="AF283" t="str">
            <v>20160201LGUM_452CU</v>
          </cell>
          <cell r="AH283" t="str">
            <v>2CU</v>
          </cell>
        </row>
        <row r="284">
          <cell r="B284" t="str">
            <v>Mar 2018</v>
          </cell>
          <cell r="C284" t="str">
            <v>LS</v>
          </cell>
          <cell r="E284">
            <v>0</v>
          </cell>
          <cell r="G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W284">
            <v>0</v>
          </cell>
          <cell r="AF284" t="str">
            <v>20160201LGUM_453CU</v>
          </cell>
          <cell r="AH284" t="str">
            <v>3CU</v>
          </cell>
        </row>
        <row r="285">
          <cell r="B285" t="str">
            <v>Mar 2018</v>
          </cell>
          <cell r="C285" t="str">
            <v>LS</v>
          </cell>
          <cell r="E285">
            <v>0</v>
          </cell>
          <cell r="G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W285">
            <v>0</v>
          </cell>
          <cell r="AF285" t="str">
            <v>20160201LGUM_454CU</v>
          </cell>
          <cell r="AH285" t="str">
            <v>4CU</v>
          </cell>
        </row>
        <row r="286">
          <cell r="B286" t="str">
            <v>Mar 2018</v>
          </cell>
          <cell r="C286" t="str">
            <v>LS</v>
          </cell>
          <cell r="E286">
            <v>0</v>
          </cell>
          <cell r="G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W286">
            <v>0</v>
          </cell>
          <cell r="AF286" t="str">
            <v>20160201LGUM_456CU</v>
          </cell>
          <cell r="AH286" t="str">
            <v>6CU</v>
          </cell>
        </row>
        <row r="287">
          <cell r="B287" t="str">
            <v>Mar 2018</v>
          </cell>
          <cell r="C287" t="str">
            <v>LS</v>
          </cell>
          <cell r="E287">
            <v>0</v>
          </cell>
          <cell r="G287">
            <v>0</v>
          </cell>
          <cell r="Q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AF287" t="str">
            <v>20160201LGUM_490</v>
          </cell>
          <cell r="AH287" t="str">
            <v>490</v>
          </cell>
        </row>
        <row r="288">
          <cell r="B288" t="str">
            <v>Mar 2018</v>
          </cell>
          <cell r="C288" t="str">
            <v>LS</v>
          </cell>
          <cell r="E288">
            <v>0</v>
          </cell>
          <cell r="G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AF288" t="str">
            <v>20160201LGUM_491</v>
          </cell>
          <cell r="AH288" t="str">
            <v>491</v>
          </cell>
        </row>
        <row r="289">
          <cell r="B289" t="str">
            <v>Mar 2018</v>
          </cell>
          <cell r="C289" t="str">
            <v>LS</v>
          </cell>
          <cell r="E289">
            <v>0</v>
          </cell>
          <cell r="G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AF289" t="str">
            <v>20160201LGUM_492</v>
          </cell>
          <cell r="AH289" t="str">
            <v>492</v>
          </cell>
        </row>
        <row r="290">
          <cell r="B290" t="str">
            <v>Mar 2018</v>
          </cell>
          <cell r="C290" t="str">
            <v>LS</v>
          </cell>
          <cell r="E290">
            <v>0</v>
          </cell>
          <cell r="G290">
            <v>0</v>
          </cell>
          <cell r="Q290">
            <v>0</v>
          </cell>
          <cell r="S290">
            <v>0</v>
          </cell>
          <cell r="T290">
            <v>0</v>
          </cell>
          <cell r="U290">
            <v>0</v>
          </cell>
          <cell r="W290">
            <v>0</v>
          </cell>
          <cell r="AF290" t="str">
            <v>20160201LGUM_493</v>
          </cell>
          <cell r="AH290" t="str">
            <v>493</v>
          </cell>
        </row>
        <row r="291">
          <cell r="B291" t="str">
            <v>Mar 2018</v>
          </cell>
          <cell r="C291" t="str">
            <v>LS</v>
          </cell>
          <cell r="E291">
            <v>0</v>
          </cell>
          <cell r="G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AF291" t="str">
            <v>20160201LGUM_496</v>
          </cell>
          <cell r="AH291" t="str">
            <v>496</v>
          </cell>
        </row>
        <row r="292">
          <cell r="B292" t="str">
            <v>Mar 2018</v>
          </cell>
          <cell r="C292" t="str">
            <v>LS</v>
          </cell>
          <cell r="E292">
            <v>0</v>
          </cell>
          <cell r="G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AF292" t="str">
            <v>20160201LGUM_497</v>
          </cell>
          <cell r="AH292" t="str">
            <v>497</v>
          </cell>
        </row>
        <row r="293">
          <cell r="B293" t="str">
            <v>Mar 2018</v>
          </cell>
          <cell r="C293" t="str">
            <v>LS</v>
          </cell>
          <cell r="E293">
            <v>0</v>
          </cell>
          <cell r="G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AF293" t="str">
            <v>20160201LGUM_498</v>
          </cell>
          <cell r="AH293" t="str">
            <v>498</v>
          </cell>
        </row>
        <row r="294">
          <cell r="B294" t="str">
            <v>Mar 2018</v>
          </cell>
          <cell r="C294" t="str">
            <v>LS</v>
          </cell>
          <cell r="E294">
            <v>0</v>
          </cell>
          <cell r="G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AF294" t="str">
            <v>20160201LGUM_499</v>
          </cell>
          <cell r="AH294" t="str">
            <v>499</v>
          </cell>
        </row>
        <row r="295">
          <cell r="B295" t="str">
            <v>Apr 2018</v>
          </cell>
          <cell r="C295" t="str">
            <v>RLS</v>
          </cell>
          <cell r="E295">
            <v>73</v>
          </cell>
          <cell r="G295">
            <v>3024.1882334384845</v>
          </cell>
          <cell r="Q295">
            <v>675.23</v>
          </cell>
          <cell r="S295">
            <v>-12.13</v>
          </cell>
          <cell r="T295">
            <v>209.96</v>
          </cell>
          <cell r="U295">
            <v>-0.18</v>
          </cell>
          <cell r="W295">
            <v>872.88</v>
          </cell>
          <cell r="AF295" t="str">
            <v>20160201LGUM_201</v>
          </cell>
          <cell r="AH295" t="str">
            <v>201</v>
          </cell>
        </row>
        <row r="296">
          <cell r="B296" t="str">
            <v>Apr 2018</v>
          </cell>
          <cell r="C296" t="str">
            <v>RLS</v>
          </cell>
          <cell r="E296">
            <v>3544</v>
          </cell>
          <cell r="G296">
            <v>323144.39571098523</v>
          </cell>
          <cell r="Q296">
            <v>41887.299999999996</v>
          </cell>
          <cell r="S296">
            <v>-752.66</v>
          </cell>
          <cell r="T296">
            <v>13024.53</v>
          </cell>
          <cell r="U296">
            <v>-10.96</v>
          </cell>
          <cell r="W296">
            <v>54148.21</v>
          </cell>
          <cell r="AF296" t="str">
            <v>20160201LGUM_203</v>
          </cell>
          <cell r="AH296" t="str">
            <v>203</v>
          </cell>
        </row>
        <row r="297">
          <cell r="B297" t="str">
            <v>Apr 2018</v>
          </cell>
          <cell r="C297" t="str">
            <v>RLS</v>
          </cell>
          <cell r="E297">
            <v>3605</v>
          </cell>
          <cell r="G297">
            <v>499852.85333419911</v>
          </cell>
          <cell r="Q297">
            <v>52658.450000000004</v>
          </cell>
          <cell r="S297">
            <v>-946.2</v>
          </cell>
          <cell r="T297">
            <v>16373.74</v>
          </cell>
          <cell r="U297">
            <v>-13.77</v>
          </cell>
          <cell r="W297">
            <v>68072.22</v>
          </cell>
          <cell r="AF297" t="str">
            <v>20160201LGUM_204</v>
          </cell>
          <cell r="AH297" t="str">
            <v>204</v>
          </cell>
        </row>
        <row r="298">
          <cell r="B298" t="str">
            <v>Apr 2018</v>
          </cell>
          <cell r="C298" t="str">
            <v>RLS</v>
          </cell>
          <cell r="E298">
            <v>73</v>
          </cell>
          <cell r="G298">
            <v>2941.1713015401738</v>
          </cell>
          <cell r="Q298">
            <v>954.83999999999992</v>
          </cell>
          <cell r="S298">
            <v>-17.16</v>
          </cell>
          <cell r="T298">
            <v>296.89999999999998</v>
          </cell>
          <cell r="U298">
            <v>-0.25</v>
          </cell>
          <cell r="W298">
            <v>1234.33</v>
          </cell>
          <cell r="AF298" t="str">
            <v>20160201LGUM_206</v>
          </cell>
          <cell r="AH298" t="str">
            <v>206</v>
          </cell>
        </row>
        <row r="299">
          <cell r="B299" t="str">
            <v>Apr 2018</v>
          </cell>
          <cell r="C299" t="str">
            <v>RLS</v>
          </cell>
          <cell r="E299">
            <v>713</v>
          </cell>
          <cell r="G299">
            <v>106585.83418296525</v>
          </cell>
          <cell r="Q299">
            <v>12207.66</v>
          </cell>
          <cell r="S299">
            <v>-219.36</v>
          </cell>
          <cell r="T299">
            <v>3795.88</v>
          </cell>
          <cell r="U299">
            <v>-3.19</v>
          </cell>
          <cell r="W299">
            <v>15780.99</v>
          </cell>
          <cell r="AF299" t="str">
            <v>20160201LGUM_207</v>
          </cell>
          <cell r="AH299" t="str">
            <v>207</v>
          </cell>
        </row>
        <row r="300">
          <cell r="B300" t="str">
            <v>Apr 2018</v>
          </cell>
          <cell r="C300" t="str">
            <v>RLS</v>
          </cell>
          <cell r="E300">
            <v>1372</v>
          </cell>
          <cell r="G300">
            <v>91255.37409241042</v>
          </cell>
          <cell r="Q300">
            <v>20456.52</v>
          </cell>
          <cell r="S300">
            <v>-367.58</v>
          </cell>
          <cell r="T300">
            <v>6360.8</v>
          </cell>
          <cell r="U300">
            <v>-5.35</v>
          </cell>
          <cell r="W300">
            <v>26444.39</v>
          </cell>
          <cell r="AF300" t="str">
            <v>20160201LGUM_208</v>
          </cell>
          <cell r="AH300" t="str">
            <v>208</v>
          </cell>
        </row>
        <row r="301">
          <cell r="B301" t="str">
            <v>Apr 2018</v>
          </cell>
          <cell r="C301" t="str">
            <v>RLS</v>
          </cell>
          <cell r="E301">
            <v>40</v>
          </cell>
          <cell r="G301">
            <v>14415.297246056776</v>
          </cell>
          <cell r="Q301">
            <v>1217.5500000000002</v>
          </cell>
          <cell r="S301">
            <v>-21.88</v>
          </cell>
          <cell r="T301">
            <v>378.58</v>
          </cell>
          <cell r="U301">
            <v>-0.32</v>
          </cell>
          <cell r="W301">
            <v>1573.93</v>
          </cell>
          <cell r="AF301" t="str">
            <v>20160201LGUM_209</v>
          </cell>
          <cell r="AH301" t="str">
            <v>209</v>
          </cell>
        </row>
        <row r="302">
          <cell r="B302" t="str">
            <v>Apr 2018</v>
          </cell>
          <cell r="C302" t="str">
            <v>RLS</v>
          </cell>
          <cell r="E302">
            <v>328</v>
          </cell>
          <cell r="G302">
            <v>116999.51765216177</v>
          </cell>
          <cell r="Q302">
            <v>10240.380000000001</v>
          </cell>
          <cell r="S302">
            <v>-184.01</v>
          </cell>
          <cell r="T302">
            <v>3184.16</v>
          </cell>
          <cell r="U302">
            <v>-2.68</v>
          </cell>
          <cell r="W302">
            <v>13237.85</v>
          </cell>
          <cell r="AF302" t="str">
            <v>20160201LGUM_210</v>
          </cell>
          <cell r="AH302" t="str">
            <v>210</v>
          </cell>
        </row>
        <row r="303">
          <cell r="B303" t="str">
            <v>Apr 2018</v>
          </cell>
          <cell r="C303" t="str">
            <v>RLS</v>
          </cell>
          <cell r="E303">
            <v>3806</v>
          </cell>
          <cell r="G303">
            <v>253587.07804509177</v>
          </cell>
          <cell r="Q303">
            <v>40412.51</v>
          </cell>
          <cell r="S303">
            <v>-726.16</v>
          </cell>
          <cell r="T303">
            <v>12565.95</v>
          </cell>
          <cell r="U303">
            <v>-10.57</v>
          </cell>
          <cell r="W303">
            <v>52241.73</v>
          </cell>
          <cell r="AF303" t="str">
            <v>20160201LGUM_252</v>
          </cell>
          <cell r="AH303" t="str">
            <v>252</v>
          </cell>
        </row>
        <row r="304">
          <cell r="B304" t="str">
            <v>Apr 2018</v>
          </cell>
          <cell r="C304" t="str">
            <v>RLS</v>
          </cell>
          <cell r="E304">
            <v>2077</v>
          </cell>
          <cell r="G304">
            <v>199149.71324958242</v>
          </cell>
          <cell r="Q304">
            <v>59069.9</v>
          </cell>
          <cell r="S304">
            <v>-1061.4100000000001</v>
          </cell>
          <cell r="T304">
            <v>18367.32</v>
          </cell>
          <cell r="U304">
            <v>-15.45</v>
          </cell>
          <cell r="W304">
            <v>76360.36</v>
          </cell>
          <cell r="AF304" t="str">
            <v>20160201LGUM_266</v>
          </cell>
          <cell r="AH304" t="str">
            <v>266</v>
          </cell>
        </row>
        <row r="305">
          <cell r="B305" t="str">
            <v>Apr 2018</v>
          </cell>
          <cell r="C305" t="str">
            <v>RLS</v>
          </cell>
          <cell r="E305">
            <v>2281</v>
          </cell>
          <cell r="G305">
            <v>364175.51430172561</v>
          </cell>
          <cell r="Q305">
            <v>74453.919999999998</v>
          </cell>
          <cell r="S305">
            <v>-1337.84</v>
          </cell>
          <cell r="T305">
            <v>23150.86</v>
          </cell>
          <cell r="U305">
            <v>-19.47</v>
          </cell>
          <cell r="W305">
            <v>96247.47</v>
          </cell>
          <cell r="AF305" t="str">
            <v>20160201LGUM_267</v>
          </cell>
          <cell r="AH305" t="str">
            <v>267</v>
          </cell>
        </row>
        <row r="306">
          <cell r="B306" t="str">
            <v>Apr 2018</v>
          </cell>
          <cell r="C306" t="str">
            <v>RLS</v>
          </cell>
          <cell r="E306">
            <v>16828</v>
          </cell>
          <cell r="G306">
            <v>805780.13034755958</v>
          </cell>
          <cell r="Q306">
            <v>307292.73</v>
          </cell>
          <cell r="S306">
            <v>-5521.64</v>
          </cell>
          <cell r="T306">
            <v>95550.27</v>
          </cell>
          <cell r="U306">
            <v>-80.37</v>
          </cell>
          <cell r="W306">
            <v>397240.99</v>
          </cell>
          <cell r="AF306" t="str">
            <v>20160201LGUM_274</v>
          </cell>
          <cell r="AH306" t="str">
            <v>274</v>
          </cell>
        </row>
        <row r="307">
          <cell r="B307" t="str">
            <v>Apr 2018</v>
          </cell>
          <cell r="C307" t="str">
            <v>RLS</v>
          </cell>
          <cell r="E307">
            <v>519</v>
          </cell>
          <cell r="G307">
            <v>33479.542678418991</v>
          </cell>
          <cell r="Q307">
            <v>13421.34</v>
          </cell>
          <cell r="S307">
            <v>-241.16</v>
          </cell>
          <cell r="T307">
            <v>4173.26</v>
          </cell>
          <cell r="U307">
            <v>-3.51</v>
          </cell>
          <cell r="W307">
            <v>17349.93</v>
          </cell>
          <cell r="AF307" t="str">
            <v>20160201LGUM_275</v>
          </cell>
          <cell r="AH307" t="str">
            <v>275</v>
          </cell>
        </row>
        <row r="308">
          <cell r="B308" t="str">
            <v>Apr 2018</v>
          </cell>
          <cell r="C308" t="str">
            <v>RLS</v>
          </cell>
          <cell r="E308">
            <v>1324</v>
          </cell>
          <cell r="G308">
            <v>47483.708452217463</v>
          </cell>
          <cell r="Q308">
            <v>20124.810000000001</v>
          </cell>
          <cell r="S308">
            <v>-361.62</v>
          </cell>
          <cell r="T308">
            <v>6257.65</v>
          </cell>
          <cell r="U308">
            <v>-5.26</v>
          </cell>
          <cell r="W308">
            <v>26015.58</v>
          </cell>
          <cell r="AF308" t="str">
            <v>20160201LGUM_276</v>
          </cell>
          <cell r="AH308" t="str">
            <v>276</v>
          </cell>
        </row>
        <row r="309">
          <cell r="B309" t="str">
            <v>Apr 2018</v>
          </cell>
          <cell r="C309" t="str">
            <v>RLS</v>
          </cell>
          <cell r="E309">
            <v>2293</v>
          </cell>
          <cell r="G309">
            <v>149101.37457979211</v>
          </cell>
          <cell r="Q309">
            <v>53050.399999999994</v>
          </cell>
          <cell r="S309">
            <v>-953.24</v>
          </cell>
          <cell r="T309">
            <v>16495.61</v>
          </cell>
          <cell r="U309">
            <v>-13.88</v>
          </cell>
          <cell r="W309">
            <v>68578.89</v>
          </cell>
          <cell r="AF309" t="str">
            <v>20160201LGUM_277</v>
          </cell>
          <cell r="AH309" t="str">
            <v>277</v>
          </cell>
        </row>
        <row r="310">
          <cell r="B310" t="str">
            <v>Apr 2018</v>
          </cell>
          <cell r="C310" t="str">
            <v>RLS</v>
          </cell>
          <cell r="E310">
            <v>16</v>
          </cell>
          <cell r="G310">
            <v>5962.3946445537185</v>
          </cell>
          <cell r="Q310">
            <v>1219.8400000000001</v>
          </cell>
          <cell r="S310">
            <v>-21.92</v>
          </cell>
          <cell r="T310">
            <v>379.3</v>
          </cell>
          <cell r="U310">
            <v>-0.32</v>
          </cell>
          <cell r="W310">
            <v>1576.9</v>
          </cell>
          <cell r="AF310" t="str">
            <v>20160201LGUM_278</v>
          </cell>
          <cell r="AH310" t="str">
            <v>278</v>
          </cell>
        </row>
        <row r="311">
          <cell r="B311" t="str">
            <v>Apr 2018</v>
          </cell>
          <cell r="C311" t="str">
            <v>RLS</v>
          </cell>
          <cell r="E311">
            <v>11</v>
          </cell>
          <cell r="G311">
            <v>3863.2522236964169</v>
          </cell>
          <cell r="Q311">
            <v>496.22</v>
          </cell>
          <cell r="S311">
            <v>-8.92</v>
          </cell>
          <cell r="T311">
            <v>154.29</v>
          </cell>
          <cell r="U311">
            <v>-0.13</v>
          </cell>
          <cell r="W311">
            <v>641.46</v>
          </cell>
          <cell r="AF311" t="str">
            <v>20160201LGUM_279</v>
          </cell>
          <cell r="AH311" t="str">
            <v>279</v>
          </cell>
        </row>
        <row r="312">
          <cell r="B312" t="str">
            <v>Apr 2018</v>
          </cell>
          <cell r="C312" t="str">
            <v>RLS</v>
          </cell>
          <cell r="E312">
            <v>45</v>
          </cell>
          <cell r="G312">
            <v>1694.9290262571899</v>
          </cell>
          <cell r="Q312">
            <v>1653.9700000000003</v>
          </cell>
          <cell r="S312">
            <v>-29.72</v>
          </cell>
          <cell r="T312">
            <v>514.29</v>
          </cell>
          <cell r="U312">
            <v>-0.43</v>
          </cell>
          <cell r="W312">
            <v>2138.11</v>
          </cell>
          <cell r="AF312" t="str">
            <v>20160201LGUM_280</v>
          </cell>
          <cell r="AH312" t="str">
            <v>280</v>
          </cell>
        </row>
        <row r="313">
          <cell r="B313" t="str">
            <v>Apr 2018</v>
          </cell>
          <cell r="C313" t="str">
            <v>RLS</v>
          </cell>
          <cell r="E313">
            <v>239</v>
          </cell>
          <cell r="G313">
            <v>11441.512149842267</v>
          </cell>
          <cell r="Q313">
            <v>8898.59</v>
          </cell>
          <cell r="S313">
            <v>-159.9</v>
          </cell>
          <cell r="T313">
            <v>2766.94</v>
          </cell>
          <cell r="U313">
            <v>-2.33</v>
          </cell>
          <cell r="W313">
            <v>11503.3</v>
          </cell>
          <cell r="AF313" t="str">
            <v>20160201LGUM_281</v>
          </cell>
          <cell r="AH313" t="str">
            <v>281</v>
          </cell>
        </row>
        <row r="314">
          <cell r="B314" t="str">
            <v>Apr 2018</v>
          </cell>
          <cell r="C314" t="str">
            <v>RLS</v>
          </cell>
          <cell r="E314">
            <v>104</v>
          </cell>
          <cell r="G314">
            <v>3758.4927620152148</v>
          </cell>
          <cell r="Q314">
            <v>3128.51</v>
          </cell>
          <cell r="S314">
            <v>-56.22</v>
          </cell>
          <cell r="T314">
            <v>972.79</v>
          </cell>
          <cell r="U314">
            <v>-0.82</v>
          </cell>
          <cell r="W314">
            <v>4044.26</v>
          </cell>
          <cell r="AF314" t="str">
            <v>20160201LGUM_282</v>
          </cell>
          <cell r="AH314" t="str">
            <v>282</v>
          </cell>
        </row>
        <row r="315">
          <cell r="B315" t="str">
            <v>Apr 2018</v>
          </cell>
          <cell r="C315" t="str">
            <v>RLS</v>
          </cell>
          <cell r="E315">
            <v>84</v>
          </cell>
          <cell r="G315">
            <v>3851.3926619966587</v>
          </cell>
          <cell r="Q315">
            <v>3143.98</v>
          </cell>
          <cell r="S315">
            <v>-56.49</v>
          </cell>
          <cell r="T315">
            <v>977.6</v>
          </cell>
          <cell r="U315">
            <v>-0.82</v>
          </cell>
          <cell r="W315">
            <v>4064.27</v>
          </cell>
          <cell r="AF315" t="str">
            <v>20160201LGUM_283</v>
          </cell>
          <cell r="AH315" t="str">
            <v>283</v>
          </cell>
        </row>
        <row r="316">
          <cell r="B316" t="str">
            <v>Apr 2018</v>
          </cell>
          <cell r="C316" t="str">
            <v>RLS</v>
          </cell>
          <cell r="E316">
            <v>492</v>
          </cell>
          <cell r="G316">
            <v>43354.604387084786</v>
          </cell>
          <cell r="Q316">
            <v>9805.5600000000013</v>
          </cell>
          <cell r="S316">
            <v>-176.19</v>
          </cell>
          <cell r="T316">
            <v>3048.96</v>
          </cell>
          <cell r="U316">
            <v>-2.56</v>
          </cell>
          <cell r="W316">
            <v>12675.77</v>
          </cell>
          <cell r="AF316" t="str">
            <v>20160201LGUM_314</v>
          </cell>
          <cell r="AH316" t="str">
            <v>314</v>
          </cell>
        </row>
        <row r="317">
          <cell r="B317" t="str">
            <v>Apr 2018</v>
          </cell>
          <cell r="C317" t="str">
            <v>RLS</v>
          </cell>
          <cell r="E317">
            <v>496</v>
          </cell>
          <cell r="G317">
            <v>67381.088093987724</v>
          </cell>
          <cell r="Q317">
            <v>11829.6</v>
          </cell>
          <cell r="S317">
            <v>-212.56</v>
          </cell>
          <cell r="T317">
            <v>3678.32</v>
          </cell>
          <cell r="U317">
            <v>-3.09</v>
          </cell>
          <cell r="W317">
            <v>15292.27</v>
          </cell>
          <cell r="AF317" t="str">
            <v>20160201LGUM_315</v>
          </cell>
          <cell r="AH317" t="str">
            <v>315</v>
          </cell>
        </row>
        <row r="318">
          <cell r="B318" t="str">
            <v>Apr 2018</v>
          </cell>
          <cell r="C318" t="str">
            <v>RLS</v>
          </cell>
          <cell r="E318">
            <v>51</v>
          </cell>
          <cell r="G318">
            <v>3134.8774759695666</v>
          </cell>
          <cell r="Q318">
            <v>922.59000000000015</v>
          </cell>
          <cell r="S318">
            <v>-16.579999999999998</v>
          </cell>
          <cell r="T318">
            <v>286.87</v>
          </cell>
          <cell r="U318">
            <v>-0.24</v>
          </cell>
          <cell r="W318">
            <v>1192.6400000000001</v>
          </cell>
          <cell r="AF318" t="str">
            <v>20160201LGUM_318</v>
          </cell>
          <cell r="AH318" t="str">
            <v>318</v>
          </cell>
        </row>
        <row r="319">
          <cell r="B319" t="str">
            <v>Apr 2018</v>
          </cell>
          <cell r="C319" t="str">
            <v>RLS</v>
          </cell>
          <cell r="E319">
            <v>0</v>
          </cell>
          <cell r="G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AF319" t="str">
            <v>20160201LGUM_347</v>
          </cell>
          <cell r="AH319" t="str">
            <v>347</v>
          </cell>
        </row>
        <row r="320">
          <cell r="B320" t="str">
            <v>Apr 2018</v>
          </cell>
          <cell r="C320" t="str">
            <v>RLS</v>
          </cell>
          <cell r="E320">
            <v>40</v>
          </cell>
          <cell r="G320">
            <v>3493.6292173872694</v>
          </cell>
          <cell r="Q320">
            <v>557.19999999999993</v>
          </cell>
          <cell r="S320">
            <v>-10.01</v>
          </cell>
          <cell r="T320">
            <v>173.26</v>
          </cell>
          <cell r="U320">
            <v>-0.15</v>
          </cell>
          <cell r="W320">
            <v>720.3</v>
          </cell>
          <cell r="AF320" t="str">
            <v>20160201LGUM_348</v>
          </cell>
          <cell r="AH320" t="str">
            <v>348</v>
          </cell>
        </row>
        <row r="321">
          <cell r="B321" t="str">
            <v>Apr 2018</v>
          </cell>
          <cell r="C321" t="str">
            <v>RLS</v>
          </cell>
          <cell r="E321">
            <v>17</v>
          </cell>
          <cell r="G321">
            <v>507.98455947300033</v>
          </cell>
          <cell r="Q321">
            <v>162.68</v>
          </cell>
          <cell r="S321">
            <v>-2.92</v>
          </cell>
          <cell r="T321">
            <v>50.59</v>
          </cell>
          <cell r="U321">
            <v>-0.04</v>
          </cell>
          <cell r="W321">
            <v>210.31</v>
          </cell>
          <cell r="AF321" t="str">
            <v>20160201LGUM_349</v>
          </cell>
          <cell r="AH321" t="str">
            <v>349</v>
          </cell>
        </row>
        <row r="322">
          <cell r="B322" t="str">
            <v>Apr 2018</v>
          </cell>
          <cell r="C322" t="str">
            <v>LS</v>
          </cell>
          <cell r="E322">
            <v>48</v>
          </cell>
          <cell r="G322">
            <v>791.62574345889743</v>
          </cell>
          <cell r="Q322">
            <v>1276.3600000000001</v>
          </cell>
          <cell r="S322">
            <v>-22.93</v>
          </cell>
          <cell r="T322">
            <v>396.87</v>
          </cell>
          <cell r="U322">
            <v>-0.33</v>
          </cell>
          <cell r="W322">
            <v>1649.97</v>
          </cell>
          <cell r="AF322" t="str">
            <v>20160201LGUM_400</v>
          </cell>
          <cell r="AH322" t="str">
            <v>400</v>
          </cell>
        </row>
        <row r="323">
          <cell r="B323" t="str">
            <v>Apr 2018</v>
          </cell>
          <cell r="C323" t="str">
            <v>LS</v>
          </cell>
          <cell r="E323">
            <v>8</v>
          </cell>
          <cell r="G323">
            <v>251.02738931156051</v>
          </cell>
          <cell r="Q323">
            <v>218.52000000000004</v>
          </cell>
          <cell r="S323">
            <v>-3.93</v>
          </cell>
          <cell r="T323">
            <v>67.95</v>
          </cell>
          <cell r="U323">
            <v>-0.06</v>
          </cell>
          <cell r="W323">
            <v>282.48</v>
          </cell>
          <cell r="AF323" t="str">
            <v>20160201LGUM_401</v>
          </cell>
          <cell r="AH323" t="str">
            <v>401</v>
          </cell>
        </row>
        <row r="324">
          <cell r="B324" t="str">
            <v>Apr 2018</v>
          </cell>
          <cell r="C324" t="str">
            <v>LS</v>
          </cell>
          <cell r="E324">
            <v>215</v>
          </cell>
          <cell r="G324">
            <v>5780.5480318240843</v>
          </cell>
          <cell r="Q324">
            <v>4476.3</v>
          </cell>
          <cell r="S324">
            <v>-80.430000000000007</v>
          </cell>
          <cell r="T324">
            <v>1391.87</v>
          </cell>
          <cell r="U324">
            <v>-1.17</v>
          </cell>
          <cell r="W324">
            <v>5786.57</v>
          </cell>
          <cell r="AF324" t="str">
            <v>20160201LGUM_412</v>
          </cell>
          <cell r="AH324" t="str">
            <v>412</v>
          </cell>
        </row>
        <row r="325">
          <cell r="B325" t="str">
            <v>Apr 2018</v>
          </cell>
          <cell r="C325" t="str">
            <v>LS</v>
          </cell>
          <cell r="E325">
            <v>2466</v>
          </cell>
          <cell r="G325">
            <v>94594.829007700828</v>
          </cell>
          <cell r="Q325">
            <v>53178.290000000008</v>
          </cell>
          <cell r="S325">
            <v>-955.54</v>
          </cell>
          <cell r="T325">
            <v>16535.37</v>
          </cell>
          <cell r="U325">
            <v>-13.91</v>
          </cell>
          <cell r="W325">
            <v>68744.210000000006</v>
          </cell>
          <cell r="AF325" t="str">
            <v>20160201LGUM_413</v>
          </cell>
          <cell r="AH325" t="str">
            <v>413</v>
          </cell>
        </row>
        <row r="326">
          <cell r="B326" t="str">
            <v>Apr 2018</v>
          </cell>
          <cell r="C326" t="str">
            <v>LS</v>
          </cell>
          <cell r="E326">
            <v>45</v>
          </cell>
          <cell r="G326">
            <v>1232.4061199665982</v>
          </cell>
          <cell r="Q326">
            <v>954.44999999999993</v>
          </cell>
          <cell r="S326">
            <v>-17.149999999999999</v>
          </cell>
          <cell r="T326">
            <v>296.77999999999997</v>
          </cell>
          <cell r="U326">
            <v>-0.25</v>
          </cell>
          <cell r="W326">
            <v>1233.83</v>
          </cell>
          <cell r="AF326" t="str">
            <v>20160201LGUM_415</v>
          </cell>
          <cell r="AH326" t="str">
            <v>415</v>
          </cell>
        </row>
        <row r="327">
          <cell r="B327" t="str">
            <v>Apr 2018</v>
          </cell>
          <cell r="C327" t="str">
            <v>LS</v>
          </cell>
          <cell r="E327">
            <v>1883</v>
          </cell>
          <cell r="G327">
            <v>73021.297979031326</v>
          </cell>
          <cell r="Q327">
            <v>44514.85</v>
          </cell>
          <cell r="S327">
            <v>-799.87</v>
          </cell>
          <cell r="T327">
            <v>13841.55</v>
          </cell>
          <cell r="U327">
            <v>-11.64</v>
          </cell>
          <cell r="W327">
            <v>57544.89</v>
          </cell>
          <cell r="AF327" t="str">
            <v>20160201LGUM_416</v>
          </cell>
          <cell r="AH327" t="str">
            <v>416</v>
          </cell>
        </row>
        <row r="328">
          <cell r="B328" t="str">
            <v>Apr 2018</v>
          </cell>
          <cell r="C328" t="str">
            <v>RLS</v>
          </cell>
          <cell r="E328">
            <v>41</v>
          </cell>
          <cell r="G328">
            <v>1554.5908794767113</v>
          </cell>
          <cell r="Q328">
            <v>1014.75</v>
          </cell>
          <cell r="S328">
            <v>-18.23</v>
          </cell>
          <cell r="T328">
            <v>315.52999999999997</v>
          </cell>
          <cell r="U328">
            <v>-0.27</v>
          </cell>
          <cell r="W328">
            <v>1311.78</v>
          </cell>
          <cell r="AF328" t="str">
            <v>20160201LGUM_417</v>
          </cell>
          <cell r="AH328" t="str">
            <v>417</v>
          </cell>
        </row>
        <row r="329">
          <cell r="B329" t="str">
            <v>Apr 2018</v>
          </cell>
          <cell r="C329" t="str">
            <v>RLS</v>
          </cell>
          <cell r="E329">
            <v>106</v>
          </cell>
          <cell r="G329">
            <v>6436.7771125440686</v>
          </cell>
          <cell r="Q329">
            <v>2787.8</v>
          </cell>
          <cell r="S329">
            <v>-50.09</v>
          </cell>
          <cell r="T329">
            <v>866.84</v>
          </cell>
          <cell r="U329">
            <v>-0.73</v>
          </cell>
          <cell r="W329">
            <v>3603.82</v>
          </cell>
          <cell r="AF329" t="str">
            <v>20160201LGUM_419</v>
          </cell>
          <cell r="AH329" t="str">
            <v>419</v>
          </cell>
        </row>
        <row r="330">
          <cell r="B330" t="str">
            <v>Apr 2018</v>
          </cell>
          <cell r="C330" t="str">
            <v>LS</v>
          </cell>
          <cell r="E330">
            <v>57</v>
          </cell>
          <cell r="G330">
            <v>3364.1623354982362</v>
          </cell>
          <cell r="Q330">
            <v>1759.0299999999997</v>
          </cell>
          <cell r="S330">
            <v>-31.61</v>
          </cell>
          <cell r="T330">
            <v>546.95000000000005</v>
          </cell>
          <cell r="U330">
            <v>-0.46</v>
          </cell>
          <cell r="W330">
            <v>2273.91</v>
          </cell>
          <cell r="AF330" t="str">
            <v>20160201LGUM_420</v>
          </cell>
          <cell r="AH330" t="str">
            <v>420</v>
          </cell>
        </row>
        <row r="331">
          <cell r="B331" t="str">
            <v>Apr 2018</v>
          </cell>
          <cell r="C331" t="str">
            <v>LS</v>
          </cell>
          <cell r="E331">
            <v>184</v>
          </cell>
          <cell r="G331">
            <v>17655.922480515859</v>
          </cell>
          <cell r="Q331">
            <v>6248.6299999999992</v>
          </cell>
          <cell r="S331">
            <v>-112.28</v>
          </cell>
          <cell r="T331">
            <v>1942.97</v>
          </cell>
          <cell r="U331">
            <v>-1.63</v>
          </cell>
          <cell r="W331">
            <v>8077.69</v>
          </cell>
          <cell r="AF331" t="str">
            <v>20160201LGUM_421</v>
          </cell>
          <cell r="AH331" t="str">
            <v>421</v>
          </cell>
        </row>
        <row r="332">
          <cell r="B332" t="str">
            <v>Apr 2018</v>
          </cell>
          <cell r="C332" t="str">
            <v>LS</v>
          </cell>
          <cell r="E332">
            <v>429</v>
          </cell>
          <cell r="G332">
            <v>67424.573153553516</v>
          </cell>
          <cell r="Q332">
            <v>17001.28</v>
          </cell>
          <cell r="S332">
            <v>-305.49</v>
          </cell>
          <cell r="T332">
            <v>5286.41</v>
          </cell>
          <cell r="U332">
            <v>-4.45</v>
          </cell>
          <cell r="W332">
            <v>21977.75</v>
          </cell>
          <cell r="AF332" t="str">
            <v>20160201LGUM_422</v>
          </cell>
          <cell r="AH332" t="str">
            <v>422</v>
          </cell>
        </row>
        <row r="333">
          <cell r="B333" t="str">
            <v>Apr 2018</v>
          </cell>
          <cell r="C333" t="str">
            <v>LS</v>
          </cell>
          <cell r="E333">
            <v>23</v>
          </cell>
          <cell r="G333">
            <v>1293.6805220820186</v>
          </cell>
          <cell r="Q333">
            <v>628.3599999999999</v>
          </cell>
          <cell r="S333">
            <v>-11.29</v>
          </cell>
          <cell r="T333">
            <v>195.38</v>
          </cell>
          <cell r="U333">
            <v>-0.16</v>
          </cell>
          <cell r="W333">
            <v>812.29</v>
          </cell>
          <cell r="AF333" t="str">
            <v>20160201LGUM_423</v>
          </cell>
          <cell r="AH333" t="str">
            <v>423</v>
          </cell>
        </row>
        <row r="334">
          <cell r="B334" t="str">
            <v>Apr 2018</v>
          </cell>
          <cell r="C334" t="str">
            <v>LS</v>
          </cell>
          <cell r="E334">
            <v>31</v>
          </cell>
          <cell r="G334">
            <v>4760.6257256448298</v>
          </cell>
          <cell r="Q334">
            <v>1093.3800000000001</v>
          </cell>
          <cell r="S334">
            <v>-19.649999999999999</v>
          </cell>
          <cell r="T334">
            <v>339.97</v>
          </cell>
          <cell r="U334">
            <v>-0.28999999999999998</v>
          </cell>
          <cell r="W334">
            <v>1413.41</v>
          </cell>
          <cell r="AF334" t="str">
            <v>20160201LGUM_425</v>
          </cell>
          <cell r="AH334" t="str">
            <v>425</v>
          </cell>
        </row>
        <row r="335">
          <cell r="B335" t="str">
            <v>Apr 2018</v>
          </cell>
          <cell r="C335" t="str">
            <v>RLS</v>
          </cell>
          <cell r="E335">
            <v>33</v>
          </cell>
          <cell r="G335">
            <v>956.67131044720691</v>
          </cell>
          <cell r="Q335">
            <v>1130.58</v>
          </cell>
          <cell r="S335">
            <v>-20.32</v>
          </cell>
          <cell r="T335">
            <v>351.55</v>
          </cell>
          <cell r="U335">
            <v>-0.3</v>
          </cell>
          <cell r="W335">
            <v>1461.51</v>
          </cell>
          <cell r="AF335" t="str">
            <v>20160201LGUM_426</v>
          </cell>
          <cell r="AH335" t="str">
            <v>426</v>
          </cell>
        </row>
        <row r="336">
          <cell r="B336" t="str">
            <v>Apr 2018</v>
          </cell>
          <cell r="C336" t="str">
            <v>LS</v>
          </cell>
          <cell r="E336">
            <v>52</v>
          </cell>
          <cell r="G336">
            <v>1464.6558699202074</v>
          </cell>
          <cell r="Q336">
            <v>1938.9</v>
          </cell>
          <cell r="S336">
            <v>-34.840000000000003</v>
          </cell>
          <cell r="T336">
            <v>602.89</v>
          </cell>
          <cell r="U336">
            <v>-0.51</v>
          </cell>
          <cell r="W336">
            <v>2506.44</v>
          </cell>
          <cell r="AF336" t="str">
            <v>20160201LGUM_427</v>
          </cell>
          <cell r="AH336" t="str">
            <v>427</v>
          </cell>
        </row>
        <row r="337">
          <cell r="B337" t="str">
            <v>Apr 2018</v>
          </cell>
          <cell r="C337" t="str">
            <v>RLS</v>
          </cell>
          <cell r="E337">
            <v>271</v>
          </cell>
          <cell r="G337">
            <v>10827.779831879752</v>
          </cell>
          <cell r="Q337">
            <v>9818.7000000000007</v>
          </cell>
          <cell r="S337">
            <v>-176.43</v>
          </cell>
          <cell r="T337">
            <v>3053.05</v>
          </cell>
          <cell r="U337">
            <v>-2.57</v>
          </cell>
          <cell r="W337">
            <v>12692.75</v>
          </cell>
          <cell r="AF337" t="str">
            <v>20160201LGUM_428</v>
          </cell>
          <cell r="AH337" t="str">
            <v>428</v>
          </cell>
        </row>
        <row r="338">
          <cell r="B338" t="str">
            <v>Apr 2018</v>
          </cell>
          <cell r="C338" t="str">
            <v>LS</v>
          </cell>
          <cell r="E338">
            <v>202</v>
          </cell>
          <cell r="G338">
            <v>7918.2340282056002</v>
          </cell>
          <cell r="Q338">
            <v>9259.43</v>
          </cell>
          <cell r="S338">
            <v>-166.38</v>
          </cell>
          <cell r="T338">
            <v>2879.15</v>
          </cell>
          <cell r="U338">
            <v>-2.42</v>
          </cell>
          <cell r="W338">
            <v>11969.78</v>
          </cell>
          <cell r="AF338" t="str">
            <v>20160201LGUM_429</v>
          </cell>
          <cell r="AH338" t="str">
            <v>429</v>
          </cell>
        </row>
        <row r="339">
          <cell r="B339" t="str">
            <v>Apr 2018</v>
          </cell>
          <cell r="C339" t="str">
            <v>RLS</v>
          </cell>
          <cell r="E339">
            <v>13</v>
          </cell>
          <cell r="G339">
            <v>324.16135312673953</v>
          </cell>
          <cell r="Q339">
            <v>432.9</v>
          </cell>
          <cell r="S339">
            <v>-7.78</v>
          </cell>
          <cell r="T339">
            <v>134.61000000000001</v>
          </cell>
          <cell r="U339">
            <v>-0.11</v>
          </cell>
          <cell r="W339">
            <v>559.62</v>
          </cell>
          <cell r="AF339" t="str">
            <v>20160201LGUM_430</v>
          </cell>
          <cell r="AH339" t="str">
            <v>430</v>
          </cell>
        </row>
        <row r="340">
          <cell r="B340" t="str">
            <v>Apr 2018</v>
          </cell>
          <cell r="C340" t="str">
            <v>LS</v>
          </cell>
          <cell r="E340">
            <v>47</v>
          </cell>
          <cell r="G340">
            <v>1317.399645481536</v>
          </cell>
          <cell r="Q340">
            <v>1784.9499999999998</v>
          </cell>
          <cell r="S340">
            <v>-32.07</v>
          </cell>
          <cell r="T340">
            <v>555.02</v>
          </cell>
          <cell r="U340">
            <v>-0.47</v>
          </cell>
          <cell r="W340">
            <v>2307.4299999999998</v>
          </cell>
          <cell r="AF340" t="str">
            <v>20160201LGUM_431</v>
          </cell>
          <cell r="AH340" t="str">
            <v>431</v>
          </cell>
        </row>
        <row r="341">
          <cell r="B341" t="str">
            <v>Apr 2018</v>
          </cell>
          <cell r="C341" t="str">
            <v>RLS</v>
          </cell>
          <cell r="E341">
            <v>10</v>
          </cell>
          <cell r="G341">
            <v>378.51767758396721</v>
          </cell>
          <cell r="Q341">
            <v>357.58000000000004</v>
          </cell>
          <cell r="S341">
            <v>-6.43</v>
          </cell>
          <cell r="T341">
            <v>111.18</v>
          </cell>
          <cell r="U341">
            <v>-0.09</v>
          </cell>
          <cell r="W341">
            <v>462.24</v>
          </cell>
          <cell r="AF341" t="str">
            <v>20160201LGUM_432</v>
          </cell>
          <cell r="AH341" t="str">
            <v>432</v>
          </cell>
        </row>
        <row r="342">
          <cell r="B342" t="str">
            <v>Apr 2018</v>
          </cell>
          <cell r="C342" t="str">
            <v>LS</v>
          </cell>
          <cell r="E342">
            <v>229</v>
          </cell>
          <cell r="G342">
            <v>8618.936465299681</v>
          </cell>
          <cell r="Q342">
            <v>9235.82</v>
          </cell>
          <cell r="S342">
            <v>-165.96</v>
          </cell>
          <cell r="T342">
            <v>2871.8</v>
          </cell>
          <cell r="U342">
            <v>-2.42</v>
          </cell>
          <cell r="W342">
            <v>11939.24</v>
          </cell>
          <cell r="AF342" t="str">
            <v>20160201LGUM_433</v>
          </cell>
          <cell r="AH342" t="str">
            <v>433</v>
          </cell>
        </row>
        <row r="343">
          <cell r="B343" t="str">
            <v>Apr 2018</v>
          </cell>
          <cell r="C343" t="str">
            <v>LS</v>
          </cell>
          <cell r="E343">
            <v>0</v>
          </cell>
          <cell r="G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AF343" t="str">
            <v>20160201LGUM_439</v>
          </cell>
          <cell r="AH343" t="str">
            <v>439</v>
          </cell>
        </row>
        <row r="344">
          <cell r="B344" t="str">
            <v>Apr 2018</v>
          </cell>
          <cell r="C344" t="str">
            <v>LS</v>
          </cell>
          <cell r="E344">
            <v>10</v>
          </cell>
          <cell r="G344">
            <v>979.40213703841118</v>
          </cell>
          <cell r="Q344">
            <v>193.7</v>
          </cell>
          <cell r="S344">
            <v>-3.48</v>
          </cell>
          <cell r="T344">
            <v>60.23</v>
          </cell>
          <cell r="U344">
            <v>-0.05</v>
          </cell>
          <cell r="W344">
            <v>250.4</v>
          </cell>
          <cell r="AF344" t="str">
            <v>20160201LGUM_440</v>
          </cell>
          <cell r="AH344" t="str">
            <v>440</v>
          </cell>
        </row>
        <row r="345">
          <cell r="B345" t="str">
            <v>Apr 2018</v>
          </cell>
          <cell r="C345" t="str">
            <v>LS</v>
          </cell>
          <cell r="E345">
            <v>39</v>
          </cell>
          <cell r="G345">
            <v>6243.0709381146753</v>
          </cell>
          <cell r="Q345">
            <v>918.45</v>
          </cell>
          <cell r="S345">
            <v>-16.5</v>
          </cell>
          <cell r="T345">
            <v>285.58</v>
          </cell>
          <cell r="U345">
            <v>-0.24</v>
          </cell>
          <cell r="W345">
            <v>1187.29</v>
          </cell>
          <cell r="AF345" t="str">
            <v>20160201LGUM_441</v>
          </cell>
          <cell r="AH345" t="str">
            <v>441</v>
          </cell>
        </row>
        <row r="346">
          <cell r="B346" t="str">
            <v>Apr 2018</v>
          </cell>
          <cell r="C346" t="str">
            <v>LS</v>
          </cell>
          <cell r="E346">
            <v>6724</v>
          </cell>
          <cell r="G346">
            <v>375552.78715902753</v>
          </cell>
          <cell r="Q346">
            <v>93779.39</v>
          </cell>
          <cell r="S346">
            <v>-1685.09</v>
          </cell>
          <cell r="T346">
            <v>29159.97</v>
          </cell>
          <cell r="U346">
            <v>-24.53</v>
          </cell>
          <cell r="W346">
            <v>121229.74</v>
          </cell>
          <cell r="AF346" t="str">
            <v>20160201LGUM_452</v>
          </cell>
          <cell r="AH346" t="str">
            <v>452</v>
          </cell>
        </row>
        <row r="347">
          <cell r="B347" t="str">
            <v>Apr 2018</v>
          </cell>
          <cell r="C347" t="str">
            <v>LS</v>
          </cell>
          <cell r="E347">
            <v>9846</v>
          </cell>
          <cell r="G347">
            <v>867968.70701066963</v>
          </cell>
          <cell r="Q347">
            <v>160362.20000000001</v>
          </cell>
          <cell r="S347">
            <v>-2881.49</v>
          </cell>
          <cell r="T347">
            <v>49863.37</v>
          </cell>
          <cell r="U347">
            <v>-41.94</v>
          </cell>
          <cell r="W347">
            <v>207302.14</v>
          </cell>
          <cell r="AF347" t="str">
            <v>20160201LGUM_453</v>
          </cell>
          <cell r="AH347" t="str">
            <v>453</v>
          </cell>
        </row>
        <row r="348">
          <cell r="B348" t="str">
            <v>Apr 2018</v>
          </cell>
          <cell r="C348" t="str">
            <v>LS</v>
          </cell>
          <cell r="E348">
            <v>5523</v>
          </cell>
          <cell r="G348">
            <v>815222.31805418408</v>
          </cell>
          <cell r="Q348">
            <v>105614.79000000001</v>
          </cell>
          <cell r="S348">
            <v>-1897.76</v>
          </cell>
          <cell r="T348">
            <v>32840.089999999997</v>
          </cell>
          <cell r="U348">
            <v>-27.62</v>
          </cell>
          <cell r="W348">
            <v>136529.5</v>
          </cell>
          <cell r="AF348" t="str">
            <v>20160201LGUM_454</v>
          </cell>
          <cell r="AH348" t="str">
            <v>454</v>
          </cell>
        </row>
        <row r="349">
          <cell r="B349" t="str">
            <v>Apr 2018</v>
          </cell>
          <cell r="C349" t="str">
            <v>LS</v>
          </cell>
          <cell r="E349">
            <v>403</v>
          </cell>
          <cell r="G349">
            <v>23813.011596307282</v>
          </cell>
          <cell r="Q349">
            <v>6140.0599999999995</v>
          </cell>
          <cell r="S349">
            <v>-110.33</v>
          </cell>
          <cell r="T349">
            <v>1909.2</v>
          </cell>
          <cell r="U349">
            <v>-1.61</v>
          </cell>
          <cell r="W349">
            <v>7937.32</v>
          </cell>
          <cell r="AF349" t="str">
            <v>20160201LGUM_455</v>
          </cell>
          <cell r="AH349" t="str">
            <v>455</v>
          </cell>
        </row>
        <row r="350">
          <cell r="B350" t="str">
            <v>Apr 2018</v>
          </cell>
          <cell r="C350" t="str">
            <v>LS</v>
          </cell>
          <cell r="E350">
            <v>12850</v>
          </cell>
          <cell r="G350">
            <v>1977993.0449070323</v>
          </cell>
          <cell r="Q350">
            <v>257298.01999999996</v>
          </cell>
          <cell r="S350">
            <v>-4623.3</v>
          </cell>
          <cell r="T350">
            <v>80004.800000000003</v>
          </cell>
          <cell r="U350">
            <v>-67.3</v>
          </cell>
          <cell r="W350">
            <v>332612.21999999997</v>
          </cell>
          <cell r="AF350" t="str">
            <v>20160201LGUM_456</v>
          </cell>
          <cell r="AH350" t="str">
            <v>456</v>
          </cell>
        </row>
        <row r="351">
          <cell r="B351" t="str">
            <v>Apr 2018</v>
          </cell>
          <cell r="C351" t="str">
            <v>LS</v>
          </cell>
          <cell r="E351">
            <v>3420</v>
          </cell>
          <cell r="G351">
            <v>130972.05792809422</v>
          </cell>
          <cell r="Q351">
            <v>42489.279999999999</v>
          </cell>
          <cell r="S351">
            <v>-763.48</v>
          </cell>
          <cell r="T351">
            <v>13211.71</v>
          </cell>
          <cell r="U351">
            <v>-11.11</v>
          </cell>
          <cell r="W351">
            <v>54926.400000000001</v>
          </cell>
          <cell r="AF351" t="str">
            <v>20160201LGUM_457</v>
          </cell>
          <cell r="AH351" t="str">
            <v>457</v>
          </cell>
        </row>
        <row r="352">
          <cell r="B352" t="str">
            <v>Apr 2018</v>
          </cell>
          <cell r="C352" t="str">
            <v>RLS</v>
          </cell>
          <cell r="E352">
            <v>0</v>
          </cell>
          <cell r="G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0</v>
          </cell>
          <cell r="AF352" t="str">
            <v>20160201LGUM_458</v>
          </cell>
          <cell r="AH352" t="str">
            <v>458</v>
          </cell>
        </row>
        <row r="353">
          <cell r="B353" t="str">
            <v>Apr 2018</v>
          </cell>
          <cell r="C353" t="str">
            <v>LS</v>
          </cell>
          <cell r="E353">
            <v>29</v>
          </cell>
          <cell r="G353">
            <v>1458.7260890703278</v>
          </cell>
          <cell r="Q353">
            <v>404.60999999999996</v>
          </cell>
          <cell r="S353">
            <v>-7.27</v>
          </cell>
          <cell r="T353">
            <v>125.81</v>
          </cell>
          <cell r="U353">
            <v>-0.11</v>
          </cell>
          <cell r="W353">
            <v>523.04</v>
          </cell>
          <cell r="AF353" t="str">
            <v>20160201LGUM_470</v>
          </cell>
          <cell r="AH353" t="str">
            <v>470</v>
          </cell>
        </row>
        <row r="354">
          <cell r="B354" t="str">
            <v>Apr 2018</v>
          </cell>
          <cell r="C354" t="str">
            <v>RLS</v>
          </cell>
          <cell r="E354">
            <v>8</v>
          </cell>
          <cell r="G354">
            <v>375.5527871590275</v>
          </cell>
          <cell r="Q354">
            <v>128.72</v>
          </cell>
          <cell r="S354">
            <v>-2.31</v>
          </cell>
          <cell r="T354">
            <v>40.020000000000003</v>
          </cell>
          <cell r="U354">
            <v>-0.03</v>
          </cell>
          <cell r="W354">
            <v>166.4</v>
          </cell>
          <cell r="AF354" t="str">
            <v>20160201LGUM_471</v>
          </cell>
          <cell r="AH354" t="str">
            <v>471</v>
          </cell>
        </row>
        <row r="355">
          <cell r="B355" t="str">
            <v>Apr 2018</v>
          </cell>
          <cell r="C355" t="str">
            <v>LS</v>
          </cell>
          <cell r="E355">
            <v>539</v>
          </cell>
          <cell r="G355">
            <v>61558.043299406178</v>
          </cell>
          <cell r="Q355">
            <v>10830.85</v>
          </cell>
          <cell r="S355">
            <v>-194.62</v>
          </cell>
          <cell r="T355">
            <v>3367.77</v>
          </cell>
          <cell r="U355">
            <v>-2.83</v>
          </cell>
          <cell r="W355">
            <v>14001.17</v>
          </cell>
          <cell r="AF355" t="str">
            <v>20160201LGUM_473</v>
          </cell>
          <cell r="AH355" t="str">
            <v>473</v>
          </cell>
        </row>
        <row r="356">
          <cell r="B356" t="str">
            <v>Apr 2018</v>
          </cell>
          <cell r="C356" t="str">
            <v>RLS</v>
          </cell>
          <cell r="E356">
            <v>53</v>
          </cell>
          <cell r="G356">
            <v>6008.84459454444</v>
          </cell>
          <cell r="Q356">
            <v>1202.29</v>
          </cell>
          <cell r="S356">
            <v>-21.6</v>
          </cell>
          <cell r="T356">
            <v>373.85</v>
          </cell>
          <cell r="U356">
            <v>-0.31</v>
          </cell>
          <cell r="W356">
            <v>1554.23</v>
          </cell>
          <cell r="AF356" t="str">
            <v>20160201LGUM_474</v>
          </cell>
          <cell r="AH356" t="str">
            <v>474</v>
          </cell>
        </row>
        <row r="357">
          <cell r="B357" t="str">
            <v>Apr 2018</v>
          </cell>
          <cell r="C357" t="str">
            <v>RLS</v>
          </cell>
          <cell r="E357">
            <v>2</v>
          </cell>
          <cell r="G357">
            <v>216.43700102059745</v>
          </cell>
          <cell r="Q357">
            <v>59.289999999999992</v>
          </cell>
          <cell r="S357">
            <v>-1.07</v>
          </cell>
          <cell r="T357">
            <v>18.43</v>
          </cell>
          <cell r="U357">
            <v>-0.02</v>
          </cell>
          <cell r="W357">
            <v>76.63</v>
          </cell>
          <cell r="AF357" t="str">
            <v>20160201LGUM_475</v>
          </cell>
          <cell r="AH357" t="str">
            <v>475</v>
          </cell>
        </row>
        <row r="358">
          <cell r="B358" t="str">
            <v>Apr 2018</v>
          </cell>
          <cell r="C358" t="str">
            <v>LS</v>
          </cell>
          <cell r="E358">
            <v>497</v>
          </cell>
          <cell r="G358">
            <v>173713.9182940248</v>
          </cell>
          <cell r="Q358">
            <v>21039.629999999997</v>
          </cell>
          <cell r="S358">
            <v>-378.05</v>
          </cell>
          <cell r="T358">
            <v>6542.11</v>
          </cell>
          <cell r="U358">
            <v>-5.5</v>
          </cell>
          <cell r="W358">
            <v>27198.19</v>
          </cell>
          <cell r="AF358" t="str">
            <v>20160201LGUM_476</v>
          </cell>
          <cell r="AH358" t="str">
            <v>476</v>
          </cell>
        </row>
        <row r="359">
          <cell r="B359" t="str">
            <v>Apr 2018</v>
          </cell>
          <cell r="C359" t="str">
            <v>RLS</v>
          </cell>
          <cell r="E359">
            <v>60</v>
          </cell>
          <cell r="G359">
            <v>21043.803939413614</v>
          </cell>
          <cell r="Q359">
            <v>2747.76</v>
          </cell>
          <cell r="S359">
            <v>-49.37</v>
          </cell>
          <cell r="T359">
            <v>854.39</v>
          </cell>
          <cell r="U359">
            <v>-0.72</v>
          </cell>
          <cell r="W359">
            <v>3552.06</v>
          </cell>
          <cell r="AF359" t="str">
            <v>20160201LGUM_477</v>
          </cell>
          <cell r="AH359" t="str">
            <v>477</v>
          </cell>
        </row>
        <row r="360">
          <cell r="B360" t="str">
            <v>Apr 2018</v>
          </cell>
          <cell r="C360" t="str">
            <v>LS</v>
          </cell>
          <cell r="E360">
            <v>0</v>
          </cell>
          <cell r="G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AF360" t="str">
            <v>20160201LGUM_479</v>
          </cell>
          <cell r="AH360" t="str">
            <v>479</v>
          </cell>
        </row>
        <row r="361">
          <cell r="B361" t="str">
            <v>Apr 2018</v>
          </cell>
          <cell r="C361" t="str">
            <v>LS</v>
          </cell>
          <cell r="E361">
            <v>20</v>
          </cell>
          <cell r="G361">
            <v>920.10432853961743</v>
          </cell>
          <cell r="Q361">
            <v>497</v>
          </cell>
          <cell r="S361">
            <v>-8.93</v>
          </cell>
          <cell r="T361">
            <v>154.54</v>
          </cell>
          <cell r="U361">
            <v>-0.13</v>
          </cell>
          <cell r="W361">
            <v>642.48</v>
          </cell>
          <cell r="AF361" t="str">
            <v>20160201LGUM_480</v>
          </cell>
          <cell r="AH361" t="str">
            <v>480</v>
          </cell>
        </row>
        <row r="362">
          <cell r="B362" t="str">
            <v>Apr 2018</v>
          </cell>
          <cell r="C362" t="str">
            <v>LS</v>
          </cell>
          <cell r="E362">
            <v>4</v>
          </cell>
          <cell r="G362">
            <v>469.44098394878438</v>
          </cell>
          <cell r="Q362">
            <v>86.679999999999993</v>
          </cell>
          <cell r="S362">
            <v>-1.56</v>
          </cell>
          <cell r="T362">
            <v>26.95</v>
          </cell>
          <cell r="U362">
            <v>-0.02</v>
          </cell>
          <cell r="W362">
            <v>112.05</v>
          </cell>
          <cell r="AF362" t="str">
            <v>20160201LGUM_481</v>
          </cell>
          <cell r="AH362" t="str">
            <v>481</v>
          </cell>
        </row>
        <row r="363">
          <cell r="B363" t="str">
            <v>Apr 2018</v>
          </cell>
          <cell r="C363" t="str">
            <v>LS</v>
          </cell>
          <cell r="E363">
            <v>62</v>
          </cell>
          <cell r="G363">
            <v>7328.220833642602</v>
          </cell>
          <cell r="Q363">
            <v>1948.6599999999999</v>
          </cell>
          <cell r="S363">
            <v>-35.01</v>
          </cell>
          <cell r="T363">
            <v>605.91999999999996</v>
          </cell>
          <cell r="U363">
            <v>-0.51</v>
          </cell>
          <cell r="W363">
            <v>2519.06</v>
          </cell>
          <cell r="AF363" t="str">
            <v>20160201LGUM_482</v>
          </cell>
          <cell r="AH363" t="str">
            <v>482</v>
          </cell>
        </row>
        <row r="364">
          <cell r="B364" t="str">
            <v>Apr 2018</v>
          </cell>
          <cell r="C364" t="str">
            <v>LS</v>
          </cell>
          <cell r="E364">
            <v>2</v>
          </cell>
          <cell r="G364">
            <v>730.3513413434772</v>
          </cell>
          <cell r="Q364">
            <v>90.02000000000001</v>
          </cell>
          <cell r="S364">
            <v>-1.62</v>
          </cell>
          <cell r="T364">
            <v>27.99</v>
          </cell>
          <cell r="U364">
            <v>-0.02</v>
          </cell>
          <cell r="W364">
            <v>116.37</v>
          </cell>
          <cell r="AF364" t="str">
            <v>20160201LGUM_483</v>
          </cell>
          <cell r="AH364" t="str">
            <v>483</v>
          </cell>
        </row>
        <row r="365">
          <cell r="B365" t="str">
            <v>Apr 2018</v>
          </cell>
          <cell r="C365" t="str">
            <v>LS</v>
          </cell>
          <cell r="E365">
            <v>14</v>
          </cell>
          <cell r="G365">
            <v>4677.6087937465181</v>
          </cell>
          <cell r="Q365">
            <v>766.64</v>
          </cell>
          <cell r="S365">
            <v>-13.78</v>
          </cell>
          <cell r="T365">
            <v>238.38</v>
          </cell>
          <cell r="U365">
            <v>-0.2</v>
          </cell>
          <cell r="W365">
            <v>991.04</v>
          </cell>
          <cell r="AF365" t="str">
            <v>20160201LGUM_484</v>
          </cell>
          <cell r="AH365" t="str">
            <v>484</v>
          </cell>
        </row>
        <row r="366">
          <cell r="B366" t="str">
            <v>Apr 2018</v>
          </cell>
          <cell r="C366" t="str">
            <v>ODL</v>
          </cell>
          <cell r="E366">
            <v>0</v>
          </cell>
          <cell r="G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0</v>
          </cell>
          <cell r="AF366" t="str">
            <v>20160201ODL</v>
          </cell>
          <cell r="AH366" t="str">
            <v>ODL</v>
          </cell>
        </row>
        <row r="367">
          <cell r="B367" t="str">
            <v>Apr 2018</v>
          </cell>
          <cell r="C367" t="str">
            <v>RLS</v>
          </cell>
          <cell r="E367">
            <v>0</v>
          </cell>
          <cell r="G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W367">
            <v>0</v>
          </cell>
          <cell r="AF367" t="str">
            <v>20160201LGUM_204CU</v>
          </cell>
          <cell r="AH367" t="str">
            <v>4CU</v>
          </cell>
        </row>
        <row r="368">
          <cell r="B368" t="str">
            <v>Apr 2018</v>
          </cell>
          <cell r="C368" t="str">
            <v>RLS</v>
          </cell>
          <cell r="E368">
            <v>0</v>
          </cell>
          <cell r="G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</v>
          </cell>
          <cell r="AF368" t="str">
            <v>20160201LGUM_207CU</v>
          </cell>
          <cell r="AH368" t="str">
            <v>7CU</v>
          </cell>
        </row>
        <row r="369">
          <cell r="B369" t="str">
            <v>Apr 2018</v>
          </cell>
          <cell r="C369" t="str">
            <v>RLS</v>
          </cell>
          <cell r="E369">
            <v>0</v>
          </cell>
          <cell r="G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0</v>
          </cell>
          <cell r="AF369" t="str">
            <v>20160201LGUM_209CU</v>
          </cell>
          <cell r="AH369" t="str">
            <v>9CU</v>
          </cell>
        </row>
        <row r="370">
          <cell r="B370" t="str">
            <v>Apr 2018</v>
          </cell>
          <cell r="C370" t="str">
            <v>RLS</v>
          </cell>
          <cell r="E370">
            <v>0</v>
          </cell>
          <cell r="G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W370">
            <v>0</v>
          </cell>
          <cell r="AF370" t="str">
            <v>20160201LGUM_210CU</v>
          </cell>
          <cell r="AH370" t="str">
            <v>0CU</v>
          </cell>
        </row>
        <row r="371">
          <cell r="B371" t="str">
            <v>Apr 2018</v>
          </cell>
          <cell r="C371" t="str">
            <v>RLS</v>
          </cell>
          <cell r="E371">
            <v>0</v>
          </cell>
          <cell r="G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0</v>
          </cell>
          <cell r="AF371" t="str">
            <v>20160201LGUM_252CU</v>
          </cell>
          <cell r="AH371" t="str">
            <v>2CU</v>
          </cell>
        </row>
        <row r="372">
          <cell r="B372" t="str">
            <v>Apr 2018</v>
          </cell>
          <cell r="C372" t="str">
            <v>RLS</v>
          </cell>
          <cell r="E372">
            <v>0</v>
          </cell>
          <cell r="G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0</v>
          </cell>
          <cell r="AF372" t="str">
            <v>20160201LGUM_267CU</v>
          </cell>
          <cell r="AH372" t="str">
            <v>7CU</v>
          </cell>
        </row>
        <row r="373">
          <cell r="B373" t="str">
            <v>Apr 2018</v>
          </cell>
          <cell r="C373" t="str">
            <v>RLS</v>
          </cell>
          <cell r="E373">
            <v>0</v>
          </cell>
          <cell r="G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AF373" t="str">
            <v>20160201LGUM_276CU</v>
          </cell>
          <cell r="AH373" t="str">
            <v>6CU</v>
          </cell>
        </row>
        <row r="374">
          <cell r="B374" t="str">
            <v>Apr 2018</v>
          </cell>
          <cell r="C374" t="str">
            <v>RLS</v>
          </cell>
          <cell r="E374">
            <v>0</v>
          </cell>
          <cell r="G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W374">
            <v>0</v>
          </cell>
          <cell r="AF374" t="str">
            <v>20160201LGUM_315CU</v>
          </cell>
          <cell r="AH374" t="str">
            <v>5CU</v>
          </cell>
        </row>
        <row r="375">
          <cell r="B375" t="str">
            <v>Apr 2018</v>
          </cell>
          <cell r="C375" t="str">
            <v>LS</v>
          </cell>
          <cell r="E375">
            <v>0</v>
          </cell>
          <cell r="G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W375">
            <v>0</v>
          </cell>
          <cell r="AF375" t="str">
            <v>20160201LGUM_412CU</v>
          </cell>
          <cell r="AH375" t="str">
            <v>2CU</v>
          </cell>
        </row>
        <row r="376">
          <cell r="B376" t="str">
            <v>Apr 2018</v>
          </cell>
          <cell r="C376" t="str">
            <v>LS</v>
          </cell>
          <cell r="E376">
            <v>0</v>
          </cell>
          <cell r="G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W376">
            <v>0</v>
          </cell>
          <cell r="AF376" t="str">
            <v>20160201LGUM_415CU</v>
          </cell>
          <cell r="AH376" t="str">
            <v>5CU</v>
          </cell>
        </row>
        <row r="377">
          <cell r="B377" t="str">
            <v>Apr 2018</v>
          </cell>
          <cell r="C377" t="str">
            <v>LS</v>
          </cell>
          <cell r="E377">
            <v>535</v>
          </cell>
          <cell r="G377">
            <v>46275.021455650385</v>
          </cell>
          <cell r="Q377">
            <v>15809.25</v>
          </cell>
          <cell r="S377">
            <v>-284.07</v>
          </cell>
          <cell r="T377">
            <v>4915.76</v>
          </cell>
          <cell r="U377">
            <v>-4.13</v>
          </cell>
          <cell r="W377">
            <v>20436.810000000001</v>
          </cell>
          <cell r="AF377" t="str">
            <v>20160201LGUM_424</v>
          </cell>
          <cell r="AH377" t="str">
            <v>424</v>
          </cell>
        </row>
        <row r="378">
          <cell r="B378" t="str">
            <v>Apr 2018</v>
          </cell>
          <cell r="C378" t="str">
            <v>LS</v>
          </cell>
          <cell r="E378">
            <v>4</v>
          </cell>
          <cell r="G378">
            <v>241.62044710775149</v>
          </cell>
          <cell r="Q378">
            <v>86.759999999999991</v>
          </cell>
          <cell r="S378">
            <v>-1.56</v>
          </cell>
          <cell r="T378">
            <v>26.98</v>
          </cell>
          <cell r="U378">
            <v>-0.02</v>
          </cell>
          <cell r="W378">
            <v>112.16</v>
          </cell>
          <cell r="AF378" t="str">
            <v>20160201LGUM_444</v>
          </cell>
          <cell r="AH378" t="str">
            <v>444</v>
          </cell>
        </row>
        <row r="379">
          <cell r="B379" t="str">
            <v>Apr 2018</v>
          </cell>
          <cell r="C379" t="str">
            <v>LS</v>
          </cell>
          <cell r="E379">
            <v>16</v>
          </cell>
          <cell r="G379">
            <v>892.05861273958874</v>
          </cell>
          <cell r="Q379">
            <v>378.08</v>
          </cell>
          <cell r="S379">
            <v>-6.79</v>
          </cell>
          <cell r="T379">
            <v>117.56</v>
          </cell>
          <cell r="U379">
            <v>-0.1</v>
          </cell>
          <cell r="W379">
            <v>488.75</v>
          </cell>
          <cell r="AF379" t="str">
            <v>20160201LGUM_445</v>
          </cell>
          <cell r="AH379" t="str">
            <v>445</v>
          </cell>
        </row>
        <row r="380">
          <cell r="B380" t="str">
            <v>Apr 2018</v>
          </cell>
          <cell r="C380" t="str">
            <v>LS</v>
          </cell>
          <cell r="E380">
            <v>0</v>
          </cell>
          <cell r="G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AF380" t="str">
            <v>20160201LGUM_452CU</v>
          </cell>
          <cell r="AH380" t="str">
            <v>2CU</v>
          </cell>
        </row>
        <row r="381">
          <cell r="B381" t="str">
            <v>Apr 2018</v>
          </cell>
          <cell r="C381" t="str">
            <v>LS</v>
          </cell>
          <cell r="E381">
            <v>0</v>
          </cell>
          <cell r="G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AF381" t="str">
            <v>20160201LGUM_453CU</v>
          </cell>
          <cell r="AH381" t="str">
            <v>3CU</v>
          </cell>
        </row>
        <row r="382">
          <cell r="B382" t="str">
            <v>Apr 2018</v>
          </cell>
          <cell r="C382" t="str">
            <v>LS</v>
          </cell>
          <cell r="E382">
            <v>0</v>
          </cell>
          <cell r="G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0</v>
          </cell>
          <cell r="AF382" t="str">
            <v>20160201LGUM_454CU</v>
          </cell>
          <cell r="AH382" t="str">
            <v>4CU</v>
          </cell>
        </row>
        <row r="383">
          <cell r="B383" t="str">
            <v>Apr 2018</v>
          </cell>
          <cell r="C383" t="str">
            <v>LS</v>
          </cell>
          <cell r="E383">
            <v>0</v>
          </cell>
          <cell r="G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0</v>
          </cell>
          <cell r="AF383" t="str">
            <v>20160201LGUM_456CU</v>
          </cell>
          <cell r="AH383" t="str">
            <v>6CU</v>
          </cell>
        </row>
        <row r="384">
          <cell r="B384" t="str">
            <v>Apr 2018</v>
          </cell>
          <cell r="C384" t="str">
            <v>LS</v>
          </cell>
          <cell r="E384">
            <v>0</v>
          </cell>
          <cell r="G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0</v>
          </cell>
          <cell r="AF384" t="str">
            <v>20160201LGUM_490</v>
          </cell>
          <cell r="AH384" t="str">
            <v>490</v>
          </cell>
        </row>
        <row r="385">
          <cell r="B385" t="str">
            <v>Apr 2018</v>
          </cell>
          <cell r="C385" t="str">
            <v>LS</v>
          </cell>
          <cell r="E385">
            <v>0</v>
          </cell>
          <cell r="G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0</v>
          </cell>
          <cell r="AF385" t="str">
            <v>20160201LGUM_491</v>
          </cell>
          <cell r="AH385" t="str">
            <v>491</v>
          </cell>
        </row>
        <row r="386">
          <cell r="B386" t="str">
            <v>Apr 2018</v>
          </cell>
          <cell r="C386" t="str">
            <v>LS</v>
          </cell>
          <cell r="E386">
            <v>0</v>
          </cell>
          <cell r="G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0</v>
          </cell>
          <cell r="AF386" t="str">
            <v>20160201LGUM_492</v>
          </cell>
          <cell r="AH386" t="str">
            <v>492</v>
          </cell>
        </row>
        <row r="387">
          <cell r="B387" t="str">
            <v>Apr 2018</v>
          </cell>
          <cell r="C387" t="str">
            <v>LS</v>
          </cell>
          <cell r="E387">
            <v>0</v>
          </cell>
          <cell r="G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AF387" t="str">
            <v>20160201LGUM_493</v>
          </cell>
          <cell r="AH387" t="str">
            <v>493</v>
          </cell>
        </row>
        <row r="388">
          <cell r="B388" t="str">
            <v>Apr 2018</v>
          </cell>
          <cell r="C388" t="str">
            <v>LS</v>
          </cell>
          <cell r="E388">
            <v>0</v>
          </cell>
          <cell r="G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W388">
            <v>0</v>
          </cell>
          <cell r="AF388" t="str">
            <v>20160201LGUM_496</v>
          </cell>
          <cell r="AH388" t="str">
            <v>496</v>
          </cell>
        </row>
        <row r="389">
          <cell r="B389" t="str">
            <v>Apr 2018</v>
          </cell>
          <cell r="C389" t="str">
            <v>LS</v>
          </cell>
          <cell r="E389">
            <v>0</v>
          </cell>
          <cell r="G389">
            <v>0</v>
          </cell>
          <cell r="Q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AF389" t="str">
            <v>20160201LGUM_497</v>
          </cell>
          <cell r="AH389" t="str">
            <v>497</v>
          </cell>
        </row>
        <row r="390">
          <cell r="B390" t="str">
            <v>Apr 2018</v>
          </cell>
          <cell r="C390" t="str">
            <v>LS</v>
          </cell>
          <cell r="E390">
            <v>0</v>
          </cell>
          <cell r="G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AF390" t="str">
            <v>20160201LGUM_498</v>
          </cell>
          <cell r="AH390" t="str">
            <v>498</v>
          </cell>
        </row>
        <row r="391">
          <cell r="B391" t="str">
            <v>Apr 2018</v>
          </cell>
          <cell r="C391" t="str">
            <v>LS</v>
          </cell>
          <cell r="E391">
            <v>0</v>
          </cell>
          <cell r="G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W391">
            <v>0</v>
          </cell>
          <cell r="AF391" t="str">
            <v>20160201LGUM_499</v>
          </cell>
          <cell r="AH391" t="str">
            <v>499</v>
          </cell>
        </row>
        <row r="392">
          <cell r="B392" t="str">
            <v>May 2018</v>
          </cell>
          <cell r="C392" t="str">
            <v>RLS</v>
          </cell>
          <cell r="E392">
            <v>80</v>
          </cell>
          <cell r="G392">
            <v>2773.5063425772801</v>
          </cell>
          <cell r="Q392">
            <v>736.63</v>
          </cell>
          <cell r="S392">
            <v>-12.39</v>
          </cell>
          <cell r="T392">
            <v>178.47</v>
          </cell>
          <cell r="U392">
            <v>-0.3</v>
          </cell>
          <cell r="W392">
            <v>902.41</v>
          </cell>
          <cell r="AF392" t="str">
            <v>20160201LGUM_201</v>
          </cell>
          <cell r="AH392" t="str">
            <v>201</v>
          </cell>
        </row>
        <row r="393">
          <cell r="B393" t="str">
            <v>May 2018</v>
          </cell>
          <cell r="C393" t="str">
            <v>RLS</v>
          </cell>
          <cell r="E393">
            <v>3883</v>
          </cell>
          <cell r="G393">
            <v>316373.93664290931</v>
          </cell>
          <cell r="Q393">
            <v>45846.14</v>
          </cell>
          <cell r="S393">
            <v>-771.13</v>
          </cell>
          <cell r="T393">
            <v>11107.78</v>
          </cell>
          <cell r="U393">
            <v>-18.37</v>
          </cell>
          <cell r="W393">
            <v>56164.42</v>
          </cell>
          <cell r="AF393" t="str">
            <v>20160201LGUM_203</v>
          </cell>
          <cell r="AH393" t="str">
            <v>203</v>
          </cell>
        </row>
        <row r="394">
          <cell r="B394" t="str">
            <v>May 2018</v>
          </cell>
          <cell r="C394" t="str">
            <v>RLS</v>
          </cell>
          <cell r="E394">
            <v>3944</v>
          </cell>
          <cell r="G394">
            <v>491029.87659439747</v>
          </cell>
          <cell r="Q394">
            <v>57526.53</v>
          </cell>
          <cell r="S394">
            <v>-967.6</v>
          </cell>
          <cell r="T394">
            <v>13937.74</v>
          </cell>
          <cell r="U394">
            <v>-23.05</v>
          </cell>
          <cell r="W394">
            <v>70473.62</v>
          </cell>
          <cell r="AF394" t="str">
            <v>20160201LGUM_204</v>
          </cell>
          <cell r="AH394" t="str">
            <v>204</v>
          </cell>
        </row>
        <row r="395">
          <cell r="B395" t="str">
            <v>May 2018</v>
          </cell>
          <cell r="C395" t="str">
            <v>RLS</v>
          </cell>
          <cell r="E395">
            <v>79</v>
          </cell>
          <cell r="G395">
            <v>2756.4700628317191</v>
          </cell>
          <cell r="Q395">
            <v>1033.3100000000002</v>
          </cell>
          <cell r="S395">
            <v>-17.38</v>
          </cell>
          <cell r="T395">
            <v>250.36</v>
          </cell>
          <cell r="U395">
            <v>-0.41</v>
          </cell>
          <cell r="W395">
            <v>1265.8800000000001</v>
          </cell>
          <cell r="AF395" t="str">
            <v>20160201LGUM_206</v>
          </cell>
          <cell r="AH395" t="str">
            <v>206</v>
          </cell>
        </row>
        <row r="396">
          <cell r="B396" t="str">
            <v>May 2018</v>
          </cell>
          <cell r="C396" t="str">
            <v>RLS</v>
          </cell>
          <cell r="E396">
            <v>768</v>
          </cell>
          <cell r="G396">
            <v>102117.73229885683</v>
          </cell>
          <cell r="Q396">
            <v>13105.69</v>
          </cell>
          <cell r="S396">
            <v>-220.44</v>
          </cell>
          <cell r="T396">
            <v>3175.29</v>
          </cell>
          <cell r="U396">
            <v>-5.25</v>
          </cell>
          <cell r="W396">
            <v>16055.29</v>
          </cell>
          <cell r="AF396" t="str">
            <v>20160201LGUM_207</v>
          </cell>
          <cell r="AH396" t="str">
            <v>207</v>
          </cell>
        </row>
        <row r="397">
          <cell r="B397" t="str">
            <v>May 2018</v>
          </cell>
          <cell r="C397" t="str">
            <v>RLS</v>
          </cell>
          <cell r="E397">
            <v>1515</v>
          </cell>
          <cell r="G397">
            <v>87231.43105718591</v>
          </cell>
          <cell r="Q397">
            <v>22588.65</v>
          </cell>
          <cell r="S397">
            <v>-379.94</v>
          </cell>
          <cell r="T397">
            <v>5472.86</v>
          </cell>
          <cell r="U397">
            <v>-9.0500000000000007</v>
          </cell>
          <cell r="W397">
            <v>27672.52</v>
          </cell>
          <cell r="AF397" t="str">
            <v>20160201LGUM_208</v>
          </cell>
          <cell r="AH397" t="str">
            <v>208</v>
          </cell>
        </row>
        <row r="398">
          <cell r="B398" t="str">
            <v>May 2018</v>
          </cell>
          <cell r="C398" t="str">
            <v>RLS</v>
          </cell>
          <cell r="E398">
            <v>43</v>
          </cell>
          <cell r="G398">
            <v>13867.531712886401</v>
          </cell>
          <cell r="Q398">
            <v>1303.8599999999999</v>
          </cell>
          <cell r="S398">
            <v>-21.93</v>
          </cell>
          <cell r="T398">
            <v>315.89999999999998</v>
          </cell>
          <cell r="U398">
            <v>-0.52</v>
          </cell>
          <cell r="W398">
            <v>1597.31</v>
          </cell>
          <cell r="AF398" t="str">
            <v>20160201LGUM_209</v>
          </cell>
          <cell r="AH398" t="str">
            <v>209</v>
          </cell>
        </row>
        <row r="399">
          <cell r="B399" t="str">
            <v>May 2018</v>
          </cell>
          <cell r="C399" t="str">
            <v>RLS</v>
          </cell>
          <cell r="E399">
            <v>335</v>
          </cell>
          <cell r="G399">
            <v>109049.22665133397</v>
          </cell>
          <cell r="Q399">
            <v>10480.959999999999</v>
          </cell>
          <cell r="S399">
            <v>-176.29</v>
          </cell>
          <cell r="T399">
            <v>2539.36</v>
          </cell>
          <cell r="U399">
            <v>-4.2</v>
          </cell>
          <cell r="W399">
            <v>12839.83</v>
          </cell>
          <cell r="AF399" t="str">
            <v>20160201LGUM_210</v>
          </cell>
          <cell r="AH399" t="str">
            <v>210</v>
          </cell>
        </row>
        <row r="400">
          <cell r="B400" t="str">
            <v>May 2018</v>
          </cell>
          <cell r="C400" t="str">
            <v>RLS</v>
          </cell>
          <cell r="E400">
            <v>4086</v>
          </cell>
          <cell r="G400">
            <v>243265.58149479321</v>
          </cell>
          <cell r="Q400">
            <v>43273.58</v>
          </cell>
          <cell r="S400">
            <v>-727.86</v>
          </cell>
          <cell r="T400">
            <v>10484.49</v>
          </cell>
          <cell r="U400">
            <v>-17.34</v>
          </cell>
          <cell r="W400">
            <v>53012.87</v>
          </cell>
          <cell r="AF400" t="str">
            <v>20160201LGUM_252</v>
          </cell>
          <cell r="AH400" t="str">
            <v>252</v>
          </cell>
        </row>
        <row r="401">
          <cell r="B401" t="str">
            <v>May 2018</v>
          </cell>
          <cell r="C401" t="str">
            <v>RLS</v>
          </cell>
          <cell r="E401">
            <v>2302</v>
          </cell>
          <cell r="G401">
            <v>194633.8173331157</v>
          </cell>
          <cell r="Q401">
            <v>65468.900000000009</v>
          </cell>
          <cell r="S401">
            <v>-1101.19</v>
          </cell>
          <cell r="T401">
            <v>15862.05</v>
          </cell>
          <cell r="U401">
            <v>-26.24</v>
          </cell>
          <cell r="W401">
            <v>80203.520000000004</v>
          </cell>
          <cell r="AF401" t="str">
            <v>20160201LGUM_266</v>
          </cell>
          <cell r="AH401" t="str">
            <v>266</v>
          </cell>
        </row>
        <row r="402">
          <cell r="B402" t="str">
            <v>May 2018</v>
          </cell>
          <cell r="C402" t="str">
            <v>RLS</v>
          </cell>
          <cell r="E402">
            <v>2531</v>
          </cell>
          <cell r="G402">
            <v>349698.03557720908</v>
          </cell>
          <cell r="Q402">
            <v>82613.919999999998</v>
          </cell>
          <cell r="S402">
            <v>-1389.57</v>
          </cell>
          <cell r="T402">
            <v>20016.009999999998</v>
          </cell>
          <cell r="U402">
            <v>-33.11</v>
          </cell>
          <cell r="W402">
            <v>101207.25</v>
          </cell>
          <cell r="AF402" t="str">
            <v>20160201LGUM_267</v>
          </cell>
          <cell r="AH402" t="str">
            <v>267</v>
          </cell>
        </row>
        <row r="403">
          <cell r="B403" t="str">
            <v>May 2018</v>
          </cell>
          <cell r="C403" t="str">
            <v>RLS</v>
          </cell>
          <cell r="E403">
            <v>18714</v>
          </cell>
          <cell r="G403">
            <v>757353.49484881561</v>
          </cell>
          <cell r="Q403">
            <v>341731.08999999997</v>
          </cell>
          <cell r="S403">
            <v>-5747.92</v>
          </cell>
          <cell r="T403">
            <v>82795.89</v>
          </cell>
          <cell r="U403">
            <v>-136.94999999999999</v>
          </cell>
          <cell r="W403">
            <v>418642.11</v>
          </cell>
          <cell r="AF403" t="str">
            <v>20160201LGUM_274</v>
          </cell>
          <cell r="AH403" t="str">
            <v>274</v>
          </cell>
        </row>
        <row r="404">
          <cell r="B404" t="str">
            <v>May 2018</v>
          </cell>
          <cell r="C404" t="str">
            <v>RLS</v>
          </cell>
          <cell r="E404">
            <v>561</v>
          </cell>
          <cell r="G404">
            <v>32140.645367974797</v>
          </cell>
          <cell r="Q404">
            <v>14507.470000000001</v>
          </cell>
          <cell r="S404">
            <v>-244.02</v>
          </cell>
          <cell r="T404">
            <v>3514.92</v>
          </cell>
          <cell r="U404">
            <v>-5.81</v>
          </cell>
          <cell r="W404">
            <v>17772.560000000001</v>
          </cell>
          <cell r="AF404" t="str">
            <v>20160201LGUM_275</v>
          </cell>
          <cell r="AH404" t="str">
            <v>275</v>
          </cell>
        </row>
        <row r="405">
          <cell r="B405" t="str">
            <v>May 2018</v>
          </cell>
          <cell r="C405" t="str">
            <v>RLS</v>
          </cell>
          <cell r="E405">
            <v>1459</v>
          </cell>
          <cell r="G405">
            <v>44809.958738756759</v>
          </cell>
          <cell r="Q405">
            <v>22176.799999999999</v>
          </cell>
          <cell r="S405">
            <v>-373.01</v>
          </cell>
          <cell r="T405">
            <v>5373.08</v>
          </cell>
          <cell r="U405">
            <v>-8.89</v>
          </cell>
          <cell r="W405">
            <v>27167.98</v>
          </cell>
          <cell r="AF405" t="str">
            <v>20160201LGUM_276</v>
          </cell>
          <cell r="AH405" t="str">
            <v>276</v>
          </cell>
        </row>
        <row r="406">
          <cell r="B406" t="str">
            <v>May 2018</v>
          </cell>
          <cell r="C406" t="str">
            <v>RLS</v>
          </cell>
          <cell r="E406">
            <v>2544</v>
          </cell>
          <cell r="G406">
            <v>141273.91766605352</v>
          </cell>
          <cell r="Q406">
            <v>58851.009999999995</v>
          </cell>
          <cell r="S406">
            <v>-989.87</v>
          </cell>
          <cell r="T406">
            <v>14258.64</v>
          </cell>
          <cell r="U406">
            <v>-23.58</v>
          </cell>
          <cell r="W406">
            <v>72096.2</v>
          </cell>
          <cell r="AF406" t="str">
            <v>20160201LGUM_277</v>
          </cell>
          <cell r="AH406" t="str">
            <v>277</v>
          </cell>
        </row>
        <row r="407">
          <cell r="B407" t="str">
            <v>May 2018</v>
          </cell>
          <cell r="C407" t="str">
            <v>RLS</v>
          </cell>
          <cell r="E407">
            <v>18</v>
          </cell>
          <cell r="G407">
            <v>5723.0542425253534</v>
          </cell>
          <cell r="Q407">
            <v>1372.3200000000002</v>
          </cell>
          <cell r="S407">
            <v>-23.08</v>
          </cell>
          <cell r="T407">
            <v>332.49</v>
          </cell>
          <cell r="U407">
            <v>-0.55000000000000004</v>
          </cell>
          <cell r="W407">
            <v>1681.18</v>
          </cell>
          <cell r="AF407" t="str">
            <v>20160201LGUM_278</v>
          </cell>
          <cell r="AH407" t="str">
            <v>278</v>
          </cell>
        </row>
        <row r="408">
          <cell r="B408" t="str">
            <v>May 2018</v>
          </cell>
          <cell r="C408" t="str">
            <v>RLS</v>
          </cell>
          <cell r="E408">
            <v>12</v>
          </cell>
          <cell r="G408">
            <v>3693.4654488375572</v>
          </cell>
          <cell r="Q408">
            <v>541.32999999999993</v>
          </cell>
          <cell r="S408">
            <v>-9.11</v>
          </cell>
          <cell r="T408">
            <v>131.15</v>
          </cell>
          <cell r="U408">
            <v>-0.22</v>
          </cell>
          <cell r="W408">
            <v>663.15</v>
          </cell>
          <cell r="AF408" t="str">
            <v>20160201LGUM_279</v>
          </cell>
          <cell r="AH408" t="str">
            <v>279</v>
          </cell>
        </row>
        <row r="409">
          <cell r="B409" t="str">
            <v>May 2018</v>
          </cell>
          <cell r="C409" t="str">
            <v>RLS</v>
          </cell>
          <cell r="E409">
            <v>49</v>
          </cell>
          <cell r="G409">
            <v>1558.2517207272845</v>
          </cell>
          <cell r="Q409">
            <v>1735.6100000000001</v>
          </cell>
          <cell r="S409">
            <v>-29.19</v>
          </cell>
          <cell r="T409">
            <v>420.51</v>
          </cell>
          <cell r="U409">
            <v>-0.7</v>
          </cell>
          <cell r="W409">
            <v>2126.23</v>
          </cell>
          <cell r="AF409" t="str">
            <v>20160201LGUM_280</v>
          </cell>
          <cell r="AH409" t="str">
            <v>280</v>
          </cell>
        </row>
        <row r="410">
          <cell r="B410" t="str">
            <v>May 2018</v>
          </cell>
          <cell r="C410" t="str">
            <v>RLS</v>
          </cell>
          <cell r="E410">
            <v>264</v>
          </cell>
          <cell r="G410">
            <v>10752.164023414869</v>
          </cell>
          <cell r="Q410">
            <v>9434.08</v>
          </cell>
          <cell r="S410">
            <v>-158.68</v>
          </cell>
          <cell r="T410">
            <v>2285.7199999999998</v>
          </cell>
          <cell r="U410">
            <v>-3.78</v>
          </cell>
          <cell r="W410">
            <v>11557.34</v>
          </cell>
          <cell r="AF410" t="str">
            <v>20160201LGUM_281</v>
          </cell>
          <cell r="AH410" t="str">
            <v>281</v>
          </cell>
        </row>
        <row r="411">
          <cell r="B411" t="str">
            <v>May 2018</v>
          </cell>
          <cell r="C411" t="str">
            <v>RLS</v>
          </cell>
          <cell r="E411">
            <v>113</v>
          </cell>
          <cell r="G411">
            <v>3534.460171212324</v>
          </cell>
          <cell r="Q411">
            <v>3313.55</v>
          </cell>
          <cell r="S411">
            <v>-55.73</v>
          </cell>
          <cell r="T411">
            <v>802.82</v>
          </cell>
          <cell r="U411">
            <v>-1.33</v>
          </cell>
          <cell r="W411">
            <v>4059.31</v>
          </cell>
          <cell r="AF411" t="str">
            <v>20160201LGUM_282</v>
          </cell>
          <cell r="AH411" t="str">
            <v>282</v>
          </cell>
        </row>
        <row r="412">
          <cell r="B412" t="str">
            <v>May 2018</v>
          </cell>
          <cell r="C412" t="str">
            <v>RLS</v>
          </cell>
          <cell r="E412">
            <v>91</v>
          </cell>
          <cell r="G412">
            <v>3578.7544985507816</v>
          </cell>
          <cell r="Q412">
            <v>3297.2200000000003</v>
          </cell>
          <cell r="S412">
            <v>-55.46</v>
          </cell>
          <cell r="T412">
            <v>798.86</v>
          </cell>
          <cell r="U412">
            <v>-1.32</v>
          </cell>
          <cell r="W412">
            <v>4039.3</v>
          </cell>
          <cell r="AF412" t="str">
            <v>20160201LGUM_283</v>
          </cell>
          <cell r="AH412" t="str">
            <v>283</v>
          </cell>
        </row>
        <row r="413">
          <cell r="B413" t="str">
            <v>May 2018</v>
          </cell>
          <cell r="C413" t="str">
            <v>RLS</v>
          </cell>
          <cell r="E413">
            <v>536</v>
          </cell>
          <cell r="G413">
            <v>43155.168099471302</v>
          </cell>
          <cell r="Q413">
            <v>10682.48</v>
          </cell>
          <cell r="S413">
            <v>-179.68</v>
          </cell>
          <cell r="T413">
            <v>2588.19</v>
          </cell>
          <cell r="U413">
            <v>-4.28</v>
          </cell>
          <cell r="W413">
            <v>13086.71</v>
          </cell>
          <cell r="AF413" t="str">
            <v>20160201LGUM_314</v>
          </cell>
          <cell r="AH413" t="str">
            <v>314</v>
          </cell>
        </row>
        <row r="414">
          <cell r="B414" t="str">
            <v>May 2018</v>
          </cell>
          <cell r="C414" t="str">
            <v>RLS</v>
          </cell>
          <cell r="E414">
            <v>548</v>
          </cell>
          <cell r="G414">
            <v>67153.607501051127</v>
          </cell>
          <cell r="Q414">
            <v>13069.8</v>
          </cell>
          <cell r="S414">
            <v>-219.83</v>
          </cell>
          <cell r="T414">
            <v>3166.6</v>
          </cell>
          <cell r="U414">
            <v>-5.24</v>
          </cell>
          <cell r="W414">
            <v>16011.33</v>
          </cell>
          <cell r="AF414" t="str">
            <v>20160201LGUM_315</v>
          </cell>
          <cell r="AH414" t="str">
            <v>315</v>
          </cell>
        </row>
        <row r="415">
          <cell r="B415" t="str">
            <v>May 2018</v>
          </cell>
          <cell r="C415" t="str">
            <v>RLS</v>
          </cell>
          <cell r="E415">
            <v>57</v>
          </cell>
          <cell r="G415">
            <v>3143.7614890474656</v>
          </cell>
          <cell r="Q415">
            <v>1031.1200000000001</v>
          </cell>
          <cell r="S415">
            <v>-17.34</v>
          </cell>
          <cell r="T415">
            <v>249.83</v>
          </cell>
          <cell r="U415">
            <v>-0.41</v>
          </cell>
          <cell r="W415">
            <v>1263.2</v>
          </cell>
          <cell r="AF415" t="str">
            <v>20160201LGUM_318</v>
          </cell>
          <cell r="AH415" t="str">
            <v>318</v>
          </cell>
        </row>
        <row r="416">
          <cell r="B416" t="str">
            <v>May 2018</v>
          </cell>
          <cell r="C416" t="str">
            <v>RLS</v>
          </cell>
          <cell r="E416">
            <v>0</v>
          </cell>
          <cell r="G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W416">
            <v>0</v>
          </cell>
          <cell r="AF416" t="str">
            <v>20160201LGUM_347</v>
          </cell>
          <cell r="AH416" t="str">
            <v>347</v>
          </cell>
        </row>
        <row r="417">
          <cell r="B417" t="str">
            <v>May 2018</v>
          </cell>
          <cell r="C417" t="str">
            <v>RLS</v>
          </cell>
          <cell r="E417">
            <v>44</v>
          </cell>
          <cell r="G417">
            <v>3506.0663716363897</v>
          </cell>
          <cell r="Q417">
            <v>612.93000000000006</v>
          </cell>
          <cell r="S417">
            <v>-10.31</v>
          </cell>
          <cell r="T417">
            <v>148.5</v>
          </cell>
          <cell r="U417">
            <v>-0.25</v>
          </cell>
          <cell r="W417">
            <v>750.87</v>
          </cell>
          <cell r="AF417" t="str">
            <v>20160201LGUM_348</v>
          </cell>
          <cell r="AH417" t="str">
            <v>348</v>
          </cell>
        </row>
        <row r="418">
          <cell r="B418" t="str">
            <v>May 2018</v>
          </cell>
          <cell r="C418" t="str">
            <v>RLS</v>
          </cell>
          <cell r="E418">
            <v>19</v>
          </cell>
          <cell r="G418">
            <v>509.95264038378326</v>
          </cell>
          <cell r="Q418">
            <v>181.83</v>
          </cell>
          <cell r="S418">
            <v>-3.06</v>
          </cell>
          <cell r="T418">
            <v>44.05</v>
          </cell>
          <cell r="U418">
            <v>-7.0000000000000007E-2</v>
          </cell>
          <cell r="W418">
            <v>222.75</v>
          </cell>
          <cell r="AF418" t="str">
            <v>20160201LGUM_349</v>
          </cell>
          <cell r="AH418" t="str">
            <v>349</v>
          </cell>
        </row>
        <row r="419">
          <cell r="B419" t="str">
            <v>May 2018</v>
          </cell>
          <cell r="C419" t="str">
            <v>LS</v>
          </cell>
          <cell r="E419">
            <v>53</v>
          </cell>
          <cell r="G419">
            <v>748.46055682163296</v>
          </cell>
          <cell r="Q419">
            <v>1429.71</v>
          </cell>
          <cell r="S419">
            <v>-24.05</v>
          </cell>
          <cell r="T419">
            <v>346.4</v>
          </cell>
          <cell r="U419">
            <v>-0.56999999999999995</v>
          </cell>
          <cell r="W419">
            <v>1751.49</v>
          </cell>
          <cell r="AF419" t="str">
            <v>20160201LGUM_400</v>
          </cell>
          <cell r="AH419" t="str">
            <v>400</v>
          </cell>
        </row>
        <row r="420">
          <cell r="B420" t="str">
            <v>May 2018</v>
          </cell>
          <cell r="C420" t="str">
            <v>LS</v>
          </cell>
          <cell r="E420">
            <v>8</v>
          </cell>
          <cell r="G420">
            <v>243.05092436999914</v>
          </cell>
          <cell r="Q420">
            <v>245.22000000000003</v>
          </cell>
          <cell r="S420">
            <v>-4.12</v>
          </cell>
          <cell r="T420">
            <v>59.41</v>
          </cell>
          <cell r="U420">
            <v>-0.1</v>
          </cell>
          <cell r="W420">
            <v>300.41000000000003</v>
          </cell>
          <cell r="AF420" t="str">
            <v>20160201LGUM_401</v>
          </cell>
          <cell r="AH420" t="str">
            <v>401</v>
          </cell>
        </row>
        <row r="421">
          <cell r="B421" t="str">
            <v>May 2018</v>
          </cell>
          <cell r="C421" t="str">
            <v>LS</v>
          </cell>
          <cell r="E421">
            <v>235</v>
          </cell>
          <cell r="G421">
            <v>5481.1390701383916</v>
          </cell>
          <cell r="Q421">
            <v>4892.71</v>
          </cell>
          <cell r="S421">
            <v>-82.3</v>
          </cell>
          <cell r="T421">
            <v>1185.42</v>
          </cell>
          <cell r="U421">
            <v>-1.96</v>
          </cell>
          <cell r="W421">
            <v>5993.87</v>
          </cell>
          <cell r="AF421" t="str">
            <v>20160201LGUM_412</v>
          </cell>
          <cell r="AH421" t="str">
            <v>412</v>
          </cell>
        </row>
        <row r="422">
          <cell r="B422" t="str">
            <v>May 2018</v>
          </cell>
          <cell r="C422" t="str">
            <v>LS</v>
          </cell>
          <cell r="E422">
            <v>2622</v>
          </cell>
          <cell r="G422">
            <v>85628.885009120175</v>
          </cell>
          <cell r="Q422">
            <v>56541.65</v>
          </cell>
          <cell r="S422">
            <v>-951.03</v>
          </cell>
          <cell r="T422">
            <v>13699.12</v>
          </cell>
          <cell r="U422">
            <v>-22.66</v>
          </cell>
          <cell r="W422">
            <v>69267.08</v>
          </cell>
          <cell r="AF422" t="str">
            <v>20160201LGUM_413</v>
          </cell>
          <cell r="AH422" t="str">
            <v>413</v>
          </cell>
        </row>
        <row r="423">
          <cell r="B423" t="str">
            <v>May 2018</v>
          </cell>
          <cell r="C423" t="str">
            <v>LS</v>
          </cell>
          <cell r="E423">
            <v>50</v>
          </cell>
          <cell r="G423">
            <v>1158.4670226981268</v>
          </cell>
          <cell r="Q423">
            <v>1060.5</v>
          </cell>
          <cell r="S423">
            <v>-17.84</v>
          </cell>
          <cell r="T423">
            <v>256.94</v>
          </cell>
          <cell r="U423">
            <v>-0.42</v>
          </cell>
          <cell r="W423">
            <v>1299.18</v>
          </cell>
          <cell r="AF423" t="str">
            <v>20160201LGUM_415</v>
          </cell>
          <cell r="AH423" t="str">
            <v>415</v>
          </cell>
        </row>
        <row r="424">
          <cell r="B424" t="str">
            <v>May 2018</v>
          </cell>
          <cell r="C424" t="str">
            <v>LS</v>
          </cell>
          <cell r="E424">
            <v>2108</v>
          </cell>
          <cell r="G424">
            <v>69486.442074209903</v>
          </cell>
          <cell r="Q424">
            <v>49831.61</v>
          </cell>
          <cell r="S424">
            <v>-838.17</v>
          </cell>
          <cell r="T424">
            <v>12073.39</v>
          </cell>
          <cell r="U424">
            <v>-19.97</v>
          </cell>
          <cell r="W424">
            <v>61046.86</v>
          </cell>
          <cell r="AF424" t="str">
            <v>20160201LGUM_416</v>
          </cell>
          <cell r="AH424" t="str">
            <v>416</v>
          </cell>
        </row>
        <row r="425">
          <cell r="B425" t="str">
            <v>May 2018</v>
          </cell>
          <cell r="C425" t="str">
            <v>RLS</v>
          </cell>
          <cell r="E425">
            <v>45</v>
          </cell>
          <cell r="G425">
            <v>1441.2692664744343</v>
          </cell>
          <cell r="Q425">
            <v>1113.75</v>
          </cell>
          <cell r="S425">
            <v>-18.73</v>
          </cell>
          <cell r="T425">
            <v>269.83999999999997</v>
          </cell>
          <cell r="U425">
            <v>-0.45</v>
          </cell>
          <cell r="W425">
            <v>1364.41</v>
          </cell>
          <cell r="AF425" t="str">
            <v>20160201LGUM_417</v>
          </cell>
          <cell r="AH425" t="str">
            <v>417</v>
          </cell>
        </row>
        <row r="426">
          <cell r="B426" t="str">
            <v>May 2018</v>
          </cell>
          <cell r="C426" t="str">
            <v>RLS</v>
          </cell>
          <cell r="E426">
            <v>126</v>
          </cell>
          <cell r="G426">
            <v>6611.2122932605853</v>
          </cell>
          <cell r="Q426">
            <v>3313.8</v>
          </cell>
          <cell r="S426">
            <v>-55.74</v>
          </cell>
          <cell r="T426">
            <v>802.88</v>
          </cell>
          <cell r="U426">
            <v>-1.33</v>
          </cell>
          <cell r="W426">
            <v>4059.61</v>
          </cell>
          <cell r="AF426" t="str">
            <v>20160201LGUM_419</v>
          </cell>
          <cell r="AH426" t="str">
            <v>419</v>
          </cell>
        </row>
        <row r="427">
          <cell r="B427" t="str">
            <v>May 2018</v>
          </cell>
          <cell r="C427" t="str">
            <v>LS</v>
          </cell>
          <cell r="E427">
            <v>62</v>
          </cell>
          <cell r="G427">
            <v>3230.0786397583065</v>
          </cell>
          <cell r="Q427">
            <v>1913.3200000000002</v>
          </cell>
          <cell r="S427">
            <v>-32.18</v>
          </cell>
          <cell r="T427">
            <v>463.57</v>
          </cell>
          <cell r="U427">
            <v>-0.77</v>
          </cell>
          <cell r="W427">
            <v>2343.94</v>
          </cell>
          <cell r="AF427" t="str">
            <v>20160201LGUM_420</v>
          </cell>
          <cell r="AH427" t="str">
            <v>420</v>
          </cell>
        </row>
        <row r="428">
          <cell r="B428" t="str">
            <v>May 2018</v>
          </cell>
          <cell r="C428" t="str">
            <v>LS</v>
          </cell>
          <cell r="E428">
            <v>207</v>
          </cell>
          <cell r="G428">
            <v>16800.043333088914</v>
          </cell>
          <cell r="Q428">
            <v>7029.72</v>
          </cell>
          <cell r="S428">
            <v>-118.24</v>
          </cell>
          <cell r="T428">
            <v>1703.19</v>
          </cell>
          <cell r="U428">
            <v>-2.82</v>
          </cell>
          <cell r="W428">
            <v>8611.85</v>
          </cell>
          <cell r="AF428" t="str">
            <v>20160201LGUM_421</v>
          </cell>
          <cell r="AH428" t="str">
            <v>421</v>
          </cell>
        </row>
        <row r="429">
          <cell r="B429" t="str">
            <v>May 2018</v>
          </cell>
          <cell r="C429" t="str">
            <v>LS</v>
          </cell>
          <cell r="E429">
            <v>476</v>
          </cell>
          <cell r="G429">
            <v>63478.314083942161</v>
          </cell>
          <cell r="Q429">
            <v>18863.89</v>
          </cell>
          <cell r="S429">
            <v>-317.29000000000002</v>
          </cell>
          <cell r="T429">
            <v>4570.41</v>
          </cell>
          <cell r="U429">
            <v>-7.56</v>
          </cell>
          <cell r="W429">
            <v>23109.45</v>
          </cell>
          <cell r="AF429" t="str">
            <v>20160201LGUM_422</v>
          </cell>
          <cell r="AH429" t="str">
            <v>422</v>
          </cell>
        </row>
        <row r="430">
          <cell r="B430" t="str">
            <v>May 2018</v>
          </cell>
          <cell r="C430" t="str">
            <v>LS</v>
          </cell>
          <cell r="E430">
            <v>25</v>
          </cell>
          <cell r="G430">
            <v>1277.7209809170517</v>
          </cell>
          <cell r="Q430">
            <v>683</v>
          </cell>
          <cell r="S430">
            <v>-11.49</v>
          </cell>
          <cell r="T430">
            <v>165.48</v>
          </cell>
          <cell r="U430">
            <v>-0.27</v>
          </cell>
          <cell r="W430">
            <v>836.72</v>
          </cell>
          <cell r="AF430" t="str">
            <v>20160201LGUM_423</v>
          </cell>
          <cell r="AH430" t="str">
            <v>423</v>
          </cell>
        </row>
        <row r="431">
          <cell r="B431" t="str">
            <v>May 2018</v>
          </cell>
          <cell r="C431" t="str">
            <v>LS</v>
          </cell>
          <cell r="E431">
            <v>34</v>
          </cell>
          <cell r="G431">
            <v>4567.9944757763387</v>
          </cell>
          <cell r="Q431">
            <v>1199.1799999999998</v>
          </cell>
          <cell r="S431">
            <v>-20.170000000000002</v>
          </cell>
          <cell r="T431">
            <v>290.54000000000002</v>
          </cell>
          <cell r="U431">
            <v>-0.48</v>
          </cell>
          <cell r="W431">
            <v>1469.07</v>
          </cell>
          <cell r="AF431" t="str">
            <v>20160201LGUM_425</v>
          </cell>
          <cell r="AH431" t="str">
            <v>425</v>
          </cell>
        </row>
        <row r="432">
          <cell r="B432" t="str">
            <v>May 2018</v>
          </cell>
          <cell r="C432" t="str">
            <v>RLS</v>
          </cell>
          <cell r="E432">
            <v>37</v>
          </cell>
          <cell r="G432">
            <v>866.5787630575204</v>
          </cell>
          <cell r="Q432">
            <v>1267.6200000000001</v>
          </cell>
          <cell r="S432">
            <v>-21.32</v>
          </cell>
          <cell r="T432">
            <v>307.12</v>
          </cell>
          <cell r="U432">
            <v>-0.51</v>
          </cell>
          <cell r="W432">
            <v>1552.91</v>
          </cell>
          <cell r="AF432" t="str">
            <v>20160201LGUM_426</v>
          </cell>
          <cell r="AH432" t="str">
            <v>426</v>
          </cell>
        </row>
        <row r="433">
          <cell r="B433" t="str">
            <v>May 2018</v>
          </cell>
          <cell r="C433" t="str">
            <v>LS</v>
          </cell>
          <cell r="E433">
            <v>58</v>
          </cell>
          <cell r="G433">
            <v>1342.4588439501822</v>
          </cell>
          <cell r="Q433">
            <v>2156.33</v>
          </cell>
          <cell r="S433">
            <v>-36.270000000000003</v>
          </cell>
          <cell r="T433">
            <v>522.45000000000005</v>
          </cell>
          <cell r="U433">
            <v>-0.86</v>
          </cell>
          <cell r="W433">
            <v>2641.65</v>
          </cell>
          <cell r="AF433" t="str">
            <v>20160201LGUM_427</v>
          </cell>
          <cell r="AH433" t="str">
            <v>427</v>
          </cell>
        </row>
        <row r="434">
          <cell r="B434" t="str">
            <v>May 2018</v>
          </cell>
          <cell r="C434" t="str">
            <v>RLS</v>
          </cell>
          <cell r="E434">
            <v>300</v>
          </cell>
          <cell r="G434">
            <v>9867.4132286287513</v>
          </cell>
          <cell r="Q434">
            <v>10838.64</v>
          </cell>
          <cell r="S434">
            <v>-182.31</v>
          </cell>
          <cell r="T434">
            <v>2626.02</v>
          </cell>
          <cell r="U434">
            <v>-4.34</v>
          </cell>
          <cell r="W434">
            <v>13278.01</v>
          </cell>
          <cell r="AF434" t="str">
            <v>20160201LGUM_428</v>
          </cell>
          <cell r="AH434" t="str">
            <v>428</v>
          </cell>
        </row>
        <row r="435">
          <cell r="B435" t="str">
            <v>May 2018</v>
          </cell>
          <cell r="C435" t="str">
            <v>LS</v>
          </cell>
          <cell r="E435">
            <v>232</v>
          </cell>
          <cell r="G435">
            <v>7514.1351197753002</v>
          </cell>
          <cell r="Q435">
            <v>9380.4700000000012</v>
          </cell>
          <cell r="S435">
            <v>-157.78</v>
          </cell>
          <cell r="T435">
            <v>2272.73</v>
          </cell>
          <cell r="U435">
            <v>-3.76</v>
          </cell>
          <cell r="W435">
            <v>11491.66</v>
          </cell>
          <cell r="AF435" t="str">
            <v>20160201LGUM_429</v>
          </cell>
          <cell r="AH435" t="str">
            <v>429</v>
          </cell>
        </row>
        <row r="436">
          <cell r="B436" t="str">
            <v>May 2018</v>
          </cell>
          <cell r="C436" t="str">
            <v>RLS</v>
          </cell>
          <cell r="E436">
            <v>15</v>
          </cell>
          <cell r="G436">
            <v>324.82506714869044</v>
          </cell>
          <cell r="Q436">
            <v>499.5</v>
          </cell>
          <cell r="S436">
            <v>-8.4</v>
          </cell>
          <cell r="T436">
            <v>121.02</v>
          </cell>
          <cell r="U436">
            <v>-0.2</v>
          </cell>
          <cell r="W436">
            <v>611.91999999999996</v>
          </cell>
          <cell r="AF436" t="str">
            <v>20160201LGUM_430</v>
          </cell>
          <cell r="AH436" t="str">
            <v>430</v>
          </cell>
        </row>
        <row r="437">
          <cell r="B437" t="str">
            <v>May 2018</v>
          </cell>
          <cell r="C437" t="str">
            <v>LS</v>
          </cell>
          <cell r="E437">
            <v>56</v>
          </cell>
          <cell r="G437">
            <v>1307.2505324760234</v>
          </cell>
          <cell r="Q437">
            <v>2090.6899999999996</v>
          </cell>
          <cell r="S437">
            <v>-35.17</v>
          </cell>
          <cell r="T437">
            <v>506.54</v>
          </cell>
          <cell r="U437">
            <v>-0.84</v>
          </cell>
          <cell r="W437">
            <v>2561.2199999999998</v>
          </cell>
          <cell r="AF437" t="str">
            <v>20160201LGUM_431</v>
          </cell>
          <cell r="AH437" t="str">
            <v>431</v>
          </cell>
        </row>
        <row r="438">
          <cell r="B438" t="str">
            <v>May 2018</v>
          </cell>
          <cell r="C438" t="str">
            <v>RLS</v>
          </cell>
          <cell r="E438">
            <v>11</v>
          </cell>
          <cell r="G438">
            <v>363.44063457196137</v>
          </cell>
          <cell r="Q438">
            <v>392.99</v>
          </cell>
          <cell r="S438">
            <v>-6.61</v>
          </cell>
          <cell r="T438">
            <v>95.21</v>
          </cell>
          <cell r="U438">
            <v>-0.16</v>
          </cell>
          <cell r="W438">
            <v>481.43</v>
          </cell>
          <cell r="AF438" t="str">
            <v>20160201LGUM_432</v>
          </cell>
          <cell r="AH438" t="str">
            <v>432</v>
          </cell>
        </row>
        <row r="439">
          <cell r="B439" t="str">
            <v>May 2018</v>
          </cell>
          <cell r="C439" t="str">
            <v>LS</v>
          </cell>
          <cell r="E439">
            <v>250</v>
          </cell>
          <cell r="G439">
            <v>7976.3861768715151</v>
          </cell>
          <cell r="Q439">
            <v>9993.2799999999988</v>
          </cell>
          <cell r="S439">
            <v>-168.09</v>
          </cell>
          <cell r="T439">
            <v>2421.21</v>
          </cell>
          <cell r="U439">
            <v>-4</v>
          </cell>
          <cell r="W439">
            <v>12242.4</v>
          </cell>
          <cell r="AF439" t="str">
            <v>20160201LGUM_433</v>
          </cell>
          <cell r="AH439" t="str">
            <v>433</v>
          </cell>
        </row>
        <row r="440">
          <cell r="B440" t="str">
            <v>May 2018</v>
          </cell>
          <cell r="C440" t="str">
            <v>LS</v>
          </cell>
          <cell r="E440">
            <v>0</v>
          </cell>
          <cell r="G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AF440" t="str">
            <v>20160201LGUM_439</v>
          </cell>
          <cell r="AH440" t="str">
            <v>439</v>
          </cell>
        </row>
        <row r="441">
          <cell r="B441" t="str">
            <v>May 2018</v>
          </cell>
          <cell r="C441" t="str">
            <v>LS</v>
          </cell>
          <cell r="E441">
            <v>10</v>
          </cell>
          <cell r="G441">
            <v>898.37981858256705</v>
          </cell>
          <cell r="Q441">
            <v>193.7</v>
          </cell>
          <cell r="S441">
            <v>-3.26</v>
          </cell>
          <cell r="T441">
            <v>46.93</v>
          </cell>
          <cell r="U441">
            <v>-0.08</v>
          </cell>
          <cell r="W441">
            <v>237.29</v>
          </cell>
          <cell r="AF441" t="str">
            <v>20160201LGUM_440</v>
          </cell>
          <cell r="AH441" t="str">
            <v>440</v>
          </cell>
        </row>
        <row r="442">
          <cell r="B442" t="str">
            <v>May 2018</v>
          </cell>
          <cell r="C442" t="str">
            <v>LS</v>
          </cell>
          <cell r="E442">
            <v>44</v>
          </cell>
          <cell r="G442">
            <v>5821.8646650496057</v>
          </cell>
          <cell r="Q442">
            <v>1036.21</v>
          </cell>
          <cell r="S442">
            <v>-17.43</v>
          </cell>
          <cell r="T442">
            <v>251.05</v>
          </cell>
          <cell r="U442">
            <v>-0.42</v>
          </cell>
          <cell r="W442">
            <v>1269.4100000000001</v>
          </cell>
          <cell r="AF442" t="str">
            <v>20160201LGUM_441</v>
          </cell>
          <cell r="AH442" t="str">
            <v>441</v>
          </cell>
        </row>
        <row r="443">
          <cell r="B443" t="str">
            <v>May 2018</v>
          </cell>
          <cell r="C443" t="str">
            <v>LS</v>
          </cell>
          <cell r="E443">
            <v>7439</v>
          </cell>
          <cell r="G443">
            <v>369546.43723277026</v>
          </cell>
          <cell r="Q443">
            <v>103614.53</v>
          </cell>
          <cell r="S443">
            <v>-1742.8</v>
          </cell>
          <cell r="T443">
            <v>25104.12</v>
          </cell>
          <cell r="U443">
            <v>-41.52</v>
          </cell>
          <cell r="W443">
            <v>126934.33</v>
          </cell>
          <cell r="AF443" t="str">
            <v>20160201LGUM_452</v>
          </cell>
          <cell r="AH443" t="str">
            <v>452</v>
          </cell>
        </row>
        <row r="444">
          <cell r="B444" t="str">
            <v>May 2018</v>
          </cell>
          <cell r="C444" t="str">
            <v>LS</v>
          </cell>
          <cell r="E444">
            <v>10925</v>
          </cell>
          <cell r="G444">
            <v>864651.39194230596</v>
          </cell>
          <cell r="Q444">
            <v>177804.23</v>
          </cell>
          <cell r="S444">
            <v>-2990.67</v>
          </cell>
          <cell r="T444">
            <v>43079.08</v>
          </cell>
          <cell r="U444">
            <v>-71.25</v>
          </cell>
          <cell r="W444">
            <v>217821.39</v>
          </cell>
          <cell r="AF444" t="str">
            <v>20160201LGUM_453</v>
          </cell>
          <cell r="AH444" t="str">
            <v>453</v>
          </cell>
        </row>
        <row r="445">
          <cell r="B445" t="str">
            <v>May 2018</v>
          </cell>
          <cell r="C445" t="str">
            <v>LS</v>
          </cell>
          <cell r="E445">
            <v>6056</v>
          </cell>
          <cell r="G445">
            <v>789349.89971494465</v>
          </cell>
          <cell r="Q445">
            <v>115548.78</v>
          </cell>
          <cell r="S445">
            <v>-1943.53</v>
          </cell>
          <cell r="T445">
            <v>27995.59</v>
          </cell>
          <cell r="U445">
            <v>-46.31</v>
          </cell>
          <cell r="W445">
            <v>141554.53</v>
          </cell>
          <cell r="AF445" t="str">
            <v>20160201LGUM_454</v>
          </cell>
          <cell r="AH445" t="str">
            <v>454</v>
          </cell>
        </row>
        <row r="446">
          <cell r="B446" t="str">
            <v>May 2018</v>
          </cell>
          <cell r="C446" t="str">
            <v>LS</v>
          </cell>
          <cell r="E446">
            <v>442</v>
          </cell>
          <cell r="G446">
            <v>22833.157866983474</v>
          </cell>
          <cell r="Q446">
            <v>6722.7599999999993</v>
          </cell>
          <cell r="S446">
            <v>-113.08</v>
          </cell>
          <cell r="T446">
            <v>1628.82</v>
          </cell>
          <cell r="U446">
            <v>-2.69</v>
          </cell>
          <cell r="W446">
            <v>8235.81</v>
          </cell>
          <cell r="AF446" t="str">
            <v>20160201LGUM_455</v>
          </cell>
          <cell r="AH446" t="str">
            <v>455</v>
          </cell>
        </row>
        <row r="447">
          <cell r="B447" t="str">
            <v>May 2018</v>
          </cell>
          <cell r="C447" t="str">
            <v>LS</v>
          </cell>
          <cell r="E447">
            <v>14069</v>
          </cell>
          <cell r="G447">
            <v>1891840.2501770912</v>
          </cell>
          <cell r="Q447">
            <v>280935.01</v>
          </cell>
          <cell r="S447">
            <v>-4725.33</v>
          </cell>
          <cell r="T447">
            <v>68065.98</v>
          </cell>
          <cell r="U447">
            <v>-112.58</v>
          </cell>
          <cell r="W447">
            <v>344163.08</v>
          </cell>
          <cell r="AF447" t="str">
            <v>20160201LGUM_456</v>
          </cell>
          <cell r="AH447" t="str">
            <v>456</v>
          </cell>
        </row>
        <row r="448">
          <cell r="B448" t="str">
            <v>May 2018</v>
          </cell>
          <cell r="C448" t="str">
            <v>LS</v>
          </cell>
          <cell r="E448">
            <v>3747</v>
          </cell>
          <cell r="G448">
            <v>124903.18858255274</v>
          </cell>
          <cell r="Q448">
            <v>46378.979999999996</v>
          </cell>
          <cell r="S448">
            <v>-780.09</v>
          </cell>
          <cell r="T448">
            <v>11236.87</v>
          </cell>
          <cell r="U448">
            <v>-18.59</v>
          </cell>
          <cell r="W448">
            <v>56817.17</v>
          </cell>
          <cell r="AF448" t="str">
            <v>20160201LGUM_457</v>
          </cell>
          <cell r="AH448" t="str">
            <v>457</v>
          </cell>
        </row>
        <row r="449">
          <cell r="B449" t="str">
            <v>May 2018</v>
          </cell>
          <cell r="C449" t="str">
            <v>RLS</v>
          </cell>
          <cell r="E449">
            <v>0</v>
          </cell>
          <cell r="G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AF449" t="str">
            <v>20160201LGUM_458</v>
          </cell>
          <cell r="AH449" t="str">
            <v>458</v>
          </cell>
        </row>
        <row r="450">
          <cell r="B450" t="str">
            <v>May 2018</v>
          </cell>
          <cell r="C450" t="str">
            <v>LS</v>
          </cell>
          <cell r="E450">
            <v>33</v>
          </cell>
          <cell r="G450">
            <v>1401.517947068126</v>
          </cell>
          <cell r="Q450">
            <v>459.85</v>
          </cell>
          <cell r="S450">
            <v>-7.73</v>
          </cell>
          <cell r="T450">
            <v>111.41</v>
          </cell>
          <cell r="U450">
            <v>-0.18</v>
          </cell>
          <cell r="W450">
            <v>563.35</v>
          </cell>
          <cell r="AF450" t="str">
            <v>20160201LGUM_470</v>
          </cell>
          <cell r="AH450" t="str">
            <v>470</v>
          </cell>
        </row>
        <row r="451">
          <cell r="B451" t="str">
            <v>May 2018</v>
          </cell>
          <cell r="C451" t="str">
            <v>RLS</v>
          </cell>
          <cell r="E451">
            <v>9</v>
          </cell>
          <cell r="G451">
            <v>360.03337862284923</v>
          </cell>
          <cell r="Q451">
            <v>144.81</v>
          </cell>
          <cell r="S451">
            <v>-2.44</v>
          </cell>
          <cell r="T451">
            <v>35.090000000000003</v>
          </cell>
          <cell r="U451">
            <v>-0.06</v>
          </cell>
          <cell r="W451">
            <v>177.4</v>
          </cell>
          <cell r="AF451" t="str">
            <v>20160201LGUM_471</v>
          </cell>
          <cell r="AH451" t="str">
            <v>471</v>
          </cell>
        </row>
        <row r="452">
          <cell r="B452" t="str">
            <v>May 2018</v>
          </cell>
          <cell r="C452" t="str">
            <v>LS</v>
          </cell>
          <cell r="E452">
            <v>601</v>
          </cell>
          <cell r="G452">
            <v>60287.986763590168</v>
          </cell>
          <cell r="Q452">
            <v>12071.86</v>
          </cell>
          <cell r="S452">
            <v>-203.05</v>
          </cell>
          <cell r="T452">
            <v>2924.82</v>
          </cell>
          <cell r="U452">
            <v>-4.84</v>
          </cell>
          <cell r="W452">
            <v>14788.79</v>
          </cell>
          <cell r="AF452" t="str">
            <v>20160201LGUM_473</v>
          </cell>
          <cell r="AH452" t="str">
            <v>473</v>
          </cell>
        </row>
        <row r="453">
          <cell r="B453" t="str">
            <v>May 2018</v>
          </cell>
          <cell r="C453" t="str">
            <v>RLS</v>
          </cell>
          <cell r="E453">
            <v>57</v>
          </cell>
          <cell r="G453">
            <v>5779.8418416772229</v>
          </cell>
          <cell r="Q453">
            <v>1291.02</v>
          </cell>
          <cell r="S453">
            <v>-21.71</v>
          </cell>
          <cell r="T453">
            <v>312.79000000000002</v>
          </cell>
          <cell r="U453">
            <v>-0.52</v>
          </cell>
          <cell r="W453">
            <v>1581.58</v>
          </cell>
          <cell r="AF453" t="str">
            <v>20160201LGUM_474</v>
          </cell>
          <cell r="AH453" t="str">
            <v>474</v>
          </cell>
        </row>
        <row r="454">
          <cell r="B454" t="str">
            <v>May 2018</v>
          </cell>
          <cell r="C454" t="str">
            <v>RLS</v>
          </cell>
          <cell r="E454">
            <v>2</v>
          </cell>
          <cell r="G454">
            <v>208.97836487887778</v>
          </cell>
          <cell r="Q454">
            <v>59.28</v>
          </cell>
          <cell r="S454">
            <v>-1</v>
          </cell>
          <cell r="T454">
            <v>14.36</v>
          </cell>
          <cell r="U454">
            <v>-0.02</v>
          </cell>
          <cell r="W454">
            <v>72.62</v>
          </cell>
          <cell r="AF454" t="str">
            <v>20160201LGUM_475</v>
          </cell>
          <cell r="AH454" t="str">
            <v>475</v>
          </cell>
        </row>
        <row r="455">
          <cell r="B455" t="str">
            <v>May 2018</v>
          </cell>
          <cell r="C455" t="str">
            <v>LS</v>
          </cell>
          <cell r="E455">
            <v>537</v>
          </cell>
          <cell r="G455">
            <v>167877.77211672111</v>
          </cell>
          <cell r="Q455">
            <v>22720.89</v>
          </cell>
          <cell r="S455">
            <v>-382.17</v>
          </cell>
          <cell r="T455">
            <v>5504.9</v>
          </cell>
          <cell r="U455">
            <v>-9.11</v>
          </cell>
          <cell r="W455">
            <v>27834.51</v>
          </cell>
          <cell r="AF455" t="str">
            <v>20160201LGUM_476</v>
          </cell>
          <cell r="AH455" t="str">
            <v>476</v>
          </cell>
        </row>
        <row r="456">
          <cell r="B456" t="str">
            <v>May 2018</v>
          </cell>
          <cell r="C456" t="str">
            <v>RLS</v>
          </cell>
          <cell r="E456">
            <v>65</v>
          </cell>
          <cell r="G456">
            <v>20065.330284321379</v>
          </cell>
          <cell r="Q456">
            <v>2973.91</v>
          </cell>
          <cell r="S456">
            <v>-50.02</v>
          </cell>
          <cell r="T456">
            <v>720.53</v>
          </cell>
          <cell r="U456">
            <v>-1.19</v>
          </cell>
          <cell r="W456">
            <v>3643.23</v>
          </cell>
          <cell r="AF456" t="str">
            <v>20160201LGUM_477</v>
          </cell>
          <cell r="AH456" t="str">
            <v>477</v>
          </cell>
        </row>
        <row r="457">
          <cell r="B457" t="str">
            <v>May 2018</v>
          </cell>
          <cell r="C457" t="str">
            <v>LS</v>
          </cell>
          <cell r="E457">
            <v>0</v>
          </cell>
          <cell r="G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AF457" t="str">
            <v>20160201LGUM_479</v>
          </cell>
          <cell r="AH457" t="str">
            <v>479</v>
          </cell>
        </row>
        <row r="458">
          <cell r="B458" t="str">
            <v>May 2018</v>
          </cell>
          <cell r="C458" t="str">
            <v>LS</v>
          </cell>
          <cell r="E458">
            <v>20</v>
          </cell>
          <cell r="G458">
            <v>885.88654676915576</v>
          </cell>
          <cell r="Q458">
            <v>497</v>
          </cell>
          <cell r="S458">
            <v>-8.36</v>
          </cell>
          <cell r="T458">
            <v>120.42</v>
          </cell>
          <cell r="U458">
            <v>-0.2</v>
          </cell>
          <cell r="W458">
            <v>608.86</v>
          </cell>
          <cell r="AF458" t="str">
            <v>20160201LGUM_480</v>
          </cell>
          <cell r="AH458" t="str">
            <v>480</v>
          </cell>
        </row>
        <row r="459">
          <cell r="B459" t="str">
            <v>May 2018</v>
          </cell>
          <cell r="C459" t="str">
            <v>LS</v>
          </cell>
          <cell r="E459">
            <v>5</v>
          </cell>
          <cell r="G459">
            <v>533.80343202756831</v>
          </cell>
          <cell r="Q459">
            <v>108.35000000000001</v>
          </cell>
          <cell r="S459">
            <v>-1.82</v>
          </cell>
          <cell r="T459">
            <v>26.25</v>
          </cell>
          <cell r="U459">
            <v>-0.04</v>
          </cell>
          <cell r="W459">
            <v>132.74</v>
          </cell>
          <cell r="AF459" t="str">
            <v>20160201LGUM_481</v>
          </cell>
          <cell r="AH459" t="str">
            <v>481</v>
          </cell>
        </row>
        <row r="460">
          <cell r="B460" t="str">
            <v>May 2018</v>
          </cell>
          <cell r="C460" t="str">
            <v>LS</v>
          </cell>
          <cell r="E460">
            <v>71</v>
          </cell>
          <cell r="G460">
            <v>7021.2187591370785</v>
          </cell>
          <cell r="Q460">
            <v>2231.5299999999997</v>
          </cell>
          <cell r="S460">
            <v>-37.53</v>
          </cell>
          <cell r="T460">
            <v>540.66</v>
          </cell>
          <cell r="U460">
            <v>-0.89</v>
          </cell>
          <cell r="W460">
            <v>2733.77</v>
          </cell>
          <cell r="AF460" t="str">
            <v>20160201LGUM_482</v>
          </cell>
          <cell r="AH460" t="str">
            <v>482</v>
          </cell>
        </row>
        <row r="461">
          <cell r="B461" t="str">
            <v>May 2018</v>
          </cell>
          <cell r="C461" t="str">
            <v>LS</v>
          </cell>
          <cell r="E461">
            <v>2</v>
          </cell>
          <cell r="G461">
            <v>661.00765412775479</v>
          </cell>
          <cell r="Q461">
            <v>90.02000000000001</v>
          </cell>
          <cell r="S461">
            <v>-1.51</v>
          </cell>
          <cell r="T461">
            <v>21.81</v>
          </cell>
          <cell r="U461">
            <v>-0.04</v>
          </cell>
          <cell r="W461">
            <v>110.28</v>
          </cell>
          <cell r="AF461" t="str">
            <v>20160201LGUM_483</v>
          </cell>
          <cell r="AH461" t="str">
            <v>483</v>
          </cell>
        </row>
        <row r="462">
          <cell r="B462" t="str">
            <v>May 2018</v>
          </cell>
          <cell r="C462" t="str">
            <v>LS</v>
          </cell>
          <cell r="E462">
            <v>14</v>
          </cell>
          <cell r="G462">
            <v>4274.9704641526951</v>
          </cell>
          <cell r="Q462">
            <v>766.63999999999987</v>
          </cell>
          <cell r="S462">
            <v>-12.89</v>
          </cell>
          <cell r="T462">
            <v>185.74</v>
          </cell>
          <cell r="U462">
            <v>-0.31</v>
          </cell>
          <cell r="W462">
            <v>939.18</v>
          </cell>
          <cell r="AF462" t="str">
            <v>20160201LGUM_484</v>
          </cell>
          <cell r="AH462" t="str">
            <v>484</v>
          </cell>
        </row>
        <row r="463">
          <cell r="B463" t="str">
            <v>May 2018</v>
          </cell>
          <cell r="C463" t="str">
            <v>ODL</v>
          </cell>
          <cell r="E463">
            <v>0</v>
          </cell>
          <cell r="G463">
            <v>0</v>
          </cell>
          <cell r="Q463">
            <v>0</v>
          </cell>
          <cell r="S463">
            <v>0</v>
          </cell>
          <cell r="T463">
            <v>0</v>
          </cell>
          <cell r="U463">
            <v>0</v>
          </cell>
          <cell r="W463">
            <v>0</v>
          </cell>
          <cell r="AF463" t="str">
            <v>20160201ODL</v>
          </cell>
          <cell r="AH463" t="str">
            <v>ODL</v>
          </cell>
        </row>
        <row r="464">
          <cell r="B464" t="str">
            <v>May 2018</v>
          </cell>
          <cell r="C464" t="str">
            <v>RLS</v>
          </cell>
          <cell r="E464">
            <v>0</v>
          </cell>
          <cell r="G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W464">
            <v>0</v>
          </cell>
          <cell r="AF464" t="str">
            <v>20160201LGUM_204CU</v>
          </cell>
          <cell r="AH464" t="str">
            <v>4CU</v>
          </cell>
        </row>
        <row r="465">
          <cell r="B465" t="str">
            <v>May 2018</v>
          </cell>
          <cell r="C465" t="str">
            <v>RLS</v>
          </cell>
          <cell r="E465">
            <v>0</v>
          </cell>
          <cell r="G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W465">
            <v>0</v>
          </cell>
          <cell r="AF465" t="str">
            <v>20160201LGUM_207CU</v>
          </cell>
          <cell r="AH465" t="str">
            <v>7CU</v>
          </cell>
        </row>
        <row r="466">
          <cell r="B466" t="str">
            <v>May 2018</v>
          </cell>
          <cell r="C466" t="str">
            <v>RLS</v>
          </cell>
          <cell r="E466">
            <v>0</v>
          </cell>
          <cell r="G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W466">
            <v>0</v>
          </cell>
          <cell r="AF466" t="str">
            <v>20160201LGUM_209CU</v>
          </cell>
          <cell r="AH466" t="str">
            <v>9CU</v>
          </cell>
        </row>
        <row r="467">
          <cell r="B467" t="str">
            <v>May 2018</v>
          </cell>
          <cell r="C467" t="str">
            <v>RLS</v>
          </cell>
          <cell r="E467">
            <v>0</v>
          </cell>
          <cell r="G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W467">
            <v>0</v>
          </cell>
          <cell r="AF467" t="str">
            <v>20160201LGUM_210CU</v>
          </cell>
          <cell r="AH467" t="str">
            <v>0CU</v>
          </cell>
        </row>
        <row r="468">
          <cell r="B468" t="str">
            <v>May 2018</v>
          </cell>
          <cell r="C468" t="str">
            <v>RLS</v>
          </cell>
          <cell r="E468">
            <v>0</v>
          </cell>
          <cell r="G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W468">
            <v>0</v>
          </cell>
          <cell r="AF468" t="str">
            <v>20160201LGUM_252CU</v>
          </cell>
          <cell r="AH468" t="str">
            <v>2CU</v>
          </cell>
        </row>
        <row r="469">
          <cell r="B469" t="str">
            <v>May 2018</v>
          </cell>
          <cell r="C469" t="str">
            <v>RLS</v>
          </cell>
          <cell r="E469">
            <v>0</v>
          </cell>
          <cell r="G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W469">
            <v>0</v>
          </cell>
          <cell r="AF469" t="str">
            <v>20160201LGUM_267CU</v>
          </cell>
          <cell r="AH469" t="str">
            <v>7CU</v>
          </cell>
        </row>
        <row r="470">
          <cell r="B470" t="str">
            <v>May 2018</v>
          </cell>
          <cell r="C470" t="str">
            <v>RLS</v>
          </cell>
          <cell r="E470">
            <v>0</v>
          </cell>
          <cell r="G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W470">
            <v>0</v>
          </cell>
          <cell r="AF470" t="str">
            <v>20160201LGUM_276CU</v>
          </cell>
          <cell r="AH470" t="str">
            <v>6CU</v>
          </cell>
        </row>
        <row r="471">
          <cell r="B471" t="str">
            <v>May 2018</v>
          </cell>
          <cell r="C471" t="str">
            <v>RLS</v>
          </cell>
          <cell r="E471">
            <v>0</v>
          </cell>
          <cell r="G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W471">
            <v>0</v>
          </cell>
          <cell r="AF471" t="str">
            <v>20160201LGUM_315CU</v>
          </cell>
          <cell r="AH471" t="str">
            <v>5CU</v>
          </cell>
        </row>
        <row r="472">
          <cell r="B472" t="str">
            <v>May 2018</v>
          </cell>
          <cell r="C472" t="str">
            <v>LS</v>
          </cell>
          <cell r="E472">
            <v>0</v>
          </cell>
          <cell r="G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W472">
            <v>0</v>
          </cell>
          <cell r="AF472" t="str">
            <v>20160201LGUM_412CU</v>
          </cell>
          <cell r="AH472" t="str">
            <v>2CU</v>
          </cell>
        </row>
        <row r="473">
          <cell r="B473" t="str">
            <v>May 2018</v>
          </cell>
          <cell r="C473" t="str">
            <v>LS</v>
          </cell>
          <cell r="E473">
            <v>0</v>
          </cell>
          <cell r="G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W473">
            <v>0</v>
          </cell>
          <cell r="AF473" t="str">
            <v>20160201LGUM_415CU</v>
          </cell>
          <cell r="AH473" t="str">
            <v>5CU</v>
          </cell>
        </row>
        <row r="474">
          <cell r="B474" t="str">
            <v>May 2018</v>
          </cell>
          <cell r="C474" t="str">
            <v>LS</v>
          </cell>
          <cell r="E474">
            <v>596</v>
          </cell>
          <cell r="G474">
            <v>46643.062439379093</v>
          </cell>
          <cell r="Q474">
            <v>17611.809999999998</v>
          </cell>
          <cell r="S474">
            <v>-296.23</v>
          </cell>
          <cell r="T474">
            <v>4267.05</v>
          </cell>
          <cell r="U474">
            <v>-7.06</v>
          </cell>
          <cell r="W474">
            <v>21575.57</v>
          </cell>
          <cell r="AF474" t="str">
            <v>20160201LGUM_424</v>
          </cell>
          <cell r="AH474" t="str">
            <v>424</v>
          </cell>
        </row>
        <row r="475">
          <cell r="B475" t="str">
            <v>May 2018</v>
          </cell>
          <cell r="C475" t="str">
            <v>LS</v>
          </cell>
          <cell r="E475">
            <v>5</v>
          </cell>
          <cell r="G475">
            <v>241.62044710775149</v>
          </cell>
          <cell r="Q475">
            <v>108.44000000000001</v>
          </cell>
          <cell r="S475">
            <v>-1.82</v>
          </cell>
          <cell r="T475">
            <v>26.28</v>
          </cell>
          <cell r="U475">
            <v>-0.04</v>
          </cell>
          <cell r="W475">
            <v>132.86000000000001</v>
          </cell>
          <cell r="AF475" t="str">
            <v>20160201LGUM_444</v>
          </cell>
          <cell r="AH475" t="str">
            <v>444</v>
          </cell>
        </row>
        <row r="476">
          <cell r="B476" t="str">
            <v>May 2018</v>
          </cell>
          <cell r="C476" t="str">
            <v>LS</v>
          </cell>
          <cell r="E476">
            <v>17</v>
          </cell>
          <cell r="G476">
            <v>892.05861273958874</v>
          </cell>
          <cell r="Q476">
            <v>401.71000000000004</v>
          </cell>
          <cell r="S476">
            <v>-6.76</v>
          </cell>
          <cell r="T476">
            <v>97.33</v>
          </cell>
          <cell r="U476">
            <v>-0.16</v>
          </cell>
          <cell r="W476">
            <v>492.12</v>
          </cell>
          <cell r="AF476" t="str">
            <v>20160201LGUM_445</v>
          </cell>
          <cell r="AH476" t="str">
            <v>445</v>
          </cell>
        </row>
        <row r="477">
          <cell r="B477" t="str">
            <v>May 2018</v>
          </cell>
          <cell r="C477" t="str">
            <v>LS</v>
          </cell>
          <cell r="E477">
            <v>0</v>
          </cell>
          <cell r="G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W477">
            <v>0</v>
          </cell>
          <cell r="AF477" t="str">
            <v>20160201LGUM_452CU</v>
          </cell>
          <cell r="AH477" t="str">
            <v>2CU</v>
          </cell>
        </row>
        <row r="478">
          <cell r="B478" t="str">
            <v>May 2018</v>
          </cell>
          <cell r="C478" t="str">
            <v>LS</v>
          </cell>
          <cell r="E478">
            <v>0</v>
          </cell>
          <cell r="G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W478">
            <v>0</v>
          </cell>
          <cell r="AF478" t="str">
            <v>20160201LGUM_453CU</v>
          </cell>
          <cell r="AH478" t="str">
            <v>3CU</v>
          </cell>
        </row>
        <row r="479">
          <cell r="B479" t="str">
            <v>May 2018</v>
          </cell>
          <cell r="C479" t="str">
            <v>LS</v>
          </cell>
          <cell r="E479">
            <v>0</v>
          </cell>
          <cell r="G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W479">
            <v>0</v>
          </cell>
          <cell r="AF479" t="str">
            <v>20160201LGUM_454CU</v>
          </cell>
          <cell r="AH479" t="str">
            <v>4CU</v>
          </cell>
        </row>
        <row r="480">
          <cell r="B480" t="str">
            <v>May 2018</v>
          </cell>
          <cell r="C480" t="str">
            <v>LS</v>
          </cell>
          <cell r="E480">
            <v>0</v>
          </cell>
          <cell r="G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W480">
            <v>0</v>
          </cell>
          <cell r="AF480" t="str">
            <v>20160201LGUM_456CU</v>
          </cell>
          <cell r="AH480" t="str">
            <v>6CU</v>
          </cell>
        </row>
        <row r="481">
          <cell r="B481" t="str">
            <v>May 2018</v>
          </cell>
          <cell r="C481" t="str">
            <v>LS</v>
          </cell>
          <cell r="E481">
            <v>0</v>
          </cell>
          <cell r="G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W481">
            <v>0</v>
          </cell>
          <cell r="AF481" t="str">
            <v>20160201LGUM_490</v>
          </cell>
          <cell r="AH481" t="str">
            <v>490</v>
          </cell>
        </row>
        <row r="482">
          <cell r="B482" t="str">
            <v>May 2018</v>
          </cell>
          <cell r="C482" t="str">
            <v>LS</v>
          </cell>
          <cell r="E482">
            <v>0</v>
          </cell>
          <cell r="G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W482">
            <v>0</v>
          </cell>
          <cell r="AF482" t="str">
            <v>20160201LGUM_491</v>
          </cell>
          <cell r="AH482" t="str">
            <v>491</v>
          </cell>
        </row>
        <row r="483">
          <cell r="B483" t="str">
            <v>May 2018</v>
          </cell>
          <cell r="C483" t="str">
            <v>LS</v>
          </cell>
          <cell r="E483">
            <v>0</v>
          </cell>
          <cell r="G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W483">
            <v>0</v>
          </cell>
          <cell r="AF483" t="str">
            <v>20160201LGUM_492</v>
          </cell>
          <cell r="AH483" t="str">
            <v>492</v>
          </cell>
        </row>
        <row r="484">
          <cell r="B484" t="str">
            <v>May 2018</v>
          </cell>
          <cell r="C484" t="str">
            <v>LS</v>
          </cell>
          <cell r="E484">
            <v>0</v>
          </cell>
          <cell r="G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W484">
            <v>0</v>
          </cell>
          <cell r="AF484" t="str">
            <v>20160201LGUM_493</v>
          </cell>
          <cell r="AH484" t="str">
            <v>493</v>
          </cell>
        </row>
        <row r="485">
          <cell r="B485" t="str">
            <v>May 2018</v>
          </cell>
          <cell r="C485" t="str">
            <v>LS</v>
          </cell>
          <cell r="E485">
            <v>0</v>
          </cell>
          <cell r="G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W485">
            <v>0</v>
          </cell>
          <cell r="AF485" t="str">
            <v>20160201LGUM_496</v>
          </cell>
          <cell r="AH485" t="str">
            <v>496</v>
          </cell>
        </row>
        <row r="486">
          <cell r="B486" t="str">
            <v>May 2018</v>
          </cell>
          <cell r="C486" t="str">
            <v>LS</v>
          </cell>
          <cell r="E486">
            <v>0</v>
          </cell>
          <cell r="G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W486">
            <v>0</v>
          </cell>
          <cell r="AF486" t="str">
            <v>20160201LGUM_497</v>
          </cell>
          <cell r="AH486" t="str">
            <v>497</v>
          </cell>
        </row>
        <row r="487">
          <cell r="B487" t="str">
            <v>May 2018</v>
          </cell>
          <cell r="C487" t="str">
            <v>LS</v>
          </cell>
          <cell r="E487">
            <v>0</v>
          </cell>
          <cell r="G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W487">
            <v>0</v>
          </cell>
          <cell r="AF487" t="str">
            <v>20160201LGUM_498</v>
          </cell>
          <cell r="AH487" t="str">
            <v>498</v>
          </cell>
        </row>
        <row r="488">
          <cell r="B488" t="str">
            <v>May 2018</v>
          </cell>
          <cell r="C488" t="str">
            <v>LS</v>
          </cell>
          <cell r="E488">
            <v>0</v>
          </cell>
          <cell r="G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W488">
            <v>0</v>
          </cell>
          <cell r="AF488" t="str">
            <v>20160201LGUM_499</v>
          </cell>
          <cell r="AH488" t="str">
            <v>499</v>
          </cell>
        </row>
        <row r="489">
          <cell r="B489" t="str">
            <v>Jun 2018</v>
          </cell>
          <cell r="C489" t="str">
            <v>RLS</v>
          </cell>
          <cell r="E489">
            <v>78</v>
          </cell>
          <cell r="G489">
            <v>2722.3728363858736</v>
          </cell>
          <cell r="Q489">
            <v>718.1099999999999</v>
          </cell>
          <cell r="S489">
            <v>-10.220000000000001</v>
          </cell>
          <cell r="T489">
            <v>145.09</v>
          </cell>
          <cell r="U489">
            <v>-0.18</v>
          </cell>
          <cell r="W489">
            <v>852.8</v>
          </cell>
          <cell r="AF489" t="str">
            <v>20160201LGUM_201</v>
          </cell>
          <cell r="AH489" t="str">
            <v>201</v>
          </cell>
        </row>
        <row r="490">
          <cell r="B490" t="str">
            <v>Jun 2018</v>
          </cell>
          <cell r="C490" t="str">
            <v>RLS</v>
          </cell>
          <cell r="E490">
            <v>3716</v>
          </cell>
          <cell r="G490">
            <v>313532.62551742012</v>
          </cell>
          <cell r="Q490">
            <v>43884.68</v>
          </cell>
          <cell r="S490">
            <v>-624.54999999999995</v>
          </cell>
          <cell r="T490">
            <v>8866.27</v>
          </cell>
          <cell r="U490">
            <v>-11.28</v>
          </cell>
          <cell r="W490">
            <v>52115.12</v>
          </cell>
          <cell r="AF490" t="str">
            <v>20160201LGUM_203</v>
          </cell>
          <cell r="AH490" t="str">
            <v>203</v>
          </cell>
        </row>
        <row r="491">
          <cell r="B491" t="str">
            <v>Jun 2018</v>
          </cell>
          <cell r="C491" t="str">
            <v>RLS</v>
          </cell>
          <cell r="E491">
            <v>3737</v>
          </cell>
          <cell r="G491">
            <v>489090.09762306139</v>
          </cell>
          <cell r="Q491">
            <v>54538.94</v>
          </cell>
          <cell r="S491">
            <v>-776.18</v>
          </cell>
          <cell r="T491">
            <v>11018.81</v>
          </cell>
          <cell r="U491">
            <v>-14.02</v>
          </cell>
          <cell r="W491">
            <v>64767.55</v>
          </cell>
          <cell r="AF491" t="str">
            <v>20160201LGUM_204</v>
          </cell>
          <cell r="AH491" t="str">
            <v>204</v>
          </cell>
        </row>
        <row r="492">
          <cell r="B492" t="str">
            <v>Jun 2018</v>
          </cell>
          <cell r="C492" t="str">
            <v>RLS</v>
          </cell>
          <cell r="E492">
            <v>78</v>
          </cell>
          <cell r="G492">
            <v>2677.4925443505617</v>
          </cell>
          <cell r="Q492">
            <v>1020.2399999999999</v>
          </cell>
          <cell r="S492">
            <v>-14.52</v>
          </cell>
          <cell r="T492">
            <v>206.12</v>
          </cell>
          <cell r="U492">
            <v>-0.26</v>
          </cell>
          <cell r="W492">
            <v>1211.58</v>
          </cell>
          <cell r="AF492" t="str">
            <v>20160201LGUM_206</v>
          </cell>
          <cell r="AH492" t="str">
            <v>206</v>
          </cell>
        </row>
        <row r="493">
          <cell r="B493" t="str">
            <v>Jun 2018</v>
          </cell>
          <cell r="C493" t="str">
            <v>RLS</v>
          </cell>
          <cell r="E493">
            <v>795</v>
          </cell>
          <cell r="G493">
            <v>101698.74175201687</v>
          </cell>
          <cell r="Q493">
            <v>13566.05</v>
          </cell>
          <cell r="S493">
            <v>-193.07</v>
          </cell>
          <cell r="T493">
            <v>2740.82</v>
          </cell>
          <cell r="U493">
            <v>-3.49</v>
          </cell>
          <cell r="W493">
            <v>16110.31</v>
          </cell>
          <cell r="AF493" t="str">
            <v>20160201LGUM_207</v>
          </cell>
          <cell r="AH493" t="str">
            <v>207</v>
          </cell>
        </row>
        <row r="494">
          <cell r="B494" t="str">
            <v>Jun 2018</v>
          </cell>
          <cell r="C494" t="str">
            <v>RLS</v>
          </cell>
          <cell r="E494">
            <v>1468</v>
          </cell>
          <cell r="G494">
            <v>85767.332720750288</v>
          </cell>
          <cell r="Q494">
            <v>21887.88</v>
          </cell>
          <cell r="S494">
            <v>-311.5</v>
          </cell>
          <cell r="T494">
            <v>4422.13</v>
          </cell>
          <cell r="U494">
            <v>-5.63</v>
          </cell>
          <cell r="W494">
            <v>25992.880000000001</v>
          </cell>
          <cell r="AF494" t="str">
            <v>20160201LGUM_208</v>
          </cell>
          <cell r="AH494" t="str">
            <v>208</v>
          </cell>
        </row>
        <row r="495">
          <cell r="B495" t="str">
            <v>Jun 2018</v>
          </cell>
          <cell r="C495" t="str">
            <v>RLS</v>
          </cell>
          <cell r="E495">
            <v>46</v>
          </cell>
          <cell r="G495">
            <v>13806.710327838771</v>
          </cell>
          <cell r="Q495">
            <v>1396.3600000000001</v>
          </cell>
          <cell r="S495">
            <v>-19.87</v>
          </cell>
          <cell r="T495">
            <v>282.11</v>
          </cell>
          <cell r="U495">
            <v>-0.36</v>
          </cell>
          <cell r="W495">
            <v>1658.24</v>
          </cell>
          <cell r="AF495" t="str">
            <v>20160201LGUM_209</v>
          </cell>
          <cell r="AH495" t="str">
            <v>209</v>
          </cell>
        </row>
        <row r="496">
          <cell r="B496" t="str">
            <v>Jun 2018</v>
          </cell>
          <cell r="C496" t="str">
            <v>RLS</v>
          </cell>
          <cell r="E496">
            <v>360</v>
          </cell>
          <cell r="G496">
            <v>108691.3101793723</v>
          </cell>
          <cell r="Q496">
            <v>11221.55</v>
          </cell>
          <cell r="S496">
            <v>-159.69999999999999</v>
          </cell>
          <cell r="T496">
            <v>2267.16</v>
          </cell>
          <cell r="U496">
            <v>-2.88</v>
          </cell>
          <cell r="W496">
            <v>13326.13</v>
          </cell>
          <cell r="AF496" t="str">
            <v>20160201LGUM_210</v>
          </cell>
          <cell r="AH496" t="str">
            <v>210</v>
          </cell>
        </row>
        <row r="497">
          <cell r="B497" t="str">
            <v>Jun 2018</v>
          </cell>
          <cell r="C497" t="str">
            <v>RLS</v>
          </cell>
          <cell r="E497">
            <v>4081</v>
          </cell>
          <cell r="G497">
            <v>238698.56979297948</v>
          </cell>
          <cell r="Q497">
            <v>43215.46</v>
          </cell>
          <cell r="S497">
            <v>-615.03</v>
          </cell>
          <cell r="T497">
            <v>8731.07</v>
          </cell>
          <cell r="U497">
            <v>-11.11</v>
          </cell>
          <cell r="W497">
            <v>51320.39</v>
          </cell>
          <cell r="AF497" t="str">
            <v>20160201LGUM_252</v>
          </cell>
          <cell r="AH497" t="str">
            <v>252</v>
          </cell>
        </row>
        <row r="498">
          <cell r="B498" t="str">
            <v>Jun 2018</v>
          </cell>
          <cell r="C498" t="str">
            <v>RLS</v>
          </cell>
          <cell r="E498">
            <v>2201</v>
          </cell>
          <cell r="G498">
            <v>193356.33914208456</v>
          </cell>
          <cell r="Q498">
            <v>62596.43</v>
          </cell>
          <cell r="S498">
            <v>-890.85</v>
          </cell>
          <cell r="T498">
            <v>12646.71</v>
          </cell>
          <cell r="U498">
            <v>-16.09</v>
          </cell>
          <cell r="W498">
            <v>74336.2</v>
          </cell>
          <cell r="AF498" t="str">
            <v>20160201LGUM_266</v>
          </cell>
          <cell r="AH498" t="str">
            <v>266</v>
          </cell>
        </row>
        <row r="499">
          <cell r="B499" t="str">
            <v>Jun 2018</v>
          </cell>
          <cell r="C499" t="str">
            <v>RLS</v>
          </cell>
          <cell r="E499">
            <v>2511</v>
          </cell>
          <cell r="G499">
            <v>344769.30877399724</v>
          </cell>
          <cell r="Q499">
            <v>81961.08</v>
          </cell>
          <cell r="S499">
            <v>-1166.44</v>
          </cell>
          <cell r="T499">
            <v>16559.07</v>
          </cell>
          <cell r="U499">
            <v>-21.07</v>
          </cell>
          <cell r="W499">
            <v>97332.64</v>
          </cell>
          <cell r="AF499" t="str">
            <v>20160201LGUM_267</v>
          </cell>
          <cell r="AH499" t="str">
            <v>267</v>
          </cell>
        </row>
        <row r="500">
          <cell r="B500" t="str">
            <v>Jun 2018</v>
          </cell>
          <cell r="C500" t="str">
            <v>RLS</v>
          </cell>
          <cell r="E500">
            <v>18543</v>
          </cell>
          <cell r="G500">
            <v>743240.62357141811</v>
          </cell>
          <cell r="Q500">
            <v>338608.47</v>
          </cell>
          <cell r="S500">
            <v>-4818.95</v>
          </cell>
          <cell r="T500">
            <v>68411.009999999995</v>
          </cell>
          <cell r="U500">
            <v>-87.05</v>
          </cell>
          <cell r="W500">
            <v>402113.48</v>
          </cell>
          <cell r="AF500" t="str">
            <v>20160201LGUM_274</v>
          </cell>
          <cell r="AH500" t="str">
            <v>274</v>
          </cell>
        </row>
        <row r="501">
          <cell r="B501" t="str">
            <v>Jun 2018</v>
          </cell>
          <cell r="C501" t="str">
            <v>RLS</v>
          </cell>
          <cell r="E501">
            <v>565</v>
          </cell>
          <cell r="G501">
            <v>32117.869478246044</v>
          </cell>
          <cell r="Q501">
            <v>14610.910000000002</v>
          </cell>
          <cell r="S501">
            <v>-207.94</v>
          </cell>
          <cell r="T501">
            <v>2951.92</v>
          </cell>
          <cell r="U501">
            <v>-3.76</v>
          </cell>
          <cell r="W501">
            <v>17351.13</v>
          </cell>
          <cell r="AF501" t="str">
            <v>20160201LGUM_275</v>
          </cell>
          <cell r="AH501" t="str">
            <v>275</v>
          </cell>
        </row>
        <row r="502">
          <cell r="B502" t="str">
            <v>Jun 2018</v>
          </cell>
          <cell r="C502" t="str">
            <v>RLS</v>
          </cell>
          <cell r="E502">
            <v>1427</v>
          </cell>
          <cell r="G502">
            <v>43770.32578838984</v>
          </cell>
          <cell r="Q502">
            <v>21690.400000000001</v>
          </cell>
          <cell r="S502">
            <v>-308.69</v>
          </cell>
          <cell r="T502">
            <v>4382.2299999999996</v>
          </cell>
          <cell r="U502">
            <v>-5.58</v>
          </cell>
          <cell r="W502">
            <v>25758.36</v>
          </cell>
          <cell r="AF502" t="str">
            <v>20160201LGUM_276</v>
          </cell>
          <cell r="AH502" t="str">
            <v>276</v>
          </cell>
        </row>
        <row r="503">
          <cell r="B503" t="str">
            <v>Jun 2018</v>
          </cell>
          <cell r="C503" t="str">
            <v>RLS</v>
          </cell>
          <cell r="E503">
            <v>2518</v>
          </cell>
          <cell r="G503">
            <v>139697.02412815794</v>
          </cell>
          <cell r="Q503">
            <v>58250.109999999993</v>
          </cell>
          <cell r="S503">
            <v>-828.99</v>
          </cell>
          <cell r="T503">
            <v>11768.61</v>
          </cell>
          <cell r="U503">
            <v>-14.97</v>
          </cell>
          <cell r="W503">
            <v>69174.759999999995</v>
          </cell>
          <cell r="AF503" t="str">
            <v>20160201LGUM_277</v>
          </cell>
          <cell r="AH503" t="str">
            <v>277</v>
          </cell>
        </row>
        <row r="504">
          <cell r="B504" t="str">
            <v>Jun 2018</v>
          </cell>
          <cell r="C504" t="str">
            <v>RLS</v>
          </cell>
          <cell r="E504">
            <v>19</v>
          </cell>
          <cell r="G504">
            <v>5764.3809233647007</v>
          </cell>
          <cell r="Q504">
            <v>1448.56</v>
          </cell>
          <cell r="S504">
            <v>-20.62</v>
          </cell>
          <cell r="T504">
            <v>292.66000000000003</v>
          </cell>
          <cell r="U504">
            <v>-0.37</v>
          </cell>
          <cell r="W504">
            <v>1720.23</v>
          </cell>
          <cell r="AF504" t="str">
            <v>20160201LGUM_278</v>
          </cell>
          <cell r="AH504" t="str">
            <v>278</v>
          </cell>
        </row>
        <row r="505">
          <cell r="B505" t="str">
            <v>Jun 2018</v>
          </cell>
          <cell r="C505" t="str">
            <v>RLS</v>
          </cell>
          <cell r="E505">
            <v>12</v>
          </cell>
          <cell r="G505">
            <v>3768.84988969705</v>
          </cell>
          <cell r="Q505">
            <v>541.31000000000006</v>
          </cell>
          <cell r="S505">
            <v>-7.7</v>
          </cell>
          <cell r="T505">
            <v>109.37</v>
          </cell>
          <cell r="U505">
            <v>-0.14000000000000001</v>
          </cell>
          <cell r="W505">
            <v>642.84</v>
          </cell>
          <cell r="AF505" t="str">
            <v>20160201LGUM_279</v>
          </cell>
          <cell r="AH505" t="str">
            <v>279</v>
          </cell>
        </row>
        <row r="506">
          <cell r="B506" t="str">
            <v>Jun 2018</v>
          </cell>
          <cell r="C506" t="str">
            <v>RLS</v>
          </cell>
          <cell r="E506">
            <v>51</v>
          </cell>
          <cell r="G506">
            <v>1516.0781577782209</v>
          </cell>
          <cell r="Q506">
            <v>1776.43</v>
          </cell>
          <cell r="S506">
            <v>-25.28</v>
          </cell>
          <cell r="T506">
            <v>358.9</v>
          </cell>
          <cell r="U506">
            <v>-0.46</v>
          </cell>
          <cell r="W506">
            <v>2109.59</v>
          </cell>
          <cell r="AF506" t="str">
            <v>20160201LGUM_280</v>
          </cell>
          <cell r="AH506" t="str">
            <v>280</v>
          </cell>
        </row>
        <row r="507">
          <cell r="B507" t="str">
            <v>Jun 2018</v>
          </cell>
          <cell r="C507" t="str">
            <v>RLS</v>
          </cell>
          <cell r="E507">
            <v>270</v>
          </cell>
          <cell r="G507">
            <v>10668.373809174396</v>
          </cell>
          <cell r="Q507">
            <v>9562.59</v>
          </cell>
          <cell r="S507">
            <v>-136.09</v>
          </cell>
          <cell r="T507">
            <v>1931.99</v>
          </cell>
          <cell r="U507">
            <v>-2.46</v>
          </cell>
          <cell r="W507">
            <v>11356.03</v>
          </cell>
          <cell r="AF507" t="str">
            <v>20160201LGUM_281</v>
          </cell>
          <cell r="AH507" t="str">
            <v>281</v>
          </cell>
        </row>
        <row r="508">
          <cell r="B508" t="str">
            <v>Jun 2018</v>
          </cell>
          <cell r="C508" t="str">
            <v>RLS</v>
          </cell>
          <cell r="E508">
            <v>118</v>
          </cell>
          <cell r="G508">
            <v>3546.6377120587977</v>
          </cell>
          <cell r="Q508">
            <v>3416.3599999999997</v>
          </cell>
          <cell r="S508">
            <v>-48.62</v>
          </cell>
          <cell r="T508">
            <v>690.22</v>
          </cell>
          <cell r="U508">
            <v>-0.88</v>
          </cell>
          <cell r="W508">
            <v>4057.08</v>
          </cell>
          <cell r="AF508" t="str">
            <v>20160201LGUM_282</v>
          </cell>
          <cell r="AH508" t="str">
            <v>282</v>
          </cell>
        </row>
        <row r="509">
          <cell r="B509" t="str">
            <v>Jun 2018</v>
          </cell>
          <cell r="C509" t="str">
            <v>RLS</v>
          </cell>
          <cell r="E509">
            <v>83</v>
          </cell>
          <cell r="G509">
            <v>3429.5110962593253</v>
          </cell>
          <cell r="Q509">
            <v>3122.0899999999997</v>
          </cell>
          <cell r="S509">
            <v>-44.43</v>
          </cell>
          <cell r="T509">
            <v>630.78</v>
          </cell>
          <cell r="U509">
            <v>-0.8</v>
          </cell>
          <cell r="W509">
            <v>3707.64</v>
          </cell>
          <cell r="AF509" t="str">
            <v>20160201LGUM_283</v>
          </cell>
          <cell r="AH509" t="str">
            <v>283</v>
          </cell>
        </row>
        <row r="510">
          <cell r="B510" t="str">
            <v>Jun 2018</v>
          </cell>
          <cell r="C510" t="str">
            <v>RLS</v>
          </cell>
          <cell r="E510">
            <v>513</v>
          </cell>
          <cell r="G510">
            <v>43216.43730619795</v>
          </cell>
          <cell r="Q510">
            <v>10224.09</v>
          </cell>
          <cell r="S510">
            <v>-145.51</v>
          </cell>
          <cell r="T510">
            <v>2065.63</v>
          </cell>
          <cell r="U510">
            <v>-2.63</v>
          </cell>
          <cell r="W510">
            <v>12141.58</v>
          </cell>
          <cell r="AF510" t="str">
            <v>20160201LGUM_314</v>
          </cell>
          <cell r="AH510" t="str">
            <v>314</v>
          </cell>
        </row>
        <row r="511">
          <cell r="B511" t="str">
            <v>Jun 2018</v>
          </cell>
          <cell r="C511" t="str">
            <v>RLS</v>
          </cell>
          <cell r="E511">
            <v>513</v>
          </cell>
          <cell r="G511">
            <v>67260.232783164451</v>
          </cell>
          <cell r="Q511">
            <v>12235.04</v>
          </cell>
          <cell r="S511">
            <v>-174.12</v>
          </cell>
          <cell r="T511">
            <v>2471.92</v>
          </cell>
          <cell r="U511">
            <v>-3.15</v>
          </cell>
          <cell r="W511">
            <v>14529.69</v>
          </cell>
          <cell r="AF511" t="str">
            <v>20160201LGUM_315</v>
          </cell>
          <cell r="AH511" t="str">
            <v>315</v>
          </cell>
        </row>
        <row r="512">
          <cell r="B512" t="str">
            <v>Jun 2018</v>
          </cell>
          <cell r="C512" t="str">
            <v>RLS</v>
          </cell>
          <cell r="E512">
            <v>53</v>
          </cell>
          <cell r="G512">
            <v>3168.9864742006853</v>
          </cell>
          <cell r="Q512">
            <v>958.76</v>
          </cell>
          <cell r="S512">
            <v>-13.64</v>
          </cell>
          <cell r="T512">
            <v>193.71</v>
          </cell>
          <cell r="U512">
            <v>-0.25</v>
          </cell>
          <cell r="W512">
            <v>1138.58</v>
          </cell>
          <cell r="AF512" t="str">
            <v>20160201LGUM_318</v>
          </cell>
          <cell r="AH512" t="str">
            <v>318</v>
          </cell>
        </row>
        <row r="513">
          <cell r="B513" t="str">
            <v>Jun 2018</v>
          </cell>
          <cell r="C513" t="str">
            <v>RLS</v>
          </cell>
          <cell r="E513">
            <v>0</v>
          </cell>
          <cell r="G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W513">
            <v>0</v>
          </cell>
          <cell r="AF513" t="str">
            <v>20160201LGUM_347</v>
          </cell>
          <cell r="AH513" t="str">
            <v>347</v>
          </cell>
        </row>
        <row r="514">
          <cell r="B514" t="str">
            <v>Jun 2018</v>
          </cell>
          <cell r="C514" t="str">
            <v>RLS</v>
          </cell>
          <cell r="E514">
            <v>41</v>
          </cell>
          <cell r="G514">
            <v>3529.1234517523344</v>
          </cell>
          <cell r="Q514">
            <v>571.13</v>
          </cell>
          <cell r="S514">
            <v>-8.1300000000000008</v>
          </cell>
          <cell r="T514">
            <v>115.39</v>
          </cell>
          <cell r="U514">
            <v>-0.15</v>
          </cell>
          <cell r="W514">
            <v>678.24</v>
          </cell>
          <cell r="AF514" t="str">
            <v>20160201LGUM_348</v>
          </cell>
          <cell r="AH514" t="str">
            <v>348</v>
          </cell>
        </row>
        <row r="515">
          <cell r="B515" t="str">
            <v>Jun 2018</v>
          </cell>
          <cell r="C515" t="str">
            <v>RLS</v>
          </cell>
          <cell r="E515">
            <v>18</v>
          </cell>
          <cell r="G515">
            <v>513.38675523320251</v>
          </cell>
          <cell r="Q515">
            <v>172.26</v>
          </cell>
          <cell r="S515">
            <v>-2.4500000000000002</v>
          </cell>
          <cell r="T515">
            <v>34.799999999999997</v>
          </cell>
          <cell r="U515">
            <v>-0.04</v>
          </cell>
          <cell r="W515">
            <v>204.57</v>
          </cell>
          <cell r="AF515" t="str">
            <v>20160201LGUM_349</v>
          </cell>
          <cell r="AH515" t="str">
            <v>349</v>
          </cell>
        </row>
        <row r="516">
          <cell r="B516" t="str">
            <v>Jun 2018</v>
          </cell>
          <cell r="C516" t="str">
            <v>LS</v>
          </cell>
          <cell r="E516">
            <v>50</v>
          </cell>
          <cell r="G516">
            <v>713.70610748837532</v>
          </cell>
          <cell r="Q516">
            <v>1344.83</v>
          </cell>
          <cell r="S516">
            <v>-19.14</v>
          </cell>
          <cell r="T516">
            <v>271.7</v>
          </cell>
          <cell r="U516">
            <v>-0.35</v>
          </cell>
          <cell r="W516">
            <v>1597.04</v>
          </cell>
          <cell r="AF516" t="str">
            <v>20160201LGUM_400</v>
          </cell>
          <cell r="AH516" t="str">
            <v>400</v>
          </cell>
        </row>
        <row r="517">
          <cell r="B517" t="str">
            <v>Jun 2018</v>
          </cell>
          <cell r="C517" t="str">
            <v>LS</v>
          </cell>
          <cell r="E517">
            <v>9</v>
          </cell>
          <cell r="G517">
            <v>255.05141571287035</v>
          </cell>
          <cell r="Q517">
            <v>262.3</v>
          </cell>
          <cell r="S517">
            <v>-3.73</v>
          </cell>
          <cell r="T517">
            <v>52.99</v>
          </cell>
          <cell r="U517">
            <v>-7.0000000000000007E-2</v>
          </cell>
          <cell r="W517">
            <v>311.49</v>
          </cell>
          <cell r="AF517" t="str">
            <v>20160201LGUM_401</v>
          </cell>
          <cell r="AH517" t="str">
            <v>401</v>
          </cell>
        </row>
        <row r="518">
          <cell r="B518" t="str">
            <v>Jun 2018</v>
          </cell>
          <cell r="C518" t="str">
            <v>LS</v>
          </cell>
          <cell r="E518">
            <v>229</v>
          </cell>
          <cell r="G518">
            <v>5472.1117045005958</v>
          </cell>
          <cell r="Q518">
            <v>4767.78</v>
          </cell>
          <cell r="S518">
            <v>-67.849999999999994</v>
          </cell>
          <cell r="T518">
            <v>963.26</v>
          </cell>
          <cell r="U518">
            <v>-1.23</v>
          </cell>
          <cell r="W518">
            <v>5661.96</v>
          </cell>
          <cell r="AF518" t="str">
            <v>20160201LGUM_412</v>
          </cell>
          <cell r="AH518" t="str">
            <v>412</v>
          </cell>
        </row>
        <row r="519">
          <cell r="B519" t="str">
            <v>Jun 2018</v>
          </cell>
          <cell r="C519" t="str">
            <v>LS</v>
          </cell>
          <cell r="E519">
            <v>2585</v>
          </cell>
          <cell r="G519">
            <v>84337.731223235241</v>
          </cell>
          <cell r="Q519">
            <v>55743.909999999996</v>
          </cell>
          <cell r="S519">
            <v>-793.33</v>
          </cell>
          <cell r="T519">
            <v>11262.26</v>
          </cell>
          <cell r="U519">
            <v>-14.33</v>
          </cell>
          <cell r="W519">
            <v>66198.509999999995</v>
          </cell>
          <cell r="AF519" t="str">
            <v>20160201LGUM_413</v>
          </cell>
          <cell r="AH519" t="str">
            <v>413</v>
          </cell>
        </row>
        <row r="520">
          <cell r="B520" t="str">
            <v>Jun 2018</v>
          </cell>
          <cell r="C520" t="str">
            <v>LS</v>
          </cell>
          <cell r="E520">
            <v>51</v>
          </cell>
          <cell r="G520">
            <v>1171.2661579947264</v>
          </cell>
          <cell r="Q520">
            <v>1081.71</v>
          </cell>
          <cell r="S520">
            <v>-15.39</v>
          </cell>
          <cell r="T520">
            <v>218.54</v>
          </cell>
          <cell r="U520">
            <v>-0.28000000000000003</v>
          </cell>
          <cell r="W520">
            <v>1284.58</v>
          </cell>
          <cell r="AF520" t="str">
            <v>20160201LGUM_415</v>
          </cell>
          <cell r="AH520" t="str">
            <v>415</v>
          </cell>
        </row>
        <row r="521">
          <cell r="B521" t="str">
            <v>Jun 2018</v>
          </cell>
          <cell r="C521" t="str">
            <v>LS</v>
          </cell>
          <cell r="E521">
            <v>2095</v>
          </cell>
          <cell r="G521">
            <v>68371.293671355714</v>
          </cell>
          <cell r="Q521">
            <v>49524.39</v>
          </cell>
          <cell r="S521">
            <v>-704.81</v>
          </cell>
          <cell r="T521">
            <v>10005.700000000001</v>
          </cell>
          <cell r="U521">
            <v>-12.73</v>
          </cell>
          <cell r="W521">
            <v>58812.55</v>
          </cell>
          <cell r="AF521" t="str">
            <v>20160201LGUM_416</v>
          </cell>
          <cell r="AH521" t="str">
            <v>416</v>
          </cell>
        </row>
        <row r="522">
          <cell r="B522" t="str">
            <v>Jun 2018</v>
          </cell>
          <cell r="C522" t="str">
            <v>RLS</v>
          </cell>
          <cell r="E522">
            <v>44</v>
          </cell>
          <cell r="G522">
            <v>1440.5479102065981</v>
          </cell>
          <cell r="Q522">
            <v>1089</v>
          </cell>
          <cell r="S522">
            <v>-15.5</v>
          </cell>
          <cell r="T522">
            <v>220.02</v>
          </cell>
          <cell r="U522">
            <v>-0.28000000000000003</v>
          </cell>
          <cell r="W522">
            <v>1293.24</v>
          </cell>
          <cell r="AF522" t="str">
            <v>20160201LGUM_417</v>
          </cell>
          <cell r="AH522" t="str">
            <v>417</v>
          </cell>
        </row>
        <row r="523">
          <cell r="B523" t="str">
            <v>Jun 2018</v>
          </cell>
          <cell r="C523" t="str">
            <v>RLS</v>
          </cell>
          <cell r="E523">
            <v>134</v>
          </cell>
          <cell r="G523">
            <v>6635.715373611245</v>
          </cell>
          <cell r="Q523">
            <v>3524.2099999999996</v>
          </cell>
          <cell r="S523">
            <v>-50.16</v>
          </cell>
          <cell r="T523">
            <v>712.01</v>
          </cell>
          <cell r="U523">
            <v>-0.91</v>
          </cell>
          <cell r="W523">
            <v>4185.1499999999996</v>
          </cell>
          <cell r="AF523" t="str">
            <v>20160201LGUM_419</v>
          </cell>
          <cell r="AH523" t="str">
            <v>419</v>
          </cell>
        </row>
        <row r="524">
          <cell r="B524" t="str">
            <v>Jun 2018</v>
          </cell>
          <cell r="C524" t="str">
            <v>LS</v>
          </cell>
          <cell r="E524">
            <v>64</v>
          </cell>
          <cell r="G524">
            <v>3276.2613185777723</v>
          </cell>
          <cell r="Q524">
            <v>1975.04</v>
          </cell>
          <cell r="S524">
            <v>-28.11</v>
          </cell>
          <cell r="T524">
            <v>399.03</v>
          </cell>
          <cell r="U524">
            <v>-0.51</v>
          </cell>
          <cell r="W524">
            <v>2345.4499999999998</v>
          </cell>
          <cell r="AF524" t="str">
            <v>20160201LGUM_420</v>
          </cell>
          <cell r="AH524" t="str">
            <v>420</v>
          </cell>
        </row>
        <row r="525">
          <cell r="B525" t="str">
            <v>Jun 2018</v>
          </cell>
          <cell r="C525" t="str">
            <v>LS</v>
          </cell>
          <cell r="E525">
            <v>205</v>
          </cell>
          <cell r="G525">
            <v>16806.027405320594</v>
          </cell>
          <cell r="Q525">
            <v>6961.7999999999993</v>
          </cell>
          <cell r="S525">
            <v>-99.08</v>
          </cell>
          <cell r="T525">
            <v>1406.53</v>
          </cell>
          <cell r="U525">
            <v>-1.79</v>
          </cell>
          <cell r="W525">
            <v>8267.4599999999991</v>
          </cell>
          <cell r="AF525" t="str">
            <v>20160201LGUM_421</v>
          </cell>
          <cell r="AH525" t="str">
            <v>421</v>
          </cell>
        </row>
        <row r="526">
          <cell r="B526" t="str">
            <v>Jun 2018</v>
          </cell>
          <cell r="C526" t="str">
            <v>LS</v>
          </cell>
          <cell r="E526">
            <v>479</v>
          </cell>
          <cell r="G526">
            <v>61990.62971345734</v>
          </cell>
          <cell r="Q526">
            <v>18982.77</v>
          </cell>
          <cell r="S526">
            <v>-270.16000000000003</v>
          </cell>
          <cell r="T526">
            <v>3835.2</v>
          </cell>
          <cell r="U526">
            <v>-4.88</v>
          </cell>
          <cell r="W526">
            <v>22542.93</v>
          </cell>
          <cell r="AF526" t="str">
            <v>20160201LGUM_422</v>
          </cell>
          <cell r="AH526" t="str">
            <v>422</v>
          </cell>
        </row>
        <row r="527">
          <cell r="B527" t="str">
            <v>Jun 2018</v>
          </cell>
          <cell r="C527" t="str">
            <v>LS</v>
          </cell>
          <cell r="E527">
            <v>25</v>
          </cell>
          <cell r="G527">
            <v>1269.783872218582</v>
          </cell>
          <cell r="Q527">
            <v>683</v>
          </cell>
          <cell r="S527">
            <v>-9.7200000000000006</v>
          </cell>
          <cell r="T527">
            <v>137.99</v>
          </cell>
          <cell r="U527">
            <v>-0.18</v>
          </cell>
          <cell r="W527">
            <v>811.09</v>
          </cell>
          <cell r="AF527" t="str">
            <v>20160201LGUM_423</v>
          </cell>
          <cell r="AH527" t="str">
            <v>423</v>
          </cell>
        </row>
        <row r="528">
          <cell r="B528" t="str">
            <v>Jun 2018</v>
          </cell>
          <cell r="C528" t="str">
            <v>LS</v>
          </cell>
          <cell r="E528">
            <v>35</v>
          </cell>
          <cell r="G528">
            <v>4502.2595400301961</v>
          </cell>
          <cell r="Q528">
            <v>1234.46</v>
          </cell>
          <cell r="S528">
            <v>-17.57</v>
          </cell>
          <cell r="T528">
            <v>249.4</v>
          </cell>
          <cell r="U528">
            <v>-0.32</v>
          </cell>
          <cell r="W528">
            <v>1465.97</v>
          </cell>
          <cell r="AF528" t="str">
            <v>20160201LGUM_425</v>
          </cell>
          <cell r="AH528" t="str">
            <v>425</v>
          </cell>
        </row>
        <row r="529">
          <cell r="B529" t="str">
            <v>Jun 2018</v>
          </cell>
          <cell r="C529" t="str">
            <v>RLS</v>
          </cell>
          <cell r="E529">
            <v>37</v>
          </cell>
          <cell r="G529">
            <v>824.26487567292429</v>
          </cell>
          <cell r="Q529">
            <v>1267.6299999999999</v>
          </cell>
          <cell r="S529">
            <v>-18.04</v>
          </cell>
          <cell r="T529">
            <v>256.10000000000002</v>
          </cell>
          <cell r="U529">
            <v>-0.33</v>
          </cell>
          <cell r="W529">
            <v>1505.36</v>
          </cell>
          <cell r="AF529" t="str">
            <v>20160201LGUM_426</v>
          </cell>
          <cell r="AH529" t="str">
            <v>426</v>
          </cell>
        </row>
        <row r="530">
          <cell r="B530" t="str">
            <v>Jun 2018</v>
          </cell>
          <cell r="C530" t="str">
            <v>LS</v>
          </cell>
          <cell r="E530">
            <v>58</v>
          </cell>
          <cell r="G530">
            <v>1303.7177515623546</v>
          </cell>
          <cell r="Q530">
            <v>2156.33</v>
          </cell>
          <cell r="S530">
            <v>-30.69</v>
          </cell>
          <cell r="T530">
            <v>435.66</v>
          </cell>
          <cell r="U530">
            <v>-0.55000000000000004</v>
          </cell>
          <cell r="W530">
            <v>2560.75</v>
          </cell>
          <cell r="AF530" t="str">
            <v>20160201LGUM_427</v>
          </cell>
          <cell r="AH530" t="str">
            <v>427</v>
          </cell>
        </row>
        <row r="531">
          <cell r="B531" t="str">
            <v>Jun 2018</v>
          </cell>
          <cell r="C531" t="str">
            <v>RLS</v>
          </cell>
          <cell r="E531">
            <v>301</v>
          </cell>
          <cell r="G531">
            <v>9501.4862162562858</v>
          </cell>
          <cell r="Q531">
            <v>10873.8</v>
          </cell>
          <cell r="S531">
            <v>-154.75</v>
          </cell>
          <cell r="T531">
            <v>2196.9</v>
          </cell>
          <cell r="U531">
            <v>-2.8</v>
          </cell>
          <cell r="W531">
            <v>12913.15</v>
          </cell>
          <cell r="AF531" t="str">
            <v>20160201LGUM_428</v>
          </cell>
          <cell r="AH531" t="str">
            <v>428</v>
          </cell>
        </row>
        <row r="532">
          <cell r="B532" t="str">
            <v>Jun 2018</v>
          </cell>
          <cell r="C532" t="str">
            <v>LS</v>
          </cell>
          <cell r="E532">
            <v>231</v>
          </cell>
          <cell r="G532">
            <v>7346.1375572921579</v>
          </cell>
          <cell r="Q532">
            <v>9351.6500000000015</v>
          </cell>
          <cell r="S532">
            <v>-133.09</v>
          </cell>
          <cell r="T532">
            <v>1889.37</v>
          </cell>
          <cell r="U532">
            <v>-2.4</v>
          </cell>
          <cell r="W532">
            <v>11105.53</v>
          </cell>
          <cell r="AF532" t="str">
            <v>20160201LGUM_429</v>
          </cell>
          <cell r="AH532" t="str">
            <v>429</v>
          </cell>
        </row>
        <row r="533">
          <cell r="B533" t="str">
            <v>Jun 2018</v>
          </cell>
          <cell r="C533" t="str">
            <v>RLS</v>
          </cell>
          <cell r="E533">
            <v>14</v>
          </cell>
          <cell r="G533">
            <v>327.29773947703109</v>
          </cell>
          <cell r="Q533">
            <v>466.19</v>
          </cell>
          <cell r="S533">
            <v>-6.63</v>
          </cell>
          <cell r="T533">
            <v>94.19</v>
          </cell>
          <cell r="U533">
            <v>-0.12</v>
          </cell>
          <cell r="W533">
            <v>553.63</v>
          </cell>
          <cell r="AF533" t="str">
            <v>20160201LGUM_430</v>
          </cell>
          <cell r="AH533" t="str">
            <v>430</v>
          </cell>
        </row>
        <row r="534">
          <cell r="B534" t="str">
            <v>Jun 2018</v>
          </cell>
          <cell r="C534" t="str">
            <v>LS</v>
          </cell>
          <cell r="E534">
            <v>56</v>
          </cell>
          <cell r="G534">
            <v>1279.6356436409676</v>
          </cell>
          <cell r="Q534">
            <v>2090.6800000000003</v>
          </cell>
          <cell r="S534">
            <v>-29.75</v>
          </cell>
          <cell r="T534">
            <v>422.39</v>
          </cell>
          <cell r="U534">
            <v>-0.54</v>
          </cell>
          <cell r="W534">
            <v>2482.7800000000002</v>
          </cell>
          <cell r="AF534" t="str">
            <v>20160201LGUM_431</v>
          </cell>
          <cell r="AH534" t="str">
            <v>431</v>
          </cell>
        </row>
        <row r="535">
          <cell r="B535" t="str">
            <v>Jun 2018</v>
          </cell>
          <cell r="C535" t="str">
            <v>RLS</v>
          </cell>
          <cell r="E535">
            <v>11</v>
          </cell>
          <cell r="G535">
            <v>363.42090135911138</v>
          </cell>
          <cell r="Q535">
            <v>392.97</v>
          </cell>
          <cell r="S535">
            <v>-5.59</v>
          </cell>
          <cell r="T535">
            <v>79.400000000000006</v>
          </cell>
          <cell r="U535">
            <v>-0.1</v>
          </cell>
          <cell r="W535">
            <v>466.68</v>
          </cell>
          <cell r="AF535" t="str">
            <v>20160201LGUM_432</v>
          </cell>
          <cell r="AH535" t="str">
            <v>432</v>
          </cell>
        </row>
        <row r="536">
          <cell r="B536" t="str">
            <v>Jun 2018</v>
          </cell>
          <cell r="C536" t="str">
            <v>LS</v>
          </cell>
          <cell r="E536">
            <v>231</v>
          </cell>
          <cell r="G536">
            <v>7578.2015063527961</v>
          </cell>
          <cell r="Q536">
            <v>9307.9499999999989</v>
          </cell>
          <cell r="S536">
            <v>-132.47</v>
          </cell>
          <cell r="T536">
            <v>1880.54</v>
          </cell>
          <cell r="U536">
            <v>-2.39</v>
          </cell>
          <cell r="W536">
            <v>11053.63</v>
          </cell>
          <cell r="AF536" t="str">
            <v>20160201LGUM_433</v>
          </cell>
          <cell r="AH536" t="str">
            <v>433</v>
          </cell>
        </row>
        <row r="537">
          <cell r="B537" t="str">
            <v>Jun 2018</v>
          </cell>
          <cell r="C537" t="str">
            <v>LS</v>
          </cell>
          <cell r="E537">
            <v>0</v>
          </cell>
          <cell r="G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W537">
            <v>0</v>
          </cell>
          <cell r="AF537" t="str">
            <v>20160201LGUM_439</v>
          </cell>
          <cell r="AH537" t="str">
            <v>439</v>
          </cell>
        </row>
        <row r="538">
          <cell r="B538" t="str">
            <v>Jun 2018</v>
          </cell>
          <cell r="C538" t="str">
            <v>LS</v>
          </cell>
          <cell r="E538">
            <v>11</v>
          </cell>
          <cell r="G538">
            <v>874.61837405400604</v>
          </cell>
          <cell r="Q538">
            <v>213.06</v>
          </cell>
          <cell r="S538">
            <v>-3.03</v>
          </cell>
          <cell r="T538">
            <v>43.05</v>
          </cell>
          <cell r="U538">
            <v>-0.05</v>
          </cell>
          <cell r="W538">
            <v>253.03</v>
          </cell>
          <cell r="AF538" t="str">
            <v>20160201LGUM_440</v>
          </cell>
          <cell r="AH538" t="str">
            <v>440</v>
          </cell>
        </row>
        <row r="539">
          <cell r="B539" t="str">
            <v>Jun 2018</v>
          </cell>
          <cell r="C539" t="str">
            <v>LS</v>
          </cell>
          <cell r="E539">
            <v>44</v>
          </cell>
          <cell r="G539">
            <v>5569.5347774552974</v>
          </cell>
          <cell r="Q539">
            <v>1036.21</v>
          </cell>
          <cell r="S539">
            <v>-14.75</v>
          </cell>
          <cell r="T539">
            <v>209.35</v>
          </cell>
          <cell r="U539">
            <v>-0.27</v>
          </cell>
          <cell r="W539">
            <v>1230.54</v>
          </cell>
          <cell r="AF539" t="str">
            <v>20160201LGUM_441</v>
          </cell>
          <cell r="AH539" t="str">
            <v>441</v>
          </cell>
        </row>
        <row r="540">
          <cell r="B540" t="str">
            <v>Jun 2018</v>
          </cell>
          <cell r="C540" t="str">
            <v>LS</v>
          </cell>
          <cell r="E540">
            <v>7252</v>
          </cell>
          <cell r="G540">
            <v>370033.62926607038</v>
          </cell>
          <cell r="Q540">
            <v>101036.58</v>
          </cell>
          <cell r="S540">
            <v>-1437.92</v>
          </cell>
          <cell r="T540">
            <v>20413</v>
          </cell>
          <cell r="U540">
            <v>-25.97</v>
          </cell>
          <cell r="W540">
            <v>119985.69</v>
          </cell>
          <cell r="AF540" t="str">
            <v>20160201LGUM_452</v>
          </cell>
          <cell r="AH540" t="str">
            <v>452</v>
          </cell>
        </row>
        <row r="541">
          <cell r="B541" t="str">
            <v>Jun 2018</v>
          </cell>
          <cell r="C541" t="str">
            <v>LS</v>
          </cell>
          <cell r="E541">
            <v>10447</v>
          </cell>
          <cell r="G541">
            <v>870783.84568815969</v>
          </cell>
          <cell r="Q541">
            <v>170075.78000000003</v>
          </cell>
          <cell r="S541">
            <v>-2420.46</v>
          </cell>
          <cell r="T541">
            <v>34361.379999999997</v>
          </cell>
          <cell r="U541">
            <v>-43.72</v>
          </cell>
          <cell r="W541">
            <v>201972.98</v>
          </cell>
          <cell r="AF541" t="str">
            <v>20160201LGUM_453</v>
          </cell>
          <cell r="AH541" t="str">
            <v>453</v>
          </cell>
        </row>
        <row r="542">
          <cell r="B542" t="str">
            <v>Jun 2018</v>
          </cell>
          <cell r="C542" t="str">
            <v>LS</v>
          </cell>
          <cell r="E542">
            <v>5990</v>
          </cell>
          <cell r="G542">
            <v>787495.87544204318</v>
          </cell>
          <cell r="Q542">
            <v>114311.06000000001</v>
          </cell>
          <cell r="S542">
            <v>-1626.83</v>
          </cell>
          <cell r="T542">
            <v>23094.92</v>
          </cell>
          <cell r="U542">
            <v>-29.39</v>
          </cell>
          <cell r="W542">
            <v>135749.76000000001</v>
          </cell>
          <cell r="AF542" t="str">
            <v>20160201LGUM_454</v>
          </cell>
          <cell r="AH542" t="str">
            <v>454</v>
          </cell>
        </row>
        <row r="543">
          <cell r="B543" t="str">
            <v>Jun 2018</v>
          </cell>
          <cell r="C543" t="str">
            <v>LS</v>
          </cell>
          <cell r="E543">
            <v>450</v>
          </cell>
          <cell r="G543">
            <v>22667.831401639996</v>
          </cell>
          <cell r="Q543">
            <v>6834.41</v>
          </cell>
          <cell r="S543">
            <v>-97.26</v>
          </cell>
          <cell r="T543">
            <v>1380.8</v>
          </cell>
          <cell r="U543">
            <v>-1.76</v>
          </cell>
          <cell r="W543">
            <v>8116.19</v>
          </cell>
          <cell r="AF543" t="str">
            <v>20160201LGUM_455</v>
          </cell>
          <cell r="AH543" t="str">
            <v>455</v>
          </cell>
        </row>
        <row r="544">
          <cell r="B544" t="str">
            <v>Jun 2018</v>
          </cell>
          <cell r="C544" t="str">
            <v>LS</v>
          </cell>
          <cell r="E544">
            <v>14422</v>
          </cell>
          <cell r="G544">
            <v>1880161.3171051703</v>
          </cell>
          <cell r="Q544">
            <v>287784.8</v>
          </cell>
          <cell r="S544">
            <v>-4095.65</v>
          </cell>
          <cell r="T544">
            <v>58142.82</v>
          </cell>
          <cell r="U544">
            <v>-73.98</v>
          </cell>
          <cell r="W544">
            <v>341757.99</v>
          </cell>
          <cell r="AF544" t="str">
            <v>20160201LGUM_456</v>
          </cell>
          <cell r="AH544" t="str">
            <v>456</v>
          </cell>
        </row>
        <row r="545">
          <cell r="B545" t="str">
            <v>Jun 2018</v>
          </cell>
          <cell r="C545" t="str">
            <v>LS</v>
          </cell>
          <cell r="E545">
            <v>3787</v>
          </cell>
          <cell r="G545">
            <v>122989.5144370612</v>
          </cell>
          <cell r="Q545">
            <v>46860.49</v>
          </cell>
          <cell r="S545">
            <v>-666.9</v>
          </cell>
          <cell r="T545">
            <v>9467.49</v>
          </cell>
          <cell r="U545">
            <v>-12.05</v>
          </cell>
          <cell r="W545">
            <v>55649.03</v>
          </cell>
          <cell r="AF545" t="str">
            <v>20160201LGUM_457</v>
          </cell>
          <cell r="AH545" t="str">
            <v>457</v>
          </cell>
        </row>
        <row r="546">
          <cell r="B546" t="str">
            <v>Jun 2018</v>
          </cell>
          <cell r="C546" t="str">
            <v>RLS</v>
          </cell>
          <cell r="E546">
            <v>0</v>
          </cell>
          <cell r="G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W546">
            <v>0</v>
          </cell>
          <cell r="AF546" t="str">
            <v>20160201LGUM_458</v>
          </cell>
          <cell r="AH546" t="str">
            <v>458</v>
          </cell>
        </row>
        <row r="547">
          <cell r="B547" t="str">
            <v>Jun 2018</v>
          </cell>
          <cell r="C547" t="str">
            <v>LS</v>
          </cell>
          <cell r="E547">
            <v>36</v>
          </cell>
          <cell r="G547">
            <v>1488.7121260493718</v>
          </cell>
          <cell r="Q547">
            <v>501.27</v>
          </cell>
          <cell r="S547">
            <v>-7.13</v>
          </cell>
          <cell r="T547">
            <v>101.28</v>
          </cell>
          <cell r="U547">
            <v>-0.13</v>
          </cell>
          <cell r="W547">
            <v>595.29</v>
          </cell>
          <cell r="AF547" t="str">
            <v>20160201LGUM_470</v>
          </cell>
          <cell r="AH547" t="str">
            <v>470</v>
          </cell>
        </row>
        <row r="548">
          <cell r="B548" t="str">
            <v>Jun 2018</v>
          </cell>
          <cell r="C548" t="str">
            <v>RLS</v>
          </cell>
          <cell r="E548">
            <v>9</v>
          </cell>
          <cell r="G548">
            <v>372.17803151234295</v>
          </cell>
          <cell r="Q548">
            <v>144.81</v>
          </cell>
          <cell r="S548">
            <v>-2.06</v>
          </cell>
          <cell r="T548">
            <v>29.26</v>
          </cell>
          <cell r="U548">
            <v>-0.04</v>
          </cell>
          <cell r="W548">
            <v>171.97</v>
          </cell>
          <cell r="AF548" t="str">
            <v>20160201LGUM_471</v>
          </cell>
          <cell r="AH548" t="str">
            <v>471</v>
          </cell>
        </row>
        <row r="549">
          <cell r="B549" t="str">
            <v>Jun 2018</v>
          </cell>
          <cell r="C549" t="str">
            <v>LS</v>
          </cell>
          <cell r="E549">
            <v>641</v>
          </cell>
          <cell r="G549">
            <v>62371.564875122916</v>
          </cell>
          <cell r="Q549">
            <v>12852.62</v>
          </cell>
          <cell r="S549">
            <v>-182.91</v>
          </cell>
          <cell r="T549">
            <v>2596.69</v>
          </cell>
          <cell r="U549">
            <v>-3.3</v>
          </cell>
          <cell r="W549">
            <v>15263.1</v>
          </cell>
          <cell r="AF549" t="str">
            <v>20160201LGUM_473</v>
          </cell>
          <cell r="AH549" t="str">
            <v>473</v>
          </cell>
        </row>
        <row r="550">
          <cell r="B550" t="str">
            <v>Jun 2018</v>
          </cell>
          <cell r="C550" t="str">
            <v>RLS</v>
          </cell>
          <cell r="E550">
            <v>62</v>
          </cell>
          <cell r="G550">
            <v>5838.8165296671696</v>
          </cell>
          <cell r="Q550">
            <v>1401.9199999999998</v>
          </cell>
          <cell r="S550">
            <v>-19.95</v>
          </cell>
          <cell r="T550">
            <v>283.24</v>
          </cell>
          <cell r="U550">
            <v>-0.36</v>
          </cell>
          <cell r="W550">
            <v>1664.85</v>
          </cell>
          <cell r="AF550" t="str">
            <v>20160201LGUM_474</v>
          </cell>
          <cell r="AH550" t="str">
            <v>474</v>
          </cell>
        </row>
        <row r="551">
          <cell r="B551" t="str">
            <v>Jun 2018</v>
          </cell>
          <cell r="C551" t="str">
            <v>RLS</v>
          </cell>
          <cell r="E551">
            <v>2</v>
          </cell>
          <cell r="G551">
            <v>221.11753636909788</v>
          </cell>
          <cell r="Q551">
            <v>59.28</v>
          </cell>
          <cell r="S551">
            <v>-0.84</v>
          </cell>
          <cell r="T551">
            <v>11.98</v>
          </cell>
          <cell r="U551">
            <v>-0.02</v>
          </cell>
          <cell r="W551">
            <v>70.400000000000006</v>
          </cell>
          <cell r="AF551" t="str">
            <v>20160201LGUM_475</v>
          </cell>
          <cell r="AH551" t="str">
            <v>475</v>
          </cell>
        </row>
        <row r="552">
          <cell r="B552" t="str">
            <v>Jun 2018</v>
          </cell>
          <cell r="C552" t="str">
            <v>LS</v>
          </cell>
          <cell r="E552">
            <v>579</v>
          </cell>
          <cell r="G552">
            <v>171760.1615429463</v>
          </cell>
          <cell r="Q552">
            <v>24484.080000000002</v>
          </cell>
          <cell r="S552">
            <v>-348.45</v>
          </cell>
          <cell r="T552">
            <v>4946.66</v>
          </cell>
          <cell r="U552">
            <v>-6.29</v>
          </cell>
          <cell r="W552">
            <v>29076</v>
          </cell>
          <cell r="AF552" t="str">
            <v>20160201LGUM_476</v>
          </cell>
          <cell r="AH552" t="str">
            <v>476</v>
          </cell>
        </row>
        <row r="553">
          <cell r="B553" t="str">
            <v>Jun 2018</v>
          </cell>
          <cell r="C553" t="str">
            <v>RLS</v>
          </cell>
          <cell r="E553">
            <v>68</v>
          </cell>
          <cell r="G553">
            <v>20184.090361929684</v>
          </cell>
          <cell r="Q553">
            <v>3109.6000000000004</v>
          </cell>
          <cell r="S553">
            <v>-44.25</v>
          </cell>
          <cell r="T553">
            <v>628.25</v>
          </cell>
          <cell r="U553">
            <v>-0.8</v>
          </cell>
          <cell r="W553">
            <v>3692.8</v>
          </cell>
          <cell r="AF553" t="str">
            <v>20160201LGUM_477</v>
          </cell>
          <cell r="AH553" t="str">
            <v>477</v>
          </cell>
        </row>
        <row r="554">
          <cell r="B554" t="str">
            <v>Jun 2018</v>
          </cell>
          <cell r="C554" t="str">
            <v>LS</v>
          </cell>
          <cell r="E554">
            <v>0</v>
          </cell>
          <cell r="G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W554">
            <v>0</v>
          </cell>
          <cell r="AF554" t="str">
            <v>20160201LGUM_479</v>
          </cell>
          <cell r="AH554" t="str">
            <v>479</v>
          </cell>
        </row>
        <row r="555">
          <cell r="B555" t="str">
            <v>Jun 2018</v>
          </cell>
          <cell r="C555" t="str">
            <v>LS</v>
          </cell>
          <cell r="E555">
            <v>24</v>
          </cell>
          <cell r="G555">
            <v>937.01292639578116</v>
          </cell>
          <cell r="Q555">
            <v>596.4</v>
          </cell>
          <cell r="S555">
            <v>-8.49</v>
          </cell>
          <cell r="T555">
            <v>120.49</v>
          </cell>
          <cell r="U555">
            <v>-0.15</v>
          </cell>
          <cell r="W555">
            <v>708.25</v>
          </cell>
          <cell r="AF555" t="str">
            <v>20160201LGUM_480</v>
          </cell>
          <cell r="AH555" t="str">
            <v>480</v>
          </cell>
        </row>
        <row r="556">
          <cell r="B556" t="str">
            <v>Jun 2018</v>
          </cell>
          <cell r="C556" t="str">
            <v>LS</v>
          </cell>
          <cell r="E556">
            <v>6</v>
          </cell>
          <cell r="G556">
            <v>621.75624087944357</v>
          </cell>
          <cell r="Q556">
            <v>130.01000000000002</v>
          </cell>
          <cell r="S556">
            <v>-1.85</v>
          </cell>
          <cell r="T556">
            <v>26.27</v>
          </cell>
          <cell r="U556">
            <v>-0.03</v>
          </cell>
          <cell r="W556">
            <v>154.4</v>
          </cell>
          <cell r="AF556" t="str">
            <v>20160201LGUM_481</v>
          </cell>
          <cell r="AH556" t="str">
            <v>481</v>
          </cell>
        </row>
        <row r="557">
          <cell r="B557" t="str">
            <v>Jun 2018</v>
          </cell>
          <cell r="C557" t="str">
            <v>LS</v>
          </cell>
          <cell r="E557">
            <v>85</v>
          </cell>
          <cell r="G557">
            <v>8377.2896328351799</v>
          </cell>
          <cell r="Q557">
            <v>2671.55</v>
          </cell>
          <cell r="S557">
            <v>-38.020000000000003</v>
          </cell>
          <cell r="T557">
            <v>539.75</v>
          </cell>
          <cell r="U557">
            <v>-0.69</v>
          </cell>
          <cell r="W557">
            <v>3172.59</v>
          </cell>
          <cell r="AF557" t="str">
            <v>20160201LGUM_482</v>
          </cell>
          <cell r="AH557" t="str">
            <v>482</v>
          </cell>
        </row>
        <row r="558">
          <cell r="B558" t="str">
            <v>Jun 2018</v>
          </cell>
          <cell r="C558" t="str">
            <v>LS</v>
          </cell>
          <cell r="E558">
            <v>3</v>
          </cell>
          <cell r="G558">
            <v>864.76660263162046</v>
          </cell>
          <cell r="Q558">
            <v>135.01999999999998</v>
          </cell>
          <cell r="S558">
            <v>-1.92</v>
          </cell>
          <cell r="T558">
            <v>27.28</v>
          </cell>
          <cell r="U558">
            <v>-0.03</v>
          </cell>
          <cell r="W558">
            <v>160.35</v>
          </cell>
          <cell r="AF558" t="str">
            <v>20160201LGUM_483</v>
          </cell>
          <cell r="AH558" t="str">
            <v>483</v>
          </cell>
        </row>
        <row r="559">
          <cell r="B559" t="str">
            <v>Jun 2018</v>
          </cell>
          <cell r="C559" t="str">
            <v>LS</v>
          </cell>
          <cell r="E559">
            <v>16</v>
          </cell>
          <cell r="G559">
            <v>5168.8960729449518</v>
          </cell>
          <cell r="Q559">
            <v>876.16</v>
          </cell>
          <cell r="S559">
            <v>-12.47</v>
          </cell>
          <cell r="T559">
            <v>177.02</v>
          </cell>
          <cell r="U559">
            <v>-0.23</v>
          </cell>
          <cell r="W559">
            <v>1040.48</v>
          </cell>
          <cell r="AF559" t="str">
            <v>20160201LGUM_484</v>
          </cell>
          <cell r="AH559" t="str">
            <v>484</v>
          </cell>
        </row>
        <row r="560">
          <cell r="B560" t="str">
            <v>Jun 2018</v>
          </cell>
          <cell r="C560" t="str">
            <v>ODL</v>
          </cell>
          <cell r="E560">
            <v>0</v>
          </cell>
          <cell r="G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W560">
            <v>0</v>
          </cell>
          <cell r="AF560" t="str">
            <v>20160201ODL</v>
          </cell>
          <cell r="AH560" t="str">
            <v>ODL</v>
          </cell>
        </row>
        <row r="561">
          <cell r="B561" t="str">
            <v>Jun 2018</v>
          </cell>
          <cell r="C561" t="str">
            <v>RLS</v>
          </cell>
          <cell r="E561">
            <v>0</v>
          </cell>
          <cell r="G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W561">
            <v>0</v>
          </cell>
          <cell r="AF561" t="str">
            <v>20160201LGUM_204CU</v>
          </cell>
          <cell r="AH561" t="str">
            <v>4CU</v>
          </cell>
        </row>
        <row r="562">
          <cell r="B562" t="str">
            <v>Jun 2018</v>
          </cell>
          <cell r="C562" t="str">
            <v>RLS</v>
          </cell>
          <cell r="E562">
            <v>0</v>
          </cell>
          <cell r="G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W562">
            <v>0</v>
          </cell>
          <cell r="AF562" t="str">
            <v>20160201LGUM_207CU</v>
          </cell>
          <cell r="AH562" t="str">
            <v>7CU</v>
          </cell>
        </row>
        <row r="563">
          <cell r="B563" t="str">
            <v>Jun 2018</v>
          </cell>
          <cell r="C563" t="str">
            <v>RLS</v>
          </cell>
          <cell r="E563">
            <v>0</v>
          </cell>
          <cell r="G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W563">
            <v>0</v>
          </cell>
          <cell r="AF563" t="str">
            <v>20160201LGUM_209CU</v>
          </cell>
          <cell r="AH563" t="str">
            <v>9CU</v>
          </cell>
        </row>
        <row r="564">
          <cell r="B564" t="str">
            <v>Jun 2018</v>
          </cell>
          <cell r="C564" t="str">
            <v>RLS</v>
          </cell>
          <cell r="E564">
            <v>0</v>
          </cell>
          <cell r="G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W564">
            <v>0</v>
          </cell>
          <cell r="AF564" t="str">
            <v>20160201LGUM_210CU</v>
          </cell>
          <cell r="AH564" t="str">
            <v>0CU</v>
          </cell>
        </row>
        <row r="565">
          <cell r="B565" t="str">
            <v>Jun 2018</v>
          </cell>
          <cell r="C565" t="str">
            <v>RLS</v>
          </cell>
          <cell r="E565">
            <v>0</v>
          </cell>
          <cell r="G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W565">
            <v>0</v>
          </cell>
          <cell r="AF565" t="str">
            <v>20160201LGUM_252CU</v>
          </cell>
          <cell r="AH565" t="str">
            <v>2CU</v>
          </cell>
        </row>
        <row r="566">
          <cell r="B566" t="str">
            <v>Jun 2018</v>
          </cell>
          <cell r="C566" t="str">
            <v>RLS</v>
          </cell>
          <cell r="E566">
            <v>0</v>
          </cell>
          <cell r="G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W566">
            <v>0</v>
          </cell>
          <cell r="AF566" t="str">
            <v>20160201LGUM_267CU</v>
          </cell>
          <cell r="AH566" t="str">
            <v>7CU</v>
          </cell>
        </row>
        <row r="567">
          <cell r="B567" t="str">
            <v>Jun 2018</v>
          </cell>
          <cell r="C567" t="str">
            <v>RLS</v>
          </cell>
          <cell r="E567">
            <v>0</v>
          </cell>
          <cell r="G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W567">
            <v>0</v>
          </cell>
          <cell r="AF567" t="str">
            <v>20160201LGUM_276CU</v>
          </cell>
          <cell r="AH567" t="str">
            <v>6CU</v>
          </cell>
        </row>
        <row r="568">
          <cell r="B568" t="str">
            <v>Jun 2018</v>
          </cell>
          <cell r="C568" t="str">
            <v>RLS</v>
          </cell>
          <cell r="E568">
            <v>0</v>
          </cell>
          <cell r="G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W568">
            <v>0</v>
          </cell>
          <cell r="AF568" t="str">
            <v>20160201LGUM_315CU</v>
          </cell>
          <cell r="AH568" t="str">
            <v>5CU</v>
          </cell>
        </row>
        <row r="569">
          <cell r="B569" t="str">
            <v>Jun 2018</v>
          </cell>
          <cell r="C569" t="str">
            <v>LS</v>
          </cell>
          <cell r="E569">
            <v>0</v>
          </cell>
          <cell r="G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W569">
            <v>0</v>
          </cell>
          <cell r="AF569" t="str">
            <v>20160201LGUM_412CU</v>
          </cell>
          <cell r="AH569" t="str">
            <v>2CU</v>
          </cell>
        </row>
        <row r="570">
          <cell r="B570" t="str">
            <v>Jun 2018</v>
          </cell>
          <cell r="C570" t="str">
            <v>LS</v>
          </cell>
          <cell r="E570">
            <v>0</v>
          </cell>
          <cell r="G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W570">
            <v>0</v>
          </cell>
          <cell r="AF570" t="str">
            <v>20160201LGUM_415CU</v>
          </cell>
          <cell r="AH570" t="str">
            <v>5CU</v>
          </cell>
        </row>
        <row r="571">
          <cell r="B571" t="str">
            <v>Jun 2018</v>
          </cell>
          <cell r="C571" t="str">
            <v>LS</v>
          </cell>
          <cell r="E571">
            <v>567</v>
          </cell>
          <cell r="G571">
            <v>47310.395652833715</v>
          </cell>
          <cell r="Q571">
            <v>16754.849999999999</v>
          </cell>
          <cell r="S571">
            <v>-238.45</v>
          </cell>
          <cell r="T571">
            <v>3385.08</v>
          </cell>
          <cell r="U571">
            <v>-4.3099999999999996</v>
          </cell>
          <cell r="W571">
            <v>19897.169999999998</v>
          </cell>
          <cell r="AF571" t="str">
            <v>20160201LGUM_424</v>
          </cell>
          <cell r="AH571" t="str">
            <v>424</v>
          </cell>
        </row>
        <row r="572">
          <cell r="B572" t="str">
            <v>Jun 2018</v>
          </cell>
          <cell r="C572" t="str">
            <v>LS</v>
          </cell>
          <cell r="E572">
            <v>5</v>
          </cell>
          <cell r="G572">
            <v>241.62044710775149</v>
          </cell>
          <cell r="Q572">
            <v>108.44999999999999</v>
          </cell>
          <cell r="S572">
            <v>-1.54</v>
          </cell>
          <cell r="T572">
            <v>21.91</v>
          </cell>
          <cell r="U572">
            <v>-0.03</v>
          </cell>
          <cell r="W572">
            <v>128.79</v>
          </cell>
          <cell r="AF572" t="str">
            <v>20160201LGUM_444</v>
          </cell>
          <cell r="AH572" t="str">
            <v>444</v>
          </cell>
        </row>
        <row r="573">
          <cell r="B573" t="str">
            <v>Jun 2018</v>
          </cell>
          <cell r="C573" t="str">
            <v>LS</v>
          </cell>
          <cell r="E573">
            <v>18</v>
          </cell>
          <cell r="G573">
            <v>892.05861273958874</v>
          </cell>
          <cell r="Q573">
            <v>425.34000000000003</v>
          </cell>
          <cell r="S573">
            <v>-6.05</v>
          </cell>
          <cell r="T573">
            <v>85.93</v>
          </cell>
          <cell r="U573">
            <v>-0.11</v>
          </cell>
          <cell r="W573">
            <v>505.11</v>
          </cell>
          <cell r="AF573" t="str">
            <v>20160201LGUM_445</v>
          </cell>
          <cell r="AH573" t="str">
            <v>445</v>
          </cell>
        </row>
        <row r="574">
          <cell r="B574" t="str">
            <v>Jun 2018</v>
          </cell>
          <cell r="C574" t="str">
            <v>LS</v>
          </cell>
          <cell r="E574">
            <v>0</v>
          </cell>
          <cell r="G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W574">
            <v>0</v>
          </cell>
          <cell r="AF574" t="str">
            <v>20160201LGUM_452CU</v>
          </cell>
          <cell r="AH574" t="str">
            <v>2CU</v>
          </cell>
        </row>
        <row r="575">
          <cell r="B575" t="str">
            <v>Jun 2018</v>
          </cell>
          <cell r="C575" t="str">
            <v>LS</v>
          </cell>
          <cell r="E575">
            <v>0</v>
          </cell>
          <cell r="G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W575">
            <v>0</v>
          </cell>
          <cell r="AF575" t="str">
            <v>20160201LGUM_453CU</v>
          </cell>
          <cell r="AH575" t="str">
            <v>3CU</v>
          </cell>
        </row>
        <row r="576">
          <cell r="B576" t="str">
            <v>Jun 2018</v>
          </cell>
          <cell r="C576" t="str">
            <v>LS</v>
          </cell>
          <cell r="E576">
            <v>0</v>
          </cell>
          <cell r="G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W576">
            <v>0</v>
          </cell>
          <cell r="AF576" t="str">
            <v>20160201LGUM_454CU</v>
          </cell>
          <cell r="AH576" t="str">
            <v>4CU</v>
          </cell>
        </row>
        <row r="577">
          <cell r="B577" t="str">
            <v>Jun 2018</v>
          </cell>
          <cell r="C577" t="str">
            <v>LS</v>
          </cell>
          <cell r="E577">
            <v>0</v>
          </cell>
          <cell r="G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W577">
            <v>0</v>
          </cell>
          <cell r="AF577" t="str">
            <v>20160201LGUM_456CU</v>
          </cell>
          <cell r="AH577" t="str">
            <v>6CU</v>
          </cell>
        </row>
        <row r="578">
          <cell r="B578" t="str">
            <v>Jun 2018</v>
          </cell>
          <cell r="C578" t="str">
            <v>LS</v>
          </cell>
          <cell r="E578">
            <v>0</v>
          </cell>
          <cell r="G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W578">
            <v>0</v>
          </cell>
          <cell r="AF578" t="str">
            <v>20160201LGUM_490</v>
          </cell>
          <cell r="AH578" t="str">
            <v>490</v>
          </cell>
        </row>
        <row r="579">
          <cell r="B579" t="str">
            <v>Jun 2018</v>
          </cell>
          <cell r="C579" t="str">
            <v>LS</v>
          </cell>
          <cell r="E579">
            <v>0</v>
          </cell>
          <cell r="G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W579">
            <v>0</v>
          </cell>
          <cell r="AF579" t="str">
            <v>20160201LGUM_491</v>
          </cell>
          <cell r="AH579" t="str">
            <v>491</v>
          </cell>
        </row>
        <row r="580">
          <cell r="B580" t="str">
            <v>Jun 2018</v>
          </cell>
          <cell r="C580" t="str">
            <v>LS</v>
          </cell>
          <cell r="E580">
            <v>0</v>
          </cell>
          <cell r="G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W580">
            <v>0</v>
          </cell>
          <cell r="AF580" t="str">
            <v>20160201LGUM_492</v>
          </cell>
          <cell r="AH580" t="str">
            <v>492</v>
          </cell>
        </row>
        <row r="581">
          <cell r="B581" t="str">
            <v>Jun 2018</v>
          </cell>
          <cell r="C581" t="str">
            <v>LS</v>
          </cell>
          <cell r="E581">
            <v>0</v>
          </cell>
          <cell r="G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W581">
            <v>0</v>
          </cell>
          <cell r="AF581" t="str">
            <v>20160201LGUM_493</v>
          </cell>
          <cell r="AH581" t="str">
            <v>493</v>
          </cell>
        </row>
        <row r="582">
          <cell r="B582" t="str">
            <v>Jun 2018</v>
          </cell>
          <cell r="C582" t="str">
            <v>LS</v>
          </cell>
          <cell r="E582">
            <v>0</v>
          </cell>
          <cell r="G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W582">
            <v>0</v>
          </cell>
          <cell r="AF582" t="str">
            <v>20160201LGUM_496</v>
          </cell>
          <cell r="AH582" t="str">
            <v>496</v>
          </cell>
        </row>
        <row r="583">
          <cell r="B583" t="str">
            <v>Jun 2018</v>
          </cell>
          <cell r="C583" t="str">
            <v>LS</v>
          </cell>
          <cell r="E583">
            <v>0</v>
          </cell>
          <cell r="G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W583">
            <v>0</v>
          </cell>
          <cell r="AF583" t="str">
            <v>20160201LGUM_497</v>
          </cell>
          <cell r="AH583" t="str">
            <v>497</v>
          </cell>
        </row>
        <row r="584">
          <cell r="B584" t="str">
            <v>Jun 2018</v>
          </cell>
          <cell r="C584" t="str">
            <v>LS</v>
          </cell>
          <cell r="E584">
            <v>0</v>
          </cell>
          <cell r="G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W584">
            <v>0</v>
          </cell>
          <cell r="AF584" t="str">
            <v>20160201LGUM_498</v>
          </cell>
          <cell r="AH584" t="str">
            <v>498</v>
          </cell>
        </row>
        <row r="585">
          <cell r="B585" t="str">
            <v>Jun 2018</v>
          </cell>
          <cell r="C585" t="str">
            <v>LS</v>
          </cell>
          <cell r="E585">
            <v>0</v>
          </cell>
          <cell r="G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W585">
            <v>0</v>
          </cell>
          <cell r="AF585" t="str">
            <v>20160201LGUM_499</v>
          </cell>
          <cell r="AH585" t="str">
            <v>499</v>
          </cell>
        </row>
        <row r="586">
          <cell r="B586" t="str">
            <v>Jul 2017</v>
          </cell>
          <cell r="C586" t="str">
            <v>RLS</v>
          </cell>
          <cell r="E586">
            <v>77</v>
          </cell>
          <cell r="G586">
            <v>2562.6998259899519</v>
          </cell>
          <cell r="Q586">
            <v>708.26</v>
          </cell>
          <cell r="S586">
            <v>-7.92</v>
          </cell>
          <cell r="T586">
            <v>94.9</v>
          </cell>
          <cell r="U586">
            <v>-0.16</v>
          </cell>
          <cell r="W586">
            <v>795.08</v>
          </cell>
          <cell r="AF586" t="str">
            <v>20160201LGUM_201</v>
          </cell>
          <cell r="AH586" t="str">
            <v>201</v>
          </cell>
        </row>
        <row r="587">
          <cell r="B587" t="str">
            <v>Jul 2017</v>
          </cell>
          <cell r="C587" t="str">
            <v>RLS</v>
          </cell>
          <cell r="E587">
            <v>3623</v>
          </cell>
          <cell r="G587">
            <v>281848.56845971791</v>
          </cell>
          <cell r="Q587">
            <v>42797.97</v>
          </cell>
          <cell r="S587">
            <v>-478.58</v>
          </cell>
          <cell r="T587">
            <v>5734.86</v>
          </cell>
          <cell r="U587">
            <v>-9.4600000000000009</v>
          </cell>
          <cell r="W587">
            <v>48044.79</v>
          </cell>
          <cell r="AF587" t="str">
            <v>20160201LGUM_203</v>
          </cell>
          <cell r="AH587" t="str">
            <v>203</v>
          </cell>
        </row>
        <row r="588">
          <cell r="B588" t="str">
            <v>Jul 2017</v>
          </cell>
          <cell r="C588" t="str">
            <v>RLS</v>
          </cell>
          <cell r="E588">
            <v>3636</v>
          </cell>
          <cell r="G588">
            <v>434703.35175627994</v>
          </cell>
          <cell r="Q588">
            <v>53079.97</v>
          </cell>
          <cell r="S588">
            <v>-593.54999999999995</v>
          </cell>
          <cell r="T588">
            <v>7112.63</v>
          </cell>
          <cell r="U588">
            <v>-11.74</v>
          </cell>
          <cell r="W588">
            <v>59587.31</v>
          </cell>
          <cell r="AF588" t="str">
            <v>20160201LGUM_204</v>
          </cell>
          <cell r="AH588" t="str">
            <v>204</v>
          </cell>
        </row>
        <row r="589">
          <cell r="B589" t="str">
            <v>Jul 2017</v>
          </cell>
          <cell r="C589" t="str">
            <v>RLS</v>
          </cell>
          <cell r="E589">
            <v>76</v>
          </cell>
          <cell r="G589">
            <v>2571.1193736728756</v>
          </cell>
          <cell r="Q589">
            <v>994.08</v>
          </cell>
          <cell r="S589">
            <v>-11.12</v>
          </cell>
          <cell r="T589">
            <v>133.21</v>
          </cell>
          <cell r="U589">
            <v>-0.22</v>
          </cell>
          <cell r="W589">
            <v>1115.95</v>
          </cell>
          <cell r="AF589" t="str">
            <v>20160201LGUM_206</v>
          </cell>
          <cell r="AH589" t="str">
            <v>206</v>
          </cell>
        </row>
        <row r="590">
          <cell r="B590" t="str">
            <v>Jul 2017</v>
          </cell>
          <cell r="C590" t="str">
            <v>RLS</v>
          </cell>
          <cell r="E590">
            <v>710</v>
          </cell>
          <cell r="G590">
            <v>89029.349642697329</v>
          </cell>
          <cell r="Q590">
            <v>12162.460000000001</v>
          </cell>
          <cell r="S590">
            <v>-136</v>
          </cell>
          <cell r="T590">
            <v>1629.75</v>
          </cell>
          <cell r="U590">
            <v>-2.69</v>
          </cell>
          <cell r="W590">
            <v>13653.52</v>
          </cell>
          <cell r="AF590" t="str">
            <v>20160201LGUM_207</v>
          </cell>
          <cell r="AH590" t="str">
            <v>207</v>
          </cell>
        </row>
        <row r="591">
          <cell r="B591" t="str">
            <v>Jul 2017</v>
          </cell>
          <cell r="C591" t="str">
            <v>RLS</v>
          </cell>
          <cell r="E591">
            <v>1395</v>
          </cell>
          <cell r="G591">
            <v>77819.774346344566</v>
          </cell>
          <cell r="Q591">
            <v>20799.45</v>
          </cell>
          <cell r="S591">
            <v>-232.58</v>
          </cell>
          <cell r="T591">
            <v>2787.09</v>
          </cell>
          <cell r="U591">
            <v>-4.5999999999999996</v>
          </cell>
          <cell r="W591">
            <v>23349.360000000001</v>
          </cell>
          <cell r="AF591" t="str">
            <v>20160201LGUM_208</v>
          </cell>
          <cell r="AH591" t="str">
            <v>208</v>
          </cell>
        </row>
        <row r="592">
          <cell r="B592" t="str">
            <v>Jul 2017</v>
          </cell>
          <cell r="C592" t="str">
            <v>RLS</v>
          </cell>
          <cell r="E592">
            <v>40</v>
          </cell>
          <cell r="G592">
            <v>12208.344140239607</v>
          </cell>
          <cell r="Q592">
            <v>1217.53</v>
          </cell>
          <cell r="S592">
            <v>-13.61</v>
          </cell>
          <cell r="T592">
            <v>163.15</v>
          </cell>
          <cell r="U592">
            <v>-0.27</v>
          </cell>
          <cell r="W592">
            <v>1366.8</v>
          </cell>
          <cell r="AF592" t="str">
            <v>20160201LGUM_209</v>
          </cell>
          <cell r="AH592" t="str">
            <v>209</v>
          </cell>
        </row>
        <row r="593">
          <cell r="B593" t="str">
            <v>Jul 2017</v>
          </cell>
          <cell r="C593" t="str">
            <v>RLS</v>
          </cell>
          <cell r="E593">
            <v>315</v>
          </cell>
          <cell r="G593">
            <v>94767.271388609952</v>
          </cell>
          <cell r="Q593">
            <v>9837.1200000000008</v>
          </cell>
          <cell r="S593">
            <v>-110</v>
          </cell>
          <cell r="T593">
            <v>1318.16</v>
          </cell>
          <cell r="U593">
            <v>-2.1800000000000002</v>
          </cell>
          <cell r="W593">
            <v>11043.1</v>
          </cell>
          <cell r="AF593" t="str">
            <v>20160201LGUM_210</v>
          </cell>
          <cell r="AH593" t="str">
            <v>210</v>
          </cell>
        </row>
        <row r="594">
          <cell r="B594" t="str">
            <v>Jul 2017</v>
          </cell>
          <cell r="C594" t="str">
            <v>RLS</v>
          </cell>
          <cell r="E594">
            <v>3845</v>
          </cell>
          <cell r="G594">
            <v>214115.41223751611</v>
          </cell>
          <cell r="Q594">
            <v>40779.279999999999</v>
          </cell>
          <cell r="S594">
            <v>-456</v>
          </cell>
          <cell r="T594">
            <v>5464.35</v>
          </cell>
          <cell r="U594">
            <v>-9.02</v>
          </cell>
          <cell r="W594">
            <v>45778.61</v>
          </cell>
          <cell r="AF594" t="str">
            <v>20160201LGUM_252</v>
          </cell>
          <cell r="AH594" t="str">
            <v>252</v>
          </cell>
        </row>
        <row r="595">
          <cell r="B595" t="str">
            <v>Jul 2017</v>
          </cell>
          <cell r="C595" t="str">
            <v>RLS</v>
          </cell>
          <cell r="E595">
            <v>2154</v>
          </cell>
          <cell r="G595">
            <v>175881.19376589847</v>
          </cell>
          <cell r="Q595">
            <v>61259.770000000004</v>
          </cell>
          <cell r="S595">
            <v>-685.02</v>
          </cell>
          <cell r="T595">
            <v>8208.7099999999991</v>
          </cell>
          <cell r="U595">
            <v>-13.55</v>
          </cell>
          <cell r="W595">
            <v>68769.91</v>
          </cell>
          <cell r="AF595" t="str">
            <v>20160201LGUM_266</v>
          </cell>
          <cell r="AH595" t="str">
            <v>266</v>
          </cell>
        </row>
        <row r="596">
          <cell r="B596" t="str">
            <v>Jul 2017</v>
          </cell>
          <cell r="C596" t="str">
            <v>RLS</v>
          </cell>
          <cell r="E596">
            <v>2335</v>
          </cell>
          <cell r="G596">
            <v>311890.5670358506</v>
          </cell>
          <cell r="Q596">
            <v>76216.479999999996</v>
          </cell>
          <cell r="S596">
            <v>-852.27</v>
          </cell>
          <cell r="T596">
            <v>10212.879999999999</v>
          </cell>
          <cell r="U596">
            <v>-16.86</v>
          </cell>
          <cell r="W596">
            <v>85560.23</v>
          </cell>
          <cell r="AF596" t="str">
            <v>20160201LGUM_267</v>
          </cell>
          <cell r="AH596" t="str">
            <v>267</v>
          </cell>
        </row>
        <row r="597">
          <cell r="B597" t="str">
            <v>Jul 2017</v>
          </cell>
          <cell r="C597" t="str">
            <v>RLS</v>
          </cell>
          <cell r="E597">
            <v>17265</v>
          </cell>
          <cell r="G597">
            <v>682141.22883588809</v>
          </cell>
          <cell r="Q597">
            <v>315272.33</v>
          </cell>
          <cell r="S597">
            <v>-3525.44</v>
          </cell>
          <cell r="T597">
            <v>42245.96</v>
          </cell>
          <cell r="U597">
            <v>-69.72</v>
          </cell>
          <cell r="W597">
            <v>353923.13</v>
          </cell>
          <cell r="AF597" t="str">
            <v>20160201LGUM_274</v>
          </cell>
          <cell r="AH597" t="str">
            <v>274</v>
          </cell>
        </row>
        <row r="598">
          <cell r="B598" t="str">
            <v>Jul 2017</v>
          </cell>
          <cell r="C598" t="str">
            <v>RLS</v>
          </cell>
          <cell r="E598">
            <v>525</v>
          </cell>
          <cell r="G598">
            <v>27896.066360447498</v>
          </cell>
          <cell r="Q598">
            <v>13576.5</v>
          </cell>
          <cell r="S598">
            <v>-151.82</v>
          </cell>
          <cell r="T598">
            <v>1819.23</v>
          </cell>
          <cell r="U598">
            <v>-3</v>
          </cell>
          <cell r="W598">
            <v>15240.91</v>
          </cell>
          <cell r="AF598" t="str">
            <v>20160201LGUM_275</v>
          </cell>
          <cell r="AH598" t="str">
            <v>275</v>
          </cell>
        </row>
        <row r="599">
          <cell r="B599" t="str">
            <v>Jul 2017</v>
          </cell>
          <cell r="C599" t="str">
            <v>RLS</v>
          </cell>
          <cell r="E599">
            <v>1371</v>
          </cell>
          <cell r="G599">
            <v>40543.279423659515</v>
          </cell>
          <cell r="Q599">
            <v>20839.2</v>
          </cell>
          <cell r="S599">
            <v>-233.03</v>
          </cell>
          <cell r="T599">
            <v>2792.42</v>
          </cell>
          <cell r="U599">
            <v>-4.6100000000000003</v>
          </cell>
          <cell r="W599">
            <v>23393.98</v>
          </cell>
          <cell r="AF599" t="str">
            <v>20160201LGUM_276</v>
          </cell>
          <cell r="AH599" t="str">
            <v>276</v>
          </cell>
        </row>
        <row r="600">
          <cell r="B600" t="str">
            <v>Jul 2017</v>
          </cell>
          <cell r="C600" t="str">
            <v>RLS</v>
          </cell>
          <cell r="E600">
            <v>2342</v>
          </cell>
          <cell r="G600">
            <v>126802.59787867489</v>
          </cell>
          <cell r="Q600">
            <v>54182.79</v>
          </cell>
          <cell r="S600">
            <v>-605.88</v>
          </cell>
          <cell r="T600">
            <v>7260.4</v>
          </cell>
          <cell r="U600">
            <v>-11.98</v>
          </cell>
          <cell r="W600">
            <v>60825.33</v>
          </cell>
          <cell r="AF600" t="str">
            <v>20160201LGUM_277</v>
          </cell>
          <cell r="AH600" t="str">
            <v>277</v>
          </cell>
        </row>
        <row r="601">
          <cell r="B601" t="str">
            <v>Jul 2017</v>
          </cell>
          <cell r="C601" t="str">
            <v>RLS</v>
          </cell>
          <cell r="E601">
            <v>17</v>
          </cell>
          <cell r="G601">
            <v>5143.2911908061169</v>
          </cell>
          <cell r="Q601">
            <v>1296.08</v>
          </cell>
          <cell r="S601">
            <v>-14.49</v>
          </cell>
          <cell r="T601">
            <v>173.67</v>
          </cell>
          <cell r="U601">
            <v>-0.28999999999999998</v>
          </cell>
          <cell r="W601">
            <v>1454.97</v>
          </cell>
          <cell r="AF601" t="str">
            <v>20160201LGUM_278</v>
          </cell>
          <cell r="AH601" t="str">
            <v>278</v>
          </cell>
        </row>
        <row r="602">
          <cell r="B602" t="str">
            <v>Jul 2017</v>
          </cell>
          <cell r="C602" t="str">
            <v>RLS</v>
          </cell>
          <cell r="E602">
            <v>11</v>
          </cell>
          <cell r="G602">
            <v>3272.0467182762877</v>
          </cell>
          <cell r="Q602">
            <v>496.21</v>
          </cell>
          <cell r="S602">
            <v>-5.55</v>
          </cell>
          <cell r="T602">
            <v>66.489999999999995</v>
          </cell>
          <cell r="U602">
            <v>-0.11</v>
          </cell>
          <cell r="W602">
            <v>557.04</v>
          </cell>
          <cell r="AF602" t="str">
            <v>20160201LGUM_279</v>
          </cell>
          <cell r="AH602" t="str">
            <v>279</v>
          </cell>
        </row>
        <row r="603">
          <cell r="B603" t="str">
            <v>Jul 2017</v>
          </cell>
          <cell r="C603" t="str">
            <v>RLS</v>
          </cell>
          <cell r="E603">
            <v>46</v>
          </cell>
          <cell r="G603">
            <v>1440.7950972403466</v>
          </cell>
          <cell r="Q603">
            <v>1674.38</v>
          </cell>
          <cell r="S603">
            <v>-18.72</v>
          </cell>
          <cell r="T603">
            <v>224.36</v>
          </cell>
          <cell r="U603">
            <v>-0.37</v>
          </cell>
          <cell r="W603">
            <v>1879.65</v>
          </cell>
          <cell r="AF603" t="str">
            <v>20160201LGUM_280</v>
          </cell>
          <cell r="AH603" t="str">
            <v>280</v>
          </cell>
        </row>
        <row r="604">
          <cell r="B604" t="str">
            <v>Jul 2017</v>
          </cell>
          <cell r="C604" t="str">
            <v>RLS</v>
          </cell>
          <cell r="E604">
            <v>244</v>
          </cell>
          <cell r="G604">
            <v>9747.7313299051057</v>
          </cell>
          <cell r="Q604">
            <v>9005.67</v>
          </cell>
          <cell r="S604">
            <v>-100.7</v>
          </cell>
          <cell r="T604">
            <v>1206.75</v>
          </cell>
          <cell r="U604">
            <v>-1.99</v>
          </cell>
          <cell r="W604">
            <v>10109.73</v>
          </cell>
          <cell r="AF604" t="str">
            <v>20160201LGUM_281</v>
          </cell>
          <cell r="AH604" t="str">
            <v>281</v>
          </cell>
        </row>
        <row r="605">
          <cell r="B605" t="str">
            <v>Jul 2017</v>
          </cell>
          <cell r="C605" t="str">
            <v>RLS</v>
          </cell>
          <cell r="E605">
            <v>105</v>
          </cell>
          <cell r="G605">
            <v>3202.5854498921658</v>
          </cell>
          <cell r="Q605">
            <v>3149.07</v>
          </cell>
          <cell r="S605">
            <v>-35.21</v>
          </cell>
          <cell r="T605">
            <v>421.97</v>
          </cell>
          <cell r="U605">
            <v>-0.7</v>
          </cell>
          <cell r="W605">
            <v>3535.13</v>
          </cell>
          <cell r="AF605" t="str">
            <v>20160201LGUM_282</v>
          </cell>
          <cell r="AH605" t="str">
            <v>282</v>
          </cell>
        </row>
        <row r="606">
          <cell r="B606" t="str">
            <v>Jul 2017</v>
          </cell>
          <cell r="C606" t="str">
            <v>RLS</v>
          </cell>
          <cell r="E606">
            <v>88</v>
          </cell>
          <cell r="G606">
            <v>3352.0324212640644</v>
          </cell>
          <cell r="Q606">
            <v>3231.5499999999997</v>
          </cell>
          <cell r="S606">
            <v>-36.14</v>
          </cell>
          <cell r="T606">
            <v>433.02</v>
          </cell>
          <cell r="U606">
            <v>-0.71</v>
          </cell>
          <cell r="W606">
            <v>3627.72</v>
          </cell>
          <cell r="AF606" t="str">
            <v>20160201LGUM_283</v>
          </cell>
          <cell r="AH606" t="str">
            <v>283</v>
          </cell>
        </row>
        <row r="607">
          <cell r="B607" t="str">
            <v>Jul 2017</v>
          </cell>
          <cell r="C607" t="str">
            <v>RLS</v>
          </cell>
          <cell r="E607">
            <v>500</v>
          </cell>
          <cell r="G607">
            <v>38366.82634762369</v>
          </cell>
          <cell r="Q607">
            <v>9965</v>
          </cell>
          <cell r="S607">
            <v>-111.43</v>
          </cell>
          <cell r="T607">
            <v>1335.29</v>
          </cell>
          <cell r="U607">
            <v>-2.2000000000000002</v>
          </cell>
          <cell r="W607">
            <v>11186.66</v>
          </cell>
          <cell r="AF607" t="str">
            <v>20160201LGUM_314</v>
          </cell>
          <cell r="AH607" t="str">
            <v>314</v>
          </cell>
        </row>
        <row r="608">
          <cell r="B608" t="str">
            <v>Jul 2017</v>
          </cell>
          <cell r="C608" t="str">
            <v>RLS</v>
          </cell>
          <cell r="E608">
            <v>496</v>
          </cell>
          <cell r="G608">
            <v>58695.82422804337</v>
          </cell>
          <cell r="Q608">
            <v>11829.6</v>
          </cell>
          <cell r="S608">
            <v>-132.28</v>
          </cell>
          <cell r="T608">
            <v>1585.15</v>
          </cell>
          <cell r="U608">
            <v>-2.62</v>
          </cell>
          <cell r="W608">
            <v>13279.85</v>
          </cell>
          <cell r="AF608" t="str">
            <v>20160201LGUM_315</v>
          </cell>
          <cell r="AH608" t="str">
            <v>315</v>
          </cell>
        </row>
        <row r="609">
          <cell r="B609" t="str">
            <v>Jul 2017</v>
          </cell>
          <cell r="C609" t="str">
            <v>RLS</v>
          </cell>
          <cell r="E609">
            <v>53</v>
          </cell>
          <cell r="G609">
            <v>2821.6009172398608</v>
          </cell>
          <cell r="Q609">
            <v>958.77</v>
          </cell>
          <cell r="S609">
            <v>-10.72</v>
          </cell>
          <cell r="T609">
            <v>128.47</v>
          </cell>
          <cell r="U609">
            <v>-0.21</v>
          </cell>
          <cell r="W609">
            <v>1076.31</v>
          </cell>
          <cell r="AF609" t="str">
            <v>20160201LGUM_318</v>
          </cell>
          <cell r="AH609" t="str">
            <v>318</v>
          </cell>
        </row>
        <row r="610">
          <cell r="B610" t="str">
            <v>Jul 2017</v>
          </cell>
          <cell r="C610" t="str">
            <v>RLS</v>
          </cell>
          <cell r="E610">
            <v>0</v>
          </cell>
          <cell r="G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W610">
            <v>0</v>
          </cell>
          <cell r="AF610" t="str">
            <v>20160201LGUM_347</v>
          </cell>
          <cell r="AH610" t="str">
            <v>347</v>
          </cell>
        </row>
        <row r="611">
          <cell r="B611" t="str">
            <v>Jul 2017</v>
          </cell>
          <cell r="C611" t="str">
            <v>RLS</v>
          </cell>
          <cell r="E611">
            <v>41</v>
          </cell>
          <cell r="G611">
            <v>3142.5961726513333</v>
          </cell>
          <cell r="Q611">
            <v>571.14</v>
          </cell>
          <cell r="S611">
            <v>-6.39</v>
          </cell>
          <cell r="T611">
            <v>76.53</v>
          </cell>
          <cell r="U611">
            <v>-0.13</v>
          </cell>
          <cell r="W611">
            <v>641.15</v>
          </cell>
          <cell r="AF611" t="str">
            <v>20160201LGUM_348</v>
          </cell>
          <cell r="AH611" t="str">
            <v>348</v>
          </cell>
        </row>
        <row r="612">
          <cell r="B612" t="str">
            <v>Jul 2017</v>
          </cell>
          <cell r="C612" t="str">
            <v>RLS</v>
          </cell>
          <cell r="E612">
            <v>18</v>
          </cell>
          <cell r="G612">
            <v>456.76046179861976</v>
          </cell>
          <cell r="Q612">
            <v>172.26999999999998</v>
          </cell>
          <cell r="S612">
            <v>-1.93</v>
          </cell>
          <cell r="T612">
            <v>23.08</v>
          </cell>
          <cell r="U612">
            <v>-0.04</v>
          </cell>
          <cell r="W612">
            <v>193.38</v>
          </cell>
          <cell r="AF612" t="str">
            <v>20160201LGUM_349</v>
          </cell>
          <cell r="AH612" t="str">
            <v>349</v>
          </cell>
        </row>
        <row r="613">
          <cell r="B613" t="str">
            <v>Jul 2017</v>
          </cell>
          <cell r="C613" t="str">
            <v>LS</v>
          </cell>
          <cell r="E613">
            <v>53</v>
          </cell>
          <cell r="G613">
            <v>716.71399650889418</v>
          </cell>
          <cell r="Q613">
            <v>1420.8</v>
          </cell>
          <cell r="S613">
            <v>-15.89</v>
          </cell>
          <cell r="T613">
            <v>190.39</v>
          </cell>
          <cell r="U613">
            <v>-0.31</v>
          </cell>
          <cell r="W613">
            <v>1594.99</v>
          </cell>
          <cell r="AF613" t="str">
            <v>20160201LGUM_400</v>
          </cell>
          <cell r="AH613" t="str">
            <v>400</v>
          </cell>
        </row>
        <row r="614">
          <cell r="B614" t="str">
            <v>Jul 2017</v>
          </cell>
          <cell r="C614" t="str">
            <v>LS</v>
          </cell>
          <cell r="E614">
            <v>11</v>
          </cell>
          <cell r="G614">
            <v>292.57928198160437</v>
          </cell>
          <cell r="Q614">
            <v>314.26</v>
          </cell>
          <cell r="S614">
            <v>-3.51</v>
          </cell>
          <cell r="T614">
            <v>42.11</v>
          </cell>
          <cell r="U614">
            <v>-7.0000000000000007E-2</v>
          </cell>
          <cell r="W614">
            <v>352.79</v>
          </cell>
          <cell r="AF614" t="str">
            <v>20160201LGUM_401</v>
          </cell>
          <cell r="AH614" t="str">
            <v>401</v>
          </cell>
        </row>
        <row r="615">
          <cell r="B615" t="str">
            <v>Jul 2017</v>
          </cell>
          <cell r="C615" t="str">
            <v>LS</v>
          </cell>
          <cell r="E615">
            <v>233</v>
          </cell>
          <cell r="G615">
            <v>5107.5081131536908</v>
          </cell>
          <cell r="Q615">
            <v>4851.07</v>
          </cell>
          <cell r="S615">
            <v>-54.25</v>
          </cell>
          <cell r="T615">
            <v>650.03</v>
          </cell>
          <cell r="U615">
            <v>-1.07</v>
          </cell>
          <cell r="W615">
            <v>5445.78</v>
          </cell>
          <cell r="AF615" t="str">
            <v>20160201LGUM_412</v>
          </cell>
          <cell r="AH615" t="str">
            <v>412</v>
          </cell>
        </row>
        <row r="616">
          <cell r="B616" t="str">
            <v>Jul 2017</v>
          </cell>
          <cell r="C616" t="str">
            <v>LS</v>
          </cell>
          <cell r="E616">
            <v>2473</v>
          </cell>
          <cell r="G616">
            <v>78113.406071786536</v>
          </cell>
          <cell r="Q616">
            <v>53329.21</v>
          </cell>
          <cell r="S616">
            <v>-596.34</v>
          </cell>
          <cell r="T616">
            <v>7146.02</v>
          </cell>
          <cell r="U616">
            <v>-11.79</v>
          </cell>
          <cell r="W616">
            <v>59867.1</v>
          </cell>
          <cell r="AF616" t="str">
            <v>20160201LGUM_413</v>
          </cell>
          <cell r="AH616" t="str">
            <v>413</v>
          </cell>
        </row>
        <row r="617">
          <cell r="B617" t="str">
            <v>Jul 2017</v>
          </cell>
          <cell r="C617" t="str">
            <v>LS</v>
          </cell>
          <cell r="E617">
            <v>47</v>
          </cell>
          <cell r="G617">
            <v>1067.1776688105999</v>
          </cell>
          <cell r="Q617">
            <v>996.86999999999989</v>
          </cell>
          <cell r="S617">
            <v>-11.15</v>
          </cell>
          <cell r="T617">
            <v>133.58000000000001</v>
          </cell>
          <cell r="U617">
            <v>-0.22</v>
          </cell>
          <cell r="W617">
            <v>1119.08</v>
          </cell>
          <cell r="AF617" t="str">
            <v>20160201LGUM_415</v>
          </cell>
          <cell r="AH617" t="str">
            <v>415</v>
          </cell>
        </row>
        <row r="618">
          <cell r="B618" t="str">
            <v>Jul 2017</v>
          </cell>
          <cell r="C618" t="str">
            <v>LS</v>
          </cell>
          <cell r="E618">
            <v>1980</v>
          </cell>
          <cell r="G618">
            <v>62976.111781349799</v>
          </cell>
          <cell r="Q618">
            <v>46806.969999999994</v>
          </cell>
          <cell r="S618">
            <v>-523.4</v>
          </cell>
          <cell r="T618">
            <v>6272.05</v>
          </cell>
          <cell r="U618">
            <v>-10.35</v>
          </cell>
          <cell r="W618">
            <v>52545.27</v>
          </cell>
          <cell r="AF618" t="str">
            <v>20160201LGUM_416</v>
          </cell>
          <cell r="AH618" t="str">
            <v>416</v>
          </cell>
        </row>
        <row r="619">
          <cell r="B619" t="str">
            <v>Jul 2017</v>
          </cell>
          <cell r="C619" t="str">
            <v>RLS</v>
          </cell>
          <cell r="E619">
            <v>50</v>
          </cell>
          <cell r="G619">
            <v>1557.6163213409154</v>
          </cell>
          <cell r="Q619">
            <v>1237.5</v>
          </cell>
          <cell r="S619">
            <v>-13.84</v>
          </cell>
          <cell r="T619">
            <v>165.82</v>
          </cell>
          <cell r="U619">
            <v>-0.27</v>
          </cell>
          <cell r="W619">
            <v>1389.21</v>
          </cell>
          <cell r="AF619" t="str">
            <v>20160201LGUM_417</v>
          </cell>
          <cell r="AH619" t="str">
            <v>417</v>
          </cell>
        </row>
        <row r="620">
          <cell r="B620" t="str">
            <v>Jul 2017</v>
          </cell>
          <cell r="C620" t="str">
            <v>RLS</v>
          </cell>
          <cell r="E620">
            <v>113</v>
          </cell>
          <cell r="G620">
            <v>5705.2959986412852</v>
          </cell>
          <cell r="Q620">
            <v>2971.8999999999996</v>
          </cell>
          <cell r="S620">
            <v>-33.229999999999997</v>
          </cell>
          <cell r="T620">
            <v>398.23</v>
          </cell>
          <cell r="U620">
            <v>-0.66</v>
          </cell>
          <cell r="W620">
            <v>3336.24</v>
          </cell>
          <cell r="AF620" t="str">
            <v>20160201LGUM_419</v>
          </cell>
          <cell r="AH620" t="str">
            <v>419</v>
          </cell>
        </row>
        <row r="621">
          <cell r="B621" t="str">
            <v>Jul 2017</v>
          </cell>
          <cell r="C621" t="str">
            <v>LS</v>
          </cell>
          <cell r="E621">
            <v>62</v>
          </cell>
          <cell r="G621">
            <v>3028.9322789318608</v>
          </cell>
          <cell r="Q621">
            <v>1913.3200000000002</v>
          </cell>
          <cell r="S621">
            <v>-21.4</v>
          </cell>
          <cell r="T621">
            <v>256.38</v>
          </cell>
          <cell r="U621">
            <v>-0.42</v>
          </cell>
          <cell r="W621">
            <v>2147.88</v>
          </cell>
          <cell r="AF621" t="str">
            <v>20160201LGUM_420</v>
          </cell>
          <cell r="AH621" t="str">
            <v>420</v>
          </cell>
        </row>
        <row r="622">
          <cell r="B622" t="str">
            <v>Jul 2017</v>
          </cell>
          <cell r="C622" t="str">
            <v>LS</v>
          </cell>
          <cell r="E622">
            <v>190</v>
          </cell>
          <cell r="G622">
            <v>15064.675691671528</v>
          </cell>
          <cell r="Q622">
            <v>6452.4000000000005</v>
          </cell>
          <cell r="S622">
            <v>-72.150000000000006</v>
          </cell>
          <cell r="T622">
            <v>864.61</v>
          </cell>
          <cell r="U622">
            <v>-1.43</v>
          </cell>
          <cell r="W622">
            <v>7243.43</v>
          </cell>
          <cell r="AF622" t="str">
            <v>20160201LGUM_421</v>
          </cell>
          <cell r="AH622" t="str">
            <v>421</v>
          </cell>
        </row>
        <row r="623">
          <cell r="B623" t="str">
            <v>Jul 2017</v>
          </cell>
          <cell r="C623" t="str">
            <v>LS</v>
          </cell>
          <cell r="E623">
            <v>423</v>
          </cell>
          <cell r="G623">
            <v>54787.04921624597</v>
          </cell>
          <cell r="Q623">
            <v>16763.490000000002</v>
          </cell>
          <cell r="S623">
            <v>-187.45</v>
          </cell>
          <cell r="T623">
            <v>2246.2800000000002</v>
          </cell>
          <cell r="U623">
            <v>-3.71</v>
          </cell>
          <cell r="W623">
            <v>18818.61</v>
          </cell>
          <cell r="AF623" t="str">
            <v>20160201LGUM_422</v>
          </cell>
          <cell r="AH623" t="str">
            <v>422</v>
          </cell>
        </row>
        <row r="624">
          <cell r="B624" t="str">
            <v>Jul 2017</v>
          </cell>
          <cell r="C624" t="str">
            <v>LS</v>
          </cell>
          <cell r="E624">
            <v>24</v>
          </cell>
          <cell r="G624">
            <v>1136.6389371947221</v>
          </cell>
          <cell r="Q624">
            <v>655.68</v>
          </cell>
          <cell r="S624">
            <v>-7.33</v>
          </cell>
          <cell r="T624">
            <v>87.86</v>
          </cell>
          <cell r="U624">
            <v>-0.15</v>
          </cell>
          <cell r="W624">
            <v>736.06</v>
          </cell>
          <cell r="AF624" t="str">
            <v>20160201LGUM_423</v>
          </cell>
          <cell r="AH624" t="str">
            <v>423</v>
          </cell>
        </row>
        <row r="625">
          <cell r="B625" t="str">
            <v>Jul 2017</v>
          </cell>
          <cell r="C625" t="str">
            <v>LS</v>
          </cell>
          <cell r="E625">
            <v>32</v>
          </cell>
          <cell r="G625">
            <v>4170.83343342841</v>
          </cell>
          <cell r="Q625">
            <v>1128.6399999999999</v>
          </cell>
          <cell r="S625">
            <v>-12.62</v>
          </cell>
          <cell r="T625">
            <v>151.24</v>
          </cell>
          <cell r="U625">
            <v>-0.25</v>
          </cell>
          <cell r="W625">
            <v>1267.01</v>
          </cell>
          <cell r="AF625" t="str">
            <v>20160201LGUM_425</v>
          </cell>
          <cell r="AH625" t="str">
            <v>425</v>
          </cell>
        </row>
        <row r="626">
          <cell r="B626" t="str">
            <v>Jul 2017</v>
          </cell>
          <cell r="C626" t="str">
            <v>RLS</v>
          </cell>
          <cell r="E626">
            <v>32</v>
          </cell>
          <cell r="G626">
            <v>770.38861298753375</v>
          </cell>
          <cell r="Q626">
            <v>1096.31</v>
          </cell>
          <cell r="S626">
            <v>-12.26</v>
          </cell>
          <cell r="T626">
            <v>146.91</v>
          </cell>
          <cell r="U626">
            <v>-0.24</v>
          </cell>
          <cell r="W626">
            <v>1230.72</v>
          </cell>
          <cell r="AF626" t="str">
            <v>20160201LGUM_426</v>
          </cell>
          <cell r="AH626" t="str">
            <v>426</v>
          </cell>
        </row>
        <row r="627">
          <cell r="B627" t="str">
            <v>Jul 2017</v>
          </cell>
          <cell r="C627" t="str">
            <v>LS</v>
          </cell>
          <cell r="E627">
            <v>52</v>
          </cell>
          <cell r="G627">
            <v>1202.9428751977473</v>
          </cell>
          <cell r="Q627">
            <v>1938.8999999999999</v>
          </cell>
          <cell r="S627">
            <v>-21.68</v>
          </cell>
          <cell r="T627">
            <v>259.81</v>
          </cell>
          <cell r="U627">
            <v>-0.43</v>
          </cell>
          <cell r="W627">
            <v>2176.6</v>
          </cell>
          <cell r="AF627" t="str">
            <v>20160201LGUM_427</v>
          </cell>
          <cell r="AH627" t="str">
            <v>427</v>
          </cell>
        </row>
        <row r="628">
          <cell r="B628" t="str">
            <v>Jul 2017</v>
          </cell>
          <cell r="C628" t="str">
            <v>RLS</v>
          </cell>
          <cell r="E628">
            <v>267</v>
          </cell>
          <cell r="G628">
            <v>8830.0006324664046</v>
          </cell>
          <cell r="Q628">
            <v>9678.02</v>
          </cell>
          <cell r="S628">
            <v>-108.22</v>
          </cell>
          <cell r="T628">
            <v>1296.8399999999999</v>
          </cell>
          <cell r="U628">
            <v>-2.14</v>
          </cell>
          <cell r="W628">
            <v>10864.5</v>
          </cell>
          <cell r="AF628" t="str">
            <v>20160201LGUM_428</v>
          </cell>
          <cell r="AH628" t="str">
            <v>428</v>
          </cell>
        </row>
        <row r="629">
          <cell r="B629" t="str">
            <v>Jul 2017</v>
          </cell>
          <cell r="C629" t="str">
            <v>LS</v>
          </cell>
          <cell r="E629">
            <v>212</v>
          </cell>
          <cell r="G629">
            <v>6828.2531708512561</v>
          </cell>
          <cell r="Q629">
            <v>8646.52</v>
          </cell>
          <cell r="S629">
            <v>-96.69</v>
          </cell>
          <cell r="T629">
            <v>1158.6199999999999</v>
          </cell>
          <cell r="U629">
            <v>-1.91</v>
          </cell>
          <cell r="W629">
            <v>9706.5400000000009</v>
          </cell>
          <cell r="AF629" t="str">
            <v>20160201LGUM_429</v>
          </cell>
          <cell r="AH629" t="str">
            <v>429</v>
          </cell>
        </row>
        <row r="630">
          <cell r="B630" t="str">
            <v>Jul 2017</v>
          </cell>
          <cell r="C630" t="str">
            <v>RLS</v>
          </cell>
          <cell r="E630">
            <v>14</v>
          </cell>
          <cell r="G630">
            <v>289.4219516005079</v>
          </cell>
          <cell r="Q630">
            <v>466.19000000000005</v>
          </cell>
          <cell r="S630">
            <v>-5.21</v>
          </cell>
          <cell r="T630">
            <v>62.47</v>
          </cell>
          <cell r="U630">
            <v>-0.1</v>
          </cell>
          <cell r="W630">
            <v>523.35</v>
          </cell>
          <cell r="AF630" t="str">
            <v>20160201LGUM_430</v>
          </cell>
          <cell r="AH630" t="str">
            <v>430</v>
          </cell>
        </row>
        <row r="631">
          <cell r="B631" t="str">
            <v>Jul 2017</v>
          </cell>
          <cell r="C631" t="str">
            <v>LS</v>
          </cell>
          <cell r="E631">
            <v>50</v>
          </cell>
          <cell r="G631">
            <v>1154.5304760209353</v>
          </cell>
          <cell r="Q631">
            <v>1886.86</v>
          </cell>
          <cell r="S631">
            <v>-21.1</v>
          </cell>
          <cell r="T631">
            <v>252.84</v>
          </cell>
          <cell r="U631">
            <v>-0.42</v>
          </cell>
          <cell r="W631">
            <v>2118.1799999999998</v>
          </cell>
          <cell r="AF631" t="str">
            <v>20160201LGUM_431</v>
          </cell>
          <cell r="AH631" t="str">
            <v>431</v>
          </cell>
        </row>
        <row r="632">
          <cell r="B632" t="str">
            <v>Jul 2017</v>
          </cell>
          <cell r="C632" t="str">
            <v>RLS</v>
          </cell>
          <cell r="E632">
            <v>10</v>
          </cell>
          <cell r="G632">
            <v>320.99525541147244</v>
          </cell>
          <cell r="Q632">
            <v>357.58000000000004</v>
          </cell>
          <cell r="S632">
            <v>-4</v>
          </cell>
          <cell r="T632">
            <v>47.91</v>
          </cell>
          <cell r="U632">
            <v>-0.08</v>
          </cell>
          <cell r="W632">
            <v>401.41</v>
          </cell>
          <cell r="AF632" t="str">
            <v>20160201LGUM_432</v>
          </cell>
          <cell r="AH632" t="str">
            <v>432</v>
          </cell>
        </row>
        <row r="633">
          <cell r="B633" t="str">
            <v>Jul 2017</v>
          </cell>
          <cell r="C633" t="str">
            <v>LS</v>
          </cell>
          <cell r="E633">
            <v>244</v>
          </cell>
          <cell r="G633">
            <v>7659.6835045399876</v>
          </cell>
          <cell r="Q633">
            <v>9659.3799999999992</v>
          </cell>
          <cell r="S633">
            <v>-108.01</v>
          </cell>
          <cell r="T633">
            <v>1294.3399999999999</v>
          </cell>
          <cell r="U633">
            <v>-2.14</v>
          </cell>
          <cell r="W633">
            <v>10843.57</v>
          </cell>
          <cell r="AF633" t="str">
            <v>20160201LGUM_433</v>
          </cell>
          <cell r="AH633" t="str">
            <v>433</v>
          </cell>
        </row>
        <row r="634">
          <cell r="B634" t="str">
            <v>Jul 2017</v>
          </cell>
          <cell r="C634" t="str">
            <v>LS</v>
          </cell>
          <cell r="E634">
            <v>0</v>
          </cell>
          <cell r="G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W634">
            <v>0</v>
          </cell>
          <cell r="AF634" t="str">
            <v>20160201LGUM_439</v>
          </cell>
          <cell r="AH634" t="str">
            <v>439</v>
          </cell>
        </row>
        <row r="635">
          <cell r="B635" t="str">
            <v>Jul 2017</v>
          </cell>
          <cell r="C635" t="str">
            <v>LS</v>
          </cell>
          <cell r="E635">
            <v>9</v>
          </cell>
          <cell r="G635">
            <v>797.75214295703643</v>
          </cell>
          <cell r="Q635">
            <v>174.32999999999998</v>
          </cell>
          <cell r="S635">
            <v>-1.95</v>
          </cell>
          <cell r="T635">
            <v>23.36</v>
          </cell>
          <cell r="U635">
            <v>-0.04</v>
          </cell>
          <cell r="W635">
            <v>195.7</v>
          </cell>
          <cell r="AF635" t="str">
            <v>20160201LGUM_440</v>
          </cell>
          <cell r="AH635" t="str">
            <v>440</v>
          </cell>
        </row>
        <row r="636">
          <cell r="B636" t="str">
            <v>Jul 2017</v>
          </cell>
          <cell r="C636" t="str">
            <v>LS</v>
          </cell>
          <cell r="E636">
            <v>38</v>
          </cell>
          <cell r="G636">
            <v>5054.8859401354166</v>
          </cell>
          <cell r="Q636">
            <v>894.9</v>
          </cell>
          <cell r="S636">
            <v>-10.01</v>
          </cell>
          <cell r="T636">
            <v>119.92</v>
          </cell>
          <cell r="U636">
            <v>-0.2</v>
          </cell>
          <cell r="W636">
            <v>1004.61</v>
          </cell>
          <cell r="AF636" t="str">
            <v>20160201LGUM_441</v>
          </cell>
          <cell r="AH636" t="str">
            <v>441</v>
          </cell>
        </row>
        <row r="637">
          <cell r="B637" t="str">
            <v>Jul 2017</v>
          </cell>
          <cell r="C637" t="str">
            <v>LS</v>
          </cell>
          <cell r="E637">
            <v>6962</v>
          </cell>
          <cell r="G637">
            <v>329965.23102416744</v>
          </cell>
          <cell r="Q637">
            <v>97028</v>
          </cell>
          <cell r="S637">
            <v>-1084.99</v>
          </cell>
          <cell r="T637">
            <v>13001.59</v>
          </cell>
          <cell r="U637">
            <v>-21.46</v>
          </cell>
          <cell r="W637">
            <v>108923.14</v>
          </cell>
          <cell r="AF637" t="str">
            <v>20160201LGUM_452</v>
          </cell>
          <cell r="AH637" t="str">
            <v>452</v>
          </cell>
        </row>
        <row r="638">
          <cell r="B638" t="str">
            <v>Jul 2017</v>
          </cell>
          <cell r="C638" t="str">
            <v>LS</v>
          </cell>
          <cell r="E638">
            <v>10260</v>
          </cell>
          <cell r="G638">
            <v>779729.04869827745</v>
          </cell>
          <cell r="Q638">
            <v>167048.35</v>
          </cell>
          <cell r="S638">
            <v>-1867.97</v>
          </cell>
          <cell r="T638">
            <v>22384.2</v>
          </cell>
          <cell r="U638">
            <v>-36.94</v>
          </cell>
          <cell r="W638">
            <v>187527.64</v>
          </cell>
          <cell r="AF638" t="str">
            <v>20160201LGUM_453</v>
          </cell>
          <cell r="AH638" t="str">
            <v>453</v>
          </cell>
        </row>
        <row r="639">
          <cell r="B639" t="str">
            <v>Jul 2017</v>
          </cell>
          <cell r="C639" t="str">
            <v>LS</v>
          </cell>
          <cell r="E639">
            <v>5635</v>
          </cell>
          <cell r="G639">
            <v>704646.67979234352</v>
          </cell>
          <cell r="Q639">
            <v>107686.47</v>
          </cell>
          <cell r="S639">
            <v>-1204.17</v>
          </cell>
          <cell r="T639">
            <v>14429.8</v>
          </cell>
          <cell r="U639">
            <v>-23.81</v>
          </cell>
          <cell r="W639">
            <v>120888.29</v>
          </cell>
          <cell r="AF639" t="str">
            <v>20160201LGUM_454</v>
          </cell>
          <cell r="AH639" t="str">
            <v>454</v>
          </cell>
        </row>
        <row r="640">
          <cell r="B640" t="str">
            <v>Jul 2017</v>
          </cell>
          <cell r="C640" t="str">
            <v>LS</v>
          </cell>
          <cell r="E640">
            <v>415</v>
          </cell>
          <cell r="G640">
            <v>20213.229099779473</v>
          </cell>
          <cell r="Q640">
            <v>6318.87</v>
          </cell>
          <cell r="S640">
            <v>-70.66</v>
          </cell>
          <cell r="T640">
            <v>846.72</v>
          </cell>
          <cell r="U640">
            <v>-1.4</v>
          </cell>
          <cell r="W640">
            <v>7093.53</v>
          </cell>
          <cell r="AF640" t="str">
            <v>20160201LGUM_455</v>
          </cell>
          <cell r="AH640" t="str">
            <v>455</v>
          </cell>
        </row>
        <row r="641">
          <cell r="B641" t="str">
            <v>Jul 2017</v>
          </cell>
          <cell r="C641" t="str">
            <v>LS</v>
          </cell>
          <cell r="E641">
            <v>13150</v>
          </cell>
          <cell r="G641">
            <v>1685632.3865293916</v>
          </cell>
          <cell r="Q641">
            <v>262958.24</v>
          </cell>
          <cell r="S641">
            <v>-2940.45</v>
          </cell>
          <cell r="T641">
            <v>35235.96</v>
          </cell>
          <cell r="U641">
            <v>-58.15</v>
          </cell>
          <cell r="W641">
            <v>295195.59999999998</v>
          </cell>
          <cell r="AF641" t="str">
            <v>20160201LGUM_456</v>
          </cell>
          <cell r="AH641" t="str">
            <v>456</v>
          </cell>
        </row>
        <row r="642">
          <cell r="B642" t="str">
            <v>Jul 2017</v>
          </cell>
          <cell r="C642" t="str">
            <v>LS</v>
          </cell>
          <cell r="E642">
            <v>3486</v>
          </cell>
          <cell r="G642">
            <v>110158.20455299478</v>
          </cell>
          <cell r="Q642">
            <v>43257.18</v>
          </cell>
          <cell r="S642">
            <v>-483.71</v>
          </cell>
          <cell r="T642">
            <v>5796.39</v>
          </cell>
          <cell r="U642">
            <v>-9.57</v>
          </cell>
          <cell r="W642">
            <v>48560.29</v>
          </cell>
          <cell r="AF642" t="str">
            <v>20160201LGUM_457</v>
          </cell>
          <cell r="AH642" t="str">
            <v>457</v>
          </cell>
        </row>
        <row r="643">
          <cell r="B643" t="str">
            <v>Jul 2017</v>
          </cell>
          <cell r="C643" t="str">
            <v>RLS</v>
          </cell>
          <cell r="E643">
            <v>0</v>
          </cell>
          <cell r="G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W643">
            <v>0</v>
          </cell>
          <cell r="AF643" t="str">
            <v>20160201LGUM_458</v>
          </cell>
          <cell r="AH643" t="str">
            <v>458</v>
          </cell>
        </row>
        <row r="644">
          <cell r="B644" t="str">
            <v>Jul 2017</v>
          </cell>
          <cell r="C644" t="str">
            <v>LS</v>
          </cell>
          <cell r="E644">
            <v>33</v>
          </cell>
          <cell r="G644">
            <v>1351.3374031092806</v>
          </cell>
          <cell r="Q644">
            <v>459.85</v>
          </cell>
          <cell r="S644">
            <v>-5.14</v>
          </cell>
          <cell r="T644">
            <v>61.62</v>
          </cell>
          <cell r="U644">
            <v>-0.1</v>
          </cell>
          <cell r="W644">
            <v>516.23</v>
          </cell>
          <cell r="AF644" t="str">
            <v>20160201LGUM_470</v>
          </cell>
          <cell r="AH644" t="str">
            <v>470</v>
          </cell>
        </row>
        <row r="645">
          <cell r="B645" t="str">
            <v>Jul 2017</v>
          </cell>
          <cell r="C645" t="str">
            <v>RLS</v>
          </cell>
          <cell r="E645">
            <v>8</v>
          </cell>
          <cell r="G645">
            <v>323.10014233220335</v>
          </cell>
          <cell r="Q645">
            <v>128.72</v>
          </cell>
          <cell r="S645">
            <v>-1.44</v>
          </cell>
          <cell r="T645">
            <v>17.25</v>
          </cell>
          <cell r="U645">
            <v>-0.03</v>
          </cell>
          <cell r="W645">
            <v>144.5</v>
          </cell>
          <cell r="AF645" t="str">
            <v>20160201LGUM_471</v>
          </cell>
          <cell r="AH645" t="str">
            <v>471</v>
          </cell>
        </row>
        <row r="646">
          <cell r="B646" t="str">
            <v>Jul 2017</v>
          </cell>
          <cell r="C646" t="str">
            <v>LS</v>
          </cell>
          <cell r="E646">
            <v>605</v>
          </cell>
          <cell r="G646">
            <v>57306.598860360929</v>
          </cell>
          <cell r="Q646">
            <v>12143.6</v>
          </cell>
          <cell r="S646">
            <v>-135.79</v>
          </cell>
          <cell r="T646">
            <v>1627.22</v>
          </cell>
          <cell r="U646">
            <v>-2.69</v>
          </cell>
          <cell r="W646">
            <v>13632.34</v>
          </cell>
          <cell r="AF646" t="str">
            <v>20160201LGUM_473</v>
          </cell>
          <cell r="AH646" t="str">
            <v>473</v>
          </cell>
        </row>
        <row r="647">
          <cell r="B647" t="str">
            <v>Jul 2017</v>
          </cell>
          <cell r="C647" t="str">
            <v>RLS</v>
          </cell>
          <cell r="E647">
            <v>54</v>
          </cell>
          <cell r="G647">
            <v>5139.0814169646555</v>
          </cell>
          <cell r="Q647">
            <v>1224.48</v>
          </cell>
          <cell r="S647">
            <v>-13.69</v>
          </cell>
          <cell r="T647">
            <v>164.08</v>
          </cell>
          <cell r="U647">
            <v>-0.27</v>
          </cell>
          <cell r="W647">
            <v>1374.6</v>
          </cell>
          <cell r="AF647" t="str">
            <v>20160201LGUM_474</v>
          </cell>
          <cell r="AH647" t="str">
            <v>474</v>
          </cell>
        </row>
        <row r="648">
          <cell r="B648" t="str">
            <v>Jul 2017</v>
          </cell>
          <cell r="C648" t="str">
            <v>RLS</v>
          </cell>
          <cell r="E648">
            <v>2</v>
          </cell>
          <cell r="G648">
            <v>186.28249248469055</v>
          </cell>
          <cell r="Q648">
            <v>59.279999999999994</v>
          </cell>
          <cell r="S648">
            <v>-0.66</v>
          </cell>
          <cell r="T648">
            <v>7.94</v>
          </cell>
          <cell r="U648">
            <v>-0.01</v>
          </cell>
          <cell r="W648">
            <v>66.55</v>
          </cell>
          <cell r="AF648" t="str">
            <v>20160201LGUM_475</v>
          </cell>
          <cell r="AH648" t="str">
            <v>475</v>
          </cell>
        </row>
        <row r="649">
          <cell r="B649" t="str">
            <v>Jul 2017</v>
          </cell>
          <cell r="C649" t="str">
            <v>LS</v>
          </cell>
          <cell r="E649">
            <v>531</v>
          </cell>
          <cell r="G649">
            <v>156828.80980290213</v>
          </cell>
          <cell r="Q649">
            <v>22467.34</v>
          </cell>
          <cell r="S649">
            <v>-251.23</v>
          </cell>
          <cell r="T649">
            <v>3010.59</v>
          </cell>
          <cell r="U649">
            <v>-4.97</v>
          </cell>
          <cell r="W649">
            <v>25221.73</v>
          </cell>
          <cell r="AF649" t="str">
            <v>20160201LGUM_476</v>
          </cell>
          <cell r="AH649" t="str">
            <v>476</v>
          </cell>
        </row>
        <row r="650">
          <cell r="B650" t="str">
            <v>Jul 2017</v>
          </cell>
          <cell r="C650" t="str">
            <v>RLS</v>
          </cell>
          <cell r="E650">
            <v>61</v>
          </cell>
          <cell r="G650">
            <v>18127.286161335083</v>
          </cell>
          <cell r="Q650">
            <v>2792.9900000000002</v>
          </cell>
          <cell r="S650">
            <v>-31.23</v>
          </cell>
          <cell r="T650">
            <v>374.26</v>
          </cell>
          <cell r="U650">
            <v>-0.62</v>
          </cell>
          <cell r="W650">
            <v>3135.4</v>
          </cell>
          <cell r="AF650" t="str">
            <v>20160201LGUM_477</v>
          </cell>
          <cell r="AH650" t="str">
            <v>477</v>
          </cell>
        </row>
        <row r="651">
          <cell r="B651" t="str">
            <v>Jul 2017</v>
          </cell>
          <cell r="C651" t="str">
            <v>LS</v>
          </cell>
          <cell r="E651">
            <v>0</v>
          </cell>
          <cell r="G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W651">
            <v>0</v>
          </cell>
          <cell r="AF651" t="str">
            <v>20160201LGUM_479</v>
          </cell>
          <cell r="AH651" t="str">
            <v>479</v>
          </cell>
        </row>
        <row r="652">
          <cell r="B652" t="str">
            <v>Jul 2017</v>
          </cell>
          <cell r="C652" t="str">
            <v>LS</v>
          </cell>
          <cell r="E652">
            <v>19</v>
          </cell>
          <cell r="G652">
            <v>807.22413410032573</v>
          </cell>
          <cell r="Q652">
            <v>472.14</v>
          </cell>
          <cell r="S652">
            <v>-5.28</v>
          </cell>
          <cell r="T652">
            <v>63.27</v>
          </cell>
          <cell r="U652">
            <v>-0.1</v>
          </cell>
          <cell r="W652">
            <v>530.03</v>
          </cell>
          <cell r="AF652" t="str">
            <v>20160201LGUM_480</v>
          </cell>
          <cell r="AH652" t="str">
            <v>480</v>
          </cell>
        </row>
        <row r="653">
          <cell r="B653" t="str">
            <v>Jul 2017</v>
          </cell>
          <cell r="C653" t="str">
            <v>LS</v>
          </cell>
          <cell r="E653">
            <v>6</v>
          </cell>
          <cell r="G653">
            <v>585.15856396320874</v>
          </cell>
          <cell r="Q653">
            <v>130.02000000000001</v>
          </cell>
          <cell r="S653">
            <v>-1.45</v>
          </cell>
          <cell r="T653">
            <v>17.420000000000002</v>
          </cell>
          <cell r="U653">
            <v>-0.03</v>
          </cell>
          <cell r="W653">
            <v>145.96</v>
          </cell>
          <cell r="AF653" t="str">
            <v>20160201LGUM_481</v>
          </cell>
          <cell r="AH653" t="str">
            <v>481</v>
          </cell>
        </row>
        <row r="654">
          <cell r="B654" t="str">
            <v>Jul 2017</v>
          </cell>
          <cell r="C654" t="str">
            <v>LS</v>
          </cell>
          <cell r="E654">
            <v>101</v>
          </cell>
          <cell r="G654">
            <v>9719.3153564752392</v>
          </cell>
          <cell r="Q654">
            <v>3174.43</v>
          </cell>
          <cell r="S654">
            <v>-35.5</v>
          </cell>
          <cell r="T654">
            <v>425.37</v>
          </cell>
          <cell r="U654">
            <v>-0.7</v>
          </cell>
          <cell r="W654">
            <v>3563.6</v>
          </cell>
          <cell r="AF654" t="str">
            <v>20160201LGUM_482</v>
          </cell>
          <cell r="AH654" t="str">
            <v>482</v>
          </cell>
        </row>
        <row r="655">
          <cell r="B655" t="str">
            <v>Jul 2017</v>
          </cell>
          <cell r="C655" t="str">
            <v>LS</v>
          </cell>
          <cell r="E655">
            <v>4</v>
          </cell>
          <cell r="G655">
            <v>1195.575770975189</v>
          </cell>
          <cell r="Q655">
            <v>180.03000000000003</v>
          </cell>
          <cell r="S655">
            <v>-2.0099999999999998</v>
          </cell>
          <cell r="T655">
            <v>24.13</v>
          </cell>
          <cell r="U655">
            <v>-0.04</v>
          </cell>
          <cell r="W655">
            <v>202.11</v>
          </cell>
          <cell r="AF655" t="str">
            <v>20160201LGUM_483</v>
          </cell>
          <cell r="AH655" t="str">
            <v>483</v>
          </cell>
        </row>
        <row r="656">
          <cell r="B656" t="str">
            <v>Jul 2017</v>
          </cell>
          <cell r="C656" t="str">
            <v>LS</v>
          </cell>
          <cell r="E656">
            <v>25</v>
          </cell>
          <cell r="G656">
            <v>7212.3950338846571</v>
          </cell>
          <cell r="Q656">
            <v>1369</v>
          </cell>
          <cell r="S656">
            <v>-15.31</v>
          </cell>
          <cell r="T656">
            <v>183.44</v>
          </cell>
          <cell r="U656">
            <v>-0.3</v>
          </cell>
          <cell r="W656">
            <v>1536.83</v>
          </cell>
          <cell r="AF656" t="str">
            <v>20160201LGUM_484</v>
          </cell>
          <cell r="AH656" t="str">
            <v>484</v>
          </cell>
        </row>
        <row r="657">
          <cell r="B657" t="str">
            <v>Jul 2017</v>
          </cell>
          <cell r="C657" t="str">
            <v>ODL</v>
          </cell>
          <cell r="E657">
            <v>0</v>
          </cell>
          <cell r="G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W657">
            <v>0</v>
          </cell>
          <cell r="AF657" t="str">
            <v>20160201ODL</v>
          </cell>
          <cell r="AH657" t="str">
            <v>ODL</v>
          </cell>
        </row>
        <row r="658">
          <cell r="B658" t="str">
            <v>Jul 2017</v>
          </cell>
          <cell r="C658" t="str">
            <v>RLS</v>
          </cell>
          <cell r="E658">
            <v>0</v>
          </cell>
          <cell r="G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W658">
            <v>0</v>
          </cell>
          <cell r="AF658" t="str">
            <v>20160201LGUM_204CU</v>
          </cell>
          <cell r="AH658" t="str">
            <v>4CU</v>
          </cell>
        </row>
        <row r="659">
          <cell r="B659" t="str">
            <v>Jul 2017</v>
          </cell>
          <cell r="C659" t="str">
            <v>RLS</v>
          </cell>
          <cell r="E659">
            <v>0</v>
          </cell>
          <cell r="G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W659">
            <v>0</v>
          </cell>
          <cell r="AF659" t="str">
            <v>20160201LGUM_207CU</v>
          </cell>
          <cell r="AH659" t="str">
            <v>7CU</v>
          </cell>
        </row>
        <row r="660">
          <cell r="B660" t="str">
            <v>Jul 2017</v>
          </cell>
          <cell r="C660" t="str">
            <v>RLS</v>
          </cell>
          <cell r="E660">
            <v>0</v>
          </cell>
          <cell r="G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W660">
            <v>0</v>
          </cell>
          <cell r="AF660" t="str">
            <v>20160201LGUM_209CU</v>
          </cell>
          <cell r="AH660" t="str">
            <v>9CU</v>
          </cell>
        </row>
        <row r="661">
          <cell r="B661" t="str">
            <v>Jul 2017</v>
          </cell>
          <cell r="C661" t="str">
            <v>RLS</v>
          </cell>
          <cell r="E661">
            <v>0</v>
          </cell>
          <cell r="G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W661">
            <v>0</v>
          </cell>
          <cell r="AF661" t="str">
            <v>20160201LGUM_210CU</v>
          </cell>
          <cell r="AH661" t="str">
            <v>0CU</v>
          </cell>
        </row>
        <row r="662">
          <cell r="B662" t="str">
            <v>Jul 2017</v>
          </cell>
          <cell r="C662" t="str">
            <v>RLS</v>
          </cell>
          <cell r="E662">
            <v>0</v>
          </cell>
          <cell r="G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W662">
            <v>0</v>
          </cell>
          <cell r="AF662" t="str">
            <v>20160201LGUM_252CU</v>
          </cell>
          <cell r="AH662" t="str">
            <v>2CU</v>
          </cell>
        </row>
        <row r="663">
          <cell r="B663" t="str">
            <v>Jul 2017</v>
          </cell>
          <cell r="C663" t="str">
            <v>RLS</v>
          </cell>
          <cell r="E663">
            <v>0</v>
          </cell>
          <cell r="G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W663">
            <v>0</v>
          </cell>
          <cell r="AF663" t="str">
            <v>20160201LGUM_267CU</v>
          </cell>
          <cell r="AH663" t="str">
            <v>7CU</v>
          </cell>
        </row>
        <row r="664">
          <cell r="B664" t="str">
            <v>Jul 2017</v>
          </cell>
          <cell r="C664" t="str">
            <v>RLS</v>
          </cell>
          <cell r="E664">
            <v>0</v>
          </cell>
          <cell r="G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W664">
            <v>0</v>
          </cell>
          <cell r="AF664" t="str">
            <v>20160201LGUM_276CU</v>
          </cell>
          <cell r="AH664" t="str">
            <v>6CU</v>
          </cell>
        </row>
        <row r="665">
          <cell r="B665" t="str">
            <v>Jul 2017</v>
          </cell>
          <cell r="C665" t="str">
            <v>RLS</v>
          </cell>
          <cell r="E665">
            <v>0</v>
          </cell>
          <cell r="G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W665">
            <v>0</v>
          </cell>
          <cell r="AF665" t="str">
            <v>20160201LGUM_315CU</v>
          </cell>
          <cell r="AH665" t="str">
            <v>5CU</v>
          </cell>
        </row>
        <row r="666">
          <cell r="B666" t="str">
            <v>Jul 2017</v>
          </cell>
          <cell r="C666" t="str">
            <v>LS</v>
          </cell>
          <cell r="E666">
            <v>0</v>
          </cell>
          <cell r="G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W666">
            <v>0</v>
          </cell>
          <cell r="AF666" t="str">
            <v>20160201LGUM_412CU</v>
          </cell>
          <cell r="AH666" t="str">
            <v>2CU</v>
          </cell>
        </row>
        <row r="667">
          <cell r="B667" t="str">
            <v>Jul 2017</v>
          </cell>
          <cell r="C667" t="str">
            <v>LS</v>
          </cell>
          <cell r="E667">
            <v>0</v>
          </cell>
          <cell r="G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W667">
            <v>0</v>
          </cell>
          <cell r="AF667" t="str">
            <v>20160201LGUM_415CU</v>
          </cell>
          <cell r="AH667" t="str">
            <v>5CU</v>
          </cell>
        </row>
        <row r="668">
          <cell r="B668" t="str">
            <v>Jul 2017</v>
          </cell>
          <cell r="C668" t="str">
            <v>LS</v>
          </cell>
          <cell r="E668">
            <v>574</v>
          </cell>
          <cell r="G668">
            <v>43177.545404954319</v>
          </cell>
          <cell r="Q668">
            <v>16961.699999999997</v>
          </cell>
          <cell r="S668">
            <v>-189.67</v>
          </cell>
          <cell r="T668">
            <v>2272.84</v>
          </cell>
          <cell r="U668">
            <v>-3.75</v>
          </cell>
          <cell r="W668">
            <v>19041.12</v>
          </cell>
          <cell r="AF668" t="str">
            <v>20160201LGUM_424</v>
          </cell>
          <cell r="AH668" t="str">
            <v>424</v>
          </cell>
        </row>
        <row r="669">
          <cell r="B669" t="str">
            <v>Jul 2017</v>
          </cell>
          <cell r="C669" t="str">
            <v>LS</v>
          </cell>
          <cell r="E669">
            <v>5</v>
          </cell>
          <cell r="G669">
            <v>241.62044710775149</v>
          </cell>
          <cell r="Q669">
            <v>108.45</v>
          </cell>
          <cell r="S669">
            <v>-1.21</v>
          </cell>
          <cell r="T669">
            <v>14.53</v>
          </cell>
          <cell r="U669">
            <v>-0.02</v>
          </cell>
          <cell r="W669">
            <v>121.75</v>
          </cell>
          <cell r="AF669" t="str">
            <v>20160201LGUM_444</v>
          </cell>
          <cell r="AH669" t="str">
            <v>444</v>
          </cell>
        </row>
        <row r="670">
          <cell r="B670" t="str">
            <v>Jul 2017</v>
          </cell>
          <cell r="C670" t="str">
            <v>LS</v>
          </cell>
          <cell r="E670">
            <v>18</v>
          </cell>
          <cell r="G670">
            <v>892.05861273958874</v>
          </cell>
          <cell r="Q670">
            <v>425.34000000000003</v>
          </cell>
          <cell r="S670">
            <v>-4.76</v>
          </cell>
          <cell r="T670">
            <v>56.99</v>
          </cell>
          <cell r="U670">
            <v>-0.09</v>
          </cell>
          <cell r="W670">
            <v>477.48</v>
          </cell>
          <cell r="AF670" t="str">
            <v>20160201LGUM_445</v>
          </cell>
          <cell r="AH670" t="str">
            <v>445</v>
          </cell>
        </row>
        <row r="671">
          <cell r="B671" t="str">
            <v>Jul 2017</v>
          </cell>
          <cell r="C671" t="str">
            <v>LS</v>
          </cell>
          <cell r="E671">
            <v>0</v>
          </cell>
          <cell r="G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W671">
            <v>0</v>
          </cell>
          <cell r="AF671" t="str">
            <v>20160201LGUM_452CU</v>
          </cell>
          <cell r="AH671" t="str">
            <v>2CU</v>
          </cell>
        </row>
        <row r="672">
          <cell r="B672" t="str">
            <v>Jul 2017</v>
          </cell>
          <cell r="C672" t="str">
            <v>LS</v>
          </cell>
          <cell r="E672">
            <v>0</v>
          </cell>
          <cell r="G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W672">
            <v>0</v>
          </cell>
          <cell r="AF672" t="str">
            <v>20160201LGUM_453CU</v>
          </cell>
          <cell r="AH672" t="str">
            <v>3CU</v>
          </cell>
        </row>
        <row r="673">
          <cell r="B673" t="str">
            <v>Jul 2017</v>
          </cell>
          <cell r="C673" t="str">
            <v>LS</v>
          </cell>
          <cell r="E673">
            <v>0</v>
          </cell>
          <cell r="G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W673">
            <v>0</v>
          </cell>
          <cell r="AF673" t="str">
            <v>20160201LGUM_454CU</v>
          </cell>
          <cell r="AH673" t="str">
            <v>4CU</v>
          </cell>
        </row>
        <row r="674">
          <cell r="B674" t="str">
            <v>Jul 2017</v>
          </cell>
          <cell r="C674" t="str">
            <v>LS</v>
          </cell>
          <cell r="E674">
            <v>0</v>
          </cell>
          <cell r="G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W674">
            <v>0</v>
          </cell>
          <cell r="AF674" t="str">
            <v>20160201LGUM_456CU</v>
          </cell>
          <cell r="AH674" t="str">
            <v>6CU</v>
          </cell>
        </row>
        <row r="675">
          <cell r="B675" t="str">
            <v>Jul 2017</v>
          </cell>
          <cell r="C675" t="str">
            <v>LS</v>
          </cell>
          <cell r="E675">
            <v>0</v>
          </cell>
          <cell r="G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W675">
            <v>0</v>
          </cell>
          <cell r="AF675" t="str">
            <v>20160201LGUM_490</v>
          </cell>
          <cell r="AH675" t="str">
            <v>490</v>
          </cell>
        </row>
        <row r="676">
          <cell r="B676" t="str">
            <v>Jul 2017</v>
          </cell>
          <cell r="C676" t="str">
            <v>LS</v>
          </cell>
          <cell r="E676">
            <v>0</v>
          </cell>
          <cell r="G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W676">
            <v>0</v>
          </cell>
          <cell r="AF676" t="str">
            <v>20160201LGUM_491</v>
          </cell>
          <cell r="AH676" t="str">
            <v>491</v>
          </cell>
        </row>
        <row r="677">
          <cell r="B677" t="str">
            <v>Jul 2017</v>
          </cell>
          <cell r="C677" t="str">
            <v>LS</v>
          </cell>
          <cell r="E677">
            <v>0</v>
          </cell>
          <cell r="G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W677">
            <v>0</v>
          </cell>
          <cell r="AF677" t="str">
            <v>20160201LGUM_492</v>
          </cell>
          <cell r="AH677" t="str">
            <v>492</v>
          </cell>
        </row>
        <row r="678">
          <cell r="B678" t="str">
            <v>Jul 2017</v>
          </cell>
          <cell r="C678" t="str">
            <v>LS</v>
          </cell>
          <cell r="E678">
            <v>0</v>
          </cell>
          <cell r="G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W678">
            <v>0</v>
          </cell>
          <cell r="AF678" t="str">
            <v>20160201LGUM_493</v>
          </cell>
          <cell r="AH678" t="str">
            <v>493</v>
          </cell>
        </row>
        <row r="679">
          <cell r="B679" t="str">
            <v>Jul 2017</v>
          </cell>
          <cell r="C679" t="str">
            <v>LS</v>
          </cell>
          <cell r="E679">
            <v>0</v>
          </cell>
          <cell r="G679">
            <v>0</v>
          </cell>
          <cell r="Q679">
            <v>0</v>
          </cell>
          <cell r="S679">
            <v>0</v>
          </cell>
          <cell r="T679">
            <v>0</v>
          </cell>
          <cell r="U679">
            <v>0</v>
          </cell>
          <cell r="W679">
            <v>0</v>
          </cell>
          <cell r="AF679" t="str">
            <v>20160201LGUM_496</v>
          </cell>
          <cell r="AH679" t="str">
            <v>496</v>
          </cell>
        </row>
        <row r="680">
          <cell r="B680" t="str">
            <v>Jul 2017</v>
          </cell>
          <cell r="C680" t="str">
            <v>LS</v>
          </cell>
          <cell r="E680">
            <v>0</v>
          </cell>
          <cell r="G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W680">
            <v>0</v>
          </cell>
          <cell r="AF680" t="str">
            <v>20160201LGUM_497</v>
          </cell>
          <cell r="AH680" t="str">
            <v>497</v>
          </cell>
        </row>
        <row r="681">
          <cell r="B681" t="str">
            <v>Jul 2017</v>
          </cell>
          <cell r="C681" t="str">
            <v>LS</v>
          </cell>
          <cell r="E681">
            <v>0</v>
          </cell>
          <cell r="G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W681">
            <v>0</v>
          </cell>
          <cell r="AF681" t="str">
            <v>20160201LGUM_498</v>
          </cell>
          <cell r="AH681" t="str">
            <v>498</v>
          </cell>
        </row>
        <row r="682">
          <cell r="B682" t="str">
            <v>Jul 2017</v>
          </cell>
          <cell r="C682" t="str">
            <v>LS</v>
          </cell>
          <cell r="E682">
            <v>0</v>
          </cell>
          <cell r="G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W682">
            <v>0</v>
          </cell>
          <cell r="AF682" t="str">
            <v>20160201LGUM_499</v>
          </cell>
          <cell r="AH682" t="str">
            <v>499</v>
          </cell>
        </row>
        <row r="683">
          <cell r="B683" t="str">
            <v>Aug 2017</v>
          </cell>
          <cell r="C683" t="str">
            <v>RLS</v>
          </cell>
          <cell r="E683">
            <v>77</v>
          </cell>
          <cell r="G683">
            <v>2635.0450429816387</v>
          </cell>
          <cell r="Q683">
            <v>710.80000000000007</v>
          </cell>
          <cell r="S683">
            <v>-7.95</v>
          </cell>
          <cell r="T683">
            <v>97.87</v>
          </cell>
          <cell r="U683">
            <v>-0.12</v>
          </cell>
          <cell r="W683">
            <v>800.6</v>
          </cell>
          <cell r="AF683" t="str">
            <v>20160201LGUM_201</v>
          </cell>
          <cell r="AH683" t="str">
            <v>201</v>
          </cell>
        </row>
        <row r="684">
          <cell r="B684" t="str">
            <v>Aug 2017</v>
          </cell>
          <cell r="C684" t="str">
            <v>RLS</v>
          </cell>
          <cell r="E684">
            <v>3419</v>
          </cell>
          <cell r="G684">
            <v>304262.13566525275</v>
          </cell>
          <cell r="Q684">
            <v>40419.25</v>
          </cell>
          <cell r="S684">
            <v>-452.04</v>
          </cell>
          <cell r="T684">
            <v>5565.61</v>
          </cell>
          <cell r="U684">
            <v>-6.6</v>
          </cell>
          <cell r="W684">
            <v>45526.22</v>
          </cell>
          <cell r="AF684" t="str">
            <v>20160201LGUM_203</v>
          </cell>
          <cell r="AH684" t="str">
            <v>203</v>
          </cell>
        </row>
        <row r="685">
          <cell r="B685" t="str">
            <v>Aug 2017</v>
          </cell>
          <cell r="C685" t="str">
            <v>RLS</v>
          </cell>
          <cell r="E685">
            <v>3404</v>
          </cell>
          <cell r="G685">
            <v>483111.1787938234</v>
          </cell>
          <cell r="Q685">
            <v>49759.43</v>
          </cell>
          <cell r="S685">
            <v>-556.49</v>
          </cell>
          <cell r="T685">
            <v>6851.73</v>
          </cell>
          <cell r="U685">
            <v>-8.1199999999999992</v>
          </cell>
          <cell r="W685">
            <v>56046.55</v>
          </cell>
          <cell r="AF685" t="str">
            <v>20160201LGUM_204</v>
          </cell>
          <cell r="AH685" t="str">
            <v>204</v>
          </cell>
        </row>
        <row r="686">
          <cell r="B686" t="str">
            <v>Aug 2017</v>
          </cell>
          <cell r="C686" t="str">
            <v>RLS</v>
          </cell>
          <cell r="E686">
            <v>76</v>
          </cell>
          <cell r="G686">
            <v>2558.7565714712155</v>
          </cell>
          <cell r="Q686">
            <v>994.08</v>
          </cell>
          <cell r="S686">
            <v>-11.12</v>
          </cell>
          <cell r="T686">
            <v>136.88</v>
          </cell>
          <cell r="U686">
            <v>-0.16</v>
          </cell>
          <cell r="W686">
            <v>1119.68</v>
          </cell>
          <cell r="AF686" t="str">
            <v>20160201LGUM_206</v>
          </cell>
          <cell r="AH686" t="str">
            <v>206</v>
          </cell>
        </row>
        <row r="687">
          <cell r="B687" t="str">
            <v>Aug 2017</v>
          </cell>
          <cell r="C687" t="str">
            <v>RLS</v>
          </cell>
          <cell r="E687">
            <v>718</v>
          </cell>
          <cell r="G687">
            <v>92181.215791567374</v>
          </cell>
          <cell r="Q687">
            <v>12284.380000000001</v>
          </cell>
          <cell r="S687">
            <v>-137.38</v>
          </cell>
          <cell r="T687">
            <v>1691.52</v>
          </cell>
          <cell r="U687">
            <v>-2.0099999999999998</v>
          </cell>
          <cell r="W687">
            <v>13836.51</v>
          </cell>
          <cell r="AF687" t="str">
            <v>20160201LGUM_207</v>
          </cell>
          <cell r="AH687" t="str">
            <v>207</v>
          </cell>
        </row>
        <row r="688">
          <cell r="B688" t="str">
            <v>Aug 2017</v>
          </cell>
          <cell r="C688" t="str">
            <v>RLS</v>
          </cell>
          <cell r="E688">
            <v>1396</v>
          </cell>
          <cell r="G688">
            <v>84520.409956513948</v>
          </cell>
          <cell r="Q688">
            <v>20814.36</v>
          </cell>
          <cell r="S688">
            <v>-232.78</v>
          </cell>
          <cell r="T688">
            <v>2866.08</v>
          </cell>
          <cell r="U688">
            <v>-3.4</v>
          </cell>
          <cell r="W688">
            <v>23444.26</v>
          </cell>
          <cell r="AF688" t="str">
            <v>20160201LGUM_208</v>
          </cell>
          <cell r="AH688" t="str">
            <v>208</v>
          </cell>
        </row>
        <row r="689">
          <cell r="B689" t="str">
            <v>Aug 2017</v>
          </cell>
          <cell r="C689" t="str">
            <v>RLS</v>
          </cell>
          <cell r="E689">
            <v>41</v>
          </cell>
          <cell r="G689">
            <v>12394.81476986238</v>
          </cell>
          <cell r="Q689">
            <v>1247</v>
          </cell>
          <cell r="S689">
            <v>-13.95</v>
          </cell>
          <cell r="T689">
            <v>171.71</v>
          </cell>
          <cell r="U689">
            <v>-0.2</v>
          </cell>
          <cell r="W689">
            <v>1404.56</v>
          </cell>
          <cell r="AF689" t="str">
            <v>20160201LGUM_209</v>
          </cell>
          <cell r="AH689" t="str">
            <v>209</v>
          </cell>
        </row>
        <row r="690">
          <cell r="B690" t="str">
            <v>Aug 2017</v>
          </cell>
          <cell r="C690" t="str">
            <v>RLS</v>
          </cell>
          <cell r="E690">
            <v>327</v>
          </cell>
          <cell r="G690">
            <v>98294.602765308038</v>
          </cell>
          <cell r="Q690">
            <v>10207.1</v>
          </cell>
          <cell r="S690">
            <v>-114.15</v>
          </cell>
          <cell r="T690">
            <v>1405.49</v>
          </cell>
          <cell r="U690">
            <v>-1.67</v>
          </cell>
          <cell r="W690">
            <v>11496.77</v>
          </cell>
          <cell r="AF690" t="str">
            <v>20160201LGUM_210</v>
          </cell>
          <cell r="AH690" t="str">
            <v>210</v>
          </cell>
        </row>
        <row r="691">
          <cell r="B691" t="str">
            <v>Aug 2017</v>
          </cell>
          <cell r="C691" t="str">
            <v>RLS</v>
          </cell>
          <cell r="E691">
            <v>3850</v>
          </cell>
          <cell r="G691">
            <v>233701.48506985549</v>
          </cell>
          <cell r="Q691">
            <v>40838.589999999997</v>
          </cell>
          <cell r="S691">
            <v>-456.73</v>
          </cell>
          <cell r="T691">
            <v>5623.35</v>
          </cell>
          <cell r="U691">
            <v>-6.67</v>
          </cell>
          <cell r="W691">
            <v>45998.54</v>
          </cell>
          <cell r="AF691" t="str">
            <v>20160201LGUM_252</v>
          </cell>
          <cell r="AH691" t="str">
            <v>252</v>
          </cell>
        </row>
        <row r="692">
          <cell r="B692" t="str">
            <v>Aug 2017</v>
          </cell>
          <cell r="C692" t="str">
            <v>RLS</v>
          </cell>
          <cell r="E692">
            <v>2058</v>
          </cell>
          <cell r="G692">
            <v>193071.68843881116</v>
          </cell>
          <cell r="Q692">
            <v>58529.53</v>
          </cell>
          <cell r="S692">
            <v>-654.58000000000004</v>
          </cell>
          <cell r="T692">
            <v>8059.34</v>
          </cell>
          <cell r="U692">
            <v>-9.56</v>
          </cell>
          <cell r="W692">
            <v>65924.73</v>
          </cell>
          <cell r="AF692" t="str">
            <v>20160201LGUM_266</v>
          </cell>
          <cell r="AH692" t="str">
            <v>266</v>
          </cell>
        </row>
        <row r="693">
          <cell r="B693" t="str">
            <v>Aug 2017</v>
          </cell>
          <cell r="C693" t="str">
            <v>RLS</v>
          </cell>
          <cell r="E693">
            <v>2387</v>
          </cell>
          <cell r="G693">
            <v>335079.58537959162</v>
          </cell>
          <cell r="Q693">
            <v>77913.739999999991</v>
          </cell>
          <cell r="S693">
            <v>-871.36</v>
          </cell>
          <cell r="T693">
            <v>10728.49</v>
          </cell>
          <cell r="U693">
            <v>-12.72</v>
          </cell>
          <cell r="W693">
            <v>87758.15</v>
          </cell>
          <cell r="AF693" t="str">
            <v>20160201LGUM_267</v>
          </cell>
          <cell r="AH693" t="str">
            <v>267</v>
          </cell>
        </row>
        <row r="694">
          <cell r="B694" t="str">
            <v>Aug 2017</v>
          </cell>
          <cell r="C694" t="str">
            <v>RLS</v>
          </cell>
          <cell r="E694">
            <v>17907</v>
          </cell>
          <cell r="G694">
            <v>724280.68666937493</v>
          </cell>
          <cell r="Q694">
            <v>326995.19</v>
          </cell>
          <cell r="S694">
            <v>-3657.01</v>
          </cell>
          <cell r="T694">
            <v>45026.26</v>
          </cell>
          <cell r="U694">
            <v>-53.38</v>
          </cell>
          <cell r="W694">
            <v>368311.06</v>
          </cell>
          <cell r="AF694" t="str">
            <v>20160201LGUM_274</v>
          </cell>
          <cell r="AH694" t="str">
            <v>274</v>
          </cell>
        </row>
        <row r="695">
          <cell r="B695" t="str">
            <v>Aug 2017</v>
          </cell>
          <cell r="C695" t="str">
            <v>RLS</v>
          </cell>
          <cell r="E695">
            <v>509</v>
          </cell>
          <cell r="G695">
            <v>29046.320064948228</v>
          </cell>
          <cell r="Q695">
            <v>13162.74</v>
          </cell>
          <cell r="S695">
            <v>-147.21</v>
          </cell>
          <cell r="T695">
            <v>1812.47</v>
          </cell>
          <cell r="U695">
            <v>-2.15</v>
          </cell>
          <cell r="W695">
            <v>14825.85</v>
          </cell>
          <cell r="AF695" t="str">
            <v>20160201LGUM_275</v>
          </cell>
          <cell r="AH695" t="str">
            <v>275</v>
          </cell>
        </row>
        <row r="696">
          <cell r="B696" t="str">
            <v>Aug 2017</v>
          </cell>
          <cell r="C696" t="str">
            <v>RLS</v>
          </cell>
          <cell r="E696">
            <v>1401</v>
          </cell>
          <cell r="G696">
            <v>43135.976012690822</v>
          </cell>
          <cell r="Q696">
            <v>21295.199999999997</v>
          </cell>
          <cell r="S696">
            <v>-238.16</v>
          </cell>
          <cell r="T696">
            <v>2932.29</v>
          </cell>
          <cell r="U696">
            <v>-3.48</v>
          </cell>
          <cell r="W696">
            <v>23985.85</v>
          </cell>
          <cell r="AF696" t="str">
            <v>20160201LGUM_276</v>
          </cell>
          <cell r="AH696" t="str">
            <v>276</v>
          </cell>
        </row>
        <row r="697">
          <cell r="B697" t="str">
            <v>Aug 2017</v>
          </cell>
          <cell r="C697" t="str">
            <v>RLS</v>
          </cell>
          <cell r="E697">
            <v>2399</v>
          </cell>
          <cell r="G697">
            <v>135954.30363389931</v>
          </cell>
          <cell r="Q697">
            <v>55500.04</v>
          </cell>
          <cell r="S697">
            <v>-620.69000000000005</v>
          </cell>
          <cell r="T697">
            <v>7642.19</v>
          </cell>
          <cell r="U697">
            <v>-9.06</v>
          </cell>
          <cell r="W697">
            <v>62512.480000000003</v>
          </cell>
          <cell r="AF697" t="str">
            <v>20160201LGUM_277</v>
          </cell>
          <cell r="AH697" t="str">
            <v>277</v>
          </cell>
        </row>
        <row r="698">
          <cell r="B698" t="str">
            <v>Aug 2017</v>
          </cell>
          <cell r="C698" t="str">
            <v>RLS</v>
          </cell>
          <cell r="E698">
            <v>18</v>
          </cell>
          <cell r="G698">
            <v>5240.1932525335169</v>
          </cell>
          <cell r="Q698">
            <v>1372.32</v>
          </cell>
          <cell r="S698">
            <v>-15.35</v>
          </cell>
          <cell r="T698">
            <v>188.96</v>
          </cell>
          <cell r="U698">
            <v>-0.22</v>
          </cell>
          <cell r="W698">
            <v>1545.71</v>
          </cell>
          <cell r="AF698" t="str">
            <v>20160201LGUM_278</v>
          </cell>
          <cell r="AH698" t="str">
            <v>278</v>
          </cell>
        </row>
        <row r="699">
          <cell r="B699" t="str">
            <v>Aug 2017</v>
          </cell>
          <cell r="C699" t="str">
            <v>RLS</v>
          </cell>
          <cell r="E699">
            <v>12</v>
          </cell>
          <cell r="G699">
            <v>3418.5482638994968</v>
          </cell>
          <cell r="Q699">
            <v>541.32000000000005</v>
          </cell>
          <cell r="S699">
            <v>-6.05</v>
          </cell>
          <cell r="T699">
            <v>74.540000000000006</v>
          </cell>
          <cell r="U699">
            <v>-0.09</v>
          </cell>
          <cell r="W699">
            <v>609.72</v>
          </cell>
          <cell r="AF699" t="str">
            <v>20160201LGUM_279</v>
          </cell>
          <cell r="AH699" t="str">
            <v>279</v>
          </cell>
        </row>
        <row r="700">
          <cell r="B700" t="str">
            <v>Aug 2017</v>
          </cell>
          <cell r="C700" t="str">
            <v>RLS</v>
          </cell>
          <cell r="E700">
            <v>48</v>
          </cell>
          <cell r="G700">
            <v>1407.2130217801005</v>
          </cell>
          <cell r="Q700">
            <v>1715.2</v>
          </cell>
          <cell r="S700">
            <v>-19.18</v>
          </cell>
          <cell r="T700">
            <v>236.18</v>
          </cell>
          <cell r="U700">
            <v>-0.28000000000000003</v>
          </cell>
          <cell r="W700">
            <v>1931.92</v>
          </cell>
          <cell r="AF700" t="str">
            <v>20160201LGUM_280</v>
          </cell>
          <cell r="AH700" t="str">
            <v>280</v>
          </cell>
        </row>
        <row r="701">
          <cell r="B701" t="str">
            <v>Aug 2017</v>
          </cell>
          <cell r="C701" t="str">
            <v>RLS</v>
          </cell>
          <cell r="E701">
            <v>257</v>
          </cell>
          <cell r="G701">
            <v>10369.046573673444</v>
          </cell>
          <cell r="Q701">
            <v>9284.14</v>
          </cell>
          <cell r="S701">
            <v>-103.83</v>
          </cell>
          <cell r="T701">
            <v>1278.4000000000001</v>
          </cell>
          <cell r="U701">
            <v>-1.52</v>
          </cell>
          <cell r="W701">
            <v>10457.19</v>
          </cell>
          <cell r="AF701" t="str">
            <v>20160201LGUM_281</v>
          </cell>
          <cell r="AH701" t="str">
            <v>281</v>
          </cell>
        </row>
        <row r="702">
          <cell r="B702" t="str">
            <v>Aug 2017</v>
          </cell>
          <cell r="C702" t="str">
            <v>RLS</v>
          </cell>
          <cell r="E702">
            <v>112</v>
          </cell>
          <cell r="G702">
            <v>3411.3317868647273</v>
          </cell>
          <cell r="Q702">
            <v>3293</v>
          </cell>
          <cell r="S702">
            <v>-36.83</v>
          </cell>
          <cell r="T702">
            <v>453.43</v>
          </cell>
          <cell r="U702">
            <v>-0.54</v>
          </cell>
          <cell r="W702">
            <v>3709.06</v>
          </cell>
          <cell r="AF702" t="str">
            <v>20160201LGUM_282</v>
          </cell>
          <cell r="AH702" t="str">
            <v>282</v>
          </cell>
        </row>
        <row r="703">
          <cell r="B703" t="str">
            <v>Aug 2017</v>
          </cell>
          <cell r="C703" t="str">
            <v>RLS</v>
          </cell>
          <cell r="E703">
            <v>87</v>
          </cell>
          <cell r="G703">
            <v>3506.1769136074154</v>
          </cell>
          <cell r="Q703">
            <v>3209.66</v>
          </cell>
          <cell r="S703">
            <v>-35.9</v>
          </cell>
          <cell r="T703">
            <v>441.96</v>
          </cell>
          <cell r="U703">
            <v>-0.52</v>
          </cell>
          <cell r="W703">
            <v>3615.2</v>
          </cell>
          <cell r="AF703" t="str">
            <v>20160201LGUM_283</v>
          </cell>
          <cell r="AH703" t="str">
            <v>283</v>
          </cell>
        </row>
        <row r="704">
          <cell r="B704" t="str">
            <v>Aug 2017</v>
          </cell>
          <cell r="C704" t="str">
            <v>RLS</v>
          </cell>
          <cell r="E704">
            <v>465</v>
          </cell>
          <cell r="G704">
            <v>43010.203127227687</v>
          </cell>
          <cell r="Q704">
            <v>9267.4399999999987</v>
          </cell>
          <cell r="S704">
            <v>-103.64</v>
          </cell>
          <cell r="T704">
            <v>1276.0999999999999</v>
          </cell>
          <cell r="U704">
            <v>-1.51</v>
          </cell>
          <cell r="W704">
            <v>10438.39</v>
          </cell>
          <cell r="AF704" t="str">
            <v>20160201LGUM_314</v>
          </cell>
          <cell r="AH704" t="str">
            <v>314</v>
          </cell>
        </row>
        <row r="705">
          <cell r="B705" t="str">
            <v>Aug 2017</v>
          </cell>
          <cell r="C705" t="str">
            <v>RLS</v>
          </cell>
          <cell r="E705">
            <v>460</v>
          </cell>
          <cell r="G705">
            <v>66734.88684167857</v>
          </cell>
          <cell r="Q705">
            <v>10971.01</v>
          </cell>
          <cell r="S705">
            <v>-122.7</v>
          </cell>
          <cell r="T705">
            <v>1510.67</v>
          </cell>
          <cell r="U705">
            <v>-1.79</v>
          </cell>
          <cell r="W705">
            <v>12357.19</v>
          </cell>
          <cell r="AF705" t="str">
            <v>20160201LGUM_315</v>
          </cell>
          <cell r="AH705" t="str">
            <v>315</v>
          </cell>
        </row>
        <row r="706">
          <cell r="B706" t="str">
            <v>Aug 2017</v>
          </cell>
          <cell r="C706" t="str">
            <v>RLS</v>
          </cell>
          <cell r="E706">
            <v>48</v>
          </cell>
          <cell r="G706">
            <v>3163.9097171011931</v>
          </cell>
          <cell r="Q706">
            <v>868.31</v>
          </cell>
          <cell r="S706">
            <v>-9.7100000000000009</v>
          </cell>
          <cell r="T706">
            <v>119.57</v>
          </cell>
          <cell r="U706">
            <v>-0.14000000000000001</v>
          </cell>
          <cell r="W706">
            <v>978.03</v>
          </cell>
          <cell r="AF706" t="str">
            <v>20160201LGUM_318</v>
          </cell>
          <cell r="AH706" t="str">
            <v>318</v>
          </cell>
        </row>
        <row r="707">
          <cell r="B707" t="str">
            <v>Aug 2017</v>
          </cell>
          <cell r="C707" t="str">
            <v>RLS</v>
          </cell>
          <cell r="E707">
            <v>0</v>
          </cell>
          <cell r="G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W707">
            <v>0</v>
          </cell>
          <cell r="AF707" t="str">
            <v>20160201LGUM_347</v>
          </cell>
          <cell r="AH707" t="str">
            <v>347</v>
          </cell>
        </row>
        <row r="708">
          <cell r="B708" t="str">
            <v>Aug 2017</v>
          </cell>
          <cell r="C708" t="str">
            <v>RLS</v>
          </cell>
          <cell r="E708">
            <v>38</v>
          </cell>
          <cell r="G708">
            <v>3577.3107586644314</v>
          </cell>
          <cell r="Q708">
            <v>529.34</v>
          </cell>
          <cell r="S708">
            <v>-5.92</v>
          </cell>
          <cell r="T708">
            <v>72.89</v>
          </cell>
          <cell r="U708">
            <v>-0.09</v>
          </cell>
          <cell r="W708">
            <v>596.22</v>
          </cell>
          <cell r="AF708" t="str">
            <v>20160201LGUM_348</v>
          </cell>
          <cell r="AH708" t="str">
            <v>348</v>
          </cell>
        </row>
        <row r="709">
          <cell r="B709" t="str">
            <v>Aug 2017</v>
          </cell>
          <cell r="C709" t="str">
            <v>RLS</v>
          </cell>
          <cell r="E709">
            <v>16</v>
          </cell>
          <cell r="G709">
            <v>519.58634650342174</v>
          </cell>
          <cell r="Q709">
            <v>153.12</v>
          </cell>
          <cell r="S709">
            <v>-1.71</v>
          </cell>
          <cell r="T709">
            <v>21.08</v>
          </cell>
          <cell r="U709">
            <v>-0.02</v>
          </cell>
          <cell r="W709">
            <v>172.47</v>
          </cell>
          <cell r="AF709" t="str">
            <v>20160201LGUM_349</v>
          </cell>
          <cell r="AH709" t="str">
            <v>349</v>
          </cell>
        </row>
        <row r="710">
          <cell r="B710" t="str">
            <v>Aug 2017</v>
          </cell>
          <cell r="C710" t="str">
            <v>LS</v>
          </cell>
          <cell r="E710">
            <v>50</v>
          </cell>
          <cell r="G710">
            <v>671.13236423358637</v>
          </cell>
          <cell r="Q710">
            <v>1344.82</v>
          </cell>
          <cell r="S710">
            <v>-15.04</v>
          </cell>
          <cell r="T710">
            <v>185.18</v>
          </cell>
          <cell r="U710">
            <v>-0.22</v>
          </cell>
          <cell r="W710">
            <v>1514.74</v>
          </cell>
          <cell r="AF710" t="str">
            <v>20160201LGUM_400</v>
          </cell>
          <cell r="AH710" t="str">
            <v>400</v>
          </cell>
        </row>
        <row r="711">
          <cell r="B711" t="str">
            <v>Aug 2017</v>
          </cell>
          <cell r="C711" t="str">
            <v>LS</v>
          </cell>
          <cell r="E711">
            <v>10</v>
          </cell>
          <cell r="G711">
            <v>273.19520203056896</v>
          </cell>
          <cell r="Q711">
            <v>288.27</v>
          </cell>
          <cell r="S711">
            <v>-3.22</v>
          </cell>
          <cell r="T711">
            <v>39.700000000000003</v>
          </cell>
          <cell r="U711">
            <v>-0.05</v>
          </cell>
          <cell r="W711">
            <v>324.7</v>
          </cell>
          <cell r="AF711" t="str">
            <v>20160201LGUM_401</v>
          </cell>
          <cell r="AH711" t="str">
            <v>401</v>
          </cell>
        </row>
        <row r="712">
          <cell r="B712" t="str">
            <v>Aug 2017</v>
          </cell>
          <cell r="C712" t="str">
            <v>LS</v>
          </cell>
          <cell r="E712">
            <v>221</v>
          </cell>
          <cell r="G712">
            <v>5049.4720737574598</v>
          </cell>
          <cell r="Q712">
            <v>4601.22</v>
          </cell>
          <cell r="S712">
            <v>-51.46</v>
          </cell>
          <cell r="T712">
            <v>633.57000000000005</v>
          </cell>
          <cell r="U712">
            <v>-0.75</v>
          </cell>
          <cell r="W712">
            <v>5182.58</v>
          </cell>
          <cell r="AF712" t="str">
            <v>20160201LGUM_412</v>
          </cell>
          <cell r="AH712" t="str">
            <v>412</v>
          </cell>
        </row>
        <row r="713">
          <cell r="B713" t="str">
            <v>Aug 2017</v>
          </cell>
          <cell r="C713" t="str">
            <v>LS</v>
          </cell>
          <cell r="E713">
            <v>2567</v>
          </cell>
          <cell r="G713">
            <v>83572.989614377744</v>
          </cell>
          <cell r="Q713">
            <v>55355.840000000004</v>
          </cell>
          <cell r="S713">
            <v>-619.08000000000004</v>
          </cell>
          <cell r="T713">
            <v>7622.33</v>
          </cell>
          <cell r="U713">
            <v>-9.0399999999999991</v>
          </cell>
          <cell r="W713">
            <v>62350.05</v>
          </cell>
          <cell r="AF713" t="str">
            <v>20160201LGUM_413</v>
          </cell>
          <cell r="AH713" t="str">
            <v>413</v>
          </cell>
        </row>
        <row r="714">
          <cell r="B714" t="str">
            <v>Aug 2017</v>
          </cell>
          <cell r="C714" t="str">
            <v>LS</v>
          </cell>
          <cell r="E714">
            <v>47</v>
          </cell>
          <cell r="G714">
            <v>1130.9250438774875</v>
          </cell>
          <cell r="Q714">
            <v>996.8599999999999</v>
          </cell>
          <cell r="S714">
            <v>-11.15</v>
          </cell>
          <cell r="T714">
            <v>137.27000000000001</v>
          </cell>
          <cell r="U714">
            <v>-0.16</v>
          </cell>
          <cell r="W714">
            <v>1122.82</v>
          </cell>
          <cell r="AF714" t="str">
            <v>20160201LGUM_415</v>
          </cell>
          <cell r="AH714" t="str">
            <v>415</v>
          </cell>
        </row>
        <row r="715">
          <cell r="B715" t="str">
            <v>Aug 2017</v>
          </cell>
          <cell r="C715" t="str">
            <v>LS</v>
          </cell>
          <cell r="E715">
            <v>2021</v>
          </cell>
          <cell r="G715">
            <v>65137.983566413095</v>
          </cell>
          <cell r="Q715">
            <v>47775.79</v>
          </cell>
          <cell r="S715">
            <v>-534.30999999999995</v>
          </cell>
          <cell r="T715">
            <v>6578.58</v>
          </cell>
          <cell r="U715">
            <v>-7.8</v>
          </cell>
          <cell r="W715">
            <v>53812.26</v>
          </cell>
          <cell r="AF715" t="str">
            <v>20160201LGUM_416</v>
          </cell>
          <cell r="AH715" t="str">
            <v>416</v>
          </cell>
        </row>
        <row r="716">
          <cell r="B716" t="str">
            <v>Aug 2017</v>
          </cell>
          <cell r="C716" t="str">
            <v>RLS</v>
          </cell>
          <cell r="E716">
            <v>49</v>
          </cell>
          <cell r="G716">
            <v>1638.1402868927325</v>
          </cell>
          <cell r="Q716">
            <v>1212.75</v>
          </cell>
          <cell r="S716">
            <v>-13.56</v>
          </cell>
          <cell r="T716">
            <v>166.99</v>
          </cell>
          <cell r="U716">
            <v>-0.2</v>
          </cell>
          <cell r="W716">
            <v>1365.98</v>
          </cell>
          <cell r="AF716" t="str">
            <v>20160201LGUM_417</v>
          </cell>
          <cell r="AH716" t="str">
            <v>417</v>
          </cell>
        </row>
        <row r="717">
          <cell r="B717" t="str">
            <v>Aug 2017</v>
          </cell>
          <cell r="C717" t="str">
            <v>RLS</v>
          </cell>
          <cell r="E717">
            <v>130</v>
          </cell>
          <cell r="G717">
            <v>6388.6440263525883</v>
          </cell>
          <cell r="Q717">
            <v>3419</v>
          </cell>
          <cell r="S717">
            <v>-38.24</v>
          </cell>
          <cell r="T717">
            <v>470.79</v>
          </cell>
          <cell r="U717">
            <v>-0.56000000000000005</v>
          </cell>
          <cell r="W717">
            <v>3850.99</v>
          </cell>
          <cell r="AF717" t="str">
            <v>20160201LGUM_419</v>
          </cell>
          <cell r="AH717" t="str">
            <v>419</v>
          </cell>
        </row>
        <row r="718">
          <cell r="B718" t="str">
            <v>Aug 2017</v>
          </cell>
          <cell r="C718" t="str">
            <v>LS</v>
          </cell>
          <cell r="E718">
            <v>61</v>
          </cell>
          <cell r="G718">
            <v>3096.8995732069025</v>
          </cell>
          <cell r="Q718">
            <v>1882.46</v>
          </cell>
          <cell r="S718">
            <v>-21.05</v>
          </cell>
          <cell r="T718">
            <v>259.20999999999998</v>
          </cell>
          <cell r="U718">
            <v>-0.31</v>
          </cell>
          <cell r="W718">
            <v>2120.31</v>
          </cell>
          <cell r="AF718" t="str">
            <v>20160201LGUM_420</v>
          </cell>
          <cell r="AH718" t="str">
            <v>420</v>
          </cell>
        </row>
        <row r="719">
          <cell r="B719" t="str">
            <v>Aug 2017</v>
          </cell>
          <cell r="C719" t="str">
            <v>LS</v>
          </cell>
          <cell r="E719">
            <v>187</v>
          </cell>
          <cell r="G719">
            <v>15694.806625333518</v>
          </cell>
          <cell r="Q719">
            <v>6350.5199999999995</v>
          </cell>
          <cell r="S719">
            <v>-71.02</v>
          </cell>
          <cell r="T719">
            <v>874.45</v>
          </cell>
          <cell r="U719">
            <v>-1.04</v>
          </cell>
          <cell r="W719">
            <v>7152.91</v>
          </cell>
          <cell r="AF719" t="str">
            <v>20160201LGUM_421</v>
          </cell>
          <cell r="AH719" t="str">
            <v>421</v>
          </cell>
        </row>
        <row r="720">
          <cell r="B720" t="str">
            <v>Aug 2017</v>
          </cell>
          <cell r="C720" t="str">
            <v>LS</v>
          </cell>
          <cell r="E720">
            <v>456</v>
          </cell>
          <cell r="G720">
            <v>58995.730684533359</v>
          </cell>
          <cell r="Q720">
            <v>18071.28</v>
          </cell>
          <cell r="S720">
            <v>-202.1</v>
          </cell>
          <cell r="T720">
            <v>2488.36</v>
          </cell>
          <cell r="U720">
            <v>-2.95</v>
          </cell>
          <cell r="W720">
            <v>20354.59</v>
          </cell>
          <cell r="AF720" t="str">
            <v>20160201LGUM_422</v>
          </cell>
          <cell r="AH720" t="str">
            <v>422</v>
          </cell>
        </row>
        <row r="721">
          <cell r="B721" t="str">
            <v>Aug 2017</v>
          </cell>
          <cell r="C721" t="str">
            <v>LS</v>
          </cell>
          <cell r="E721">
            <v>23</v>
          </cell>
          <cell r="G721">
            <v>1194.8424118997336</v>
          </cell>
          <cell r="Q721">
            <v>628.36</v>
          </cell>
          <cell r="S721">
            <v>-7.03</v>
          </cell>
          <cell r="T721">
            <v>86.52</v>
          </cell>
          <cell r="U721">
            <v>-0.1</v>
          </cell>
          <cell r="W721">
            <v>707.75</v>
          </cell>
          <cell r="AF721" t="str">
            <v>20160201LGUM_423</v>
          </cell>
          <cell r="AH721" t="str">
            <v>423</v>
          </cell>
        </row>
        <row r="722">
          <cell r="B722" t="str">
            <v>Aug 2017</v>
          </cell>
          <cell r="C722" t="str">
            <v>LS</v>
          </cell>
          <cell r="E722">
            <v>33</v>
          </cell>
          <cell r="G722">
            <v>4405.1437670815894</v>
          </cell>
          <cell r="Q722">
            <v>1163.9100000000001</v>
          </cell>
          <cell r="S722">
            <v>-13.02</v>
          </cell>
          <cell r="T722">
            <v>160.27000000000001</v>
          </cell>
          <cell r="U722">
            <v>-0.19</v>
          </cell>
          <cell r="W722">
            <v>1310.97</v>
          </cell>
          <cell r="AF722" t="str">
            <v>20160201LGUM_425</v>
          </cell>
          <cell r="AH722" t="str">
            <v>425</v>
          </cell>
        </row>
        <row r="723">
          <cell r="B723" t="str">
            <v>Aug 2017</v>
          </cell>
          <cell r="C723" t="str">
            <v>RLS</v>
          </cell>
          <cell r="E723">
            <v>37</v>
          </cell>
          <cell r="G723">
            <v>818.55468080102548</v>
          </cell>
          <cell r="Q723">
            <v>1267.6199999999999</v>
          </cell>
          <cell r="S723">
            <v>-14.18</v>
          </cell>
          <cell r="T723">
            <v>174.55</v>
          </cell>
          <cell r="U723">
            <v>-0.21</v>
          </cell>
          <cell r="W723">
            <v>1427.78</v>
          </cell>
          <cell r="AF723" t="str">
            <v>20160201LGUM_426</v>
          </cell>
          <cell r="AH723" t="str">
            <v>426</v>
          </cell>
        </row>
        <row r="724">
          <cell r="B724" t="str">
            <v>Aug 2017</v>
          </cell>
          <cell r="C724" t="str">
            <v>LS</v>
          </cell>
          <cell r="E724">
            <v>56</v>
          </cell>
          <cell r="G724">
            <v>1267.0071822474313</v>
          </cell>
          <cell r="Q724">
            <v>2083.87</v>
          </cell>
          <cell r="S724">
            <v>-23.31</v>
          </cell>
          <cell r="T724">
            <v>286.94</v>
          </cell>
          <cell r="U724">
            <v>-0.34</v>
          </cell>
          <cell r="W724">
            <v>2347.16</v>
          </cell>
          <cell r="AF724" t="str">
            <v>20160201LGUM_427</v>
          </cell>
          <cell r="AH724" t="str">
            <v>427</v>
          </cell>
        </row>
        <row r="725">
          <cell r="B725" t="str">
            <v>Aug 2017</v>
          </cell>
          <cell r="C725" t="str">
            <v>RLS</v>
          </cell>
          <cell r="E725">
            <v>299</v>
          </cell>
          <cell r="G725">
            <v>9378.3273693286264</v>
          </cell>
          <cell r="Q725">
            <v>10813.87</v>
          </cell>
          <cell r="S725">
            <v>-120.94</v>
          </cell>
          <cell r="T725">
            <v>1489.04</v>
          </cell>
          <cell r="U725">
            <v>-1.77</v>
          </cell>
          <cell r="W725">
            <v>12180.2</v>
          </cell>
          <cell r="AF725" t="str">
            <v>20160201LGUM_428</v>
          </cell>
          <cell r="AH725" t="str">
            <v>428</v>
          </cell>
        </row>
        <row r="726">
          <cell r="B726" t="str">
            <v>Aug 2017</v>
          </cell>
          <cell r="C726" t="str">
            <v>LS</v>
          </cell>
          <cell r="E726">
            <v>231</v>
          </cell>
          <cell r="G726">
            <v>7574.2081106361884</v>
          </cell>
          <cell r="Q726">
            <v>9351.66</v>
          </cell>
          <cell r="S726">
            <v>-104.59</v>
          </cell>
          <cell r="T726">
            <v>1287.7</v>
          </cell>
          <cell r="U726">
            <v>-1.53</v>
          </cell>
          <cell r="W726">
            <v>10533.24</v>
          </cell>
          <cell r="AF726" t="str">
            <v>20160201LGUM_429</v>
          </cell>
          <cell r="AH726" t="str">
            <v>429</v>
          </cell>
        </row>
        <row r="727">
          <cell r="B727" t="str">
            <v>Aug 2017</v>
          </cell>
          <cell r="C727" t="str">
            <v>RLS</v>
          </cell>
          <cell r="E727">
            <v>13</v>
          </cell>
          <cell r="G727">
            <v>326.80331714600135</v>
          </cell>
          <cell r="Q727">
            <v>432.90000000000003</v>
          </cell>
          <cell r="S727">
            <v>-4.84</v>
          </cell>
          <cell r="T727">
            <v>59.61</v>
          </cell>
          <cell r="U727">
            <v>-7.0000000000000007E-2</v>
          </cell>
          <cell r="W727">
            <v>487.6</v>
          </cell>
          <cell r="AF727" t="str">
            <v>20160201LGUM_430</v>
          </cell>
          <cell r="AH727" t="str">
            <v>430</v>
          </cell>
        </row>
        <row r="728">
          <cell r="B728" t="str">
            <v>Aug 2017</v>
          </cell>
          <cell r="C728" t="str">
            <v>LS</v>
          </cell>
          <cell r="E728">
            <v>42</v>
          </cell>
          <cell r="G728">
            <v>959.79144562437625</v>
          </cell>
          <cell r="Q728">
            <v>1615.1000000000001</v>
          </cell>
          <cell r="S728">
            <v>-18.059999999999999</v>
          </cell>
          <cell r="T728">
            <v>222.39</v>
          </cell>
          <cell r="U728">
            <v>-0.26</v>
          </cell>
          <cell r="W728">
            <v>1819.17</v>
          </cell>
          <cell r="AF728" t="str">
            <v>20160201LGUM_431</v>
          </cell>
          <cell r="AH728" t="str">
            <v>431</v>
          </cell>
        </row>
        <row r="729">
          <cell r="B729" t="str">
            <v>Aug 2017</v>
          </cell>
          <cell r="C729" t="str">
            <v>RLS</v>
          </cell>
          <cell r="E729">
            <v>10</v>
          </cell>
          <cell r="G729">
            <v>314.43221365782466</v>
          </cell>
          <cell r="Q729">
            <v>357.57</v>
          </cell>
          <cell r="S729">
            <v>-4</v>
          </cell>
          <cell r="T729">
            <v>49.24</v>
          </cell>
          <cell r="U729">
            <v>-0.06</v>
          </cell>
          <cell r="W729">
            <v>402.75</v>
          </cell>
          <cell r="AF729" t="str">
            <v>20160201LGUM_432</v>
          </cell>
          <cell r="AH729" t="str">
            <v>432</v>
          </cell>
        </row>
        <row r="730">
          <cell r="B730" t="str">
            <v>Aug 2017</v>
          </cell>
          <cell r="C730" t="str">
            <v>LS</v>
          </cell>
          <cell r="E730">
            <v>243</v>
          </cell>
          <cell r="G730">
            <v>7832.9703585972193</v>
          </cell>
          <cell r="Q730">
            <v>9856.2100000000009</v>
          </cell>
          <cell r="S730">
            <v>-110.23</v>
          </cell>
          <cell r="T730">
            <v>1357.17</v>
          </cell>
          <cell r="U730">
            <v>-1.61</v>
          </cell>
          <cell r="W730">
            <v>11101.54</v>
          </cell>
          <cell r="AF730" t="str">
            <v>20160201LGUM_433</v>
          </cell>
          <cell r="AH730" t="str">
            <v>433</v>
          </cell>
        </row>
        <row r="731">
          <cell r="B731" t="str">
            <v>Aug 2017</v>
          </cell>
          <cell r="C731" t="str">
            <v>LS</v>
          </cell>
          <cell r="E731">
            <v>0</v>
          </cell>
          <cell r="G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W731">
            <v>0</v>
          </cell>
          <cell r="AF731" t="str">
            <v>20160201LGUM_439</v>
          </cell>
          <cell r="AH731" t="str">
            <v>439</v>
          </cell>
        </row>
        <row r="732">
          <cell r="B732" t="str">
            <v>Aug 2017</v>
          </cell>
          <cell r="C732" t="str">
            <v>LS</v>
          </cell>
          <cell r="E732">
            <v>10</v>
          </cell>
          <cell r="G732">
            <v>848.45151423078596</v>
          </cell>
          <cell r="Q732">
            <v>193.7</v>
          </cell>
          <cell r="S732">
            <v>-2.17</v>
          </cell>
          <cell r="T732">
            <v>26.67</v>
          </cell>
          <cell r="U732">
            <v>-0.03</v>
          </cell>
          <cell r="W732">
            <v>218.17</v>
          </cell>
          <cell r="AF732" t="str">
            <v>20160201LGUM_440</v>
          </cell>
          <cell r="AH732" t="str">
            <v>440</v>
          </cell>
        </row>
        <row r="733">
          <cell r="B733" t="str">
            <v>Aug 2017</v>
          </cell>
          <cell r="C733" t="str">
            <v>LS</v>
          </cell>
          <cell r="E733">
            <v>44</v>
          </cell>
          <cell r="G733">
            <v>5547.4089891565727</v>
          </cell>
          <cell r="Q733">
            <v>1036.1999999999998</v>
          </cell>
          <cell r="S733">
            <v>-11.59</v>
          </cell>
          <cell r="T733">
            <v>142.68</v>
          </cell>
          <cell r="U733">
            <v>-0.17</v>
          </cell>
          <cell r="W733">
            <v>1167.1199999999999</v>
          </cell>
          <cell r="AF733" t="str">
            <v>20160201LGUM_441</v>
          </cell>
          <cell r="AH733" t="str">
            <v>441</v>
          </cell>
        </row>
        <row r="734">
          <cell r="B734" t="str">
            <v>Aug 2017</v>
          </cell>
          <cell r="C734" t="str">
            <v>LS</v>
          </cell>
          <cell r="E734">
            <v>6694</v>
          </cell>
          <cell r="G734">
            <v>361887.76663847052</v>
          </cell>
          <cell r="Q734">
            <v>93348.88</v>
          </cell>
          <cell r="S734">
            <v>-1043.98</v>
          </cell>
          <cell r="T734">
            <v>12853.86</v>
          </cell>
          <cell r="U734">
            <v>-15.24</v>
          </cell>
          <cell r="W734">
            <v>105143.52</v>
          </cell>
          <cell r="AF734" t="str">
            <v>20160201LGUM_452</v>
          </cell>
          <cell r="AH734" t="str">
            <v>452</v>
          </cell>
        </row>
        <row r="735">
          <cell r="B735" t="str">
            <v>Aug 2017</v>
          </cell>
          <cell r="C735" t="str">
            <v>LS</v>
          </cell>
          <cell r="E735">
            <v>9700</v>
          </cell>
          <cell r="G735">
            <v>875305.05620245484</v>
          </cell>
          <cell r="Q735">
            <v>158001.60000000001</v>
          </cell>
          <cell r="S735">
            <v>-1767.04</v>
          </cell>
          <cell r="T735">
            <v>21756.35</v>
          </cell>
          <cell r="U735">
            <v>-25.79</v>
          </cell>
          <cell r="W735">
            <v>177965.12</v>
          </cell>
          <cell r="AF735" t="str">
            <v>20160201LGUM_453</v>
          </cell>
          <cell r="AH735" t="str">
            <v>453</v>
          </cell>
        </row>
        <row r="736">
          <cell r="B736" t="str">
            <v>Aug 2017</v>
          </cell>
          <cell r="C736" t="str">
            <v>LS</v>
          </cell>
          <cell r="E736">
            <v>5570</v>
          </cell>
          <cell r="G736">
            <v>764220.79428095336</v>
          </cell>
          <cell r="Q736">
            <v>106417.57</v>
          </cell>
          <cell r="S736">
            <v>-1190.1400000000001</v>
          </cell>
          <cell r="T736">
            <v>14653.38</v>
          </cell>
          <cell r="U736">
            <v>-17.37</v>
          </cell>
          <cell r="W736">
            <v>119863.44</v>
          </cell>
          <cell r="AF736" t="str">
            <v>20160201LGUM_454</v>
          </cell>
          <cell r="AH736" t="str">
            <v>454</v>
          </cell>
        </row>
        <row r="737">
          <cell r="B737" t="str">
            <v>Aug 2017</v>
          </cell>
          <cell r="C737" t="str">
            <v>LS</v>
          </cell>
          <cell r="E737">
            <v>418</v>
          </cell>
          <cell r="G737">
            <v>21138.092160131269</v>
          </cell>
          <cell r="Q737">
            <v>6369.23</v>
          </cell>
          <cell r="S737">
            <v>-71.23</v>
          </cell>
          <cell r="T737">
            <v>877.03</v>
          </cell>
          <cell r="U737">
            <v>-1.04</v>
          </cell>
          <cell r="W737">
            <v>7173.99</v>
          </cell>
          <cell r="AF737" t="str">
            <v>20160201LGUM_455</v>
          </cell>
          <cell r="AH737" t="str">
            <v>455</v>
          </cell>
        </row>
        <row r="738">
          <cell r="B738" t="str">
            <v>Aug 2017</v>
          </cell>
          <cell r="C738" t="str">
            <v>LS</v>
          </cell>
          <cell r="E738">
            <v>13451</v>
          </cell>
          <cell r="G738">
            <v>1755462.6777481469</v>
          </cell>
          <cell r="Q738">
            <v>269064.81</v>
          </cell>
          <cell r="S738">
            <v>-3009.13</v>
          </cell>
          <cell r="T738">
            <v>37049.42</v>
          </cell>
          <cell r="U738">
            <v>-43.93</v>
          </cell>
          <cell r="W738">
            <v>303061.17</v>
          </cell>
          <cell r="AF738" t="str">
            <v>20160201LGUM_456</v>
          </cell>
          <cell r="AH738" t="str">
            <v>456</v>
          </cell>
        </row>
        <row r="739">
          <cell r="B739" t="str">
            <v>Aug 2017</v>
          </cell>
          <cell r="C739" t="str">
            <v>LS</v>
          </cell>
          <cell r="E739">
            <v>3757</v>
          </cell>
          <cell r="G739">
            <v>122244.02819312745</v>
          </cell>
          <cell r="Q739">
            <v>46483.45</v>
          </cell>
          <cell r="S739">
            <v>-519.86</v>
          </cell>
          <cell r="T739">
            <v>6400.63</v>
          </cell>
          <cell r="U739">
            <v>-7.59</v>
          </cell>
          <cell r="W739">
            <v>52356.63</v>
          </cell>
          <cell r="AF739" t="str">
            <v>20160201LGUM_457</v>
          </cell>
          <cell r="AH739" t="str">
            <v>457</v>
          </cell>
        </row>
        <row r="740">
          <cell r="B740" t="str">
            <v>Aug 2017</v>
          </cell>
          <cell r="C740" t="str">
            <v>RLS</v>
          </cell>
          <cell r="E740">
            <v>0</v>
          </cell>
          <cell r="G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W740">
            <v>0</v>
          </cell>
          <cell r="AF740" t="str">
            <v>20160201LGUM_458</v>
          </cell>
          <cell r="AH740" t="str">
            <v>458</v>
          </cell>
        </row>
        <row r="741">
          <cell r="B741" t="str">
            <v>Aug 2017</v>
          </cell>
          <cell r="C741" t="str">
            <v>LS</v>
          </cell>
          <cell r="E741">
            <v>34</v>
          </cell>
          <cell r="G741">
            <v>1413.3985735241888</v>
          </cell>
          <cell r="Q741">
            <v>473.66999999999996</v>
          </cell>
          <cell r="S741">
            <v>-5.3</v>
          </cell>
          <cell r="T741">
            <v>65.22</v>
          </cell>
          <cell r="U741">
            <v>-0.08</v>
          </cell>
          <cell r="W741">
            <v>533.51</v>
          </cell>
          <cell r="AF741" t="str">
            <v>20160201LGUM_470</v>
          </cell>
          <cell r="AH741" t="str">
            <v>470</v>
          </cell>
        </row>
        <row r="742">
          <cell r="B742" t="str">
            <v>Aug 2017</v>
          </cell>
          <cell r="C742" t="str">
            <v>RLS</v>
          </cell>
          <cell r="E742">
            <v>8</v>
          </cell>
          <cell r="G742">
            <v>346.39089766894784</v>
          </cell>
          <cell r="Q742">
            <v>128.72</v>
          </cell>
          <cell r="S742">
            <v>-1.44</v>
          </cell>
          <cell r="T742">
            <v>17.72</v>
          </cell>
          <cell r="U742">
            <v>-0.02</v>
          </cell>
          <cell r="W742">
            <v>144.97999999999999</v>
          </cell>
          <cell r="AF742" t="str">
            <v>20160201LGUM_471</v>
          </cell>
          <cell r="AH742" t="str">
            <v>471</v>
          </cell>
        </row>
        <row r="743">
          <cell r="B743" t="str">
            <v>Aug 2017</v>
          </cell>
          <cell r="C743" t="str">
            <v>LS</v>
          </cell>
          <cell r="E743">
            <v>614</v>
          </cell>
          <cell r="G743">
            <v>59708.100060394208</v>
          </cell>
          <cell r="Q743">
            <v>12334.12</v>
          </cell>
          <cell r="S743">
            <v>-137.94</v>
          </cell>
          <cell r="T743">
            <v>1698.37</v>
          </cell>
          <cell r="U743">
            <v>-2.0099999999999998</v>
          </cell>
          <cell r="W743">
            <v>13892.54</v>
          </cell>
          <cell r="AF743" t="str">
            <v>20160201LGUM_473</v>
          </cell>
          <cell r="AH743" t="str">
            <v>473</v>
          </cell>
        </row>
        <row r="744">
          <cell r="B744" t="str">
            <v>Aug 2017</v>
          </cell>
          <cell r="C744" t="str">
            <v>RLS</v>
          </cell>
          <cell r="E744">
            <v>57</v>
          </cell>
          <cell r="G744">
            <v>5502.0482763665914</v>
          </cell>
          <cell r="Q744">
            <v>1291.02</v>
          </cell>
          <cell r="S744">
            <v>-14.44</v>
          </cell>
          <cell r="T744">
            <v>177.77</v>
          </cell>
          <cell r="U744">
            <v>-0.21</v>
          </cell>
          <cell r="W744">
            <v>1454.14</v>
          </cell>
          <cell r="AF744" t="str">
            <v>20160201LGUM_474</v>
          </cell>
          <cell r="AH744" t="str">
            <v>474</v>
          </cell>
        </row>
        <row r="745">
          <cell r="B745" t="str">
            <v>Aug 2017</v>
          </cell>
          <cell r="C745" t="str">
            <v>RLS</v>
          </cell>
          <cell r="E745">
            <v>2</v>
          </cell>
          <cell r="G745">
            <v>216.49431104309238</v>
          </cell>
          <cell r="Q745">
            <v>59.279999999999994</v>
          </cell>
          <cell r="S745">
            <v>-0.66</v>
          </cell>
          <cell r="T745">
            <v>8.16</v>
          </cell>
          <cell r="U745">
            <v>-0.01</v>
          </cell>
          <cell r="W745">
            <v>66.77</v>
          </cell>
          <cell r="AF745" t="str">
            <v>20160201LGUM_475</v>
          </cell>
          <cell r="AH745" t="str">
            <v>475</v>
          </cell>
        </row>
        <row r="746">
          <cell r="B746" t="str">
            <v>Aug 2017</v>
          </cell>
          <cell r="C746" t="str">
            <v>LS</v>
          </cell>
          <cell r="E746">
            <v>546</v>
          </cell>
          <cell r="G746">
            <v>164017.12097153749</v>
          </cell>
          <cell r="Q746">
            <v>23097.94</v>
          </cell>
          <cell r="S746">
            <v>-258.32</v>
          </cell>
          <cell r="T746">
            <v>3180.52</v>
          </cell>
          <cell r="U746">
            <v>-3.77</v>
          </cell>
          <cell r="W746">
            <v>26016.37</v>
          </cell>
          <cell r="AF746" t="str">
            <v>20160201LGUM_476</v>
          </cell>
          <cell r="AH746" t="str">
            <v>476</v>
          </cell>
        </row>
        <row r="747">
          <cell r="B747" t="str">
            <v>Aug 2017</v>
          </cell>
          <cell r="C747" t="str">
            <v>RLS</v>
          </cell>
          <cell r="E747">
            <v>62</v>
          </cell>
          <cell r="G747">
            <v>18697.891997088413</v>
          </cell>
          <cell r="Q747">
            <v>2838.22</v>
          </cell>
          <cell r="S747">
            <v>-31.74</v>
          </cell>
          <cell r="T747">
            <v>390.81</v>
          </cell>
          <cell r="U747">
            <v>-0.46</v>
          </cell>
          <cell r="W747">
            <v>3196.83</v>
          </cell>
          <cell r="AF747" t="str">
            <v>20160201LGUM_477</v>
          </cell>
          <cell r="AH747" t="str">
            <v>477</v>
          </cell>
        </row>
        <row r="748">
          <cell r="B748" t="str">
            <v>Aug 2017</v>
          </cell>
          <cell r="C748" t="str">
            <v>LS</v>
          </cell>
          <cell r="E748">
            <v>0</v>
          </cell>
          <cell r="G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W748">
            <v>0</v>
          </cell>
          <cell r="AF748" t="str">
            <v>20160201LGUM_479</v>
          </cell>
          <cell r="AH748" t="str">
            <v>479</v>
          </cell>
        </row>
        <row r="749">
          <cell r="B749" t="str">
            <v>Aug 2017</v>
          </cell>
          <cell r="C749" t="str">
            <v>LS</v>
          </cell>
          <cell r="E749">
            <v>22</v>
          </cell>
          <cell r="G749">
            <v>926.80183632257172</v>
          </cell>
          <cell r="Q749">
            <v>546.69999999999993</v>
          </cell>
          <cell r="S749">
            <v>-6.11</v>
          </cell>
          <cell r="T749">
            <v>75.28</v>
          </cell>
          <cell r="U749">
            <v>-0.09</v>
          </cell>
          <cell r="W749">
            <v>615.78</v>
          </cell>
          <cell r="AF749" t="str">
            <v>20160201LGUM_480</v>
          </cell>
          <cell r="AH749" t="str">
            <v>480</v>
          </cell>
        </row>
        <row r="750">
          <cell r="B750" t="str">
            <v>Aug 2017</v>
          </cell>
          <cell r="C750" t="str">
            <v>LS</v>
          </cell>
          <cell r="E750">
            <v>6</v>
          </cell>
          <cell r="G750">
            <v>594.84389272316344</v>
          </cell>
          <cell r="Q750">
            <v>130.01999999999998</v>
          </cell>
          <cell r="S750">
            <v>-1.45</v>
          </cell>
          <cell r="T750">
            <v>17.899999999999999</v>
          </cell>
          <cell r="U750">
            <v>-0.02</v>
          </cell>
          <cell r="W750">
            <v>146.44999999999999</v>
          </cell>
          <cell r="AF750" t="str">
            <v>20160201LGUM_481</v>
          </cell>
          <cell r="AH750" t="str">
            <v>481</v>
          </cell>
        </row>
        <row r="751">
          <cell r="B751" t="str">
            <v>Aug 2017</v>
          </cell>
          <cell r="C751" t="str">
            <v>LS</v>
          </cell>
          <cell r="E751">
            <v>103</v>
          </cell>
          <cell r="G751">
            <v>10005.129946062912</v>
          </cell>
          <cell r="Q751">
            <v>3237.28</v>
          </cell>
          <cell r="S751">
            <v>-36.200000000000003</v>
          </cell>
          <cell r="T751">
            <v>445.77</v>
          </cell>
          <cell r="U751">
            <v>-0.53</v>
          </cell>
          <cell r="W751">
            <v>3646.32</v>
          </cell>
          <cell r="AF751" t="str">
            <v>20160201LGUM_482</v>
          </cell>
          <cell r="AH751" t="str">
            <v>482</v>
          </cell>
        </row>
        <row r="752">
          <cell r="B752" t="str">
            <v>Aug 2017</v>
          </cell>
          <cell r="C752" t="str">
            <v>LS</v>
          </cell>
          <cell r="E752">
            <v>4</v>
          </cell>
          <cell r="G752">
            <v>1176.2857566674688</v>
          </cell>
          <cell r="Q752">
            <v>180.04</v>
          </cell>
          <cell r="S752">
            <v>-2.0099999999999998</v>
          </cell>
          <cell r="T752">
            <v>24.79</v>
          </cell>
          <cell r="U752">
            <v>-0.03</v>
          </cell>
          <cell r="W752">
            <v>202.79</v>
          </cell>
          <cell r="AF752" t="str">
            <v>20160201LGUM_483</v>
          </cell>
          <cell r="AH752" t="str">
            <v>483</v>
          </cell>
        </row>
        <row r="753">
          <cell r="B753" t="str">
            <v>Aug 2017</v>
          </cell>
          <cell r="C753" t="str">
            <v>LS</v>
          </cell>
          <cell r="E753">
            <v>22</v>
          </cell>
          <cell r="G753">
            <v>7106.168028666837</v>
          </cell>
          <cell r="Q753">
            <v>1204.72</v>
          </cell>
          <cell r="S753">
            <v>-13.47</v>
          </cell>
          <cell r="T753">
            <v>165.89</v>
          </cell>
          <cell r="U753">
            <v>-0.2</v>
          </cell>
          <cell r="W753">
            <v>1356.94</v>
          </cell>
          <cell r="AF753" t="str">
            <v>20160201LGUM_484</v>
          </cell>
          <cell r="AH753" t="str">
            <v>484</v>
          </cell>
        </row>
        <row r="754">
          <cell r="B754" t="str">
            <v>Aug 2017</v>
          </cell>
          <cell r="C754" t="str">
            <v>ODL</v>
          </cell>
          <cell r="E754">
            <v>0</v>
          </cell>
          <cell r="G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W754">
            <v>0</v>
          </cell>
          <cell r="AF754" t="str">
            <v>20160201ODL</v>
          </cell>
          <cell r="AH754" t="str">
            <v>ODL</v>
          </cell>
        </row>
        <row r="755">
          <cell r="B755" t="str">
            <v>Aug 2017</v>
          </cell>
          <cell r="C755" t="str">
            <v>RLS</v>
          </cell>
          <cell r="E755">
            <v>0</v>
          </cell>
          <cell r="G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W755">
            <v>0</v>
          </cell>
          <cell r="AF755" t="str">
            <v>20160201LGUM_204CU</v>
          </cell>
          <cell r="AH755" t="str">
            <v>4CU</v>
          </cell>
        </row>
        <row r="756">
          <cell r="B756" t="str">
            <v>Aug 2017</v>
          </cell>
          <cell r="C756" t="str">
            <v>RLS</v>
          </cell>
          <cell r="E756">
            <v>0</v>
          </cell>
          <cell r="G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W756">
            <v>0</v>
          </cell>
          <cell r="AF756" t="str">
            <v>20160201LGUM_207CU</v>
          </cell>
          <cell r="AH756" t="str">
            <v>7CU</v>
          </cell>
        </row>
        <row r="757">
          <cell r="B757" t="str">
            <v>Aug 2017</v>
          </cell>
          <cell r="C757" t="str">
            <v>RLS</v>
          </cell>
          <cell r="E757">
            <v>0</v>
          </cell>
          <cell r="G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W757">
            <v>0</v>
          </cell>
          <cell r="AF757" t="str">
            <v>20160201LGUM_209CU</v>
          </cell>
          <cell r="AH757" t="str">
            <v>9CU</v>
          </cell>
        </row>
        <row r="758">
          <cell r="B758" t="str">
            <v>Aug 2017</v>
          </cell>
          <cell r="C758" t="str">
            <v>RLS</v>
          </cell>
          <cell r="E758">
            <v>0</v>
          </cell>
          <cell r="G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W758">
            <v>0</v>
          </cell>
          <cell r="AF758" t="str">
            <v>20160201LGUM_210CU</v>
          </cell>
          <cell r="AH758" t="str">
            <v>0CU</v>
          </cell>
        </row>
        <row r="759">
          <cell r="B759" t="str">
            <v>Aug 2017</v>
          </cell>
          <cell r="C759" t="str">
            <v>RLS</v>
          </cell>
          <cell r="E759">
            <v>0</v>
          </cell>
          <cell r="G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W759">
            <v>0</v>
          </cell>
          <cell r="AF759" t="str">
            <v>20160201LGUM_252CU</v>
          </cell>
          <cell r="AH759" t="str">
            <v>2CU</v>
          </cell>
        </row>
        <row r="760">
          <cell r="B760" t="str">
            <v>Aug 2017</v>
          </cell>
          <cell r="C760" t="str">
            <v>RLS</v>
          </cell>
          <cell r="E760">
            <v>0</v>
          </cell>
          <cell r="G760">
            <v>0</v>
          </cell>
          <cell r="Q760">
            <v>0</v>
          </cell>
          <cell r="S760">
            <v>0</v>
          </cell>
          <cell r="T760">
            <v>0</v>
          </cell>
          <cell r="U760">
            <v>0</v>
          </cell>
          <cell r="W760">
            <v>0</v>
          </cell>
          <cell r="AF760" t="str">
            <v>20160201LGUM_267CU</v>
          </cell>
          <cell r="AH760" t="str">
            <v>7CU</v>
          </cell>
        </row>
        <row r="761">
          <cell r="B761" t="str">
            <v>Aug 2017</v>
          </cell>
          <cell r="C761" t="str">
            <v>RLS</v>
          </cell>
          <cell r="E761">
            <v>0</v>
          </cell>
          <cell r="G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W761">
            <v>0</v>
          </cell>
          <cell r="AF761" t="str">
            <v>20160201LGUM_276CU</v>
          </cell>
          <cell r="AH761" t="str">
            <v>6CU</v>
          </cell>
        </row>
        <row r="762">
          <cell r="B762" t="str">
            <v>Aug 2017</v>
          </cell>
          <cell r="C762" t="str">
            <v>RLS</v>
          </cell>
          <cell r="E762">
            <v>0</v>
          </cell>
          <cell r="G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W762">
            <v>0</v>
          </cell>
          <cell r="AF762" t="str">
            <v>20160201LGUM_315CU</v>
          </cell>
          <cell r="AH762" t="str">
            <v>5CU</v>
          </cell>
        </row>
        <row r="763">
          <cell r="B763" t="str">
            <v>Aug 2017</v>
          </cell>
          <cell r="C763" t="str">
            <v>LS</v>
          </cell>
          <cell r="E763">
            <v>0</v>
          </cell>
          <cell r="G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W763">
            <v>0</v>
          </cell>
          <cell r="AF763" t="str">
            <v>20160201LGUM_412CU</v>
          </cell>
          <cell r="AH763" t="str">
            <v>2CU</v>
          </cell>
        </row>
        <row r="764">
          <cell r="B764" t="str">
            <v>Aug 2017</v>
          </cell>
          <cell r="C764" t="str">
            <v>LS</v>
          </cell>
          <cell r="E764">
            <v>0</v>
          </cell>
          <cell r="G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W764">
            <v>0</v>
          </cell>
          <cell r="AF764" t="str">
            <v>20160201LGUM_415CU</v>
          </cell>
          <cell r="AH764" t="str">
            <v>5CU</v>
          </cell>
        </row>
        <row r="765">
          <cell r="B765" t="str">
            <v>Aug 2017</v>
          </cell>
          <cell r="C765" t="str">
            <v>LS</v>
          </cell>
          <cell r="E765">
            <v>537</v>
          </cell>
          <cell r="G765">
            <v>49513.279860845905</v>
          </cell>
          <cell r="Q765">
            <v>15868.36</v>
          </cell>
          <cell r="S765">
            <v>-177.47</v>
          </cell>
          <cell r="T765">
            <v>2185.02</v>
          </cell>
          <cell r="U765">
            <v>-2.59</v>
          </cell>
          <cell r="W765">
            <v>17873.32</v>
          </cell>
          <cell r="AF765" t="str">
            <v>20160201LGUM_424</v>
          </cell>
          <cell r="AH765" t="str">
            <v>424</v>
          </cell>
        </row>
        <row r="766">
          <cell r="B766" t="str">
            <v>Aug 2017</v>
          </cell>
          <cell r="C766" t="str">
            <v>LS</v>
          </cell>
          <cell r="E766">
            <v>5</v>
          </cell>
          <cell r="G766">
            <v>241.62044710775149</v>
          </cell>
          <cell r="Q766">
            <v>108.45</v>
          </cell>
          <cell r="S766">
            <v>-1.21</v>
          </cell>
          <cell r="T766">
            <v>14.93</v>
          </cell>
          <cell r="U766">
            <v>-0.02</v>
          </cell>
          <cell r="W766">
            <v>122.15</v>
          </cell>
          <cell r="AF766" t="str">
            <v>20160201LGUM_444</v>
          </cell>
          <cell r="AH766" t="str">
            <v>444</v>
          </cell>
        </row>
        <row r="767">
          <cell r="B767" t="str">
            <v>Aug 2017</v>
          </cell>
          <cell r="C767" t="str">
            <v>LS</v>
          </cell>
          <cell r="E767">
            <v>17</v>
          </cell>
          <cell r="G767">
            <v>892.05861273958874</v>
          </cell>
          <cell r="Q767">
            <v>401.72</v>
          </cell>
          <cell r="S767">
            <v>-4.49</v>
          </cell>
          <cell r="T767">
            <v>55.31</v>
          </cell>
          <cell r="U767">
            <v>-7.0000000000000007E-2</v>
          </cell>
          <cell r="W767">
            <v>452.47</v>
          </cell>
          <cell r="AF767" t="str">
            <v>20160201LGUM_445</v>
          </cell>
          <cell r="AH767" t="str">
            <v>445</v>
          </cell>
        </row>
        <row r="768">
          <cell r="B768" t="str">
            <v>Aug 2017</v>
          </cell>
          <cell r="C768" t="str">
            <v>LS</v>
          </cell>
          <cell r="E768">
            <v>0</v>
          </cell>
          <cell r="G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W768">
            <v>0</v>
          </cell>
          <cell r="AF768" t="str">
            <v>20160201LGUM_452CU</v>
          </cell>
          <cell r="AH768" t="str">
            <v>2CU</v>
          </cell>
        </row>
        <row r="769">
          <cell r="B769" t="str">
            <v>Aug 2017</v>
          </cell>
          <cell r="C769" t="str">
            <v>LS</v>
          </cell>
          <cell r="E769">
            <v>0</v>
          </cell>
          <cell r="G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W769">
            <v>0</v>
          </cell>
          <cell r="AF769" t="str">
            <v>20160201LGUM_453CU</v>
          </cell>
          <cell r="AH769" t="str">
            <v>3CU</v>
          </cell>
        </row>
        <row r="770">
          <cell r="B770" t="str">
            <v>Aug 2017</v>
          </cell>
          <cell r="C770" t="str">
            <v>LS</v>
          </cell>
          <cell r="E770">
            <v>0</v>
          </cell>
          <cell r="G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W770">
            <v>0</v>
          </cell>
          <cell r="AF770" t="str">
            <v>20160201LGUM_454CU</v>
          </cell>
          <cell r="AH770" t="str">
            <v>4CU</v>
          </cell>
        </row>
        <row r="771">
          <cell r="B771" t="str">
            <v>Aug 2017</v>
          </cell>
          <cell r="C771" t="str">
            <v>LS</v>
          </cell>
          <cell r="E771">
            <v>0</v>
          </cell>
          <cell r="G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W771">
            <v>0</v>
          </cell>
          <cell r="AF771" t="str">
            <v>20160201LGUM_456CU</v>
          </cell>
          <cell r="AH771" t="str">
            <v>6CU</v>
          </cell>
        </row>
        <row r="772">
          <cell r="B772" t="str">
            <v>Aug 2017</v>
          </cell>
          <cell r="C772" t="str">
            <v>LS</v>
          </cell>
          <cell r="E772">
            <v>0</v>
          </cell>
          <cell r="G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W772">
            <v>0</v>
          </cell>
          <cell r="AF772" t="str">
            <v>20160201LGUM_490</v>
          </cell>
          <cell r="AH772" t="str">
            <v>490</v>
          </cell>
        </row>
        <row r="773">
          <cell r="B773" t="str">
            <v>Aug 2017</v>
          </cell>
          <cell r="C773" t="str">
            <v>LS</v>
          </cell>
          <cell r="E773">
            <v>0</v>
          </cell>
          <cell r="G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W773">
            <v>0</v>
          </cell>
          <cell r="AF773" t="str">
            <v>20160201LGUM_491</v>
          </cell>
          <cell r="AH773" t="str">
            <v>491</v>
          </cell>
        </row>
        <row r="774">
          <cell r="B774" t="str">
            <v>Aug 2017</v>
          </cell>
          <cell r="C774" t="str">
            <v>LS</v>
          </cell>
          <cell r="E774">
            <v>0</v>
          </cell>
          <cell r="G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W774">
            <v>0</v>
          </cell>
          <cell r="AF774" t="str">
            <v>20160201LGUM_492</v>
          </cell>
          <cell r="AH774" t="str">
            <v>492</v>
          </cell>
        </row>
        <row r="775">
          <cell r="B775" t="str">
            <v>Aug 2017</v>
          </cell>
          <cell r="C775" t="str">
            <v>LS</v>
          </cell>
          <cell r="E775">
            <v>0</v>
          </cell>
          <cell r="G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W775">
            <v>0</v>
          </cell>
          <cell r="AF775" t="str">
            <v>20160201LGUM_493</v>
          </cell>
          <cell r="AH775" t="str">
            <v>493</v>
          </cell>
        </row>
        <row r="776">
          <cell r="B776" t="str">
            <v>Aug 2017</v>
          </cell>
          <cell r="C776" t="str">
            <v>LS</v>
          </cell>
          <cell r="E776">
            <v>0</v>
          </cell>
          <cell r="G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W776">
            <v>0</v>
          </cell>
          <cell r="AF776" t="str">
            <v>20160201LGUM_496</v>
          </cell>
          <cell r="AH776" t="str">
            <v>496</v>
          </cell>
        </row>
        <row r="777">
          <cell r="B777" t="str">
            <v>Aug 2017</v>
          </cell>
          <cell r="C777" t="str">
            <v>LS</v>
          </cell>
          <cell r="E777">
            <v>0</v>
          </cell>
          <cell r="G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W777">
            <v>0</v>
          </cell>
          <cell r="AF777" t="str">
            <v>20160201LGUM_497</v>
          </cell>
          <cell r="AH777" t="str">
            <v>497</v>
          </cell>
        </row>
        <row r="778">
          <cell r="B778" t="str">
            <v>Aug 2017</v>
          </cell>
          <cell r="C778" t="str">
            <v>LS</v>
          </cell>
          <cell r="E778">
            <v>0</v>
          </cell>
          <cell r="G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W778">
            <v>0</v>
          </cell>
          <cell r="AF778" t="str">
            <v>20160201LGUM_498</v>
          </cell>
          <cell r="AH778" t="str">
            <v>498</v>
          </cell>
        </row>
        <row r="779">
          <cell r="B779" t="str">
            <v>Aug 2017</v>
          </cell>
          <cell r="C779" t="str">
            <v>LS</v>
          </cell>
          <cell r="E779">
            <v>0</v>
          </cell>
          <cell r="G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W779">
            <v>0</v>
          </cell>
          <cell r="AF779" t="str">
            <v>20160201LGUM_499</v>
          </cell>
          <cell r="AH779" t="str">
            <v>499</v>
          </cell>
        </row>
        <row r="780">
          <cell r="B780" t="str">
            <v>Sep 2017</v>
          </cell>
          <cell r="C780" t="str">
            <v>RLS</v>
          </cell>
          <cell r="E780">
            <v>59</v>
          </cell>
          <cell r="G780">
            <v>2591.2694113780285</v>
          </cell>
          <cell r="Q780">
            <v>552.44999999999993</v>
          </cell>
          <cell r="S780">
            <v>-11.64</v>
          </cell>
          <cell r="T780">
            <v>115.12</v>
          </cell>
          <cell r="U780">
            <v>-0.15</v>
          </cell>
          <cell r="W780">
            <v>655.78</v>
          </cell>
          <cell r="AF780" t="str">
            <v>20160201LGUM_201</v>
          </cell>
          <cell r="AH780" t="str">
            <v>201</v>
          </cell>
        </row>
        <row r="781">
          <cell r="B781" t="str">
            <v>Sep 2017</v>
          </cell>
          <cell r="C781" t="str">
            <v>RLS</v>
          </cell>
          <cell r="E781">
            <v>2783</v>
          </cell>
          <cell r="G781">
            <v>290913.06438947388</v>
          </cell>
          <cell r="Q781">
            <v>32994.789999999994</v>
          </cell>
          <cell r="S781">
            <v>-695.34</v>
          </cell>
          <cell r="T781">
            <v>6875.64</v>
          </cell>
          <cell r="U781">
            <v>-8.89</v>
          </cell>
          <cell r="W781">
            <v>39166.199999999997</v>
          </cell>
          <cell r="AF781" t="str">
            <v>20160201LGUM_203</v>
          </cell>
          <cell r="AH781" t="str">
            <v>203</v>
          </cell>
        </row>
        <row r="782">
          <cell r="B782" t="str">
            <v>Sep 2017</v>
          </cell>
          <cell r="C782" t="str">
            <v>RLS</v>
          </cell>
          <cell r="E782">
            <v>2791</v>
          </cell>
          <cell r="G782">
            <v>461873.09755623428</v>
          </cell>
          <cell r="Q782">
            <v>40955.89</v>
          </cell>
          <cell r="S782">
            <v>-863.11</v>
          </cell>
          <cell r="T782">
            <v>8534.6200000000008</v>
          </cell>
          <cell r="U782">
            <v>-11.03</v>
          </cell>
          <cell r="W782">
            <v>48616.37</v>
          </cell>
          <cell r="AF782" t="str">
            <v>20160201LGUM_204</v>
          </cell>
          <cell r="AH782" t="str">
            <v>204</v>
          </cell>
        </row>
        <row r="783">
          <cell r="B783" t="str">
            <v>Sep 2017</v>
          </cell>
          <cell r="C783" t="str">
            <v>RLS</v>
          </cell>
          <cell r="E783">
            <v>59</v>
          </cell>
          <cell r="G783">
            <v>2550.780826825247</v>
          </cell>
          <cell r="Q783">
            <v>771.70999999999992</v>
          </cell>
          <cell r="S783">
            <v>-16.260000000000002</v>
          </cell>
          <cell r="T783">
            <v>160.82</v>
          </cell>
          <cell r="U783">
            <v>-0.21</v>
          </cell>
          <cell r="W783">
            <v>916.06</v>
          </cell>
          <cell r="AF783" t="str">
            <v>20160201LGUM_206</v>
          </cell>
          <cell r="AH783" t="str">
            <v>206</v>
          </cell>
        </row>
        <row r="784">
          <cell r="B784" t="str">
            <v>Sep 2017</v>
          </cell>
          <cell r="C784" t="str">
            <v>RLS</v>
          </cell>
          <cell r="E784">
            <v>568</v>
          </cell>
          <cell r="G784">
            <v>89696.859591590124</v>
          </cell>
          <cell r="Q784">
            <v>9831.6899999999987</v>
          </cell>
          <cell r="S784">
            <v>-207.19</v>
          </cell>
          <cell r="T784">
            <v>2048.7800000000002</v>
          </cell>
          <cell r="U784">
            <v>-2.65</v>
          </cell>
          <cell r="W784">
            <v>11670.63</v>
          </cell>
          <cell r="AF784" t="str">
            <v>20160201LGUM_207</v>
          </cell>
          <cell r="AH784" t="str">
            <v>207</v>
          </cell>
        </row>
        <row r="785">
          <cell r="B785" t="str">
            <v>Sep 2017</v>
          </cell>
          <cell r="C785" t="str">
            <v>RLS</v>
          </cell>
          <cell r="E785">
            <v>1121</v>
          </cell>
          <cell r="G785">
            <v>80960.801379893121</v>
          </cell>
          <cell r="Q785">
            <v>16714.120000000003</v>
          </cell>
          <cell r="S785">
            <v>-352.24</v>
          </cell>
          <cell r="T785">
            <v>3482.98</v>
          </cell>
          <cell r="U785">
            <v>-4.5</v>
          </cell>
          <cell r="W785">
            <v>19840.36</v>
          </cell>
          <cell r="AF785" t="str">
            <v>20160201LGUM_208</v>
          </cell>
          <cell r="AH785" t="str">
            <v>208</v>
          </cell>
        </row>
        <row r="786">
          <cell r="B786" t="str">
            <v>Sep 2017</v>
          </cell>
          <cell r="C786" t="str">
            <v>RLS</v>
          </cell>
          <cell r="E786">
            <v>31</v>
          </cell>
          <cell r="G786">
            <v>11964.807464969894</v>
          </cell>
          <cell r="Q786">
            <v>960.84999999999991</v>
          </cell>
          <cell r="S786">
            <v>-20.25</v>
          </cell>
          <cell r="T786">
            <v>200.23</v>
          </cell>
          <cell r="U786">
            <v>-0.26</v>
          </cell>
          <cell r="W786">
            <v>1140.57</v>
          </cell>
          <cell r="AF786" t="str">
            <v>20160201LGUM_209</v>
          </cell>
          <cell r="AH786" t="str">
            <v>209</v>
          </cell>
        </row>
        <row r="787">
          <cell r="B787" t="str">
            <v>Sep 2017</v>
          </cell>
          <cell r="C787" t="str">
            <v>RLS</v>
          </cell>
          <cell r="E787">
            <v>262</v>
          </cell>
          <cell r="G787">
            <v>98840.388026552348</v>
          </cell>
          <cell r="Q787">
            <v>8222.7900000000009</v>
          </cell>
          <cell r="S787">
            <v>-173.29</v>
          </cell>
          <cell r="T787">
            <v>1713.51</v>
          </cell>
          <cell r="U787">
            <v>-2.2200000000000002</v>
          </cell>
          <cell r="W787">
            <v>9760.7900000000009</v>
          </cell>
          <cell r="AF787" t="str">
            <v>20160201LGUM_210</v>
          </cell>
          <cell r="AH787" t="str">
            <v>210</v>
          </cell>
        </row>
        <row r="788">
          <cell r="B788" t="str">
            <v>Sep 2017</v>
          </cell>
          <cell r="C788" t="str">
            <v>RLS</v>
          </cell>
          <cell r="E788">
            <v>3042</v>
          </cell>
          <cell r="G788">
            <v>221018.56848117724</v>
          </cell>
          <cell r="Q788">
            <v>32629.49</v>
          </cell>
          <cell r="S788">
            <v>-687.64</v>
          </cell>
          <cell r="T788">
            <v>6799.52</v>
          </cell>
          <cell r="U788">
            <v>-8.7899999999999991</v>
          </cell>
          <cell r="W788">
            <v>38732.58</v>
          </cell>
          <cell r="AF788" t="str">
            <v>20160201LGUM_252</v>
          </cell>
          <cell r="AH788" t="str">
            <v>252</v>
          </cell>
        </row>
        <row r="789">
          <cell r="B789" t="str">
            <v>Sep 2017</v>
          </cell>
          <cell r="C789" t="str">
            <v>RLS</v>
          </cell>
          <cell r="E789">
            <v>1732</v>
          </cell>
          <cell r="G789">
            <v>186559.33718977679</v>
          </cell>
          <cell r="Q789">
            <v>49258.080000000002</v>
          </cell>
          <cell r="S789">
            <v>-1038.07</v>
          </cell>
          <cell r="T789">
            <v>10264.68</v>
          </cell>
          <cell r="U789">
            <v>-13.27</v>
          </cell>
          <cell r="W789">
            <v>58471.42</v>
          </cell>
          <cell r="AF789" t="str">
            <v>20160201LGUM_266</v>
          </cell>
          <cell r="AH789" t="str">
            <v>266</v>
          </cell>
        </row>
        <row r="790">
          <cell r="B790" t="str">
            <v>Sep 2017</v>
          </cell>
          <cell r="C790" t="str">
            <v>RLS</v>
          </cell>
          <cell r="E790">
            <v>1921</v>
          </cell>
          <cell r="G790">
            <v>319777.97933862399</v>
          </cell>
          <cell r="Q790">
            <v>62703.510000000009</v>
          </cell>
          <cell r="S790">
            <v>-1321.42</v>
          </cell>
          <cell r="T790">
            <v>13066.51</v>
          </cell>
          <cell r="U790">
            <v>-16.89</v>
          </cell>
          <cell r="W790">
            <v>74431.710000000006</v>
          </cell>
          <cell r="AF790" t="str">
            <v>20160201LGUM_267</v>
          </cell>
          <cell r="AH790" t="str">
            <v>267</v>
          </cell>
        </row>
        <row r="791">
          <cell r="B791" t="str">
            <v>Sep 2017</v>
          </cell>
          <cell r="C791" t="str">
            <v>RLS</v>
          </cell>
          <cell r="E791">
            <v>13863</v>
          </cell>
          <cell r="G791">
            <v>692160.96752226108</v>
          </cell>
          <cell r="Q791">
            <v>253151.79000000004</v>
          </cell>
          <cell r="S791">
            <v>-5334.95</v>
          </cell>
          <cell r="T791">
            <v>52753.19</v>
          </cell>
          <cell r="U791">
            <v>-68.19</v>
          </cell>
          <cell r="W791">
            <v>300501.84000000003</v>
          </cell>
          <cell r="AF791" t="str">
            <v>20160201LGUM_274</v>
          </cell>
          <cell r="AH791" t="str">
            <v>274</v>
          </cell>
        </row>
        <row r="792">
          <cell r="B792" t="str">
            <v>Sep 2017</v>
          </cell>
          <cell r="C792" t="str">
            <v>RLS</v>
          </cell>
          <cell r="E792">
            <v>433</v>
          </cell>
          <cell r="G792">
            <v>28973.458814121419</v>
          </cell>
          <cell r="Q792">
            <v>11197.380000000001</v>
          </cell>
          <cell r="S792">
            <v>-235.97</v>
          </cell>
          <cell r="T792">
            <v>2333.37</v>
          </cell>
          <cell r="U792">
            <v>-3.02</v>
          </cell>
          <cell r="W792">
            <v>13291.76</v>
          </cell>
          <cell r="AF792" t="str">
            <v>20160201LGUM_275</v>
          </cell>
          <cell r="AH792" t="str">
            <v>275</v>
          </cell>
        </row>
        <row r="793">
          <cell r="B793" t="str">
            <v>Sep 2017</v>
          </cell>
          <cell r="C793" t="str">
            <v>RLS</v>
          </cell>
          <cell r="E793">
            <v>1100</v>
          </cell>
          <cell r="G793">
            <v>42502.676269471136</v>
          </cell>
          <cell r="Q793">
            <v>16720</v>
          </cell>
          <cell r="S793">
            <v>-352.36</v>
          </cell>
          <cell r="T793">
            <v>3484.21</v>
          </cell>
          <cell r="U793">
            <v>-4.5</v>
          </cell>
          <cell r="W793">
            <v>19847.349999999999</v>
          </cell>
          <cell r="AF793" t="str">
            <v>20160201LGUM_276</v>
          </cell>
          <cell r="AH793" t="str">
            <v>276</v>
          </cell>
        </row>
        <row r="794">
          <cell r="B794" t="str">
            <v>Sep 2017</v>
          </cell>
          <cell r="C794" t="str">
            <v>RLS</v>
          </cell>
          <cell r="E794">
            <v>1931</v>
          </cell>
          <cell r="G794">
            <v>132312.38702226157</v>
          </cell>
          <cell r="Q794">
            <v>44684.58</v>
          </cell>
          <cell r="S794">
            <v>-941.69</v>
          </cell>
          <cell r="T794">
            <v>9311.6200000000008</v>
          </cell>
          <cell r="U794">
            <v>-12.04</v>
          </cell>
          <cell r="W794">
            <v>53042.47</v>
          </cell>
          <cell r="AF794" t="str">
            <v>20160201LGUM_277</v>
          </cell>
          <cell r="AH794" t="str">
            <v>277</v>
          </cell>
        </row>
        <row r="795">
          <cell r="B795" t="str">
            <v>Sep 2017</v>
          </cell>
          <cell r="C795" t="str">
            <v>RLS</v>
          </cell>
          <cell r="E795">
            <v>14</v>
          </cell>
          <cell r="G795">
            <v>5222.1659480630351</v>
          </cell>
          <cell r="Q795">
            <v>1067.3600000000001</v>
          </cell>
          <cell r="S795">
            <v>-22.49</v>
          </cell>
          <cell r="T795">
            <v>222.42</v>
          </cell>
          <cell r="U795">
            <v>-0.28999999999999998</v>
          </cell>
          <cell r="W795">
            <v>1267</v>
          </cell>
          <cell r="AF795" t="str">
            <v>20160201LGUM_278</v>
          </cell>
          <cell r="AH795" t="str">
            <v>278</v>
          </cell>
        </row>
        <row r="796">
          <cell r="B796" t="str">
            <v>Sep 2017</v>
          </cell>
          <cell r="C796" t="str">
            <v>RLS</v>
          </cell>
          <cell r="E796">
            <v>9</v>
          </cell>
          <cell r="G796">
            <v>3452.7286571818945</v>
          </cell>
          <cell r="Q796">
            <v>406</v>
          </cell>
          <cell r="S796">
            <v>-8.56</v>
          </cell>
          <cell r="T796">
            <v>84.6</v>
          </cell>
          <cell r="U796">
            <v>-0.11</v>
          </cell>
          <cell r="W796">
            <v>481.93</v>
          </cell>
          <cell r="AF796" t="str">
            <v>20160201LGUM_279</v>
          </cell>
          <cell r="AH796" t="str">
            <v>279</v>
          </cell>
        </row>
        <row r="797">
          <cell r="B797" t="str">
            <v>Sep 2017</v>
          </cell>
          <cell r="C797" t="str">
            <v>RLS</v>
          </cell>
          <cell r="E797">
            <v>38</v>
          </cell>
          <cell r="G797">
            <v>1381.7806302694007</v>
          </cell>
          <cell r="Q797">
            <v>1511.1100000000001</v>
          </cell>
          <cell r="S797">
            <v>-31.85</v>
          </cell>
          <cell r="T797">
            <v>314.89</v>
          </cell>
          <cell r="U797">
            <v>-0.41</v>
          </cell>
          <cell r="W797">
            <v>1793.74</v>
          </cell>
          <cell r="AF797" t="str">
            <v>20160201LGUM_280</v>
          </cell>
          <cell r="AH797" t="str">
            <v>280</v>
          </cell>
        </row>
        <row r="798">
          <cell r="B798" t="str">
            <v>Sep 2017</v>
          </cell>
          <cell r="C798" t="str">
            <v>RLS</v>
          </cell>
          <cell r="E798">
            <v>201</v>
          </cell>
          <cell r="G798">
            <v>10091.995064592289</v>
          </cell>
          <cell r="Q798">
            <v>8084.630000000001</v>
          </cell>
          <cell r="S798">
            <v>-170.38</v>
          </cell>
          <cell r="T798">
            <v>1684.72</v>
          </cell>
          <cell r="U798">
            <v>-2.1800000000000002</v>
          </cell>
          <cell r="W798">
            <v>9596.7900000000009</v>
          </cell>
          <cell r="AF798" t="str">
            <v>20160201LGUM_281</v>
          </cell>
          <cell r="AH798" t="str">
            <v>281</v>
          </cell>
        </row>
        <row r="799">
          <cell r="B799" t="str">
            <v>Sep 2017</v>
          </cell>
          <cell r="C799" t="str">
            <v>RLS</v>
          </cell>
          <cell r="E799">
            <v>87</v>
          </cell>
          <cell r="G799">
            <v>3306.2805853952373</v>
          </cell>
          <cell r="Q799">
            <v>2778.9900000000002</v>
          </cell>
          <cell r="S799">
            <v>-58.56</v>
          </cell>
          <cell r="T799">
            <v>579.1</v>
          </cell>
          <cell r="U799">
            <v>-0.75</v>
          </cell>
          <cell r="W799">
            <v>3298.78</v>
          </cell>
          <cell r="AF799" t="str">
            <v>20160201LGUM_282</v>
          </cell>
          <cell r="AH799" t="str">
            <v>282</v>
          </cell>
        </row>
        <row r="800">
          <cell r="B800" t="str">
            <v>Sep 2017</v>
          </cell>
          <cell r="C800" t="str">
            <v>RLS</v>
          </cell>
          <cell r="E800">
            <v>67</v>
          </cell>
          <cell r="G800">
            <v>3491.4943232430687</v>
          </cell>
          <cell r="Q800">
            <v>2755.21</v>
          </cell>
          <cell r="S800">
            <v>-58.06</v>
          </cell>
          <cell r="T800">
            <v>574.15</v>
          </cell>
          <cell r="U800">
            <v>-0.74</v>
          </cell>
          <cell r="W800">
            <v>3270.56</v>
          </cell>
          <cell r="AF800" t="str">
            <v>20160201LGUM_283</v>
          </cell>
          <cell r="AH800" t="str">
            <v>283</v>
          </cell>
        </row>
        <row r="801">
          <cell r="B801" t="str">
            <v>Sep 2017</v>
          </cell>
          <cell r="C801" t="str">
            <v>RLS</v>
          </cell>
          <cell r="E801">
            <v>394</v>
          </cell>
          <cell r="G801">
            <v>41176.890490178987</v>
          </cell>
          <cell r="Q801">
            <v>7852.42</v>
          </cell>
          <cell r="S801">
            <v>-165.48</v>
          </cell>
          <cell r="T801">
            <v>1636.33</v>
          </cell>
          <cell r="U801">
            <v>-2.12</v>
          </cell>
          <cell r="W801">
            <v>9321.15</v>
          </cell>
          <cell r="AF801" t="str">
            <v>20160201LGUM_314</v>
          </cell>
          <cell r="AH801" t="str">
            <v>314</v>
          </cell>
        </row>
        <row r="802">
          <cell r="B802" t="str">
            <v>Sep 2017</v>
          </cell>
          <cell r="C802" t="str">
            <v>RLS</v>
          </cell>
          <cell r="E802">
            <v>391</v>
          </cell>
          <cell r="G802">
            <v>63604.120495436837</v>
          </cell>
          <cell r="Q802">
            <v>9325.34</v>
          </cell>
          <cell r="S802">
            <v>-196.52</v>
          </cell>
          <cell r="T802">
            <v>1943.27</v>
          </cell>
          <cell r="U802">
            <v>-2.5099999999999998</v>
          </cell>
          <cell r="W802">
            <v>11069.58</v>
          </cell>
          <cell r="AF802" t="str">
            <v>20160201LGUM_315</v>
          </cell>
          <cell r="AH802" t="str">
            <v>315</v>
          </cell>
        </row>
        <row r="803">
          <cell r="B803" t="str">
            <v>Sep 2017</v>
          </cell>
          <cell r="C803" t="str">
            <v>RLS</v>
          </cell>
          <cell r="E803">
            <v>41</v>
          </cell>
          <cell r="G803">
            <v>3015.1073603135305</v>
          </cell>
          <cell r="Q803">
            <v>741.68999999999994</v>
          </cell>
          <cell r="S803">
            <v>-15.63</v>
          </cell>
          <cell r="T803">
            <v>154.56</v>
          </cell>
          <cell r="U803">
            <v>-0.2</v>
          </cell>
          <cell r="W803">
            <v>880.42</v>
          </cell>
          <cell r="AF803" t="str">
            <v>20160201LGUM_318</v>
          </cell>
          <cell r="AH803" t="str">
            <v>318</v>
          </cell>
        </row>
        <row r="804">
          <cell r="B804" t="str">
            <v>Sep 2017</v>
          </cell>
          <cell r="C804" t="str">
            <v>RLS</v>
          </cell>
          <cell r="E804">
            <v>0</v>
          </cell>
          <cell r="G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W804">
            <v>0</v>
          </cell>
          <cell r="AF804" t="str">
            <v>20160201LGUM_347</v>
          </cell>
          <cell r="AH804" t="str">
            <v>347</v>
          </cell>
        </row>
        <row r="805">
          <cell r="B805" t="str">
            <v>Sep 2017</v>
          </cell>
          <cell r="C805" t="str">
            <v>RLS</v>
          </cell>
          <cell r="E805">
            <v>32</v>
          </cell>
          <cell r="G805">
            <v>3428.6077982993861</v>
          </cell>
          <cell r="Q805">
            <v>445.76</v>
          </cell>
          <cell r="S805">
            <v>-9.39</v>
          </cell>
          <cell r="T805">
            <v>92.89</v>
          </cell>
          <cell r="U805">
            <v>-0.12</v>
          </cell>
          <cell r="W805">
            <v>529.14</v>
          </cell>
          <cell r="AF805" t="str">
            <v>20160201LGUM_348</v>
          </cell>
          <cell r="AH805" t="str">
            <v>348</v>
          </cell>
        </row>
        <row r="806">
          <cell r="B806" t="str">
            <v>Sep 2017</v>
          </cell>
          <cell r="C806" t="str">
            <v>RLS</v>
          </cell>
          <cell r="E806">
            <v>14</v>
          </cell>
          <cell r="G806">
            <v>497.92344407463446</v>
          </cell>
          <cell r="Q806">
            <v>133.97999999999999</v>
          </cell>
          <cell r="S806">
            <v>-2.82</v>
          </cell>
          <cell r="T806">
            <v>27.92</v>
          </cell>
          <cell r="U806">
            <v>-0.04</v>
          </cell>
          <cell r="W806">
            <v>159.04</v>
          </cell>
          <cell r="AF806" t="str">
            <v>20160201LGUM_349</v>
          </cell>
          <cell r="AH806" t="str">
            <v>349</v>
          </cell>
        </row>
        <row r="807">
          <cell r="B807" t="str">
            <v>Sep 2017</v>
          </cell>
          <cell r="C807" t="str">
            <v>LS</v>
          </cell>
          <cell r="E807">
            <v>40</v>
          </cell>
          <cell r="G807">
            <v>726.21014421265897</v>
          </cell>
          <cell r="Q807">
            <v>1066.6099999999999</v>
          </cell>
          <cell r="S807">
            <v>-22.48</v>
          </cell>
          <cell r="T807">
            <v>222.26</v>
          </cell>
          <cell r="U807">
            <v>-0.28999999999999998</v>
          </cell>
          <cell r="W807">
            <v>1266.0999999999999</v>
          </cell>
          <cell r="AF807" t="str">
            <v>20160201LGUM_400</v>
          </cell>
          <cell r="AH807" t="str">
            <v>400</v>
          </cell>
        </row>
        <row r="808">
          <cell r="B808" t="str">
            <v>Sep 2017</v>
          </cell>
          <cell r="C808" t="str">
            <v>LS</v>
          </cell>
          <cell r="E808">
            <v>7</v>
          </cell>
          <cell r="G808">
            <v>297.20343980233372</v>
          </cell>
          <cell r="Q808">
            <v>181.85999999999999</v>
          </cell>
          <cell r="S808">
            <v>-3.83</v>
          </cell>
          <cell r="T808">
            <v>37.9</v>
          </cell>
          <cell r="U808">
            <v>-0.05</v>
          </cell>
          <cell r="W808">
            <v>215.88</v>
          </cell>
          <cell r="AF808" t="str">
            <v>20160201LGUM_401</v>
          </cell>
          <cell r="AH808" t="str">
            <v>401</v>
          </cell>
        </row>
        <row r="809">
          <cell r="B809" t="str">
            <v>Sep 2017</v>
          </cell>
          <cell r="C809" t="str">
            <v>LS</v>
          </cell>
          <cell r="E809">
            <v>178</v>
          </cell>
          <cell r="G809">
            <v>5223.0274073088394</v>
          </cell>
          <cell r="Q809">
            <v>3705.96</v>
          </cell>
          <cell r="S809">
            <v>-78.099999999999994</v>
          </cell>
          <cell r="T809">
            <v>772.27</v>
          </cell>
          <cell r="U809">
            <v>-1</v>
          </cell>
          <cell r="W809">
            <v>4399.13</v>
          </cell>
          <cell r="AF809" t="str">
            <v>20160201LGUM_412</v>
          </cell>
          <cell r="AH809" t="str">
            <v>412</v>
          </cell>
        </row>
        <row r="810">
          <cell r="B810" t="str">
            <v>Sep 2017</v>
          </cell>
          <cell r="C810" t="str">
            <v>LS</v>
          </cell>
          <cell r="E810">
            <v>2062</v>
          </cell>
          <cell r="G810">
            <v>82749.190774181945</v>
          </cell>
          <cell r="Q810">
            <v>44468.04</v>
          </cell>
          <cell r="S810">
            <v>-937.12</v>
          </cell>
          <cell r="T810">
            <v>9266.5</v>
          </cell>
          <cell r="U810">
            <v>-11.98</v>
          </cell>
          <cell r="W810">
            <v>52785.440000000002</v>
          </cell>
          <cell r="AF810" t="str">
            <v>20160201LGUM_413</v>
          </cell>
          <cell r="AH810" t="str">
            <v>413</v>
          </cell>
        </row>
        <row r="811">
          <cell r="B811" t="str">
            <v>Sep 2017</v>
          </cell>
          <cell r="C811" t="str">
            <v>LS</v>
          </cell>
          <cell r="E811">
            <v>39</v>
          </cell>
          <cell r="G811">
            <v>1088.0230274502826</v>
          </cell>
          <cell r="Q811">
            <v>827.18999999999994</v>
          </cell>
          <cell r="S811">
            <v>-17.43</v>
          </cell>
          <cell r="T811">
            <v>172.37</v>
          </cell>
          <cell r="U811">
            <v>-0.22</v>
          </cell>
          <cell r="W811">
            <v>981.91</v>
          </cell>
          <cell r="AF811" t="str">
            <v>20160201LGUM_415</v>
          </cell>
          <cell r="AH811" t="str">
            <v>415</v>
          </cell>
        </row>
        <row r="812">
          <cell r="B812" t="str">
            <v>Sep 2017</v>
          </cell>
          <cell r="C812" t="str">
            <v>LS</v>
          </cell>
          <cell r="E812">
            <v>1630</v>
          </cell>
          <cell r="G812">
            <v>64012.45217794786</v>
          </cell>
          <cell r="Q812">
            <v>38536.47</v>
          </cell>
          <cell r="S812">
            <v>-812.12</v>
          </cell>
          <cell r="T812">
            <v>8030.44</v>
          </cell>
          <cell r="U812">
            <v>-10.38</v>
          </cell>
          <cell r="W812">
            <v>45744.41</v>
          </cell>
          <cell r="AF812" t="str">
            <v>20160201LGUM_416</v>
          </cell>
          <cell r="AH812" t="str">
            <v>416</v>
          </cell>
        </row>
        <row r="813">
          <cell r="B813" t="str">
            <v>Sep 2017</v>
          </cell>
          <cell r="C813" t="str">
            <v>RLS</v>
          </cell>
          <cell r="E813">
            <v>39</v>
          </cell>
          <cell r="G813">
            <v>1587.6693900165249</v>
          </cell>
          <cell r="Q813">
            <v>965.25</v>
          </cell>
          <cell r="S813">
            <v>-20.34</v>
          </cell>
          <cell r="T813">
            <v>201.14</v>
          </cell>
          <cell r="U813">
            <v>-0.26</v>
          </cell>
          <cell r="W813">
            <v>1145.79</v>
          </cell>
          <cell r="AF813" t="str">
            <v>20160201LGUM_417</v>
          </cell>
          <cell r="AH813" t="str">
            <v>417</v>
          </cell>
        </row>
        <row r="814">
          <cell r="B814" t="str">
            <v>Sep 2017</v>
          </cell>
          <cell r="C814" t="str">
            <v>RLS</v>
          </cell>
          <cell r="E814">
            <v>97</v>
          </cell>
          <cell r="G814">
            <v>5714.9206366628459</v>
          </cell>
          <cell r="Q814">
            <v>2551.1000000000004</v>
          </cell>
          <cell r="S814">
            <v>-53.76</v>
          </cell>
          <cell r="T814">
            <v>531.61</v>
          </cell>
          <cell r="U814">
            <v>-0.69</v>
          </cell>
          <cell r="W814">
            <v>3028.26</v>
          </cell>
          <cell r="AF814" t="str">
            <v>20160201LGUM_419</v>
          </cell>
          <cell r="AH814" t="str">
            <v>419</v>
          </cell>
        </row>
        <row r="815">
          <cell r="B815" t="str">
            <v>Sep 2017</v>
          </cell>
          <cell r="C815" t="str">
            <v>LS</v>
          </cell>
          <cell r="E815">
            <v>52</v>
          </cell>
          <cell r="G815">
            <v>3181.3689947536768</v>
          </cell>
          <cell r="Q815">
            <v>1604.7199999999998</v>
          </cell>
          <cell r="S815">
            <v>-33.82</v>
          </cell>
          <cell r="T815">
            <v>334.4</v>
          </cell>
          <cell r="U815">
            <v>-0.43</v>
          </cell>
          <cell r="W815">
            <v>1904.87</v>
          </cell>
          <cell r="AF815" t="str">
            <v>20160201LGUM_420</v>
          </cell>
          <cell r="AH815" t="str">
            <v>420</v>
          </cell>
        </row>
        <row r="816">
          <cell r="B816" t="str">
            <v>Sep 2017</v>
          </cell>
          <cell r="C816" t="str">
            <v>LS</v>
          </cell>
          <cell r="E816">
            <v>157</v>
          </cell>
          <cell r="G816">
            <v>15585.520675083542</v>
          </cell>
          <cell r="Q816">
            <v>5331.73</v>
          </cell>
          <cell r="S816">
            <v>-112.36</v>
          </cell>
          <cell r="T816">
            <v>1111.05</v>
          </cell>
          <cell r="U816">
            <v>-1.44</v>
          </cell>
          <cell r="W816">
            <v>6328.98</v>
          </cell>
          <cell r="AF816" t="str">
            <v>20160201LGUM_421</v>
          </cell>
          <cell r="AH816" t="str">
            <v>421</v>
          </cell>
        </row>
        <row r="817">
          <cell r="B817" t="str">
            <v>Sep 2017</v>
          </cell>
          <cell r="C817" t="str">
            <v>LS</v>
          </cell>
          <cell r="E817">
            <v>365</v>
          </cell>
          <cell r="G817">
            <v>56006.049947446729</v>
          </cell>
          <cell r="Q817">
            <v>14464.96</v>
          </cell>
          <cell r="S817">
            <v>-304.83999999999997</v>
          </cell>
          <cell r="T817">
            <v>3014.29</v>
          </cell>
          <cell r="U817">
            <v>-3.9</v>
          </cell>
          <cell r="W817">
            <v>17170.509999999998</v>
          </cell>
          <cell r="AF817" t="str">
            <v>20160201LGUM_422</v>
          </cell>
          <cell r="AH817" t="str">
            <v>422</v>
          </cell>
        </row>
        <row r="818">
          <cell r="B818" t="str">
            <v>Sep 2017</v>
          </cell>
          <cell r="C818" t="str">
            <v>LS</v>
          </cell>
          <cell r="E818">
            <v>19</v>
          </cell>
          <cell r="G818">
            <v>1167.2772780642381</v>
          </cell>
          <cell r="Q818">
            <v>519.07999999999993</v>
          </cell>
          <cell r="S818">
            <v>-10.94</v>
          </cell>
          <cell r="T818">
            <v>108.17</v>
          </cell>
          <cell r="U818">
            <v>-0.14000000000000001</v>
          </cell>
          <cell r="W818">
            <v>616.16999999999996</v>
          </cell>
          <cell r="AF818" t="str">
            <v>20160201LGUM_423</v>
          </cell>
          <cell r="AH818" t="str">
            <v>423</v>
          </cell>
        </row>
        <row r="819">
          <cell r="B819" t="str">
            <v>Sep 2017</v>
          </cell>
          <cell r="C819" t="str">
            <v>LS</v>
          </cell>
          <cell r="E819">
            <v>27</v>
          </cell>
          <cell r="G819">
            <v>4244.4097040756478</v>
          </cell>
          <cell r="Q819">
            <v>952.30000000000007</v>
          </cell>
          <cell r="S819">
            <v>-20.07</v>
          </cell>
          <cell r="T819">
            <v>198.44</v>
          </cell>
          <cell r="U819">
            <v>-0.26</v>
          </cell>
          <cell r="W819">
            <v>1130.4100000000001</v>
          </cell>
          <cell r="AF819" t="str">
            <v>20160201LGUM_425</v>
          </cell>
          <cell r="AH819" t="str">
            <v>425</v>
          </cell>
        </row>
        <row r="820">
          <cell r="B820" t="str">
            <v>Sep 2017</v>
          </cell>
          <cell r="C820" t="str">
            <v>RLS</v>
          </cell>
          <cell r="E820">
            <v>28</v>
          </cell>
          <cell r="G820">
            <v>752.91538083257876</v>
          </cell>
          <cell r="Q820">
            <v>959.29</v>
          </cell>
          <cell r="S820">
            <v>-20.22</v>
          </cell>
          <cell r="T820">
            <v>199.9</v>
          </cell>
          <cell r="U820">
            <v>-0.26</v>
          </cell>
          <cell r="W820">
            <v>1138.71</v>
          </cell>
          <cell r="AF820" t="str">
            <v>20160201LGUM_426</v>
          </cell>
          <cell r="AH820" t="str">
            <v>426</v>
          </cell>
        </row>
        <row r="821">
          <cell r="B821" t="str">
            <v>Sep 2017</v>
          </cell>
          <cell r="C821" t="str">
            <v>LS</v>
          </cell>
          <cell r="E821">
            <v>44</v>
          </cell>
          <cell r="G821">
            <v>1209.4887811086276</v>
          </cell>
          <cell r="Q821">
            <v>1645.42</v>
          </cell>
          <cell r="S821">
            <v>-34.68</v>
          </cell>
          <cell r="T821">
            <v>342.88</v>
          </cell>
          <cell r="U821">
            <v>-0.44</v>
          </cell>
          <cell r="W821">
            <v>1953.18</v>
          </cell>
          <cell r="AF821" t="str">
            <v>20160201LGUM_427</v>
          </cell>
          <cell r="AH821" t="str">
            <v>427</v>
          </cell>
        </row>
        <row r="822">
          <cell r="B822" t="str">
            <v>Sep 2017</v>
          </cell>
          <cell r="C822" t="str">
            <v>RLS</v>
          </cell>
          <cell r="E822">
            <v>231</v>
          </cell>
          <cell r="G822">
            <v>8717.1061082893193</v>
          </cell>
          <cell r="Q822">
            <v>8411.9000000000015</v>
          </cell>
          <cell r="S822">
            <v>-177.27</v>
          </cell>
          <cell r="T822">
            <v>1752.92</v>
          </cell>
          <cell r="U822">
            <v>-2.27</v>
          </cell>
          <cell r="W822">
            <v>9985.2800000000007</v>
          </cell>
          <cell r="AF822" t="str">
            <v>20160201LGUM_428</v>
          </cell>
          <cell r="AH822" t="str">
            <v>428</v>
          </cell>
        </row>
        <row r="823">
          <cell r="B823" t="str">
            <v>Sep 2017</v>
          </cell>
          <cell r="C823" t="str">
            <v>LS</v>
          </cell>
          <cell r="E823">
            <v>200</v>
          </cell>
          <cell r="G823">
            <v>7666.9872876544059</v>
          </cell>
          <cell r="Q823">
            <v>8087.26</v>
          </cell>
          <cell r="S823">
            <v>-170.43</v>
          </cell>
          <cell r="T823">
            <v>1685.27</v>
          </cell>
          <cell r="U823">
            <v>-2.1800000000000002</v>
          </cell>
          <cell r="W823">
            <v>9599.92</v>
          </cell>
          <cell r="AF823" t="str">
            <v>20160201LGUM_429</v>
          </cell>
          <cell r="AH823" t="str">
            <v>429</v>
          </cell>
        </row>
        <row r="824">
          <cell r="B824" t="str">
            <v>Sep 2017</v>
          </cell>
          <cell r="C824" t="str">
            <v>RLS</v>
          </cell>
          <cell r="E824">
            <v>11</v>
          </cell>
          <cell r="G824">
            <v>315.29408396421491</v>
          </cell>
          <cell r="Q824">
            <v>366.3</v>
          </cell>
          <cell r="S824">
            <v>-7.72</v>
          </cell>
          <cell r="T824">
            <v>76.33</v>
          </cell>
          <cell r="U824">
            <v>-0.1</v>
          </cell>
          <cell r="W824">
            <v>434.81</v>
          </cell>
          <cell r="AF824" t="str">
            <v>20160201LGUM_430</v>
          </cell>
          <cell r="AH824" t="str">
            <v>430</v>
          </cell>
        </row>
        <row r="825">
          <cell r="B825" t="str">
            <v>Sep 2017</v>
          </cell>
          <cell r="C825" t="str">
            <v>LS</v>
          </cell>
          <cell r="E825">
            <v>42</v>
          </cell>
          <cell r="G825">
            <v>1122.4813972824372</v>
          </cell>
          <cell r="Q825">
            <v>1611.6499999999999</v>
          </cell>
          <cell r="S825">
            <v>-33.96</v>
          </cell>
          <cell r="T825">
            <v>335.84</v>
          </cell>
          <cell r="U825">
            <v>-0.43</v>
          </cell>
          <cell r="W825">
            <v>1913.1</v>
          </cell>
          <cell r="AF825" t="str">
            <v>20160201LGUM_431</v>
          </cell>
          <cell r="AH825" t="str">
            <v>431</v>
          </cell>
        </row>
        <row r="826">
          <cell r="B826" t="str">
            <v>Sep 2017</v>
          </cell>
          <cell r="C826" t="str">
            <v>RLS</v>
          </cell>
          <cell r="E826">
            <v>8</v>
          </cell>
          <cell r="G826">
            <v>330.80035038868448</v>
          </cell>
          <cell r="Q826">
            <v>286.75</v>
          </cell>
          <cell r="S826">
            <v>-6.04</v>
          </cell>
          <cell r="T826">
            <v>59.75</v>
          </cell>
          <cell r="U826">
            <v>-0.08</v>
          </cell>
          <cell r="W826">
            <v>340.38</v>
          </cell>
          <cell r="AF826" t="str">
            <v>20160201LGUM_432</v>
          </cell>
          <cell r="AH826" t="str">
            <v>432</v>
          </cell>
        </row>
        <row r="827">
          <cell r="B827" t="str">
            <v>Sep 2017</v>
          </cell>
          <cell r="C827" t="str">
            <v>LS</v>
          </cell>
          <cell r="E827">
            <v>199</v>
          </cell>
          <cell r="G827">
            <v>8141.6513320923359</v>
          </cell>
          <cell r="Q827">
            <v>8153.7099999999991</v>
          </cell>
          <cell r="S827">
            <v>-171.83</v>
          </cell>
          <cell r="T827">
            <v>1699.12</v>
          </cell>
          <cell r="U827">
            <v>-2.2000000000000002</v>
          </cell>
          <cell r="W827">
            <v>9678.7999999999993</v>
          </cell>
          <cell r="AF827" t="str">
            <v>20160201LGUM_433</v>
          </cell>
          <cell r="AH827" t="str">
            <v>433</v>
          </cell>
        </row>
        <row r="828">
          <cell r="B828" t="str">
            <v>Sep 2017</v>
          </cell>
          <cell r="C828" t="str">
            <v>LS</v>
          </cell>
          <cell r="E828">
            <v>0</v>
          </cell>
          <cell r="G828">
            <v>0</v>
          </cell>
          <cell r="Q828">
            <v>0</v>
          </cell>
          <cell r="S828">
            <v>0</v>
          </cell>
          <cell r="T828">
            <v>0</v>
          </cell>
          <cell r="U828">
            <v>0</v>
          </cell>
          <cell r="W828">
            <v>0</v>
          </cell>
          <cell r="AF828" t="str">
            <v>20160201LGUM_439</v>
          </cell>
          <cell r="AH828" t="str">
            <v>439</v>
          </cell>
        </row>
        <row r="829">
          <cell r="B829" t="str">
            <v>Sep 2017</v>
          </cell>
          <cell r="C829" t="str">
            <v>LS</v>
          </cell>
          <cell r="E829">
            <v>8</v>
          </cell>
          <cell r="G829">
            <v>802.01855784339909</v>
          </cell>
          <cell r="Q829">
            <v>154.96</v>
          </cell>
          <cell r="S829">
            <v>-3.27</v>
          </cell>
          <cell r="T829">
            <v>32.29</v>
          </cell>
          <cell r="U829">
            <v>-0.04</v>
          </cell>
          <cell r="W829">
            <v>183.94</v>
          </cell>
          <cell r="AF829" t="str">
            <v>20160201LGUM_440</v>
          </cell>
          <cell r="AH829" t="str">
            <v>440</v>
          </cell>
        </row>
        <row r="830">
          <cell r="B830" t="str">
            <v>Sep 2017</v>
          </cell>
          <cell r="C830" t="str">
            <v>LS</v>
          </cell>
          <cell r="E830">
            <v>33</v>
          </cell>
          <cell r="G830">
            <v>4978.3729815005408</v>
          </cell>
          <cell r="Q830">
            <v>777.15</v>
          </cell>
          <cell r="S830">
            <v>-16.38</v>
          </cell>
          <cell r="T830">
            <v>161.94999999999999</v>
          </cell>
          <cell r="U830">
            <v>-0.21</v>
          </cell>
          <cell r="W830">
            <v>922.51</v>
          </cell>
          <cell r="AF830" t="str">
            <v>20160201LGUM_441</v>
          </cell>
          <cell r="AH830" t="str">
            <v>441</v>
          </cell>
        </row>
        <row r="831">
          <cell r="B831" t="str">
            <v>Sep 2017</v>
          </cell>
          <cell r="C831" t="str">
            <v>LS</v>
          </cell>
          <cell r="E831">
            <v>5411</v>
          </cell>
          <cell r="G831">
            <v>348605.8515402046</v>
          </cell>
          <cell r="Q831">
            <v>75632.3</v>
          </cell>
          <cell r="S831">
            <v>-1593.88</v>
          </cell>
          <cell r="T831">
            <v>15760.68</v>
          </cell>
          <cell r="U831">
            <v>-20.37</v>
          </cell>
          <cell r="W831">
            <v>89778.73</v>
          </cell>
          <cell r="AF831" t="str">
            <v>20160201LGUM_452</v>
          </cell>
          <cell r="AH831" t="str">
            <v>452</v>
          </cell>
        </row>
        <row r="832">
          <cell r="B832" t="str">
            <v>Sep 2017</v>
          </cell>
          <cell r="C832" t="str">
            <v>LS</v>
          </cell>
          <cell r="E832">
            <v>7961</v>
          </cell>
          <cell r="G832">
            <v>842423.58084933786</v>
          </cell>
          <cell r="Q832">
            <v>129876.53</v>
          </cell>
          <cell r="S832">
            <v>-2737.03</v>
          </cell>
          <cell r="T832">
            <v>27064.400000000001</v>
          </cell>
          <cell r="U832">
            <v>-34.99</v>
          </cell>
          <cell r="W832">
            <v>154168.91</v>
          </cell>
          <cell r="AF832" t="str">
            <v>20160201LGUM_453</v>
          </cell>
          <cell r="AH832" t="str">
            <v>453</v>
          </cell>
        </row>
        <row r="833">
          <cell r="B833" t="str">
            <v>Sep 2017</v>
          </cell>
          <cell r="C833" t="str">
            <v>LS</v>
          </cell>
          <cell r="E833">
            <v>5539</v>
          </cell>
          <cell r="G833">
            <v>912035.51812501077</v>
          </cell>
          <cell r="Q833">
            <v>106826.15000000001</v>
          </cell>
          <cell r="S833">
            <v>-2251.27</v>
          </cell>
          <cell r="T833">
            <v>22261.03</v>
          </cell>
          <cell r="U833">
            <v>-28.78</v>
          </cell>
          <cell r="W833">
            <v>126807.13</v>
          </cell>
          <cell r="AF833" t="str">
            <v>20160201LGUM_454</v>
          </cell>
          <cell r="AH833" t="str">
            <v>454</v>
          </cell>
        </row>
        <row r="834">
          <cell r="B834" t="str">
            <v>Sep 2017</v>
          </cell>
          <cell r="C834" t="str">
            <v>LS</v>
          </cell>
          <cell r="E834">
            <v>331</v>
          </cell>
          <cell r="G834">
            <v>20669.853143817956</v>
          </cell>
          <cell r="Q834">
            <v>5081.55</v>
          </cell>
          <cell r="S834">
            <v>-107.09</v>
          </cell>
          <cell r="T834">
            <v>1058.92</v>
          </cell>
          <cell r="U834">
            <v>-1.37</v>
          </cell>
          <cell r="W834">
            <v>6032.01</v>
          </cell>
          <cell r="AF834" t="str">
            <v>20160201LGUM_455</v>
          </cell>
          <cell r="AH834" t="str">
            <v>455</v>
          </cell>
        </row>
        <row r="835">
          <cell r="B835" t="str">
            <v>Sep 2017</v>
          </cell>
          <cell r="C835" t="str">
            <v>LS</v>
          </cell>
          <cell r="E835">
            <v>10596</v>
          </cell>
          <cell r="G835">
            <v>1712072.7197030613</v>
          </cell>
          <cell r="Q835">
            <v>213621.94</v>
          </cell>
          <cell r="S835">
            <v>-4501.8900000000003</v>
          </cell>
          <cell r="T835">
            <v>44515.74</v>
          </cell>
          <cell r="U835">
            <v>-57.55</v>
          </cell>
          <cell r="W835">
            <v>253578.23999999999</v>
          </cell>
          <cell r="AF835" t="str">
            <v>20160201LGUM_456</v>
          </cell>
          <cell r="AH835" t="str">
            <v>456</v>
          </cell>
        </row>
        <row r="836">
          <cell r="B836" t="str">
            <v>Sep 2017</v>
          </cell>
          <cell r="C836" t="str">
            <v>LS</v>
          </cell>
          <cell r="E836">
            <v>2645</v>
          </cell>
          <cell r="G836">
            <v>108274.2282273505</v>
          </cell>
          <cell r="Q836">
            <v>33232.160000000003</v>
          </cell>
          <cell r="S836">
            <v>-700.34</v>
          </cell>
          <cell r="T836">
            <v>6925.11</v>
          </cell>
          <cell r="U836">
            <v>-8.9499999999999993</v>
          </cell>
          <cell r="W836">
            <v>39447.980000000003</v>
          </cell>
          <cell r="AF836" t="str">
            <v>20160201LGUM_457</v>
          </cell>
          <cell r="AH836" t="str">
            <v>457</v>
          </cell>
        </row>
        <row r="837">
          <cell r="B837" t="str">
            <v>Sep 2017</v>
          </cell>
          <cell r="C837" t="str">
            <v>RLS</v>
          </cell>
          <cell r="E837">
            <v>0</v>
          </cell>
          <cell r="G837">
            <v>0</v>
          </cell>
          <cell r="Q837">
            <v>0</v>
          </cell>
          <cell r="S837">
            <v>0</v>
          </cell>
          <cell r="T837">
            <v>0</v>
          </cell>
          <cell r="U837">
            <v>0</v>
          </cell>
          <cell r="W837">
            <v>0</v>
          </cell>
          <cell r="AF837" t="str">
            <v>20160201LGUM_458</v>
          </cell>
          <cell r="AH837" t="str">
            <v>458</v>
          </cell>
        </row>
        <row r="838">
          <cell r="B838" t="str">
            <v>Sep 2017</v>
          </cell>
          <cell r="C838" t="str">
            <v>LS</v>
          </cell>
          <cell r="E838">
            <v>27</v>
          </cell>
          <cell r="G838">
            <v>1409.3473261351246</v>
          </cell>
          <cell r="Q838">
            <v>376.98</v>
          </cell>
          <cell r="S838">
            <v>-7.94</v>
          </cell>
          <cell r="T838">
            <v>78.56</v>
          </cell>
          <cell r="U838">
            <v>-0.1</v>
          </cell>
          <cell r="W838">
            <v>447.5</v>
          </cell>
          <cell r="AF838" t="str">
            <v>20160201LGUM_470</v>
          </cell>
          <cell r="AH838" t="str">
            <v>470</v>
          </cell>
        </row>
        <row r="839">
          <cell r="B839" t="str">
            <v>Sep 2017</v>
          </cell>
          <cell r="C839" t="str">
            <v>RLS</v>
          </cell>
          <cell r="E839">
            <v>6</v>
          </cell>
          <cell r="G839">
            <v>348.02953530476185</v>
          </cell>
          <cell r="Q839">
            <v>96.539999999999992</v>
          </cell>
          <cell r="S839">
            <v>-2.0299999999999998</v>
          </cell>
          <cell r="T839">
            <v>20.12</v>
          </cell>
          <cell r="U839">
            <v>-0.03</v>
          </cell>
          <cell r="W839">
            <v>114.6</v>
          </cell>
          <cell r="AF839" t="str">
            <v>20160201LGUM_471</v>
          </cell>
          <cell r="AH839" t="str">
            <v>471</v>
          </cell>
        </row>
        <row r="840">
          <cell r="B840" t="str">
            <v>Sep 2017</v>
          </cell>
          <cell r="C840" t="str">
            <v>LS</v>
          </cell>
          <cell r="E840">
            <v>495</v>
          </cell>
          <cell r="G840">
            <v>59000.482285860977</v>
          </cell>
          <cell r="Q840">
            <v>9950.2200000000012</v>
          </cell>
          <cell r="S840">
            <v>-209.69</v>
          </cell>
          <cell r="T840">
            <v>2073.4899999999998</v>
          </cell>
          <cell r="U840">
            <v>-2.68</v>
          </cell>
          <cell r="W840">
            <v>11811.34</v>
          </cell>
          <cell r="AF840" t="str">
            <v>20160201LGUM_473</v>
          </cell>
          <cell r="AH840" t="str">
            <v>473</v>
          </cell>
        </row>
        <row r="841">
          <cell r="B841" t="str">
            <v>Sep 2017</v>
          </cell>
          <cell r="C841" t="str">
            <v>RLS</v>
          </cell>
          <cell r="E841">
            <v>38</v>
          </cell>
          <cell r="G841">
            <v>4545.9204401070001</v>
          </cell>
          <cell r="Q841">
            <v>869.6</v>
          </cell>
          <cell r="S841">
            <v>-18.329999999999998</v>
          </cell>
          <cell r="T841">
            <v>181.21</v>
          </cell>
          <cell r="U841">
            <v>-0.23</v>
          </cell>
          <cell r="W841">
            <v>1032.25</v>
          </cell>
          <cell r="AF841" t="str">
            <v>20160201LGUM_474</v>
          </cell>
          <cell r="AH841" t="str">
            <v>474</v>
          </cell>
        </row>
        <row r="842">
          <cell r="B842" t="str">
            <v>Sep 2017</v>
          </cell>
          <cell r="C842" t="str">
            <v>RLS</v>
          </cell>
          <cell r="E842">
            <v>2</v>
          </cell>
          <cell r="G842">
            <v>193.8283303058698</v>
          </cell>
          <cell r="Q842">
            <v>59.290000000000006</v>
          </cell>
          <cell r="S842">
            <v>-1.25</v>
          </cell>
          <cell r="T842">
            <v>12.35</v>
          </cell>
          <cell r="U842">
            <v>-0.02</v>
          </cell>
          <cell r="W842">
            <v>70.37</v>
          </cell>
          <cell r="AF842" t="str">
            <v>20160201LGUM_475</v>
          </cell>
          <cell r="AH842" t="str">
            <v>475</v>
          </cell>
        </row>
        <row r="843">
          <cell r="B843" t="str">
            <v>Sep 2017</v>
          </cell>
          <cell r="C843" t="str">
            <v>LS</v>
          </cell>
          <cell r="E843">
            <v>438</v>
          </cell>
          <cell r="G843">
            <v>162534.10028355281</v>
          </cell>
          <cell r="Q843">
            <v>18542.37</v>
          </cell>
          <cell r="S843">
            <v>-390.76</v>
          </cell>
          <cell r="T843">
            <v>3863.96</v>
          </cell>
          <cell r="U843">
            <v>-5</v>
          </cell>
          <cell r="W843">
            <v>22010.57</v>
          </cell>
          <cell r="AF843" t="str">
            <v>20160201LGUM_476</v>
          </cell>
          <cell r="AH843" t="str">
            <v>476</v>
          </cell>
        </row>
        <row r="844">
          <cell r="B844" t="str">
            <v>Sep 2017</v>
          </cell>
          <cell r="C844" t="str">
            <v>RLS</v>
          </cell>
          <cell r="E844">
            <v>50</v>
          </cell>
          <cell r="G844">
            <v>18374.064253750654</v>
          </cell>
          <cell r="Q844">
            <v>2296.9699999999998</v>
          </cell>
          <cell r="S844">
            <v>-48.41</v>
          </cell>
          <cell r="T844">
            <v>478.66</v>
          </cell>
          <cell r="U844">
            <v>-0.62</v>
          </cell>
          <cell r="W844">
            <v>2726.6</v>
          </cell>
          <cell r="AF844" t="str">
            <v>20160201LGUM_477</v>
          </cell>
          <cell r="AH844" t="str">
            <v>477</v>
          </cell>
        </row>
        <row r="845">
          <cell r="B845" t="str">
            <v>Sep 2017</v>
          </cell>
          <cell r="C845" t="str">
            <v>LS</v>
          </cell>
          <cell r="E845">
            <v>0</v>
          </cell>
          <cell r="G845">
            <v>0</v>
          </cell>
          <cell r="Q845">
            <v>0</v>
          </cell>
          <cell r="S845">
            <v>0</v>
          </cell>
          <cell r="T845">
            <v>0</v>
          </cell>
          <cell r="U845">
            <v>0</v>
          </cell>
          <cell r="W845">
            <v>0</v>
          </cell>
          <cell r="AF845" t="str">
            <v>20160201LGUM_479</v>
          </cell>
          <cell r="AH845" t="str">
            <v>479</v>
          </cell>
        </row>
        <row r="846">
          <cell r="B846" t="str">
            <v>Sep 2017</v>
          </cell>
          <cell r="C846" t="str">
            <v>LS</v>
          </cell>
          <cell r="E846">
            <v>17</v>
          </cell>
          <cell r="G846">
            <v>844.23006088778857</v>
          </cell>
          <cell r="Q846">
            <v>422.45000000000005</v>
          </cell>
          <cell r="S846">
            <v>-8.9</v>
          </cell>
          <cell r="T846">
            <v>88.03</v>
          </cell>
          <cell r="U846">
            <v>-0.11</v>
          </cell>
          <cell r="W846">
            <v>501.47</v>
          </cell>
          <cell r="AF846" t="str">
            <v>20160201LGUM_480</v>
          </cell>
          <cell r="AH846" t="str">
            <v>480</v>
          </cell>
        </row>
        <row r="847">
          <cell r="B847" t="str">
            <v>Sep 2017</v>
          </cell>
          <cell r="C847" t="str">
            <v>LS</v>
          </cell>
          <cell r="E847">
            <v>5</v>
          </cell>
          <cell r="G847">
            <v>558.22559128090506</v>
          </cell>
          <cell r="Q847">
            <v>108.35000000000001</v>
          </cell>
          <cell r="S847">
            <v>-2.2799999999999998</v>
          </cell>
          <cell r="T847">
            <v>22.58</v>
          </cell>
          <cell r="U847">
            <v>-0.03</v>
          </cell>
          <cell r="W847">
            <v>128.62</v>
          </cell>
          <cell r="AF847" t="str">
            <v>20160201LGUM_481</v>
          </cell>
          <cell r="AH847" t="str">
            <v>481</v>
          </cell>
        </row>
        <row r="848">
          <cell r="B848" t="str">
            <v>Sep 2017</v>
          </cell>
          <cell r="C848" t="str">
            <v>LS</v>
          </cell>
          <cell r="E848">
            <v>75</v>
          </cell>
          <cell r="G848">
            <v>8740.3655079260225</v>
          </cell>
          <cell r="Q848">
            <v>2357.2599999999998</v>
          </cell>
          <cell r="S848">
            <v>-49.68</v>
          </cell>
          <cell r="T848">
            <v>491.22</v>
          </cell>
          <cell r="U848">
            <v>-0.64</v>
          </cell>
          <cell r="W848">
            <v>2798.16</v>
          </cell>
          <cell r="AF848" t="str">
            <v>20160201LGUM_482</v>
          </cell>
          <cell r="AH848" t="str">
            <v>482</v>
          </cell>
        </row>
        <row r="849">
          <cell r="B849" t="str">
            <v>Sep 2017</v>
          </cell>
          <cell r="C849" t="str">
            <v>LS</v>
          </cell>
          <cell r="E849">
            <v>3</v>
          </cell>
          <cell r="G849">
            <v>1211.2116996002355</v>
          </cell>
          <cell r="Q849">
            <v>135.04</v>
          </cell>
          <cell r="S849">
            <v>-2.85</v>
          </cell>
          <cell r="T849">
            <v>28.14</v>
          </cell>
          <cell r="U849">
            <v>-0.04</v>
          </cell>
          <cell r="W849">
            <v>160.29</v>
          </cell>
          <cell r="AF849" t="str">
            <v>20160201LGUM_483</v>
          </cell>
          <cell r="AH849" t="str">
            <v>483</v>
          </cell>
        </row>
        <row r="850">
          <cell r="B850" t="str">
            <v>Sep 2017</v>
          </cell>
          <cell r="C850" t="str">
            <v>LS</v>
          </cell>
          <cell r="E850">
            <v>19</v>
          </cell>
          <cell r="G850">
            <v>7079.4720820161692</v>
          </cell>
          <cell r="Q850">
            <v>1040.45</v>
          </cell>
          <cell r="S850">
            <v>-21.93</v>
          </cell>
          <cell r="T850">
            <v>216.81</v>
          </cell>
          <cell r="U850">
            <v>-0.28000000000000003</v>
          </cell>
          <cell r="W850">
            <v>1235.05</v>
          </cell>
          <cell r="AF850" t="str">
            <v>20160201LGUM_484</v>
          </cell>
          <cell r="AH850" t="str">
            <v>484</v>
          </cell>
        </row>
        <row r="851">
          <cell r="B851" t="str">
            <v>Sep 2017</v>
          </cell>
          <cell r="C851" t="str">
            <v>ODL</v>
          </cell>
          <cell r="E851">
            <v>0</v>
          </cell>
          <cell r="G851">
            <v>0</v>
          </cell>
          <cell r="Q851">
            <v>0</v>
          </cell>
          <cell r="S851">
            <v>0</v>
          </cell>
          <cell r="T851">
            <v>0</v>
          </cell>
          <cell r="U851">
            <v>0</v>
          </cell>
          <cell r="W851">
            <v>0</v>
          </cell>
          <cell r="AF851" t="str">
            <v>20160201ODL</v>
          </cell>
          <cell r="AH851" t="str">
            <v>ODL</v>
          </cell>
        </row>
        <row r="852">
          <cell r="B852" t="str">
            <v>Sep 2017</v>
          </cell>
          <cell r="C852" t="str">
            <v>RLS</v>
          </cell>
          <cell r="E852">
            <v>0</v>
          </cell>
          <cell r="G852">
            <v>0</v>
          </cell>
          <cell r="Q852">
            <v>0</v>
          </cell>
          <cell r="S852">
            <v>0</v>
          </cell>
          <cell r="T852">
            <v>0</v>
          </cell>
          <cell r="U852">
            <v>0</v>
          </cell>
          <cell r="W852">
            <v>0</v>
          </cell>
          <cell r="AF852" t="str">
            <v>20160201LGUM_204CU</v>
          </cell>
          <cell r="AH852" t="str">
            <v>4CU</v>
          </cell>
        </row>
        <row r="853">
          <cell r="B853" t="str">
            <v>Sep 2017</v>
          </cell>
          <cell r="C853" t="str">
            <v>RLS</v>
          </cell>
          <cell r="E853">
            <v>0</v>
          </cell>
          <cell r="G853">
            <v>0</v>
          </cell>
          <cell r="Q853">
            <v>0</v>
          </cell>
          <cell r="S853">
            <v>0</v>
          </cell>
          <cell r="T853">
            <v>0</v>
          </cell>
          <cell r="U853">
            <v>0</v>
          </cell>
          <cell r="W853">
            <v>0</v>
          </cell>
          <cell r="AF853" t="str">
            <v>20160201LGUM_207CU</v>
          </cell>
          <cell r="AH853" t="str">
            <v>7CU</v>
          </cell>
        </row>
        <row r="854">
          <cell r="B854" t="str">
            <v>Sep 2017</v>
          </cell>
          <cell r="C854" t="str">
            <v>RLS</v>
          </cell>
          <cell r="E854">
            <v>0</v>
          </cell>
          <cell r="G854">
            <v>0</v>
          </cell>
          <cell r="Q854">
            <v>0</v>
          </cell>
          <cell r="S854">
            <v>0</v>
          </cell>
          <cell r="T854">
            <v>0</v>
          </cell>
          <cell r="U854">
            <v>0</v>
          </cell>
          <cell r="W854">
            <v>0</v>
          </cell>
          <cell r="AF854" t="str">
            <v>20160201LGUM_209CU</v>
          </cell>
          <cell r="AH854" t="str">
            <v>9CU</v>
          </cell>
        </row>
        <row r="855">
          <cell r="B855" t="str">
            <v>Sep 2017</v>
          </cell>
          <cell r="C855" t="str">
            <v>RLS</v>
          </cell>
          <cell r="E855">
            <v>0</v>
          </cell>
          <cell r="G855">
            <v>0</v>
          </cell>
          <cell r="Q855">
            <v>0</v>
          </cell>
          <cell r="S855">
            <v>0</v>
          </cell>
          <cell r="T855">
            <v>0</v>
          </cell>
          <cell r="U855">
            <v>0</v>
          </cell>
          <cell r="W855">
            <v>0</v>
          </cell>
          <cell r="AF855" t="str">
            <v>20160201LGUM_210CU</v>
          </cell>
          <cell r="AH855" t="str">
            <v>0CU</v>
          </cell>
        </row>
        <row r="856">
          <cell r="B856" t="str">
            <v>Sep 2017</v>
          </cell>
          <cell r="C856" t="str">
            <v>RLS</v>
          </cell>
          <cell r="E856">
            <v>0</v>
          </cell>
          <cell r="G856">
            <v>0</v>
          </cell>
          <cell r="Q856">
            <v>0</v>
          </cell>
          <cell r="S856">
            <v>0</v>
          </cell>
          <cell r="T856">
            <v>0</v>
          </cell>
          <cell r="U856">
            <v>0</v>
          </cell>
          <cell r="W856">
            <v>0</v>
          </cell>
          <cell r="AF856" t="str">
            <v>20160201LGUM_252CU</v>
          </cell>
          <cell r="AH856" t="str">
            <v>2CU</v>
          </cell>
        </row>
        <row r="857">
          <cell r="B857" t="str">
            <v>Sep 2017</v>
          </cell>
          <cell r="C857" t="str">
            <v>RLS</v>
          </cell>
          <cell r="E857">
            <v>0</v>
          </cell>
          <cell r="G857">
            <v>0</v>
          </cell>
          <cell r="Q857">
            <v>0</v>
          </cell>
          <cell r="S857">
            <v>0</v>
          </cell>
          <cell r="T857">
            <v>0</v>
          </cell>
          <cell r="U857">
            <v>0</v>
          </cell>
          <cell r="W857">
            <v>0</v>
          </cell>
          <cell r="AF857" t="str">
            <v>20160201LGUM_267CU</v>
          </cell>
          <cell r="AH857" t="str">
            <v>7CU</v>
          </cell>
        </row>
        <row r="858">
          <cell r="B858" t="str">
            <v>Sep 2017</v>
          </cell>
          <cell r="C858" t="str">
            <v>RLS</v>
          </cell>
          <cell r="E858">
            <v>0</v>
          </cell>
          <cell r="G858">
            <v>0</v>
          </cell>
          <cell r="Q858">
            <v>0</v>
          </cell>
          <cell r="S858">
            <v>0</v>
          </cell>
          <cell r="T858">
            <v>0</v>
          </cell>
          <cell r="U858">
            <v>0</v>
          </cell>
          <cell r="W858">
            <v>0</v>
          </cell>
          <cell r="AF858" t="str">
            <v>20160201LGUM_276CU</v>
          </cell>
          <cell r="AH858" t="str">
            <v>6CU</v>
          </cell>
        </row>
        <row r="859">
          <cell r="B859" t="str">
            <v>Sep 2017</v>
          </cell>
          <cell r="C859" t="str">
            <v>RLS</v>
          </cell>
          <cell r="E859">
            <v>0</v>
          </cell>
          <cell r="G859">
            <v>0</v>
          </cell>
          <cell r="Q859">
            <v>0</v>
          </cell>
          <cell r="S859">
            <v>0</v>
          </cell>
          <cell r="T859">
            <v>0</v>
          </cell>
          <cell r="U859">
            <v>0</v>
          </cell>
          <cell r="W859">
            <v>0</v>
          </cell>
          <cell r="AF859" t="str">
            <v>20160201LGUM_315CU</v>
          </cell>
          <cell r="AH859" t="str">
            <v>5CU</v>
          </cell>
        </row>
        <row r="860">
          <cell r="B860" t="str">
            <v>Sep 2017</v>
          </cell>
          <cell r="C860" t="str">
            <v>LS</v>
          </cell>
          <cell r="E860">
            <v>0</v>
          </cell>
          <cell r="G860">
            <v>0</v>
          </cell>
          <cell r="Q860">
            <v>0</v>
          </cell>
          <cell r="S860">
            <v>0</v>
          </cell>
          <cell r="T860">
            <v>0</v>
          </cell>
          <cell r="U860">
            <v>0</v>
          </cell>
          <cell r="W860">
            <v>0</v>
          </cell>
          <cell r="AF860" t="str">
            <v>20160201LGUM_412CU</v>
          </cell>
          <cell r="AH860" t="str">
            <v>2CU</v>
          </cell>
        </row>
        <row r="861">
          <cell r="B861" t="str">
            <v>Sep 2017</v>
          </cell>
          <cell r="C861" t="str">
            <v>LS</v>
          </cell>
          <cell r="E861">
            <v>0</v>
          </cell>
          <cell r="G861">
            <v>0</v>
          </cell>
          <cell r="Q861">
            <v>0</v>
          </cell>
          <cell r="S861">
            <v>0</v>
          </cell>
          <cell r="T861">
            <v>0</v>
          </cell>
          <cell r="U861">
            <v>0</v>
          </cell>
          <cell r="W861">
            <v>0</v>
          </cell>
          <cell r="AF861" t="str">
            <v>20160201LGUM_415CU</v>
          </cell>
          <cell r="AH861" t="str">
            <v>5CU</v>
          </cell>
        </row>
        <row r="862">
          <cell r="B862" t="str">
            <v>Sep 2017</v>
          </cell>
          <cell r="C862" t="str">
            <v>LS</v>
          </cell>
          <cell r="E862">
            <v>463</v>
          </cell>
          <cell r="G862">
            <v>47975.526858063095</v>
          </cell>
          <cell r="Q862">
            <v>13681.66</v>
          </cell>
          <cell r="S862">
            <v>-288.33</v>
          </cell>
          <cell r="T862">
            <v>2851.06</v>
          </cell>
          <cell r="U862">
            <v>-3.69</v>
          </cell>
          <cell r="W862">
            <v>16240.7</v>
          </cell>
          <cell r="AF862" t="str">
            <v>20160201LGUM_424</v>
          </cell>
          <cell r="AH862" t="str">
            <v>424</v>
          </cell>
        </row>
        <row r="863">
          <cell r="B863" t="str">
            <v>Sep 2017</v>
          </cell>
          <cell r="C863" t="str">
            <v>LS</v>
          </cell>
          <cell r="E863">
            <v>0</v>
          </cell>
          <cell r="G863">
            <v>0</v>
          </cell>
          <cell r="Q863">
            <v>0</v>
          </cell>
          <cell r="S863">
            <v>0</v>
          </cell>
          <cell r="T863">
            <v>0</v>
          </cell>
          <cell r="U863">
            <v>0</v>
          </cell>
          <cell r="W863">
            <v>0</v>
          </cell>
          <cell r="AF863" t="str">
            <v>20160201LGUM_444</v>
          </cell>
          <cell r="AH863" t="str">
            <v>444</v>
          </cell>
        </row>
        <row r="864">
          <cell r="B864" t="str">
            <v>Sep 2017</v>
          </cell>
          <cell r="C864" t="str">
            <v>LS</v>
          </cell>
          <cell r="E864">
            <v>0</v>
          </cell>
          <cell r="G864">
            <v>0</v>
          </cell>
          <cell r="Q864">
            <v>0</v>
          </cell>
          <cell r="S864">
            <v>0</v>
          </cell>
          <cell r="T864">
            <v>0</v>
          </cell>
          <cell r="U864">
            <v>0</v>
          </cell>
          <cell r="W864">
            <v>0</v>
          </cell>
          <cell r="AF864" t="str">
            <v>20160201LGUM_445</v>
          </cell>
          <cell r="AH864" t="str">
            <v>445</v>
          </cell>
        </row>
        <row r="865">
          <cell r="B865" t="str">
            <v>Sep 2017</v>
          </cell>
          <cell r="C865" t="str">
            <v>LS</v>
          </cell>
          <cell r="E865">
            <v>0</v>
          </cell>
          <cell r="G865">
            <v>0</v>
          </cell>
          <cell r="Q865">
            <v>0</v>
          </cell>
          <cell r="S865">
            <v>0</v>
          </cell>
          <cell r="T865">
            <v>0</v>
          </cell>
          <cell r="U865">
            <v>0</v>
          </cell>
          <cell r="W865">
            <v>0</v>
          </cell>
          <cell r="AF865" t="str">
            <v>20160201LGUM_452CU</v>
          </cell>
          <cell r="AH865" t="str">
            <v>2CU</v>
          </cell>
        </row>
        <row r="866">
          <cell r="B866" t="str">
            <v>Sep 2017</v>
          </cell>
          <cell r="C866" t="str">
            <v>LS</v>
          </cell>
          <cell r="E866">
            <v>0</v>
          </cell>
          <cell r="G866">
            <v>0</v>
          </cell>
          <cell r="Q866">
            <v>0</v>
          </cell>
          <cell r="S866">
            <v>0</v>
          </cell>
          <cell r="T866">
            <v>0</v>
          </cell>
          <cell r="U866">
            <v>0</v>
          </cell>
          <cell r="W866">
            <v>0</v>
          </cell>
          <cell r="AF866" t="str">
            <v>20160201LGUM_453CU</v>
          </cell>
          <cell r="AH866" t="str">
            <v>3CU</v>
          </cell>
        </row>
        <row r="867">
          <cell r="B867" t="str">
            <v>Sep 2017</v>
          </cell>
          <cell r="C867" t="str">
            <v>LS</v>
          </cell>
          <cell r="E867">
            <v>0</v>
          </cell>
          <cell r="G867">
            <v>0</v>
          </cell>
          <cell r="Q867">
            <v>0</v>
          </cell>
          <cell r="S867">
            <v>0</v>
          </cell>
          <cell r="T867">
            <v>0</v>
          </cell>
          <cell r="U867">
            <v>0</v>
          </cell>
          <cell r="W867">
            <v>0</v>
          </cell>
          <cell r="AF867" t="str">
            <v>20160201LGUM_454CU</v>
          </cell>
          <cell r="AH867" t="str">
            <v>4CU</v>
          </cell>
        </row>
        <row r="868">
          <cell r="B868" t="str">
            <v>Sep 2017</v>
          </cell>
          <cell r="C868" t="str">
            <v>LS</v>
          </cell>
          <cell r="E868">
            <v>0</v>
          </cell>
          <cell r="G868">
            <v>0</v>
          </cell>
          <cell r="Q868">
            <v>0</v>
          </cell>
          <cell r="S868">
            <v>0</v>
          </cell>
          <cell r="T868">
            <v>0</v>
          </cell>
          <cell r="U868">
            <v>0</v>
          </cell>
          <cell r="W868">
            <v>0</v>
          </cell>
          <cell r="AF868" t="str">
            <v>20160201LGUM_456CU</v>
          </cell>
          <cell r="AH868" t="str">
            <v>6CU</v>
          </cell>
        </row>
        <row r="869">
          <cell r="B869" t="str">
            <v>Sep 2017</v>
          </cell>
          <cell r="C869" t="str">
            <v>LS</v>
          </cell>
          <cell r="E869">
            <v>0</v>
          </cell>
          <cell r="G869">
            <v>0</v>
          </cell>
          <cell r="Q869">
            <v>0</v>
          </cell>
          <cell r="S869">
            <v>0</v>
          </cell>
          <cell r="T869">
            <v>0</v>
          </cell>
          <cell r="U869">
            <v>0</v>
          </cell>
          <cell r="W869">
            <v>0</v>
          </cell>
          <cell r="AF869" t="str">
            <v>20160201LGUM_490</v>
          </cell>
          <cell r="AH869" t="str">
            <v>490</v>
          </cell>
        </row>
        <row r="870">
          <cell r="B870" t="str">
            <v>Sep 2017</v>
          </cell>
          <cell r="C870" t="str">
            <v>LS</v>
          </cell>
          <cell r="E870">
            <v>0</v>
          </cell>
          <cell r="G870">
            <v>0</v>
          </cell>
          <cell r="Q870">
            <v>0</v>
          </cell>
          <cell r="S870">
            <v>0</v>
          </cell>
          <cell r="T870">
            <v>0</v>
          </cell>
          <cell r="U870">
            <v>0</v>
          </cell>
          <cell r="W870">
            <v>0</v>
          </cell>
          <cell r="AF870" t="str">
            <v>20160201LGUM_491</v>
          </cell>
          <cell r="AH870" t="str">
            <v>491</v>
          </cell>
        </row>
        <row r="871">
          <cell r="B871" t="str">
            <v>Sep 2017</v>
          </cell>
          <cell r="C871" t="str">
            <v>LS</v>
          </cell>
          <cell r="E871">
            <v>0</v>
          </cell>
          <cell r="G871">
            <v>0</v>
          </cell>
          <cell r="Q871">
            <v>0</v>
          </cell>
          <cell r="S871">
            <v>0</v>
          </cell>
          <cell r="T871">
            <v>0</v>
          </cell>
          <cell r="U871">
            <v>0</v>
          </cell>
          <cell r="W871">
            <v>0</v>
          </cell>
          <cell r="AF871" t="str">
            <v>20160201LGUM_492</v>
          </cell>
          <cell r="AH871" t="str">
            <v>492</v>
          </cell>
        </row>
        <row r="872">
          <cell r="B872" t="str">
            <v>Sep 2017</v>
          </cell>
          <cell r="C872" t="str">
            <v>LS</v>
          </cell>
          <cell r="E872">
            <v>0</v>
          </cell>
          <cell r="G872">
            <v>0</v>
          </cell>
          <cell r="Q872">
            <v>0</v>
          </cell>
          <cell r="S872">
            <v>0</v>
          </cell>
          <cell r="T872">
            <v>0</v>
          </cell>
          <cell r="U872">
            <v>0</v>
          </cell>
          <cell r="W872">
            <v>0</v>
          </cell>
          <cell r="AF872" t="str">
            <v>20160201LGUM_493</v>
          </cell>
          <cell r="AH872" t="str">
            <v>493</v>
          </cell>
        </row>
        <row r="873">
          <cell r="B873" t="str">
            <v>Sep 2017</v>
          </cell>
          <cell r="C873" t="str">
            <v>LS</v>
          </cell>
          <cell r="E873">
            <v>0</v>
          </cell>
          <cell r="G873">
            <v>0</v>
          </cell>
          <cell r="Q873">
            <v>0</v>
          </cell>
          <cell r="S873">
            <v>0</v>
          </cell>
          <cell r="T873">
            <v>0</v>
          </cell>
          <cell r="U873">
            <v>0</v>
          </cell>
          <cell r="W873">
            <v>0</v>
          </cell>
          <cell r="AF873" t="str">
            <v>20160201LGUM_496</v>
          </cell>
          <cell r="AH873" t="str">
            <v>496</v>
          </cell>
        </row>
        <row r="874">
          <cell r="B874" t="str">
            <v>Sep 2017</v>
          </cell>
          <cell r="C874" t="str">
            <v>LS</v>
          </cell>
          <cell r="E874">
            <v>0</v>
          </cell>
          <cell r="G874">
            <v>0</v>
          </cell>
          <cell r="Q874">
            <v>0</v>
          </cell>
          <cell r="S874">
            <v>0</v>
          </cell>
          <cell r="T874">
            <v>0</v>
          </cell>
          <cell r="U874">
            <v>0</v>
          </cell>
          <cell r="W874">
            <v>0</v>
          </cell>
          <cell r="AF874" t="str">
            <v>20160201LGUM_497</v>
          </cell>
          <cell r="AH874" t="str">
            <v>497</v>
          </cell>
        </row>
        <row r="875">
          <cell r="B875" t="str">
            <v>Sep 2017</v>
          </cell>
          <cell r="C875" t="str">
            <v>LS</v>
          </cell>
          <cell r="E875">
            <v>0</v>
          </cell>
          <cell r="G875">
            <v>0</v>
          </cell>
          <cell r="Q875">
            <v>0</v>
          </cell>
          <cell r="S875">
            <v>0</v>
          </cell>
          <cell r="T875">
            <v>0</v>
          </cell>
          <cell r="U875">
            <v>0</v>
          </cell>
          <cell r="W875">
            <v>0</v>
          </cell>
          <cell r="AF875" t="str">
            <v>20160201LGUM_498</v>
          </cell>
          <cell r="AH875" t="str">
            <v>498</v>
          </cell>
        </row>
        <row r="876">
          <cell r="B876" t="str">
            <v>Sep 2017</v>
          </cell>
          <cell r="C876" t="str">
            <v>LS</v>
          </cell>
          <cell r="E876">
            <v>0</v>
          </cell>
          <cell r="G876">
            <v>0</v>
          </cell>
          <cell r="Q876">
            <v>0</v>
          </cell>
          <cell r="S876">
            <v>0</v>
          </cell>
          <cell r="T876">
            <v>0</v>
          </cell>
          <cell r="U876">
            <v>0</v>
          </cell>
          <cell r="W876">
            <v>0</v>
          </cell>
          <cell r="AF876" t="str">
            <v>20160201LGUM_499</v>
          </cell>
          <cell r="AH876" t="str">
            <v>499</v>
          </cell>
        </row>
        <row r="877">
          <cell r="B877" t="str">
            <v>Oct 2017</v>
          </cell>
          <cell r="C877" t="str">
            <v>RLS</v>
          </cell>
          <cell r="E877">
            <v>66</v>
          </cell>
          <cell r="G877">
            <v>2957.612703989616</v>
          </cell>
          <cell r="Q877">
            <v>613.82999999999993</v>
          </cell>
          <cell r="S877">
            <v>-13.28</v>
          </cell>
          <cell r="T877">
            <v>163.85</v>
          </cell>
          <cell r="U877">
            <v>-0.09</v>
          </cell>
          <cell r="W877">
            <v>764.31</v>
          </cell>
          <cell r="AF877" t="str">
            <v>20160201LGUM_201</v>
          </cell>
          <cell r="AH877" t="str">
            <v>201</v>
          </cell>
        </row>
        <row r="878">
          <cell r="B878" t="str">
            <v>Oct 2017</v>
          </cell>
          <cell r="C878" t="str">
            <v>RLS</v>
          </cell>
          <cell r="E878">
            <v>3083</v>
          </cell>
          <cell r="G878">
            <v>333739.0943853666</v>
          </cell>
          <cell r="Q878">
            <v>36515.58</v>
          </cell>
          <cell r="S878">
            <v>-790.02</v>
          </cell>
          <cell r="T878">
            <v>9746.73</v>
          </cell>
          <cell r="U878">
            <v>-5.47</v>
          </cell>
          <cell r="W878">
            <v>45466.82</v>
          </cell>
          <cell r="AF878" t="str">
            <v>20160201LGUM_203</v>
          </cell>
          <cell r="AH878" t="str">
            <v>203</v>
          </cell>
        </row>
        <row r="879">
          <cell r="B879" t="str">
            <v>Oct 2017</v>
          </cell>
          <cell r="C879" t="str">
            <v>RLS</v>
          </cell>
          <cell r="E879">
            <v>3103</v>
          </cell>
          <cell r="G879">
            <v>521716.72730323975</v>
          </cell>
          <cell r="Q879">
            <v>45425.8</v>
          </cell>
          <cell r="S879">
            <v>-982.79</v>
          </cell>
          <cell r="T879">
            <v>12125.04</v>
          </cell>
          <cell r="U879">
            <v>-6.8</v>
          </cell>
          <cell r="W879">
            <v>56561.25</v>
          </cell>
          <cell r="AF879" t="str">
            <v>20160201LGUM_204</v>
          </cell>
          <cell r="AH879" t="str">
            <v>204</v>
          </cell>
        </row>
        <row r="880">
          <cell r="B880" t="str">
            <v>Oct 2017</v>
          </cell>
          <cell r="C880" t="str">
            <v>RLS</v>
          </cell>
          <cell r="E880">
            <v>66</v>
          </cell>
          <cell r="G880">
            <v>2877.8071596361897</v>
          </cell>
          <cell r="Q880">
            <v>863.28000000000009</v>
          </cell>
          <cell r="S880">
            <v>-18.68</v>
          </cell>
          <cell r="T880">
            <v>230.43</v>
          </cell>
          <cell r="U880">
            <v>-0.13</v>
          </cell>
          <cell r="W880">
            <v>1074.9000000000001</v>
          </cell>
          <cell r="AF880" t="str">
            <v>20160201LGUM_206</v>
          </cell>
          <cell r="AH880" t="str">
            <v>206</v>
          </cell>
        </row>
        <row r="881">
          <cell r="B881" t="str">
            <v>Oct 2017</v>
          </cell>
          <cell r="C881" t="str">
            <v>RLS</v>
          </cell>
          <cell r="E881">
            <v>620</v>
          </cell>
          <cell r="G881">
            <v>100850.17024816606</v>
          </cell>
          <cell r="Q881">
            <v>10688.19</v>
          </cell>
          <cell r="S881">
            <v>-231.24</v>
          </cell>
          <cell r="T881">
            <v>2852.89</v>
          </cell>
          <cell r="U881">
            <v>-1.6</v>
          </cell>
          <cell r="W881">
            <v>13308.24</v>
          </cell>
          <cell r="AF881" t="str">
            <v>20160201LGUM_207</v>
          </cell>
          <cell r="AH881" t="str">
            <v>207</v>
          </cell>
        </row>
        <row r="882">
          <cell r="B882" t="str">
            <v>Oct 2017</v>
          </cell>
          <cell r="C882" t="str">
            <v>RLS</v>
          </cell>
          <cell r="E882">
            <v>1248</v>
          </cell>
          <cell r="G882">
            <v>93075.379505493751</v>
          </cell>
          <cell r="Q882">
            <v>18607.68</v>
          </cell>
          <cell r="S882">
            <v>-402.58</v>
          </cell>
          <cell r="T882">
            <v>4966.76</v>
          </cell>
          <cell r="U882">
            <v>-2.79</v>
          </cell>
          <cell r="W882">
            <v>23169.07</v>
          </cell>
          <cell r="AF882" t="str">
            <v>20160201LGUM_208</v>
          </cell>
          <cell r="AH882" t="str">
            <v>208</v>
          </cell>
        </row>
        <row r="883">
          <cell r="B883" t="str">
            <v>Oct 2017</v>
          </cell>
          <cell r="C883" t="str">
            <v>RLS</v>
          </cell>
          <cell r="E883">
            <v>34</v>
          </cell>
          <cell r="G883">
            <v>13231.374648764988</v>
          </cell>
          <cell r="Q883">
            <v>1047.23</v>
          </cell>
          <cell r="S883">
            <v>-22.66</v>
          </cell>
          <cell r="T883">
            <v>279.52999999999997</v>
          </cell>
          <cell r="U883">
            <v>-0.16</v>
          </cell>
          <cell r="W883">
            <v>1303.94</v>
          </cell>
          <cell r="AF883" t="str">
            <v>20160201LGUM_209</v>
          </cell>
          <cell r="AH883" t="str">
            <v>209</v>
          </cell>
        </row>
        <row r="884">
          <cell r="B884" t="str">
            <v>Oct 2017</v>
          </cell>
          <cell r="C884" t="str">
            <v>RLS</v>
          </cell>
          <cell r="E884">
            <v>284</v>
          </cell>
          <cell r="G884">
            <v>109145.1392980095</v>
          </cell>
          <cell r="Q884">
            <v>8889.9600000000009</v>
          </cell>
          <cell r="S884">
            <v>-192.34</v>
          </cell>
          <cell r="T884">
            <v>2372.91</v>
          </cell>
          <cell r="U884">
            <v>-1.33</v>
          </cell>
          <cell r="W884">
            <v>11069.2</v>
          </cell>
          <cell r="AF884" t="str">
            <v>20160201LGUM_210</v>
          </cell>
          <cell r="AH884" t="str">
            <v>210</v>
          </cell>
        </row>
        <row r="885">
          <cell r="B885" t="str">
            <v>Oct 2017</v>
          </cell>
          <cell r="C885" t="str">
            <v>RLS</v>
          </cell>
          <cell r="E885">
            <v>3392</v>
          </cell>
          <cell r="G885">
            <v>255640.2348660049</v>
          </cell>
          <cell r="Q885">
            <v>36221.379999999997</v>
          </cell>
          <cell r="S885">
            <v>-783.65</v>
          </cell>
          <cell r="T885">
            <v>9668.2000000000007</v>
          </cell>
          <cell r="U885">
            <v>-5.43</v>
          </cell>
          <cell r="W885">
            <v>45100.5</v>
          </cell>
          <cell r="AF885" t="str">
            <v>20160201LGUM_252</v>
          </cell>
          <cell r="AH885" t="str">
            <v>252</v>
          </cell>
        </row>
        <row r="886">
          <cell r="B886" t="str">
            <v>Oct 2017</v>
          </cell>
          <cell r="C886" t="str">
            <v>RLS</v>
          </cell>
          <cell r="E886">
            <v>1912</v>
          </cell>
          <cell r="G886">
            <v>212399.09100260405</v>
          </cell>
          <cell r="Q886">
            <v>54377.29</v>
          </cell>
          <cell r="S886">
            <v>-1176.46</v>
          </cell>
          <cell r="T886">
            <v>14514.37</v>
          </cell>
          <cell r="U886">
            <v>-8.15</v>
          </cell>
          <cell r="W886">
            <v>67707.05</v>
          </cell>
          <cell r="AF886" t="str">
            <v>20160201LGUM_266</v>
          </cell>
          <cell r="AH886" t="str">
            <v>266</v>
          </cell>
        </row>
        <row r="887">
          <cell r="B887" t="str">
            <v>Oct 2017</v>
          </cell>
          <cell r="C887" t="str">
            <v>RLS</v>
          </cell>
          <cell r="E887">
            <v>2134</v>
          </cell>
          <cell r="G887">
            <v>369678.5116967202</v>
          </cell>
          <cell r="Q887">
            <v>69655.820000000007</v>
          </cell>
          <cell r="S887">
            <v>-1507.01</v>
          </cell>
          <cell r="T887">
            <v>18592.509999999998</v>
          </cell>
          <cell r="U887">
            <v>-10.43</v>
          </cell>
          <cell r="W887">
            <v>86730.89</v>
          </cell>
          <cell r="AF887" t="str">
            <v>20160201LGUM_267</v>
          </cell>
          <cell r="AH887" t="str">
            <v>267</v>
          </cell>
        </row>
        <row r="888">
          <cell r="B888" t="str">
            <v>Oct 2017</v>
          </cell>
          <cell r="C888" t="str">
            <v>RLS</v>
          </cell>
          <cell r="E888">
            <v>15442</v>
          </cell>
          <cell r="G888">
            <v>804581.22943217109</v>
          </cell>
          <cell r="Q888">
            <v>281984.32999999996</v>
          </cell>
          <cell r="S888">
            <v>-6100.77</v>
          </cell>
          <cell r="T888">
            <v>75267.16</v>
          </cell>
          <cell r="U888">
            <v>-42.24</v>
          </cell>
          <cell r="W888">
            <v>351108.48</v>
          </cell>
          <cell r="AF888" t="str">
            <v>20160201LGUM_274</v>
          </cell>
          <cell r="AH888" t="str">
            <v>274</v>
          </cell>
        </row>
        <row r="889">
          <cell r="B889" t="str">
            <v>Oct 2017</v>
          </cell>
          <cell r="C889" t="str">
            <v>RLS</v>
          </cell>
          <cell r="E889">
            <v>472</v>
          </cell>
          <cell r="G889">
            <v>32360.667479022919</v>
          </cell>
          <cell r="Q889">
            <v>12205.93</v>
          </cell>
          <cell r="S889">
            <v>-264.08</v>
          </cell>
          <cell r="T889">
            <v>3258</v>
          </cell>
          <cell r="U889">
            <v>-1.83</v>
          </cell>
          <cell r="W889">
            <v>15198.02</v>
          </cell>
          <cell r="AF889" t="str">
            <v>20160201LGUM_275</v>
          </cell>
          <cell r="AH889" t="str">
            <v>275</v>
          </cell>
        </row>
        <row r="890">
          <cell r="B890" t="str">
            <v>Oct 2017</v>
          </cell>
          <cell r="C890" t="str">
            <v>RLS</v>
          </cell>
          <cell r="E890">
            <v>1221</v>
          </cell>
          <cell r="G890">
            <v>48499.656177483812</v>
          </cell>
          <cell r="Q890">
            <v>18559.199999999997</v>
          </cell>
          <cell r="S890">
            <v>-401.53</v>
          </cell>
          <cell r="T890">
            <v>4953.82</v>
          </cell>
          <cell r="U890">
            <v>-2.78</v>
          </cell>
          <cell r="W890">
            <v>23108.71</v>
          </cell>
          <cell r="AF890" t="str">
            <v>20160201LGUM_276</v>
          </cell>
          <cell r="AH890" t="str">
            <v>276</v>
          </cell>
        </row>
        <row r="891">
          <cell r="B891" t="str">
            <v>Oct 2017</v>
          </cell>
          <cell r="C891" t="str">
            <v>RLS</v>
          </cell>
          <cell r="E891">
            <v>2156</v>
          </cell>
          <cell r="G891">
            <v>151718.03191652321</v>
          </cell>
          <cell r="Q891">
            <v>49884.31</v>
          </cell>
          <cell r="S891">
            <v>-1079.25</v>
          </cell>
          <cell r="T891">
            <v>13315.11</v>
          </cell>
          <cell r="U891">
            <v>-7.47</v>
          </cell>
          <cell r="W891">
            <v>62112.7</v>
          </cell>
          <cell r="AF891" t="str">
            <v>20160201LGUM_277</v>
          </cell>
          <cell r="AH891" t="str">
            <v>277</v>
          </cell>
        </row>
        <row r="892">
          <cell r="B892" t="str">
            <v>Oct 2017</v>
          </cell>
          <cell r="C892" t="str">
            <v>RLS</v>
          </cell>
          <cell r="E892">
            <v>13</v>
          </cell>
          <cell r="G892">
            <v>5112.3624015321157</v>
          </cell>
          <cell r="Q892">
            <v>991.11999999999989</v>
          </cell>
          <cell r="S892">
            <v>-21.44</v>
          </cell>
          <cell r="T892">
            <v>264.55</v>
          </cell>
          <cell r="U892">
            <v>-0.15</v>
          </cell>
          <cell r="W892">
            <v>1234.08</v>
          </cell>
          <cell r="AF892" t="str">
            <v>20160201LGUM_278</v>
          </cell>
          <cell r="AH892" t="str">
            <v>278</v>
          </cell>
        </row>
        <row r="893">
          <cell r="B893" t="str">
            <v>Oct 2017</v>
          </cell>
          <cell r="C893" t="str">
            <v>RLS</v>
          </cell>
          <cell r="E893">
            <v>8</v>
          </cell>
          <cell r="G893">
            <v>3292.2190827244617</v>
          </cell>
          <cell r="Q893">
            <v>360.87</v>
          </cell>
          <cell r="S893">
            <v>-7.81</v>
          </cell>
          <cell r="T893">
            <v>96.33</v>
          </cell>
          <cell r="U893">
            <v>-0.05</v>
          </cell>
          <cell r="W893">
            <v>449.34</v>
          </cell>
          <cell r="AF893" t="str">
            <v>20160201LGUM_279</v>
          </cell>
          <cell r="AH893" t="str">
            <v>279</v>
          </cell>
        </row>
        <row r="894">
          <cell r="B894" t="str">
            <v>Oct 2017</v>
          </cell>
          <cell r="C894" t="str">
            <v>RLS</v>
          </cell>
          <cell r="E894">
            <v>42</v>
          </cell>
          <cell r="G894">
            <v>1635.5329029539455</v>
          </cell>
          <cell r="Q894">
            <v>1592.75</v>
          </cell>
          <cell r="S894">
            <v>-34.46</v>
          </cell>
          <cell r="T894">
            <v>425.13</v>
          </cell>
          <cell r="U894">
            <v>-0.24</v>
          </cell>
          <cell r="W894">
            <v>1983.18</v>
          </cell>
          <cell r="AF894" t="str">
            <v>20160201LGUM_280</v>
          </cell>
          <cell r="AH894" t="str">
            <v>280</v>
          </cell>
        </row>
        <row r="895">
          <cell r="B895" t="str">
            <v>Oct 2017</v>
          </cell>
          <cell r="C895" t="str">
            <v>RLS</v>
          </cell>
          <cell r="E895">
            <v>224</v>
          </cell>
          <cell r="G895">
            <v>11537.189478274186</v>
          </cell>
          <cell r="Q895">
            <v>8577.2800000000007</v>
          </cell>
          <cell r="S895">
            <v>-185.57</v>
          </cell>
          <cell r="T895">
            <v>2289.44</v>
          </cell>
          <cell r="U895">
            <v>-1.28</v>
          </cell>
          <cell r="W895">
            <v>10679.87</v>
          </cell>
          <cell r="AF895" t="str">
            <v>20160201LGUM_281</v>
          </cell>
          <cell r="AH895" t="str">
            <v>281</v>
          </cell>
        </row>
        <row r="896">
          <cell r="B896" t="str">
            <v>Oct 2017</v>
          </cell>
          <cell r="C896" t="str">
            <v>RLS</v>
          </cell>
          <cell r="E896">
            <v>97</v>
          </cell>
          <cell r="G896">
            <v>3739.3224336201606</v>
          </cell>
          <cell r="Q896">
            <v>2984.59</v>
          </cell>
          <cell r="S896">
            <v>-64.569999999999993</v>
          </cell>
          <cell r="T896">
            <v>796.65</v>
          </cell>
          <cell r="U896">
            <v>-0.45</v>
          </cell>
          <cell r="W896">
            <v>3716.22</v>
          </cell>
          <cell r="AF896" t="str">
            <v>20160201LGUM_282</v>
          </cell>
          <cell r="AH896" t="str">
            <v>282</v>
          </cell>
        </row>
        <row r="897">
          <cell r="B897" t="str">
            <v>Oct 2017</v>
          </cell>
          <cell r="C897" t="str">
            <v>RLS</v>
          </cell>
          <cell r="E897">
            <v>75</v>
          </cell>
          <cell r="G897">
            <v>3915.2792362307264</v>
          </cell>
          <cell r="Q897">
            <v>2930.34</v>
          </cell>
          <cell r="S897">
            <v>-63.4</v>
          </cell>
          <cell r="T897">
            <v>782.17</v>
          </cell>
          <cell r="U897">
            <v>-0.44</v>
          </cell>
          <cell r="W897">
            <v>3648.67</v>
          </cell>
          <cell r="AF897" t="str">
            <v>20160201LGUM_283</v>
          </cell>
          <cell r="AH897" t="str">
            <v>283</v>
          </cell>
        </row>
        <row r="898">
          <cell r="B898" t="str">
            <v>Oct 2017</v>
          </cell>
          <cell r="C898" t="str">
            <v>RLS</v>
          </cell>
          <cell r="E898">
            <v>439</v>
          </cell>
          <cell r="G898">
            <v>46299.715388560449</v>
          </cell>
          <cell r="Q898">
            <v>8749.27</v>
          </cell>
          <cell r="S898">
            <v>-189.29</v>
          </cell>
          <cell r="T898">
            <v>2335.35</v>
          </cell>
          <cell r="U898">
            <v>-1.31</v>
          </cell>
          <cell r="W898">
            <v>10894.02</v>
          </cell>
          <cell r="AF898" t="str">
            <v>20160201LGUM_314</v>
          </cell>
          <cell r="AH898" t="str">
            <v>314</v>
          </cell>
        </row>
        <row r="899">
          <cell r="B899" t="str">
            <v>Oct 2017</v>
          </cell>
          <cell r="C899" t="str">
            <v>RLS</v>
          </cell>
          <cell r="E899">
            <v>433</v>
          </cell>
          <cell r="G899">
            <v>71394.232281091347</v>
          </cell>
          <cell r="Q899">
            <v>10327.06</v>
          </cell>
          <cell r="S899">
            <v>-223.43</v>
          </cell>
          <cell r="T899">
            <v>2756.49</v>
          </cell>
          <cell r="U899">
            <v>-1.55</v>
          </cell>
          <cell r="W899">
            <v>12858.57</v>
          </cell>
          <cell r="AF899" t="str">
            <v>20160201LGUM_315</v>
          </cell>
          <cell r="AH899" t="str">
            <v>315</v>
          </cell>
        </row>
        <row r="900">
          <cell r="B900" t="str">
            <v>Oct 2017</v>
          </cell>
          <cell r="C900" t="str">
            <v>RLS</v>
          </cell>
          <cell r="E900">
            <v>45</v>
          </cell>
          <cell r="G900">
            <v>3394.1394164770295</v>
          </cell>
          <cell r="Q900">
            <v>814.04</v>
          </cell>
          <cell r="S900">
            <v>-17.61</v>
          </cell>
          <cell r="T900">
            <v>217.29</v>
          </cell>
          <cell r="U900">
            <v>-0.12</v>
          </cell>
          <cell r="W900">
            <v>1013.6</v>
          </cell>
          <cell r="AF900" t="str">
            <v>20160201LGUM_318</v>
          </cell>
          <cell r="AH900" t="str">
            <v>318</v>
          </cell>
        </row>
        <row r="901">
          <cell r="B901" t="str">
            <v>Oct 2017</v>
          </cell>
          <cell r="C901" t="str">
            <v>RLS</v>
          </cell>
          <cell r="E901">
            <v>0</v>
          </cell>
          <cell r="G901">
            <v>0</v>
          </cell>
          <cell r="Q901">
            <v>0</v>
          </cell>
          <cell r="S901">
            <v>0</v>
          </cell>
          <cell r="T901">
            <v>0</v>
          </cell>
          <cell r="U901">
            <v>0</v>
          </cell>
          <cell r="W901">
            <v>0</v>
          </cell>
          <cell r="AF901" t="str">
            <v>20160201LGUM_347</v>
          </cell>
          <cell r="AH901" t="str">
            <v>347</v>
          </cell>
        </row>
        <row r="902">
          <cell r="B902" t="str">
            <v>Oct 2017</v>
          </cell>
          <cell r="C902" t="str">
            <v>RLS</v>
          </cell>
          <cell r="E902">
            <v>35</v>
          </cell>
          <cell r="G902">
            <v>3860.4730190241571</v>
          </cell>
          <cell r="Q902">
            <v>487.55000000000007</v>
          </cell>
          <cell r="S902">
            <v>-10.55</v>
          </cell>
          <cell r="T902">
            <v>130.13999999999999</v>
          </cell>
          <cell r="U902">
            <v>-7.0000000000000007E-2</v>
          </cell>
          <cell r="W902">
            <v>607.07000000000005</v>
          </cell>
          <cell r="AF902" t="str">
            <v>20160201LGUM_348</v>
          </cell>
          <cell r="AH902" t="str">
            <v>348</v>
          </cell>
        </row>
        <row r="903">
          <cell r="B903" t="str">
            <v>Oct 2017</v>
          </cell>
          <cell r="C903" t="str">
            <v>RLS</v>
          </cell>
          <cell r="E903">
            <v>15</v>
          </cell>
          <cell r="G903">
            <v>560.56183563912418</v>
          </cell>
          <cell r="Q903">
            <v>143.55000000000001</v>
          </cell>
          <cell r="S903">
            <v>-3.11</v>
          </cell>
          <cell r="T903">
            <v>38.32</v>
          </cell>
          <cell r="U903">
            <v>-0.02</v>
          </cell>
          <cell r="W903">
            <v>178.74</v>
          </cell>
          <cell r="AF903" t="str">
            <v>20160201LGUM_349</v>
          </cell>
          <cell r="AH903" t="str">
            <v>349</v>
          </cell>
        </row>
        <row r="904">
          <cell r="B904" t="str">
            <v>Oct 2017</v>
          </cell>
          <cell r="C904" t="str">
            <v>LS</v>
          </cell>
          <cell r="E904">
            <v>46</v>
          </cell>
          <cell r="G904">
            <v>807.67056935997311</v>
          </cell>
          <cell r="Q904">
            <v>1218.58</v>
          </cell>
          <cell r="S904">
            <v>-26.36</v>
          </cell>
          <cell r="T904">
            <v>325.26</v>
          </cell>
          <cell r="U904">
            <v>-0.18</v>
          </cell>
          <cell r="W904">
            <v>1517.3</v>
          </cell>
          <cell r="AF904" t="str">
            <v>20160201LGUM_400</v>
          </cell>
          <cell r="AH904" t="str">
            <v>400</v>
          </cell>
        </row>
        <row r="905">
          <cell r="B905" t="str">
            <v>Oct 2017</v>
          </cell>
          <cell r="C905" t="str">
            <v>LS</v>
          </cell>
          <cell r="E905">
            <v>10</v>
          </cell>
          <cell r="G905">
            <v>314.41461450084665</v>
          </cell>
          <cell r="Q905">
            <v>259.8</v>
          </cell>
          <cell r="S905">
            <v>-5.62</v>
          </cell>
          <cell r="T905">
            <v>69.349999999999994</v>
          </cell>
          <cell r="U905">
            <v>-0.04</v>
          </cell>
          <cell r="W905">
            <v>323.49</v>
          </cell>
          <cell r="AF905" t="str">
            <v>20160201LGUM_401</v>
          </cell>
          <cell r="AH905" t="str">
            <v>401</v>
          </cell>
        </row>
        <row r="906">
          <cell r="B906" t="str">
            <v>Oct 2017</v>
          </cell>
          <cell r="C906" t="str">
            <v>LS</v>
          </cell>
          <cell r="E906">
            <v>200</v>
          </cell>
          <cell r="G906">
            <v>5693.1160014052384</v>
          </cell>
          <cell r="Q906">
            <v>4164</v>
          </cell>
          <cell r="S906">
            <v>-90.09</v>
          </cell>
          <cell r="T906">
            <v>1111.45</v>
          </cell>
          <cell r="U906">
            <v>-0.62</v>
          </cell>
          <cell r="W906">
            <v>5184.74</v>
          </cell>
          <cell r="AF906" t="str">
            <v>20160201LGUM_412</v>
          </cell>
          <cell r="AH906" t="str">
            <v>412</v>
          </cell>
        </row>
        <row r="907">
          <cell r="B907" t="str">
            <v>Oct 2017</v>
          </cell>
          <cell r="C907" t="str">
            <v>LS</v>
          </cell>
          <cell r="E907">
            <v>2332</v>
          </cell>
          <cell r="G907">
            <v>96463.749846475359</v>
          </cell>
          <cell r="Q907">
            <v>50289.229999999996</v>
          </cell>
          <cell r="S907">
            <v>-1088.01</v>
          </cell>
          <cell r="T907">
            <v>13423.19</v>
          </cell>
          <cell r="U907">
            <v>-7.53</v>
          </cell>
          <cell r="W907">
            <v>62616.88</v>
          </cell>
          <cell r="AF907" t="str">
            <v>20160201LGUM_413</v>
          </cell>
          <cell r="AH907" t="str">
            <v>413</v>
          </cell>
        </row>
        <row r="908">
          <cell r="B908" t="str">
            <v>Oct 2017</v>
          </cell>
          <cell r="C908" t="str">
            <v>LS</v>
          </cell>
          <cell r="E908">
            <v>43</v>
          </cell>
          <cell r="G908">
            <v>1282.6577851502429</v>
          </cell>
          <cell r="Q908">
            <v>912.02999999999986</v>
          </cell>
          <cell r="S908">
            <v>-19.73</v>
          </cell>
          <cell r="T908">
            <v>243.44</v>
          </cell>
          <cell r="U908">
            <v>-0.14000000000000001</v>
          </cell>
          <cell r="W908">
            <v>1135.5999999999999</v>
          </cell>
          <cell r="AF908" t="str">
            <v>20160201LGUM_415</v>
          </cell>
          <cell r="AH908" t="str">
            <v>415</v>
          </cell>
        </row>
        <row r="909">
          <cell r="B909" t="str">
            <v>Oct 2017</v>
          </cell>
          <cell r="C909" t="str">
            <v>LS</v>
          </cell>
          <cell r="E909">
            <v>1828</v>
          </cell>
          <cell r="G909">
            <v>74665.298086999217</v>
          </cell>
          <cell r="Q909">
            <v>43215.199999999997</v>
          </cell>
          <cell r="S909">
            <v>-934.97</v>
          </cell>
          <cell r="T909">
            <v>11534.99</v>
          </cell>
          <cell r="U909">
            <v>-6.47</v>
          </cell>
          <cell r="W909">
            <v>53808.75</v>
          </cell>
          <cell r="AF909" t="str">
            <v>20160201LGUM_416</v>
          </cell>
          <cell r="AH909" t="str">
            <v>416</v>
          </cell>
        </row>
        <row r="910">
          <cell r="B910" t="str">
            <v>Oct 2017</v>
          </cell>
          <cell r="C910" t="str">
            <v>RLS</v>
          </cell>
          <cell r="E910">
            <v>43</v>
          </cell>
          <cell r="G910">
            <v>1798.0285294085115</v>
          </cell>
          <cell r="Q910">
            <v>1064.2500000000002</v>
          </cell>
          <cell r="S910">
            <v>-23.03</v>
          </cell>
          <cell r="T910">
            <v>284.07</v>
          </cell>
          <cell r="U910">
            <v>-0.16</v>
          </cell>
          <cell r="W910">
            <v>1325.13</v>
          </cell>
          <cell r="AF910" t="str">
            <v>20160201LGUM_417</v>
          </cell>
          <cell r="AH910" t="str">
            <v>417</v>
          </cell>
        </row>
        <row r="911">
          <cell r="B911" t="str">
            <v>Oct 2017</v>
          </cell>
          <cell r="C911" t="str">
            <v>RLS</v>
          </cell>
          <cell r="E911">
            <v>108</v>
          </cell>
          <cell r="G911">
            <v>6794.0479084494873</v>
          </cell>
          <cell r="Q911">
            <v>2840.3999999999996</v>
          </cell>
          <cell r="S911">
            <v>-61.45</v>
          </cell>
          <cell r="T911">
            <v>758.16</v>
          </cell>
          <cell r="U911">
            <v>-0.43</v>
          </cell>
          <cell r="W911">
            <v>3536.68</v>
          </cell>
          <cell r="AF911" t="str">
            <v>20160201LGUM_419</v>
          </cell>
          <cell r="AH911" t="str">
            <v>419</v>
          </cell>
        </row>
        <row r="912">
          <cell r="B912" t="str">
            <v>Oct 2017</v>
          </cell>
          <cell r="C912" t="str">
            <v>LS</v>
          </cell>
          <cell r="E912">
            <v>58</v>
          </cell>
          <cell r="G912">
            <v>3527.7896654544538</v>
          </cell>
          <cell r="Q912">
            <v>1789.8799999999999</v>
          </cell>
          <cell r="S912">
            <v>-38.72</v>
          </cell>
          <cell r="T912">
            <v>477.75</v>
          </cell>
          <cell r="U912">
            <v>-0.27</v>
          </cell>
          <cell r="W912">
            <v>2228.64</v>
          </cell>
          <cell r="AF912" t="str">
            <v>20160201LGUM_420</v>
          </cell>
          <cell r="AH912" t="str">
            <v>420</v>
          </cell>
        </row>
        <row r="913">
          <cell r="B913" t="str">
            <v>Oct 2017</v>
          </cell>
          <cell r="C913" t="str">
            <v>LS</v>
          </cell>
          <cell r="E913">
            <v>202</v>
          </cell>
          <cell r="G913">
            <v>20357.14439820161</v>
          </cell>
          <cell r="Q913">
            <v>6859.93</v>
          </cell>
          <cell r="S913">
            <v>-148.41999999999999</v>
          </cell>
          <cell r="T913">
            <v>1831.05</v>
          </cell>
          <cell r="U913">
            <v>-1.03</v>
          </cell>
          <cell r="W913">
            <v>8541.5300000000007</v>
          </cell>
          <cell r="AF913" t="str">
            <v>20160201LGUM_421</v>
          </cell>
          <cell r="AH913" t="str">
            <v>421</v>
          </cell>
        </row>
        <row r="914">
          <cell r="B914" t="str">
            <v>Oct 2017</v>
          </cell>
          <cell r="C914" t="str">
            <v>LS</v>
          </cell>
          <cell r="E914">
            <v>397</v>
          </cell>
          <cell r="G914">
            <v>64087.698166131289</v>
          </cell>
          <cell r="Q914">
            <v>15733.11</v>
          </cell>
          <cell r="S914">
            <v>-340.39</v>
          </cell>
          <cell r="T914">
            <v>4199.4799999999996</v>
          </cell>
          <cell r="U914">
            <v>-2.36</v>
          </cell>
          <cell r="W914">
            <v>19589.84</v>
          </cell>
          <cell r="AF914" t="str">
            <v>20160201LGUM_422</v>
          </cell>
          <cell r="AH914" t="str">
            <v>422</v>
          </cell>
        </row>
        <row r="915">
          <cell r="B915" t="str">
            <v>Oct 2017</v>
          </cell>
          <cell r="C915" t="str">
            <v>LS</v>
          </cell>
          <cell r="E915">
            <v>19</v>
          </cell>
          <cell r="G915">
            <v>1212.4673666225308</v>
          </cell>
          <cell r="Q915">
            <v>519.08000000000004</v>
          </cell>
          <cell r="S915">
            <v>-11.23</v>
          </cell>
          <cell r="T915">
            <v>138.55000000000001</v>
          </cell>
          <cell r="U915">
            <v>-0.08</v>
          </cell>
          <cell r="W915">
            <v>646.32000000000005</v>
          </cell>
          <cell r="AF915" t="str">
            <v>20160201LGUM_423</v>
          </cell>
          <cell r="AH915" t="str">
            <v>423</v>
          </cell>
        </row>
        <row r="916">
          <cell r="B916" t="str">
            <v>Oct 2017</v>
          </cell>
          <cell r="C916" t="str">
            <v>LS</v>
          </cell>
          <cell r="E916">
            <v>30</v>
          </cell>
          <cell r="G916">
            <v>4961.404926068406</v>
          </cell>
          <cell r="Q916">
            <v>1058.0999999999999</v>
          </cell>
          <cell r="S916">
            <v>-22.89</v>
          </cell>
          <cell r="T916">
            <v>282.43</v>
          </cell>
          <cell r="U916">
            <v>-0.16</v>
          </cell>
          <cell r="W916">
            <v>1317.48</v>
          </cell>
          <cell r="AF916" t="str">
            <v>20160201LGUM_425</v>
          </cell>
          <cell r="AH916" t="str">
            <v>425</v>
          </cell>
        </row>
        <row r="917">
          <cell r="B917" t="str">
            <v>Oct 2017</v>
          </cell>
          <cell r="C917" t="str">
            <v>RLS</v>
          </cell>
          <cell r="E917">
            <v>32</v>
          </cell>
          <cell r="G917">
            <v>872.09191239225663</v>
          </cell>
          <cell r="Q917">
            <v>1096.32</v>
          </cell>
          <cell r="S917">
            <v>-23.72</v>
          </cell>
          <cell r="T917">
            <v>292.63</v>
          </cell>
          <cell r="U917">
            <v>-0.16</v>
          </cell>
          <cell r="W917">
            <v>1365.07</v>
          </cell>
          <cell r="AF917" t="str">
            <v>20160201LGUM_426</v>
          </cell>
          <cell r="AH917" t="str">
            <v>426</v>
          </cell>
        </row>
        <row r="918">
          <cell r="B918" t="str">
            <v>Oct 2017</v>
          </cell>
          <cell r="C918" t="str">
            <v>LS</v>
          </cell>
          <cell r="E918">
            <v>50</v>
          </cell>
          <cell r="G918">
            <v>1372.0784553293829</v>
          </cell>
          <cell r="Q918">
            <v>1862.8600000000001</v>
          </cell>
          <cell r="S918">
            <v>-40.299999999999997</v>
          </cell>
          <cell r="T918">
            <v>497.23</v>
          </cell>
          <cell r="U918">
            <v>-0.28000000000000003</v>
          </cell>
          <cell r="W918">
            <v>2319.5100000000002</v>
          </cell>
          <cell r="AF918" t="str">
            <v>20160201LGUM_427</v>
          </cell>
          <cell r="AH918" t="str">
            <v>427</v>
          </cell>
        </row>
        <row r="919">
          <cell r="B919" t="str">
            <v>Oct 2017</v>
          </cell>
          <cell r="C919" t="str">
            <v>RLS</v>
          </cell>
          <cell r="E919">
            <v>257</v>
          </cell>
          <cell r="G919">
            <v>10160.303460031946</v>
          </cell>
          <cell r="Q919">
            <v>9326.3300000000017</v>
          </cell>
          <cell r="S919">
            <v>-201.78</v>
          </cell>
          <cell r="T919">
            <v>2489.38</v>
          </cell>
          <cell r="U919">
            <v>-1.4</v>
          </cell>
          <cell r="W919">
            <v>11612.53</v>
          </cell>
          <cell r="AF919" t="str">
            <v>20160201LGUM_428</v>
          </cell>
          <cell r="AH919" t="str">
            <v>428</v>
          </cell>
        </row>
        <row r="920">
          <cell r="B920" t="str">
            <v>Oct 2017</v>
          </cell>
          <cell r="C920" t="str">
            <v>LS</v>
          </cell>
          <cell r="E920">
            <v>212</v>
          </cell>
          <cell r="G920">
            <v>8905.5295397762748</v>
          </cell>
          <cell r="Q920">
            <v>8533.06</v>
          </cell>
          <cell r="S920">
            <v>-184.61</v>
          </cell>
          <cell r="T920">
            <v>2277.64</v>
          </cell>
          <cell r="U920">
            <v>-1.28</v>
          </cell>
          <cell r="W920">
            <v>10624.81</v>
          </cell>
          <cell r="AF920" t="str">
            <v>20160201LGUM_429</v>
          </cell>
          <cell r="AH920" t="str">
            <v>429</v>
          </cell>
        </row>
        <row r="921">
          <cell r="B921" t="str">
            <v>Oct 2017</v>
          </cell>
          <cell r="C921" t="str">
            <v>RLS</v>
          </cell>
          <cell r="E921">
            <v>12</v>
          </cell>
          <cell r="G921">
            <v>352.87511780370249</v>
          </cell>
          <cell r="Q921">
            <v>399.61</v>
          </cell>
          <cell r="S921">
            <v>-8.65</v>
          </cell>
          <cell r="T921">
            <v>106.66</v>
          </cell>
          <cell r="U921">
            <v>-0.06</v>
          </cell>
          <cell r="W921">
            <v>497.56</v>
          </cell>
          <cell r="AF921" t="str">
            <v>20160201LGUM_430</v>
          </cell>
          <cell r="AH921" t="str">
            <v>430</v>
          </cell>
        </row>
        <row r="922">
          <cell r="B922" t="str">
            <v>Oct 2017</v>
          </cell>
          <cell r="C922" t="str">
            <v>LS</v>
          </cell>
          <cell r="E922">
            <v>48</v>
          </cell>
          <cell r="G922">
            <v>1390.3471943982395</v>
          </cell>
          <cell r="Q922">
            <v>1818.9100000000003</v>
          </cell>
          <cell r="S922">
            <v>-39.35</v>
          </cell>
          <cell r="T922">
            <v>485.51</v>
          </cell>
          <cell r="U922">
            <v>-0.27</v>
          </cell>
          <cell r="W922">
            <v>2264.8000000000002</v>
          </cell>
          <cell r="AF922" t="str">
            <v>20160201LGUM_431</v>
          </cell>
          <cell r="AH922" t="str">
            <v>431</v>
          </cell>
        </row>
        <row r="923">
          <cell r="B923" t="str">
            <v>Oct 2017</v>
          </cell>
          <cell r="C923" t="str">
            <v>RLS</v>
          </cell>
          <cell r="E923">
            <v>9</v>
          </cell>
          <cell r="G923">
            <v>359.60570588170225</v>
          </cell>
          <cell r="Q923">
            <v>322.15999999999997</v>
          </cell>
          <cell r="S923">
            <v>-6.97</v>
          </cell>
          <cell r="T923">
            <v>85.99</v>
          </cell>
          <cell r="U923">
            <v>-0.05</v>
          </cell>
          <cell r="W923">
            <v>401.13</v>
          </cell>
          <cell r="AF923" t="str">
            <v>20160201LGUM_432</v>
          </cell>
          <cell r="AH923" t="str">
            <v>432</v>
          </cell>
        </row>
        <row r="924">
          <cell r="B924" t="str">
            <v>Oct 2017</v>
          </cell>
          <cell r="C924" t="str">
            <v>LS</v>
          </cell>
          <cell r="E924">
            <v>221</v>
          </cell>
          <cell r="G924">
            <v>9035.3337384234146</v>
          </cell>
          <cell r="Q924">
            <v>8947.2400000000016</v>
          </cell>
          <cell r="S924">
            <v>-193.57</v>
          </cell>
          <cell r="T924">
            <v>2388.1999999999998</v>
          </cell>
          <cell r="U924">
            <v>-1.34</v>
          </cell>
          <cell r="W924">
            <v>11140.53</v>
          </cell>
          <cell r="AF924" t="str">
            <v>20160201LGUM_433</v>
          </cell>
          <cell r="AH924" t="str">
            <v>433</v>
          </cell>
        </row>
        <row r="925">
          <cell r="B925" t="str">
            <v>Oct 2017</v>
          </cell>
          <cell r="C925" t="str">
            <v>LS</v>
          </cell>
          <cell r="E925">
            <v>0</v>
          </cell>
          <cell r="G925">
            <v>0</v>
          </cell>
          <cell r="Q925">
            <v>0</v>
          </cell>
          <cell r="S925">
            <v>0</v>
          </cell>
          <cell r="T925">
            <v>0</v>
          </cell>
          <cell r="U925">
            <v>0</v>
          </cell>
          <cell r="W925">
            <v>0</v>
          </cell>
          <cell r="AF925" t="str">
            <v>20160201LGUM_439</v>
          </cell>
          <cell r="AH925" t="str">
            <v>439</v>
          </cell>
        </row>
        <row r="926">
          <cell r="B926" t="str">
            <v>Oct 2017</v>
          </cell>
          <cell r="C926" t="str">
            <v>LS</v>
          </cell>
          <cell r="E926">
            <v>21</v>
          </cell>
          <cell r="G926">
            <v>2003.7922220787902</v>
          </cell>
          <cell r="Q926">
            <v>406.77000000000004</v>
          </cell>
          <cell r="S926">
            <v>-8.8000000000000007</v>
          </cell>
          <cell r="T926">
            <v>108.57</v>
          </cell>
          <cell r="U926">
            <v>-0.06</v>
          </cell>
          <cell r="W926">
            <v>506.48</v>
          </cell>
          <cell r="AF926" t="str">
            <v>20160201LGUM_440</v>
          </cell>
          <cell r="AH926" t="str">
            <v>440</v>
          </cell>
        </row>
        <row r="927">
          <cell r="B927" t="str">
            <v>Oct 2017</v>
          </cell>
          <cell r="C927" t="str">
            <v>LS</v>
          </cell>
          <cell r="E927">
            <v>36</v>
          </cell>
          <cell r="G927">
            <v>6086.3746476769393</v>
          </cell>
          <cell r="Q927">
            <v>847.81000000000017</v>
          </cell>
          <cell r="S927">
            <v>-18.34</v>
          </cell>
          <cell r="T927">
            <v>226.29</v>
          </cell>
          <cell r="U927">
            <v>-0.13</v>
          </cell>
          <cell r="W927">
            <v>1055.6300000000001</v>
          </cell>
          <cell r="AF927" t="str">
            <v>20160201LGUM_441</v>
          </cell>
          <cell r="AH927" t="str">
            <v>441</v>
          </cell>
        </row>
        <row r="928">
          <cell r="B928" t="str">
            <v>Oct 2017</v>
          </cell>
          <cell r="C928" t="str">
            <v>LS</v>
          </cell>
          <cell r="E928">
            <v>6056</v>
          </cell>
          <cell r="G928">
            <v>398527.73522419244</v>
          </cell>
          <cell r="Q928">
            <v>84547.61</v>
          </cell>
          <cell r="S928">
            <v>-1829.2</v>
          </cell>
          <cell r="T928">
            <v>22567.42</v>
          </cell>
          <cell r="U928">
            <v>-12.66</v>
          </cell>
          <cell r="W928">
            <v>105273.17</v>
          </cell>
          <cell r="AF928" t="str">
            <v>20160201LGUM_452</v>
          </cell>
          <cell r="AH928" t="str">
            <v>452</v>
          </cell>
        </row>
        <row r="929">
          <cell r="B929" t="str">
            <v>Oct 2017</v>
          </cell>
          <cell r="C929" t="str">
            <v>LS</v>
          </cell>
          <cell r="E929">
            <v>8924</v>
          </cell>
          <cell r="G929">
            <v>960343.38327098975</v>
          </cell>
          <cell r="Q929">
            <v>145443.08000000002</v>
          </cell>
          <cell r="S929">
            <v>-3146.68</v>
          </cell>
          <cell r="T929">
            <v>38821.620000000003</v>
          </cell>
          <cell r="U929">
            <v>-21.79</v>
          </cell>
          <cell r="W929">
            <v>181096.23</v>
          </cell>
          <cell r="AF929" t="str">
            <v>20160201LGUM_453</v>
          </cell>
          <cell r="AH929" t="str">
            <v>453</v>
          </cell>
        </row>
        <row r="930">
          <cell r="B930" t="str">
            <v>Oct 2017</v>
          </cell>
          <cell r="C930" t="str">
            <v>LS</v>
          </cell>
          <cell r="E930">
            <v>5008</v>
          </cell>
          <cell r="G930">
            <v>853138.5763646093</v>
          </cell>
          <cell r="Q930">
            <v>96055.55</v>
          </cell>
          <cell r="S930">
            <v>-2078.17</v>
          </cell>
          <cell r="T930">
            <v>25639.119999999999</v>
          </cell>
          <cell r="U930">
            <v>-14.39</v>
          </cell>
          <cell r="W930">
            <v>119602.11</v>
          </cell>
          <cell r="AF930" t="str">
            <v>20160201LGUM_454</v>
          </cell>
          <cell r="AH930" t="str">
            <v>454</v>
          </cell>
        </row>
        <row r="931">
          <cell r="B931" t="str">
            <v>Oct 2017</v>
          </cell>
          <cell r="C931" t="str">
            <v>LS</v>
          </cell>
          <cell r="E931">
            <v>367</v>
          </cell>
          <cell r="G931">
            <v>23681.093396150922</v>
          </cell>
          <cell r="Q931">
            <v>5609.77</v>
          </cell>
          <cell r="S931">
            <v>-121.37</v>
          </cell>
          <cell r="T931">
            <v>1497.36</v>
          </cell>
          <cell r="U931">
            <v>-0.84</v>
          </cell>
          <cell r="W931">
            <v>6984.92</v>
          </cell>
          <cell r="AF931" t="str">
            <v>20160201LGUM_455</v>
          </cell>
          <cell r="AH931" t="str">
            <v>455</v>
          </cell>
        </row>
        <row r="932">
          <cell r="B932" t="str">
            <v>Oct 2017</v>
          </cell>
          <cell r="C932" t="str">
            <v>LS</v>
          </cell>
          <cell r="E932">
            <v>11755</v>
          </cell>
          <cell r="G932">
            <v>1976215.0796980602</v>
          </cell>
          <cell r="Q932">
            <v>236135.76000000004</v>
          </cell>
          <cell r="S932">
            <v>-5108.83</v>
          </cell>
          <cell r="T932">
            <v>63029.279999999999</v>
          </cell>
          <cell r="U932">
            <v>-35.369999999999997</v>
          </cell>
          <cell r="W932">
            <v>294020.84000000003</v>
          </cell>
          <cell r="AF932" t="str">
            <v>20160201LGUM_456</v>
          </cell>
          <cell r="AH932" t="str">
            <v>456</v>
          </cell>
        </row>
        <row r="933">
          <cell r="B933" t="str">
            <v>Oct 2017</v>
          </cell>
          <cell r="C933" t="str">
            <v>LS</v>
          </cell>
          <cell r="E933">
            <v>3076</v>
          </cell>
          <cell r="G933">
            <v>130984.9360985362</v>
          </cell>
          <cell r="Q933">
            <v>38362.619999999995</v>
          </cell>
          <cell r="S933">
            <v>-829.98</v>
          </cell>
          <cell r="T933">
            <v>10239.74</v>
          </cell>
          <cell r="U933">
            <v>-5.75</v>
          </cell>
          <cell r="W933">
            <v>47766.63</v>
          </cell>
          <cell r="AF933" t="str">
            <v>20160201LGUM_457</v>
          </cell>
          <cell r="AH933" t="str">
            <v>457</v>
          </cell>
        </row>
        <row r="934">
          <cell r="B934" t="str">
            <v>Oct 2017</v>
          </cell>
          <cell r="C934" t="str">
            <v>RLS</v>
          </cell>
          <cell r="E934">
            <v>0</v>
          </cell>
          <cell r="G934">
            <v>0</v>
          </cell>
          <cell r="Q934">
            <v>0</v>
          </cell>
          <cell r="S934">
            <v>0</v>
          </cell>
          <cell r="T934">
            <v>0</v>
          </cell>
          <cell r="U934">
            <v>0</v>
          </cell>
          <cell r="W934">
            <v>0</v>
          </cell>
          <cell r="AF934" t="str">
            <v>20160201LGUM_458</v>
          </cell>
          <cell r="AH934" t="str">
            <v>458</v>
          </cell>
        </row>
        <row r="935">
          <cell r="B935" t="str">
            <v>Oct 2017</v>
          </cell>
          <cell r="C935" t="str">
            <v>LS</v>
          </cell>
          <cell r="E935">
            <v>30</v>
          </cell>
          <cell r="G935">
            <v>1618.2256764676604</v>
          </cell>
          <cell r="Q935">
            <v>418.42</v>
          </cell>
          <cell r="S935">
            <v>-9.0500000000000007</v>
          </cell>
          <cell r="T935">
            <v>111.68</v>
          </cell>
          <cell r="U935">
            <v>-0.06</v>
          </cell>
          <cell r="W935">
            <v>520.99</v>
          </cell>
          <cell r="AF935" t="str">
            <v>20160201LGUM_470</v>
          </cell>
          <cell r="AH935" t="str">
            <v>470</v>
          </cell>
        </row>
        <row r="936">
          <cell r="B936" t="str">
            <v>Oct 2017</v>
          </cell>
          <cell r="C936" t="str">
            <v>RLS</v>
          </cell>
          <cell r="E936">
            <v>7</v>
          </cell>
          <cell r="G936">
            <v>384.60503302855858</v>
          </cell>
          <cell r="Q936">
            <v>112.64000000000001</v>
          </cell>
          <cell r="S936">
            <v>-2.44</v>
          </cell>
          <cell r="T936">
            <v>30.06</v>
          </cell>
          <cell r="U936">
            <v>-0.02</v>
          </cell>
          <cell r="W936">
            <v>140.24</v>
          </cell>
          <cell r="AF936" t="str">
            <v>20160201LGUM_471</v>
          </cell>
          <cell r="AH936" t="str">
            <v>471</v>
          </cell>
        </row>
        <row r="937">
          <cell r="B937" t="str">
            <v>Oct 2017</v>
          </cell>
          <cell r="C937" t="str">
            <v>LS</v>
          </cell>
          <cell r="E937">
            <v>553</v>
          </cell>
          <cell r="G937">
            <v>68557.770162505723</v>
          </cell>
          <cell r="Q937">
            <v>11107.25</v>
          </cell>
          <cell r="S937">
            <v>-240.31</v>
          </cell>
          <cell r="T937">
            <v>2964.74</v>
          </cell>
          <cell r="U937">
            <v>-1.66</v>
          </cell>
          <cell r="W937">
            <v>13830.02</v>
          </cell>
          <cell r="AF937" t="str">
            <v>20160201LGUM_473</v>
          </cell>
          <cell r="AH937" t="str">
            <v>473</v>
          </cell>
        </row>
        <row r="938">
          <cell r="B938" t="str">
            <v>Oct 2017</v>
          </cell>
          <cell r="C938" t="str">
            <v>RLS</v>
          </cell>
          <cell r="E938">
            <v>43</v>
          </cell>
          <cell r="G938">
            <v>5278.7040783169668</v>
          </cell>
          <cell r="Q938">
            <v>980.5</v>
          </cell>
          <cell r="S938">
            <v>-21.21</v>
          </cell>
          <cell r="T938">
            <v>261.70999999999998</v>
          </cell>
          <cell r="U938">
            <v>-0.15</v>
          </cell>
          <cell r="W938">
            <v>1220.8499999999999</v>
          </cell>
          <cell r="AF938" t="str">
            <v>20160201LGUM_474</v>
          </cell>
          <cell r="AH938" t="str">
            <v>474</v>
          </cell>
        </row>
        <row r="939">
          <cell r="B939" t="str">
            <v>Oct 2017</v>
          </cell>
          <cell r="C939" t="str">
            <v>RLS</v>
          </cell>
          <cell r="E939">
            <v>2</v>
          </cell>
          <cell r="G939">
            <v>224.0324317391354</v>
          </cell>
          <cell r="Q939">
            <v>59.28</v>
          </cell>
          <cell r="S939">
            <v>-1.28</v>
          </cell>
          <cell r="T939">
            <v>15.82</v>
          </cell>
          <cell r="U939">
            <v>-0.01</v>
          </cell>
          <cell r="W939">
            <v>73.81</v>
          </cell>
          <cell r="AF939" t="str">
            <v>20160201LGUM_475</v>
          </cell>
          <cell r="AH939" t="str">
            <v>475</v>
          </cell>
        </row>
        <row r="940">
          <cell r="B940" t="str">
            <v>Oct 2017</v>
          </cell>
          <cell r="C940" t="str">
            <v>LS</v>
          </cell>
          <cell r="E940">
            <v>490</v>
          </cell>
          <cell r="G940">
            <v>186703.62874596604</v>
          </cell>
          <cell r="Q940">
            <v>20747.82</v>
          </cell>
          <cell r="S940">
            <v>-448.88</v>
          </cell>
          <cell r="T940">
            <v>5538</v>
          </cell>
          <cell r="U940">
            <v>-3.11</v>
          </cell>
          <cell r="W940">
            <v>25833.83</v>
          </cell>
          <cell r="AF940" t="str">
            <v>20160201LGUM_476</v>
          </cell>
          <cell r="AH940" t="str">
            <v>476</v>
          </cell>
        </row>
        <row r="941">
          <cell r="B941" t="str">
            <v>Oct 2017</v>
          </cell>
          <cell r="C941" t="str">
            <v>RLS</v>
          </cell>
          <cell r="E941">
            <v>55</v>
          </cell>
          <cell r="G941">
            <v>21231.159335759006</v>
          </cell>
          <cell r="Q941">
            <v>2521.6099999999997</v>
          </cell>
          <cell r="S941">
            <v>-54.56</v>
          </cell>
          <cell r="T941">
            <v>673.07</v>
          </cell>
          <cell r="U941">
            <v>-0.38</v>
          </cell>
          <cell r="W941">
            <v>3139.74</v>
          </cell>
          <cell r="AF941" t="str">
            <v>20160201LGUM_477</v>
          </cell>
          <cell r="AH941" t="str">
            <v>477</v>
          </cell>
        </row>
        <row r="942">
          <cell r="B942" t="str">
            <v>Oct 2017</v>
          </cell>
          <cell r="C942" t="str">
            <v>LS</v>
          </cell>
          <cell r="E942">
            <v>0</v>
          </cell>
          <cell r="G942">
            <v>0</v>
          </cell>
          <cell r="Q942">
            <v>0</v>
          </cell>
          <cell r="S942">
            <v>0</v>
          </cell>
          <cell r="T942">
            <v>0</v>
          </cell>
          <cell r="U942">
            <v>0</v>
          </cell>
          <cell r="W942">
            <v>0</v>
          </cell>
          <cell r="AF942" t="str">
            <v>20160201LGUM_479</v>
          </cell>
          <cell r="AH942" t="str">
            <v>479</v>
          </cell>
        </row>
        <row r="943">
          <cell r="B943" t="str">
            <v>Oct 2017</v>
          </cell>
          <cell r="C943" t="str">
            <v>LS</v>
          </cell>
          <cell r="E943">
            <v>19</v>
          </cell>
          <cell r="G943">
            <v>972.08922097968184</v>
          </cell>
          <cell r="Q943">
            <v>472.15</v>
          </cell>
          <cell r="S943">
            <v>-10.220000000000001</v>
          </cell>
          <cell r="T943">
            <v>126.03</v>
          </cell>
          <cell r="U943">
            <v>-7.0000000000000007E-2</v>
          </cell>
          <cell r="W943">
            <v>587.89</v>
          </cell>
          <cell r="AF943" t="str">
            <v>20160201LGUM_480</v>
          </cell>
          <cell r="AH943" t="str">
            <v>480</v>
          </cell>
        </row>
        <row r="944">
          <cell r="B944" t="str">
            <v>Oct 2017</v>
          </cell>
          <cell r="C944" t="str">
            <v>LS</v>
          </cell>
          <cell r="E944">
            <v>5</v>
          </cell>
          <cell r="G944">
            <v>678.82788329540585</v>
          </cell>
          <cell r="Q944">
            <v>108.35</v>
          </cell>
          <cell r="S944">
            <v>-2.34</v>
          </cell>
          <cell r="T944">
            <v>28.92</v>
          </cell>
          <cell r="U944">
            <v>-0.02</v>
          </cell>
          <cell r="W944">
            <v>134.91</v>
          </cell>
          <cell r="AF944" t="str">
            <v>20160201LGUM_481</v>
          </cell>
          <cell r="AH944" t="str">
            <v>481</v>
          </cell>
        </row>
        <row r="945">
          <cell r="B945" t="str">
            <v>Oct 2017</v>
          </cell>
          <cell r="C945" t="str">
            <v>LS</v>
          </cell>
          <cell r="E945">
            <v>83</v>
          </cell>
          <cell r="G945">
            <v>10167.034048109947</v>
          </cell>
          <cell r="Q945">
            <v>2608.69</v>
          </cell>
          <cell r="S945">
            <v>-56.44</v>
          </cell>
          <cell r="T945">
            <v>696.31</v>
          </cell>
          <cell r="U945">
            <v>-0.39</v>
          </cell>
          <cell r="W945">
            <v>3248.17</v>
          </cell>
          <cell r="AF945" t="str">
            <v>20160201LGUM_482</v>
          </cell>
          <cell r="AH945" t="str">
            <v>482</v>
          </cell>
        </row>
        <row r="946">
          <cell r="B946" t="str">
            <v>Oct 2017</v>
          </cell>
          <cell r="C946" t="str">
            <v>LS</v>
          </cell>
          <cell r="E946">
            <v>4</v>
          </cell>
          <cell r="G946">
            <v>1346.1176155999551</v>
          </cell>
          <cell r="Q946">
            <v>180.04</v>
          </cell>
          <cell r="S946">
            <v>-3.9</v>
          </cell>
          <cell r="T946">
            <v>48.06</v>
          </cell>
          <cell r="U946">
            <v>-0.03</v>
          </cell>
          <cell r="W946">
            <v>224.17</v>
          </cell>
          <cell r="AF946" t="str">
            <v>20160201LGUM_483</v>
          </cell>
          <cell r="AH946" t="str">
            <v>483</v>
          </cell>
        </row>
        <row r="947">
          <cell r="B947" t="str">
            <v>Oct 2017</v>
          </cell>
          <cell r="C947" t="str">
            <v>LS</v>
          </cell>
          <cell r="E947">
            <v>21</v>
          </cell>
          <cell r="G947">
            <v>7867.0959505991659</v>
          </cell>
          <cell r="Q947">
            <v>1149.96</v>
          </cell>
          <cell r="S947">
            <v>-24.88</v>
          </cell>
          <cell r="T947">
            <v>306.95</v>
          </cell>
          <cell r="U947">
            <v>-0.17</v>
          </cell>
          <cell r="W947">
            <v>1431.86</v>
          </cell>
          <cell r="AF947" t="str">
            <v>20160201LGUM_484</v>
          </cell>
          <cell r="AH947" t="str">
            <v>484</v>
          </cell>
        </row>
        <row r="948">
          <cell r="B948" t="str">
            <v>Oct 2017</v>
          </cell>
          <cell r="C948" t="str">
            <v>ODL</v>
          </cell>
          <cell r="E948">
            <v>0</v>
          </cell>
          <cell r="G948">
            <v>0</v>
          </cell>
          <cell r="Q948">
            <v>0</v>
          </cell>
          <cell r="S948">
            <v>0</v>
          </cell>
          <cell r="T948">
            <v>0</v>
          </cell>
          <cell r="U948">
            <v>0</v>
          </cell>
          <cell r="W948">
            <v>0</v>
          </cell>
          <cell r="AF948" t="str">
            <v>20160201ODL</v>
          </cell>
          <cell r="AH948" t="str">
            <v>ODL</v>
          </cell>
        </row>
        <row r="949">
          <cell r="B949" t="str">
            <v>Oct 2017</v>
          </cell>
          <cell r="C949" t="str">
            <v>RLS</v>
          </cell>
          <cell r="E949">
            <v>0</v>
          </cell>
          <cell r="G949">
            <v>0</v>
          </cell>
          <cell r="Q949">
            <v>0</v>
          </cell>
          <cell r="S949">
            <v>0</v>
          </cell>
          <cell r="T949">
            <v>0</v>
          </cell>
          <cell r="U949">
            <v>0</v>
          </cell>
          <cell r="W949">
            <v>0</v>
          </cell>
          <cell r="AF949" t="str">
            <v>20160201LGUM_204CU</v>
          </cell>
          <cell r="AH949" t="str">
            <v>4CU</v>
          </cell>
        </row>
        <row r="950">
          <cell r="B950" t="str">
            <v>Oct 2017</v>
          </cell>
          <cell r="C950" t="str">
            <v>RLS</v>
          </cell>
          <cell r="E950">
            <v>0</v>
          </cell>
          <cell r="G950">
            <v>0</v>
          </cell>
          <cell r="Q950">
            <v>0</v>
          </cell>
          <cell r="S950">
            <v>0</v>
          </cell>
          <cell r="T950">
            <v>0</v>
          </cell>
          <cell r="U950">
            <v>0</v>
          </cell>
          <cell r="W950">
            <v>0</v>
          </cell>
          <cell r="AF950" t="str">
            <v>20160201LGUM_207CU</v>
          </cell>
          <cell r="AH950" t="str">
            <v>7CU</v>
          </cell>
        </row>
        <row r="951">
          <cell r="B951" t="str">
            <v>Oct 2017</v>
          </cell>
          <cell r="C951" t="str">
            <v>RLS</v>
          </cell>
          <cell r="E951">
            <v>0</v>
          </cell>
          <cell r="G951">
            <v>0</v>
          </cell>
          <cell r="Q951">
            <v>0</v>
          </cell>
          <cell r="S951">
            <v>0</v>
          </cell>
          <cell r="T951">
            <v>0</v>
          </cell>
          <cell r="U951">
            <v>0</v>
          </cell>
          <cell r="W951">
            <v>0</v>
          </cell>
          <cell r="AF951" t="str">
            <v>20160201LGUM_209CU</v>
          </cell>
          <cell r="AH951" t="str">
            <v>9CU</v>
          </cell>
        </row>
        <row r="952">
          <cell r="B952" t="str">
            <v>Oct 2017</v>
          </cell>
          <cell r="C952" t="str">
            <v>RLS</v>
          </cell>
          <cell r="E952">
            <v>0</v>
          </cell>
          <cell r="G952">
            <v>0</v>
          </cell>
          <cell r="Q952">
            <v>0</v>
          </cell>
          <cell r="S952">
            <v>0</v>
          </cell>
          <cell r="T952">
            <v>0</v>
          </cell>
          <cell r="U952">
            <v>0</v>
          </cell>
          <cell r="W952">
            <v>0</v>
          </cell>
          <cell r="AF952" t="str">
            <v>20160201LGUM_210CU</v>
          </cell>
          <cell r="AH952" t="str">
            <v>0CU</v>
          </cell>
        </row>
        <row r="953">
          <cell r="B953" t="str">
            <v>Oct 2017</v>
          </cell>
          <cell r="C953" t="str">
            <v>RLS</v>
          </cell>
          <cell r="E953">
            <v>0</v>
          </cell>
          <cell r="G953">
            <v>0</v>
          </cell>
          <cell r="Q953">
            <v>0</v>
          </cell>
          <cell r="S953">
            <v>0</v>
          </cell>
          <cell r="T953">
            <v>0</v>
          </cell>
          <cell r="U953">
            <v>0</v>
          </cell>
          <cell r="W953">
            <v>0</v>
          </cell>
          <cell r="AF953" t="str">
            <v>20160201LGUM_252CU</v>
          </cell>
          <cell r="AH953" t="str">
            <v>2CU</v>
          </cell>
        </row>
        <row r="954">
          <cell r="B954" t="str">
            <v>Oct 2017</v>
          </cell>
          <cell r="C954" t="str">
            <v>RLS</v>
          </cell>
          <cell r="E954">
            <v>0</v>
          </cell>
          <cell r="G954">
            <v>0</v>
          </cell>
          <cell r="Q954">
            <v>0</v>
          </cell>
          <cell r="S954">
            <v>0</v>
          </cell>
          <cell r="T954">
            <v>0</v>
          </cell>
          <cell r="U954">
            <v>0</v>
          </cell>
          <cell r="W954">
            <v>0</v>
          </cell>
          <cell r="AF954" t="str">
            <v>20160201LGUM_267CU</v>
          </cell>
          <cell r="AH954" t="str">
            <v>7CU</v>
          </cell>
        </row>
        <row r="955">
          <cell r="B955" t="str">
            <v>Oct 2017</v>
          </cell>
          <cell r="C955" t="str">
            <v>RLS</v>
          </cell>
          <cell r="E955">
            <v>0</v>
          </cell>
          <cell r="G955">
            <v>0</v>
          </cell>
          <cell r="Q955">
            <v>0</v>
          </cell>
          <cell r="S955">
            <v>0</v>
          </cell>
          <cell r="T955">
            <v>0</v>
          </cell>
          <cell r="U955">
            <v>0</v>
          </cell>
          <cell r="W955">
            <v>0</v>
          </cell>
          <cell r="AF955" t="str">
            <v>20160201LGUM_276CU</v>
          </cell>
          <cell r="AH955" t="str">
            <v>6CU</v>
          </cell>
        </row>
        <row r="956">
          <cell r="B956" t="str">
            <v>Oct 2017</v>
          </cell>
          <cell r="C956" t="str">
            <v>RLS</v>
          </cell>
          <cell r="E956">
            <v>0</v>
          </cell>
          <cell r="G956">
            <v>0</v>
          </cell>
          <cell r="Q956">
            <v>0</v>
          </cell>
          <cell r="S956">
            <v>0</v>
          </cell>
          <cell r="T956">
            <v>0</v>
          </cell>
          <cell r="U956">
            <v>0</v>
          </cell>
          <cell r="W956">
            <v>0</v>
          </cell>
          <cell r="AF956" t="str">
            <v>20160201LGUM_315CU</v>
          </cell>
          <cell r="AH956" t="str">
            <v>5CU</v>
          </cell>
        </row>
        <row r="957">
          <cell r="B957" t="str">
            <v>Oct 2017</v>
          </cell>
          <cell r="C957" t="str">
            <v>LS</v>
          </cell>
          <cell r="E957">
            <v>0</v>
          </cell>
          <cell r="G957">
            <v>0</v>
          </cell>
          <cell r="Q957">
            <v>0</v>
          </cell>
          <cell r="S957">
            <v>0</v>
          </cell>
          <cell r="T957">
            <v>0</v>
          </cell>
          <cell r="U957">
            <v>0</v>
          </cell>
          <cell r="W957">
            <v>0</v>
          </cell>
          <cell r="AF957" t="str">
            <v>20160201LGUM_412CU</v>
          </cell>
          <cell r="AH957" t="str">
            <v>2CU</v>
          </cell>
        </row>
        <row r="958">
          <cell r="B958" t="str">
            <v>Oct 2017</v>
          </cell>
          <cell r="C958" t="str">
            <v>LS</v>
          </cell>
          <cell r="E958">
            <v>0</v>
          </cell>
          <cell r="G958">
            <v>0</v>
          </cell>
          <cell r="Q958">
            <v>0</v>
          </cell>
          <cell r="S958">
            <v>0</v>
          </cell>
          <cell r="T958">
            <v>0</v>
          </cell>
          <cell r="U958">
            <v>0</v>
          </cell>
          <cell r="W958">
            <v>0</v>
          </cell>
          <cell r="AF958" t="str">
            <v>20160201LGUM_415CU</v>
          </cell>
          <cell r="AH958" t="str">
            <v>5CU</v>
          </cell>
        </row>
        <row r="959">
          <cell r="B959" t="str">
            <v>Oct 2017</v>
          </cell>
          <cell r="C959" t="str">
            <v>LS</v>
          </cell>
          <cell r="E959">
            <v>523</v>
          </cell>
          <cell r="G959">
            <v>54657.182756271039</v>
          </cell>
          <cell r="Q959">
            <v>15454.64</v>
          </cell>
          <cell r="S959">
            <v>-334.36</v>
          </cell>
          <cell r="T959">
            <v>4125.1499999999996</v>
          </cell>
          <cell r="U959">
            <v>-2.31</v>
          </cell>
          <cell r="W959">
            <v>19243.12</v>
          </cell>
          <cell r="AF959" t="str">
            <v>20160201LGUM_424</v>
          </cell>
          <cell r="AH959" t="str">
            <v>424</v>
          </cell>
        </row>
        <row r="960">
          <cell r="B960" t="str">
            <v>Oct 2017</v>
          </cell>
          <cell r="C960" t="str">
            <v>LS</v>
          </cell>
          <cell r="E960">
            <v>2</v>
          </cell>
          <cell r="G960">
            <v>131.72722381228132</v>
          </cell>
          <cell r="Q960">
            <v>43.379999999999995</v>
          </cell>
          <cell r="S960">
            <v>-0.94</v>
          </cell>
          <cell r="T960">
            <v>11.58</v>
          </cell>
          <cell r="U960">
            <v>-0.01</v>
          </cell>
          <cell r="W960">
            <v>54.01</v>
          </cell>
          <cell r="AF960" t="str">
            <v>20160201LGUM_444</v>
          </cell>
          <cell r="AH960" t="str">
            <v>444</v>
          </cell>
        </row>
        <row r="961">
          <cell r="B961" t="str">
            <v>Oct 2017</v>
          </cell>
          <cell r="C961" t="str">
            <v>LS</v>
          </cell>
          <cell r="E961">
            <v>0</v>
          </cell>
          <cell r="G961">
            <v>0</v>
          </cell>
          <cell r="Q961">
            <v>0</v>
          </cell>
          <cell r="S961">
            <v>0</v>
          </cell>
          <cell r="T961">
            <v>0</v>
          </cell>
          <cell r="U961">
            <v>0</v>
          </cell>
          <cell r="W961">
            <v>0</v>
          </cell>
          <cell r="AF961" t="str">
            <v>20160201LGUM_445</v>
          </cell>
          <cell r="AH961" t="str">
            <v>445</v>
          </cell>
        </row>
        <row r="962">
          <cell r="B962" t="str">
            <v>Oct 2017</v>
          </cell>
          <cell r="C962" t="str">
            <v>LS</v>
          </cell>
          <cell r="E962">
            <v>0</v>
          </cell>
          <cell r="G962">
            <v>0</v>
          </cell>
          <cell r="Q962">
            <v>0</v>
          </cell>
          <cell r="S962">
            <v>0</v>
          </cell>
          <cell r="T962">
            <v>0</v>
          </cell>
          <cell r="U962">
            <v>0</v>
          </cell>
          <cell r="W962">
            <v>0</v>
          </cell>
          <cell r="AF962" t="str">
            <v>20160201LGUM_452CU</v>
          </cell>
          <cell r="AH962" t="str">
            <v>2CU</v>
          </cell>
        </row>
        <row r="963">
          <cell r="B963" t="str">
            <v>Oct 2017</v>
          </cell>
          <cell r="C963" t="str">
            <v>LS</v>
          </cell>
          <cell r="E963">
            <v>0</v>
          </cell>
          <cell r="G963">
            <v>0</v>
          </cell>
          <cell r="Q963">
            <v>0</v>
          </cell>
          <cell r="S963">
            <v>0</v>
          </cell>
          <cell r="T963">
            <v>0</v>
          </cell>
          <cell r="U963">
            <v>0</v>
          </cell>
          <cell r="W963">
            <v>0</v>
          </cell>
          <cell r="AF963" t="str">
            <v>20160201LGUM_453CU</v>
          </cell>
          <cell r="AH963" t="str">
            <v>3CU</v>
          </cell>
        </row>
        <row r="964">
          <cell r="B964" t="str">
            <v>Oct 2017</v>
          </cell>
          <cell r="C964" t="str">
            <v>LS</v>
          </cell>
          <cell r="E964">
            <v>0</v>
          </cell>
          <cell r="G964">
            <v>0</v>
          </cell>
          <cell r="Q964">
            <v>0</v>
          </cell>
          <cell r="S964">
            <v>0</v>
          </cell>
          <cell r="T964">
            <v>0</v>
          </cell>
          <cell r="U964">
            <v>0</v>
          </cell>
          <cell r="W964">
            <v>0</v>
          </cell>
          <cell r="AF964" t="str">
            <v>20160201LGUM_454CU</v>
          </cell>
          <cell r="AH964" t="str">
            <v>4CU</v>
          </cell>
        </row>
        <row r="965">
          <cell r="B965" t="str">
            <v>Oct 2017</v>
          </cell>
          <cell r="C965" t="str">
            <v>LS</v>
          </cell>
          <cell r="E965">
            <v>0</v>
          </cell>
          <cell r="G965">
            <v>0</v>
          </cell>
          <cell r="Q965">
            <v>0</v>
          </cell>
          <cell r="S965">
            <v>0</v>
          </cell>
          <cell r="T965">
            <v>0</v>
          </cell>
          <cell r="U965">
            <v>0</v>
          </cell>
          <cell r="W965">
            <v>0</v>
          </cell>
          <cell r="AF965" t="str">
            <v>20160201LGUM_456CU</v>
          </cell>
          <cell r="AH965" t="str">
            <v>6CU</v>
          </cell>
        </row>
        <row r="966">
          <cell r="B966" t="str">
            <v>Oct 2017</v>
          </cell>
          <cell r="C966" t="str">
            <v>LS</v>
          </cell>
          <cell r="E966">
            <v>0</v>
          </cell>
          <cell r="G966">
            <v>0</v>
          </cell>
          <cell r="Q966">
            <v>0</v>
          </cell>
          <cell r="S966">
            <v>0</v>
          </cell>
          <cell r="T966">
            <v>0</v>
          </cell>
          <cell r="U966">
            <v>0</v>
          </cell>
          <cell r="W966">
            <v>0</v>
          </cell>
          <cell r="AF966" t="str">
            <v>20160201LGUM_490</v>
          </cell>
          <cell r="AH966" t="str">
            <v>490</v>
          </cell>
        </row>
        <row r="967">
          <cell r="B967" t="str">
            <v>Oct 2017</v>
          </cell>
          <cell r="C967" t="str">
            <v>LS</v>
          </cell>
          <cell r="E967">
            <v>0</v>
          </cell>
          <cell r="G967">
            <v>0</v>
          </cell>
          <cell r="Q967">
            <v>0</v>
          </cell>
          <cell r="S967">
            <v>0</v>
          </cell>
          <cell r="T967">
            <v>0</v>
          </cell>
          <cell r="U967">
            <v>0</v>
          </cell>
          <cell r="W967">
            <v>0</v>
          </cell>
          <cell r="AF967" t="str">
            <v>20160201LGUM_491</v>
          </cell>
          <cell r="AH967" t="str">
            <v>491</v>
          </cell>
        </row>
        <row r="968">
          <cell r="B968" t="str">
            <v>Oct 2017</v>
          </cell>
          <cell r="C968" t="str">
            <v>LS</v>
          </cell>
          <cell r="E968">
            <v>0</v>
          </cell>
          <cell r="G968">
            <v>0</v>
          </cell>
          <cell r="Q968">
            <v>0</v>
          </cell>
          <cell r="S968">
            <v>0</v>
          </cell>
          <cell r="T968">
            <v>0</v>
          </cell>
          <cell r="U968">
            <v>0</v>
          </cell>
          <cell r="W968">
            <v>0</v>
          </cell>
          <cell r="AF968" t="str">
            <v>20160201LGUM_492</v>
          </cell>
          <cell r="AH968" t="str">
            <v>492</v>
          </cell>
        </row>
        <row r="969">
          <cell r="B969" t="str">
            <v>Oct 2017</v>
          </cell>
          <cell r="C969" t="str">
            <v>LS</v>
          </cell>
          <cell r="E969">
            <v>0</v>
          </cell>
          <cell r="G969">
            <v>0</v>
          </cell>
          <cell r="Q969">
            <v>0</v>
          </cell>
          <cell r="S969">
            <v>0</v>
          </cell>
          <cell r="T969">
            <v>0</v>
          </cell>
          <cell r="U969">
            <v>0</v>
          </cell>
          <cell r="W969">
            <v>0</v>
          </cell>
          <cell r="AF969" t="str">
            <v>20160201LGUM_493</v>
          </cell>
          <cell r="AH969" t="str">
            <v>493</v>
          </cell>
        </row>
        <row r="970">
          <cell r="B970" t="str">
            <v>Oct 2017</v>
          </cell>
          <cell r="C970" t="str">
            <v>LS</v>
          </cell>
          <cell r="E970">
            <v>0</v>
          </cell>
          <cell r="G970">
            <v>0</v>
          </cell>
          <cell r="Q970">
            <v>0</v>
          </cell>
          <cell r="S970">
            <v>0</v>
          </cell>
          <cell r="T970">
            <v>0</v>
          </cell>
          <cell r="U970">
            <v>0</v>
          </cell>
          <cell r="W970">
            <v>0</v>
          </cell>
          <cell r="AF970" t="str">
            <v>20160201LGUM_496</v>
          </cell>
          <cell r="AH970" t="str">
            <v>496</v>
          </cell>
        </row>
        <row r="971">
          <cell r="B971" t="str">
            <v>Oct 2017</v>
          </cell>
          <cell r="C971" t="str">
            <v>LS</v>
          </cell>
          <cell r="E971">
            <v>0</v>
          </cell>
          <cell r="G971">
            <v>0</v>
          </cell>
          <cell r="Q971">
            <v>0</v>
          </cell>
          <cell r="S971">
            <v>0</v>
          </cell>
          <cell r="T971">
            <v>0</v>
          </cell>
          <cell r="U971">
            <v>0</v>
          </cell>
          <cell r="W971">
            <v>0</v>
          </cell>
          <cell r="AF971" t="str">
            <v>20160201LGUM_497</v>
          </cell>
          <cell r="AH971" t="str">
            <v>497</v>
          </cell>
        </row>
        <row r="972">
          <cell r="B972" t="str">
            <v>Oct 2017</v>
          </cell>
          <cell r="C972" t="str">
            <v>LS</v>
          </cell>
          <cell r="E972">
            <v>0</v>
          </cell>
          <cell r="G972">
            <v>0</v>
          </cell>
          <cell r="Q972">
            <v>0</v>
          </cell>
          <cell r="S972">
            <v>0</v>
          </cell>
          <cell r="T972">
            <v>0</v>
          </cell>
          <cell r="U972">
            <v>0</v>
          </cell>
          <cell r="W972">
            <v>0</v>
          </cell>
          <cell r="AF972" t="str">
            <v>20160201LGUM_498</v>
          </cell>
          <cell r="AH972" t="str">
            <v>498</v>
          </cell>
        </row>
        <row r="973">
          <cell r="B973" t="str">
            <v>Oct 2017</v>
          </cell>
          <cell r="C973" t="str">
            <v>LS</v>
          </cell>
          <cell r="E973">
            <v>0</v>
          </cell>
          <cell r="G973">
            <v>0</v>
          </cell>
          <cell r="Q973">
            <v>0</v>
          </cell>
          <cell r="S973">
            <v>0</v>
          </cell>
          <cell r="T973">
            <v>0</v>
          </cell>
          <cell r="U973">
            <v>0</v>
          </cell>
          <cell r="W973">
            <v>0</v>
          </cell>
          <cell r="AF973" t="str">
            <v>20160201LGUM_499</v>
          </cell>
          <cell r="AH973" t="str">
            <v>499</v>
          </cell>
        </row>
        <row r="974">
          <cell r="B974" t="str">
            <v>Nov 2017</v>
          </cell>
          <cell r="C974" t="str">
            <v>RLS</v>
          </cell>
          <cell r="E974">
            <v>69</v>
          </cell>
          <cell r="G974">
            <v>3340.2485389350472</v>
          </cell>
          <cell r="Q974">
            <v>640.23</v>
          </cell>
          <cell r="S974">
            <v>-16.309999999999999</v>
          </cell>
          <cell r="T974">
            <v>173.55</v>
          </cell>
          <cell r="U974">
            <v>-0.06</v>
          </cell>
          <cell r="W974">
            <v>797.41</v>
          </cell>
          <cell r="AF974" t="str">
            <v>20160201LGUM_201</v>
          </cell>
          <cell r="AH974" t="str">
            <v>201</v>
          </cell>
        </row>
        <row r="975">
          <cell r="B975" t="str">
            <v>Nov 2017</v>
          </cell>
          <cell r="C975" t="str">
            <v>RLS</v>
          </cell>
          <cell r="E975">
            <v>3226</v>
          </cell>
          <cell r="G975">
            <v>399409.01751490688</v>
          </cell>
          <cell r="Q975">
            <v>38170.36</v>
          </cell>
          <cell r="S975">
            <v>-972.35</v>
          </cell>
          <cell r="T975">
            <v>10347.42</v>
          </cell>
          <cell r="U975">
            <v>-3.28</v>
          </cell>
          <cell r="W975">
            <v>47542.15</v>
          </cell>
          <cell r="AF975" t="str">
            <v>20160201LGUM_203</v>
          </cell>
          <cell r="AH975" t="str">
            <v>203</v>
          </cell>
        </row>
        <row r="976">
          <cell r="B976" t="str">
            <v>Nov 2017</v>
          </cell>
          <cell r="C976" t="str">
            <v>RLS</v>
          </cell>
          <cell r="E976">
            <v>3234</v>
          </cell>
          <cell r="G976">
            <v>645682.25811336737</v>
          </cell>
          <cell r="Q976">
            <v>47290.240000000005</v>
          </cell>
          <cell r="S976">
            <v>-1204.67</v>
          </cell>
          <cell r="T976">
            <v>12819.69</v>
          </cell>
          <cell r="U976">
            <v>-4.07</v>
          </cell>
          <cell r="W976">
            <v>58901.19</v>
          </cell>
          <cell r="AF976" t="str">
            <v>20160201LGUM_204</v>
          </cell>
          <cell r="AH976" t="str">
            <v>204</v>
          </cell>
        </row>
        <row r="977">
          <cell r="B977" t="str">
            <v>Nov 2017</v>
          </cell>
          <cell r="C977" t="str">
            <v>RLS</v>
          </cell>
          <cell r="E977">
            <v>69</v>
          </cell>
          <cell r="G977">
            <v>3223.0995344220373</v>
          </cell>
          <cell r="Q977">
            <v>902.52</v>
          </cell>
          <cell r="S977">
            <v>-22.99</v>
          </cell>
          <cell r="T977">
            <v>244.66</v>
          </cell>
          <cell r="U977">
            <v>-0.08</v>
          </cell>
          <cell r="W977">
            <v>1124.1099999999999</v>
          </cell>
          <cell r="AF977" t="str">
            <v>20160201LGUM_206</v>
          </cell>
          <cell r="AH977" t="str">
            <v>206</v>
          </cell>
        </row>
        <row r="978">
          <cell r="B978" t="str">
            <v>Nov 2017</v>
          </cell>
          <cell r="C978" t="str">
            <v>RLS</v>
          </cell>
          <cell r="E978">
            <v>643</v>
          </cell>
          <cell r="G978">
            <v>113427.2707542503</v>
          </cell>
          <cell r="Q978">
            <v>11065.09</v>
          </cell>
          <cell r="S978">
            <v>-281.87</v>
          </cell>
          <cell r="T978">
            <v>2999.59</v>
          </cell>
          <cell r="U978">
            <v>-0.95</v>
          </cell>
          <cell r="W978">
            <v>13781.86</v>
          </cell>
          <cell r="AF978" t="str">
            <v>20160201LGUM_207</v>
          </cell>
          <cell r="AH978" t="str">
            <v>207</v>
          </cell>
        </row>
        <row r="979">
          <cell r="B979" t="str">
            <v>Nov 2017</v>
          </cell>
          <cell r="C979" t="str">
            <v>RLS</v>
          </cell>
          <cell r="E979">
            <v>1299</v>
          </cell>
          <cell r="G979">
            <v>108251.68781127808</v>
          </cell>
          <cell r="Q979">
            <v>19368.100000000002</v>
          </cell>
          <cell r="S979">
            <v>-493.38</v>
          </cell>
          <cell r="T979">
            <v>5250.4</v>
          </cell>
          <cell r="U979">
            <v>-1.67</v>
          </cell>
          <cell r="W979">
            <v>24123.45</v>
          </cell>
          <cell r="AF979" t="str">
            <v>20160201LGUM_208</v>
          </cell>
          <cell r="AH979" t="str">
            <v>208</v>
          </cell>
        </row>
        <row r="980">
          <cell r="B980" t="str">
            <v>Nov 2017</v>
          </cell>
          <cell r="C980" t="str">
            <v>RLS</v>
          </cell>
          <cell r="E980">
            <v>36</v>
          </cell>
          <cell r="G980">
            <v>15199.332380405882</v>
          </cell>
          <cell r="Q980">
            <v>1103.82</v>
          </cell>
          <cell r="S980">
            <v>-28.12</v>
          </cell>
          <cell r="T980">
            <v>299.23</v>
          </cell>
          <cell r="U980">
            <v>-0.09</v>
          </cell>
          <cell r="W980">
            <v>1374.84</v>
          </cell>
          <cell r="AF980" t="str">
            <v>20160201LGUM_209</v>
          </cell>
          <cell r="AH980" t="str">
            <v>209</v>
          </cell>
        </row>
        <row r="981">
          <cell r="B981" t="str">
            <v>Nov 2017</v>
          </cell>
          <cell r="C981" t="str">
            <v>RLS</v>
          </cell>
          <cell r="E981">
            <v>298</v>
          </cell>
          <cell r="G981">
            <v>125118.14064052295</v>
          </cell>
          <cell r="Q981">
            <v>9324.4100000000017</v>
          </cell>
          <cell r="S981">
            <v>-237.53</v>
          </cell>
          <cell r="T981">
            <v>2527.71</v>
          </cell>
          <cell r="U981">
            <v>-0.8</v>
          </cell>
          <cell r="W981">
            <v>11613.79</v>
          </cell>
          <cell r="AF981" t="str">
            <v>20160201LGUM_210</v>
          </cell>
          <cell r="AH981" t="str">
            <v>210</v>
          </cell>
        </row>
        <row r="982">
          <cell r="B982" t="str">
            <v>Nov 2017</v>
          </cell>
          <cell r="C982" t="str">
            <v>RLS</v>
          </cell>
          <cell r="E982">
            <v>3522</v>
          </cell>
          <cell r="G982">
            <v>297466.35429710289</v>
          </cell>
          <cell r="Q982">
            <v>37519.910000000003</v>
          </cell>
          <cell r="S982">
            <v>-955.78</v>
          </cell>
          <cell r="T982">
            <v>10171.1</v>
          </cell>
          <cell r="U982">
            <v>-3.23</v>
          </cell>
          <cell r="W982">
            <v>46732</v>
          </cell>
          <cell r="AF982" t="str">
            <v>20160201LGUM_252</v>
          </cell>
          <cell r="AH982" t="str">
            <v>252</v>
          </cell>
        </row>
        <row r="983">
          <cell r="B983" t="str">
            <v>Nov 2017</v>
          </cell>
          <cell r="C983" t="str">
            <v>RLS</v>
          </cell>
          <cell r="E983">
            <v>2009</v>
          </cell>
          <cell r="G983">
            <v>258638.96885261152</v>
          </cell>
          <cell r="Q983">
            <v>57135.96</v>
          </cell>
          <cell r="S983">
            <v>-1455.49</v>
          </cell>
          <cell r="T983">
            <v>15488.72</v>
          </cell>
          <cell r="U983">
            <v>-4.91</v>
          </cell>
          <cell r="W983">
            <v>71164.28</v>
          </cell>
          <cell r="AF983" t="str">
            <v>20160201LGUM_266</v>
          </cell>
          <cell r="AH983" t="str">
            <v>266</v>
          </cell>
        </row>
        <row r="984">
          <cell r="B984" t="str">
            <v>Nov 2017</v>
          </cell>
          <cell r="C984" t="str">
            <v>RLS</v>
          </cell>
          <cell r="E984">
            <v>2235</v>
          </cell>
          <cell r="G984">
            <v>430390.42347765516</v>
          </cell>
          <cell r="Q984">
            <v>72952.460000000006</v>
          </cell>
          <cell r="S984">
            <v>-1858.4</v>
          </cell>
          <cell r="T984">
            <v>19776.34</v>
          </cell>
          <cell r="U984">
            <v>-6.27</v>
          </cell>
          <cell r="W984">
            <v>90864.13</v>
          </cell>
          <cell r="AF984" t="str">
            <v>20160201LGUM_267</v>
          </cell>
          <cell r="AH984" t="str">
            <v>267</v>
          </cell>
        </row>
        <row r="985">
          <cell r="B985" t="str">
            <v>Nov 2017</v>
          </cell>
          <cell r="C985" t="str">
            <v>RLS</v>
          </cell>
          <cell r="E985">
            <v>16119</v>
          </cell>
          <cell r="G985">
            <v>905726.0137465921</v>
          </cell>
          <cell r="Q985">
            <v>294346.33999999997</v>
          </cell>
          <cell r="S985">
            <v>-7498.2</v>
          </cell>
          <cell r="T985">
            <v>79792.960000000006</v>
          </cell>
          <cell r="U985">
            <v>-25.31</v>
          </cell>
          <cell r="W985">
            <v>366615.79</v>
          </cell>
          <cell r="AF985" t="str">
            <v>20160201LGUM_274</v>
          </cell>
          <cell r="AH985" t="str">
            <v>274</v>
          </cell>
        </row>
        <row r="986">
          <cell r="B986" t="str">
            <v>Nov 2017</v>
          </cell>
          <cell r="C986" t="str">
            <v>RLS</v>
          </cell>
          <cell r="E986">
            <v>503</v>
          </cell>
          <cell r="G986">
            <v>37624.855919533053</v>
          </cell>
          <cell r="Q986">
            <v>13007.59</v>
          </cell>
          <cell r="S986">
            <v>-331.36</v>
          </cell>
          <cell r="T986">
            <v>3526.16</v>
          </cell>
          <cell r="U986">
            <v>-1.1200000000000001</v>
          </cell>
          <cell r="W986">
            <v>16201.27</v>
          </cell>
          <cell r="AF986" t="str">
            <v>20160201LGUM_275</v>
          </cell>
          <cell r="AH986" t="str">
            <v>275</v>
          </cell>
        </row>
        <row r="987">
          <cell r="B987" t="str">
            <v>Nov 2017</v>
          </cell>
          <cell r="C987" t="str">
            <v>RLS</v>
          </cell>
          <cell r="E987">
            <v>1272</v>
          </cell>
          <cell r="G987">
            <v>54670.536712947403</v>
          </cell>
          <cell r="Q987">
            <v>19334.399999999998</v>
          </cell>
          <cell r="S987">
            <v>-492.53</v>
          </cell>
          <cell r="T987">
            <v>5241.2700000000004</v>
          </cell>
          <cell r="U987">
            <v>-1.66</v>
          </cell>
          <cell r="W987">
            <v>24081.48</v>
          </cell>
          <cell r="AF987" t="str">
            <v>20160201LGUM_276</v>
          </cell>
          <cell r="AH987" t="str">
            <v>276</v>
          </cell>
        </row>
        <row r="988">
          <cell r="B988" t="str">
            <v>Nov 2017</v>
          </cell>
          <cell r="C988" t="str">
            <v>RLS</v>
          </cell>
          <cell r="E988">
            <v>2244</v>
          </cell>
          <cell r="G988">
            <v>174011.32901124755</v>
          </cell>
          <cell r="Q988">
            <v>51918</v>
          </cell>
          <cell r="S988">
            <v>-1322.56</v>
          </cell>
          <cell r="T988">
            <v>14074.21</v>
          </cell>
          <cell r="U988">
            <v>-4.47</v>
          </cell>
          <cell r="W988">
            <v>64665.18</v>
          </cell>
          <cell r="AF988" t="str">
            <v>20160201LGUM_277</v>
          </cell>
          <cell r="AH988" t="str">
            <v>277</v>
          </cell>
        </row>
        <row r="989">
          <cell r="B989" t="str">
            <v>Nov 2017</v>
          </cell>
          <cell r="C989" t="str">
            <v>RLS</v>
          </cell>
          <cell r="E989">
            <v>11</v>
          </cell>
          <cell r="G989">
            <v>4651.916880063618</v>
          </cell>
          <cell r="Q989">
            <v>838.63999999999987</v>
          </cell>
          <cell r="S989">
            <v>-21.36</v>
          </cell>
          <cell r="T989">
            <v>227.34</v>
          </cell>
          <cell r="U989">
            <v>-7.0000000000000007E-2</v>
          </cell>
          <cell r="W989">
            <v>1044.55</v>
          </cell>
          <cell r="AF989" t="str">
            <v>20160201LGUM_278</v>
          </cell>
          <cell r="AH989" t="str">
            <v>278</v>
          </cell>
        </row>
        <row r="990">
          <cell r="B990" t="str">
            <v>Nov 2017</v>
          </cell>
          <cell r="C990" t="str">
            <v>RLS</v>
          </cell>
          <cell r="E990">
            <v>7</v>
          </cell>
          <cell r="G990">
            <v>3113.9607182517975</v>
          </cell>
          <cell r="Q990">
            <v>315.77</v>
          </cell>
          <cell r="S990">
            <v>-8.0399999999999991</v>
          </cell>
          <cell r="T990">
            <v>85.6</v>
          </cell>
          <cell r="U990">
            <v>-0.03</v>
          </cell>
          <cell r="W990">
            <v>393.3</v>
          </cell>
          <cell r="AF990" t="str">
            <v>20160201LGUM_279</v>
          </cell>
          <cell r="AH990" t="str">
            <v>279</v>
          </cell>
        </row>
        <row r="991">
          <cell r="B991" t="str">
            <v>Nov 2017</v>
          </cell>
          <cell r="C991" t="str">
            <v>RLS</v>
          </cell>
          <cell r="E991">
            <v>44</v>
          </cell>
          <cell r="G991">
            <v>1794.2821887804571</v>
          </cell>
          <cell r="Q991">
            <v>1633.5600000000002</v>
          </cell>
          <cell r="S991">
            <v>-41.61</v>
          </cell>
          <cell r="T991">
            <v>442.83</v>
          </cell>
          <cell r="U991">
            <v>-0.14000000000000001</v>
          </cell>
          <cell r="W991">
            <v>2034.64</v>
          </cell>
          <cell r="AF991" t="str">
            <v>20160201LGUM_280</v>
          </cell>
          <cell r="AH991" t="str">
            <v>280</v>
          </cell>
        </row>
        <row r="992">
          <cell r="B992" t="str">
            <v>Nov 2017</v>
          </cell>
          <cell r="C992" t="str">
            <v>RLS</v>
          </cell>
          <cell r="E992">
            <v>233</v>
          </cell>
          <cell r="G992">
            <v>12966.492379858773</v>
          </cell>
          <cell r="Q992">
            <v>8770.06</v>
          </cell>
          <cell r="S992">
            <v>-223.41</v>
          </cell>
          <cell r="T992">
            <v>2377.4299999999998</v>
          </cell>
          <cell r="U992">
            <v>-0.75</v>
          </cell>
          <cell r="W992">
            <v>10923.33</v>
          </cell>
          <cell r="AF992" t="str">
            <v>20160201LGUM_281</v>
          </cell>
          <cell r="AH992" t="str">
            <v>281</v>
          </cell>
        </row>
        <row r="993">
          <cell r="B993" t="str">
            <v>Nov 2017</v>
          </cell>
          <cell r="C993" t="str">
            <v>RLS</v>
          </cell>
          <cell r="E993">
            <v>101</v>
          </cell>
          <cell r="G993">
            <v>4295.4634988103571</v>
          </cell>
          <cell r="Q993">
            <v>3066.8199999999997</v>
          </cell>
          <cell r="S993">
            <v>-78.12</v>
          </cell>
          <cell r="T993">
            <v>831.37</v>
          </cell>
          <cell r="U993">
            <v>-0.26</v>
          </cell>
          <cell r="W993">
            <v>3819.81</v>
          </cell>
          <cell r="AF993" t="str">
            <v>20160201LGUM_282</v>
          </cell>
          <cell r="AH993" t="str">
            <v>282</v>
          </cell>
        </row>
        <row r="994">
          <cell r="B994" t="str">
            <v>Nov 2017</v>
          </cell>
          <cell r="C994" t="str">
            <v>RLS</v>
          </cell>
          <cell r="E994">
            <v>78</v>
          </cell>
          <cell r="G994">
            <v>4352.5360907525928</v>
          </cell>
          <cell r="Q994">
            <v>2996.0200000000004</v>
          </cell>
          <cell r="S994">
            <v>-76.319999999999993</v>
          </cell>
          <cell r="T994">
            <v>812.17</v>
          </cell>
          <cell r="U994">
            <v>-0.26</v>
          </cell>
          <cell r="W994">
            <v>3731.61</v>
          </cell>
          <cell r="AF994" t="str">
            <v>20160201LGUM_283</v>
          </cell>
          <cell r="AH994" t="str">
            <v>283</v>
          </cell>
        </row>
        <row r="995">
          <cell r="B995" t="str">
            <v>Nov 2017</v>
          </cell>
          <cell r="C995" t="str">
            <v>RLS</v>
          </cell>
          <cell r="E995">
            <v>455</v>
          </cell>
          <cell r="G995">
            <v>58238.074346108544</v>
          </cell>
          <cell r="Q995">
            <v>9068.1500000000015</v>
          </cell>
          <cell r="S995">
            <v>-231</v>
          </cell>
          <cell r="T995">
            <v>2458.2399999999998</v>
          </cell>
          <cell r="U995">
            <v>-0.78</v>
          </cell>
          <cell r="W995">
            <v>11294.61</v>
          </cell>
          <cell r="AF995" t="str">
            <v>20160201LGUM_314</v>
          </cell>
          <cell r="AH995" t="str">
            <v>314</v>
          </cell>
        </row>
        <row r="996">
          <cell r="B996" t="str">
            <v>Nov 2017</v>
          </cell>
          <cell r="C996" t="str">
            <v>RLS</v>
          </cell>
          <cell r="E996">
            <v>446</v>
          </cell>
          <cell r="G996">
            <v>89815.238066850332</v>
          </cell>
          <cell r="Q996">
            <v>10637.1</v>
          </cell>
          <cell r="S996">
            <v>-270.97000000000003</v>
          </cell>
          <cell r="T996">
            <v>2883.56</v>
          </cell>
          <cell r="U996">
            <v>-0.91</v>
          </cell>
          <cell r="W996">
            <v>13248.78</v>
          </cell>
          <cell r="AF996" t="str">
            <v>20160201LGUM_315</v>
          </cell>
          <cell r="AH996" t="str">
            <v>315</v>
          </cell>
        </row>
        <row r="997">
          <cell r="B997" t="str">
            <v>Nov 2017</v>
          </cell>
          <cell r="C997" t="str">
            <v>RLS</v>
          </cell>
          <cell r="E997">
            <v>47</v>
          </cell>
          <cell r="G997">
            <v>4344.5259024098232</v>
          </cell>
          <cell r="Q997">
            <v>850.23</v>
          </cell>
          <cell r="S997">
            <v>-21.66</v>
          </cell>
          <cell r="T997">
            <v>230.48</v>
          </cell>
          <cell r="U997">
            <v>-7.0000000000000007E-2</v>
          </cell>
          <cell r="W997">
            <v>1058.98</v>
          </cell>
          <cell r="AF997" t="str">
            <v>20160201LGUM_318</v>
          </cell>
          <cell r="AH997" t="str">
            <v>318</v>
          </cell>
        </row>
        <row r="998">
          <cell r="B998" t="str">
            <v>Nov 2017</v>
          </cell>
          <cell r="C998" t="str">
            <v>RLS</v>
          </cell>
          <cell r="E998">
            <v>0</v>
          </cell>
          <cell r="G998">
            <v>0</v>
          </cell>
          <cell r="Q998">
            <v>0</v>
          </cell>
          <cell r="S998">
            <v>0</v>
          </cell>
          <cell r="T998">
            <v>0</v>
          </cell>
          <cell r="U998">
            <v>0</v>
          </cell>
          <cell r="W998">
            <v>0</v>
          </cell>
          <cell r="AF998" t="str">
            <v>20160201LGUM_347</v>
          </cell>
          <cell r="AH998" t="str">
            <v>347</v>
          </cell>
        </row>
        <row r="999">
          <cell r="B999" t="str">
            <v>Nov 2017</v>
          </cell>
          <cell r="C999" t="str">
            <v>RLS</v>
          </cell>
          <cell r="E999">
            <v>37</v>
          </cell>
          <cell r="G999">
            <v>4940.2836604033346</v>
          </cell>
          <cell r="Q999">
            <v>515.41000000000008</v>
          </cell>
          <cell r="S999">
            <v>-13.13</v>
          </cell>
          <cell r="T999">
            <v>139.72</v>
          </cell>
          <cell r="U999">
            <v>-0.04</v>
          </cell>
          <cell r="W999">
            <v>641.96</v>
          </cell>
          <cell r="AF999" t="str">
            <v>20160201LGUM_348</v>
          </cell>
          <cell r="AH999" t="str">
            <v>348</v>
          </cell>
        </row>
        <row r="1000">
          <cell r="B1000" t="str">
            <v>Nov 2017</v>
          </cell>
          <cell r="C1000" t="str">
            <v>RLS</v>
          </cell>
          <cell r="E1000">
            <v>16</v>
          </cell>
          <cell r="G1000">
            <v>717.91313022075212</v>
          </cell>
          <cell r="Q1000">
            <v>153.11000000000001</v>
          </cell>
          <cell r="S1000">
            <v>-3.9</v>
          </cell>
          <cell r="T1000">
            <v>41.51</v>
          </cell>
          <cell r="U1000">
            <v>-0.01</v>
          </cell>
          <cell r="W1000">
            <v>190.71</v>
          </cell>
          <cell r="AF1000" t="str">
            <v>20160201LGUM_349</v>
          </cell>
          <cell r="AH1000" t="str">
            <v>349</v>
          </cell>
        </row>
        <row r="1001">
          <cell r="B1001" t="str">
            <v>Nov 2017</v>
          </cell>
          <cell r="C1001" t="str">
            <v>LS</v>
          </cell>
          <cell r="E1001">
            <v>46</v>
          </cell>
          <cell r="G1001">
            <v>816.03793741968343</v>
          </cell>
          <cell r="Q1001">
            <v>1218.5700000000002</v>
          </cell>
          <cell r="S1001">
            <v>-31.04</v>
          </cell>
          <cell r="T1001">
            <v>330.34</v>
          </cell>
          <cell r="U1001">
            <v>-0.1</v>
          </cell>
          <cell r="W1001">
            <v>1517.77</v>
          </cell>
          <cell r="AF1001" t="str">
            <v>20160201LGUM_400</v>
          </cell>
          <cell r="AH1001" t="str">
            <v>400</v>
          </cell>
        </row>
        <row r="1002">
          <cell r="B1002" t="str">
            <v>Nov 2017</v>
          </cell>
          <cell r="C1002" t="str">
            <v>LS</v>
          </cell>
          <cell r="E1002">
            <v>10</v>
          </cell>
          <cell r="G1002">
            <v>357.45465479610664</v>
          </cell>
          <cell r="Q1002">
            <v>259.79999999999995</v>
          </cell>
          <cell r="S1002">
            <v>-6.62</v>
          </cell>
          <cell r="T1002">
            <v>70.430000000000007</v>
          </cell>
          <cell r="U1002">
            <v>-0.02</v>
          </cell>
          <cell r="W1002">
            <v>323.58999999999997</v>
          </cell>
          <cell r="AF1002" t="str">
            <v>20160201LGUM_401</v>
          </cell>
          <cell r="AH1002" t="str">
            <v>401</v>
          </cell>
        </row>
        <row r="1003">
          <cell r="B1003" t="str">
            <v>Nov 2017</v>
          </cell>
          <cell r="C1003" t="str">
            <v>LS</v>
          </cell>
          <cell r="E1003">
            <v>209</v>
          </cell>
          <cell r="G1003">
            <v>6538.3162347859297</v>
          </cell>
          <cell r="Q1003">
            <v>4351.37</v>
          </cell>
          <cell r="S1003">
            <v>-110.85</v>
          </cell>
          <cell r="T1003">
            <v>1179.5999999999999</v>
          </cell>
          <cell r="U1003">
            <v>-0.37</v>
          </cell>
          <cell r="W1003">
            <v>5419.75</v>
          </cell>
          <cell r="AF1003" t="str">
            <v>20160201LGUM_412</v>
          </cell>
          <cell r="AH1003" t="str">
            <v>412</v>
          </cell>
        </row>
        <row r="1004">
          <cell r="B1004" t="str">
            <v>Nov 2017</v>
          </cell>
          <cell r="C1004" t="str">
            <v>LS</v>
          </cell>
          <cell r="E1004">
            <v>2469</v>
          </cell>
          <cell r="G1004">
            <v>111026.216798505</v>
          </cell>
          <cell r="Q1004">
            <v>53242.96</v>
          </cell>
          <cell r="S1004">
            <v>-1356.31</v>
          </cell>
          <cell r="T1004">
            <v>14433.38</v>
          </cell>
          <cell r="U1004">
            <v>-4.58</v>
          </cell>
          <cell r="W1004">
            <v>66315.45</v>
          </cell>
          <cell r="AF1004" t="str">
            <v>20160201LGUM_413</v>
          </cell>
          <cell r="AH1004" t="str">
            <v>413</v>
          </cell>
        </row>
        <row r="1005">
          <cell r="B1005" t="str">
            <v>Nov 2017</v>
          </cell>
          <cell r="C1005" t="str">
            <v>LS</v>
          </cell>
          <cell r="E1005">
            <v>45</v>
          </cell>
          <cell r="G1005">
            <v>1420.8071572988106</v>
          </cell>
          <cell r="Q1005">
            <v>954.43999999999994</v>
          </cell>
          <cell r="S1005">
            <v>-24.31</v>
          </cell>
          <cell r="T1005">
            <v>258.74</v>
          </cell>
          <cell r="U1005">
            <v>-0.08</v>
          </cell>
          <cell r="W1005">
            <v>1188.79</v>
          </cell>
          <cell r="AF1005" t="str">
            <v>20160201LGUM_415</v>
          </cell>
          <cell r="AH1005" t="str">
            <v>415</v>
          </cell>
        </row>
        <row r="1006">
          <cell r="B1006" t="str">
            <v>Nov 2017</v>
          </cell>
          <cell r="C1006" t="str">
            <v>LS</v>
          </cell>
          <cell r="E1006">
            <v>1914</v>
          </cell>
          <cell r="G1006">
            <v>84585.586352564424</v>
          </cell>
          <cell r="Q1006">
            <v>45247.380000000005</v>
          </cell>
          <cell r="S1006">
            <v>-1152.6300000000001</v>
          </cell>
          <cell r="T1006">
            <v>12265.9</v>
          </cell>
          <cell r="U1006">
            <v>-3.89</v>
          </cell>
          <cell r="W1006">
            <v>56356.76</v>
          </cell>
          <cell r="AF1006" t="str">
            <v>20160201LGUM_416</v>
          </cell>
          <cell r="AH1006" t="str">
            <v>416</v>
          </cell>
        </row>
        <row r="1007">
          <cell r="B1007" t="str">
            <v>Nov 2017</v>
          </cell>
          <cell r="C1007" t="str">
            <v>RLS</v>
          </cell>
          <cell r="E1007">
            <v>45</v>
          </cell>
          <cell r="G1007">
            <v>2031.5840184350152</v>
          </cell>
          <cell r="Q1007">
            <v>1113.75</v>
          </cell>
          <cell r="S1007">
            <v>-28.37</v>
          </cell>
          <cell r="T1007">
            <v>301.92</v>
          </cell>
          <cell r="U1007">
            <v>-0.1</v>
          </cell>
          <cell r="W1007">
            <v>1387.2</v>
          </cell>
          <cell r="AF1007" t="str">
            <v>20160201LGUM_417</v>
          </cell>
          <cell r="AH1007" t="str">
            <v>417</v>
          </cell>
        </row>
        <row r="1008">
          <cell r="B1008" t="str">
            <v>Nov 2017</v>
          </cell>
          <cell r="C1008" t="str">
            <v>RLS</v>
          </cell>
          <cell r="E1008">
            <v>112</v>
          </cell>
          <cell r="G1008">
            <v>8082.2800378548272</v>
          </cell>
          <cell r="Q1008">
            <v>2945.6000000000004</v>
          </cell>
          <cell r="S1008">
            <v>-75.040000000000006</v>
          </cell>
          <cell r="T1008">
            <v>798.51</v>
          </cell>
          <cell r="U1008">
            <v>-0.25</v>
          </cell>
          <cell r="W1008">
            <v>3668.82</v>
          </cell>
          <cell r="AF1008" t="str">
            <v>20160201LGUM_419</v>
          </cell>
          <cell r="AH1008" t="str">
            <v>419</v>
          </cell>
        </row>
        <row r="1009">
          <cell r="B1009" t="str">
            <v>Nov 2017</v>
          </cell>
          <cell r="C1009" t="str">
            <v>LS</v>
          </cell>
          <cell r="E1009">
            <v>60</v>
          </cell>
          <cell r="G1009">
            <v>3993.0788888707943</v>
          </cell>
          <cell r="Q1009">
            <v>1851.6000000000001</v>
          </cell>
          <cell r="S1009">
            <v>-47.17</v>
          </cell>
          <cell r="T1009">
            <v>501.94</v>
          </cell>
          <cell r="U1009">
            <v>-0.16</v>
          </cell>
          <cell r="W1009">
            <v>2306.21</v>
          </cell>
          <cell r="AF1009" t="str">
            <v>20160201LGUM_420</v>
          </cell>
          <cell r="AH1009" t="str">
            <v>420</v>
          </cell>
        </row>
        <row r="1010">
          <cell r="B1010" t="str">
            <v>Nov 2017</v>
          </cell>
          <cell r="C1010" t="str">
            <v>LS</v>
          </cell>
          <cell r="E1010">
            <v>207</v>
          </cell>
          <cell r="G1010">
            <v>22853.067341922517</v>
          </cell>
          <cell r="Q1010">
            <v>7029.72</v>
          </cell>
          <cell r="S1010">
            <v>-179.08</v>
          </cell>
          <cell r="T1010">
            <v>1905.65</v>
          </cell>
          <cell r="U1010">
            <v>-0.6</v>
          </cell>
          <cell r="W1010">
            <v>8755.69</v>
          </cell>
          <cell r="AF1010" t="str">
            <v>20160201LGUM_421</v>
          </cell>
          <cell r="AH1010" t="str">
            <v>421</v>
          </cell>
        </row>
        <row r="1011">
          <cell r="B1011" t="str">
            <v>Nov 2017</v>
          </cell>
          <cell r="C1011" t="str">
            <v>LS</v>
          </cell>
          <cell r="E1011">
            <v>423</v>
          </cell>
          <cell r="G1011">
            <v>75367.862117121971</v>
          </cell>
          <cell r="Q1011">
            <v>16763.479999999996</v>
          </cell>
          <cell r="S1011">
            <v>-427.03</v>
          </cell>
          <cell r="T1011">
            <v>4544.34</v>
          </cell>
          <cell r="U1011">
            <v>-1.44</v>
          </cell>
          <cell r="W1011">
            <v>20879.349999999999</v>
          </cell>
          <cell r="AF1011" t="str">
            <v>20160201LGUM_422</v>
          </cell>
          <cell r="AH1011" t="str">
            <v>422</v>
          </cell>
        </row>
        <row r="1012">
          <cell r="B1012" t="str">
            <v>Nov 2017</v>
          </cell>
          <cell r="C1012" t="str">
            <v>LS</v>
          </cell>
          <cell r="E1012">
            <v>20</v>
          </cell>
          <cell r="G1012">
            <v>1449.8440900413514</v>
          </cell>
          <cell r="Q1012">
            <v>546.41</v>
          </cell>
          <cell r="S1012">
            <v>-13.92</v>
          </cell>
          <cell r="T1012">
            <v>148.12</v>
          </cell>
          <cell r="U1012">
            <v>-0.05</v>
          </cell>
          <cell r="W1012">
            <v>680.56</v>
          </cell>
          <cell r="AF1012" t="str">
            <v>20160201LGUM_423</v>
          </cell>
          <cell r="AH1012" t="str">
            <v>423</v>
          </cell>
        </row>
        <row r="1013">
          <cell r="B1013" t="str">
            <v>Nov 2017</v>
          </cell>
          <cell r="C1013" t="str">
            <v>LS</v>
          </cell>
          <cell r="E1013">
            <v>31</v>
          </cell>
          <cell r="G1013">
            <v>5599.1216515961587</v>
          </cell>
          <cell r="Q1013">
            <v>1093.3599999999999</v>
          </cell>
          <cell r="S1013">
            <v>-27.85</v>
          </cell>
          <cell r="T1013">
            <v>296.39999999999998</v>
          </cell>
          <cell r="U1013">
            <v>-0.09</v>
          </cell>
          <cell r="W1013">
            <v>1361.82</v>
          </cell>
          <cell r="AF1013" t="str">
            <v>20160201LGUM_425</v>
          </cell>
          <cell r="AH1013" t="str">
            <v>425</v>
          </cell>
        </row>
        <row r="1014">
          <cell r="B1014" t="str">
            <v>Nov 2017</v>
          </cell>
          <cell r="C1014" t="str">
            <v>RLS</v>
          </cell>
          <cell r="E1014">
            <v>33</v>
          </cell>
          <cell r="G1014">
            <v>1065.3550495883965</v>
          </cell>
          <cell r="Q1014">
            <v>1130.5900000000001</v>
          </cell>
          <cell r="S1014">
            <v>-28.8</v>
          </cell>
          <cell r="T1014">
            <v>306.48</v>
          </cell>
          <cell r="U1014">
            <v>-0.1</v>
          </cell>
          <cell r="W1014">
            <v>1408.17</v>
          </cell>
          <cell r="AF1014" t="str">
            <v>20160201LGUM_426</v>
          </cell>
          <cell r="AH1014" t="str">
            <v>426</v>
          </cell>
        </row>
        <row r="1015">
          <cell r="B1015" t="str">
            <v>Nov 2017</v>
          </cell>
          <cell r="C1015" t="str">
            <v>LS</v>
          </cell>
          <cell r="E1015">
            <v>52</v>
          </cell>
          <cell r="G1015">
            <v>1643.0898838106752</v>
          </cell>
          <cell r="Q1015">
            <v>1935.3400000000001</v>
          </cell>
          <cell r="S1015">
            <v>-49.3</v>
          </cell>
          <cell r="T1015">
            <v>524.64</v>
          </cell>
          <cell r="U1015">
            <v>-0.17</v>
          </cell>
          <cell r="W1015">
            <v>2410.5100000000002</v>
          </cell>
          <cell r="AF1015" t="str">
            <v>20160201LGUM_427</v>
          </cell>
          <cell r="AH1015" t="str">
            <v>427</v>
          </cell>
        </row>
        <row r="1016">
          <cell r="B1016" t="str">
            <v>Nov 2017</v>
          </cell>
          <cell r="C1016" t="str">
            <v>RLS</v>
          </cell>
          <cell r="E1016">
            <v>281</v>
          </cell>
          <cell r="G1016">
            <v>12643.081025519437</v>
          </cell>
          <cell r="Q1016">
            <v>10170.39</v>
          </cell>
          <cell r="S1016">
            <v>-259.08</v>
          </cell>
          <cell r="T1016">
            <v>2757.05</v>
          </cell>
          <cell r="U1016">
            <v>-0.87</v>
          </cell>
          <cell r="W1016">
            <v>12667.49</v>
          </cell>
          <cell r="AF1016" t="str">
            <v>20160201LGUM_428</v>
          </cell>
          <cell r="AH1016" t="str">
            <v>428</v>
          </cell>
        </row>
        <row r="1017">
          <cell r="B1017" t="str">
            <v>Nov 2017</v>
          </cell>
          <cell r="C1017" t="str">
            <v>LS</v>
          </cell>
          <cell r="E1017">
            <v>225</v>
          </cell>
          <cell r="G1017">
            <v>10122.875518175459</v>
          </cell>
          <cell r="Q1017">
            <v>9019.48</v>
          </cell>
          <cell r="S1017">
            <v>-229.76</v>
          </cell>
          <cell r="T1017">
            <v>2445.0500000000002</v>
          </cell>
          <cell r="U1017">
            <v>-0.78</v>
          </cell>
          <cell r="W1017">
            <v>11233.99</v>
          </cell>
          <cell r="AF1017" t="str">
            <v>20160201LGUM_429</v>
          </cell>
          <cell r="AH1017" t="str">
            <v>429</v>
          </cell>
        </row>
        <row r="1018">
          <cell r="B1018" t="str">
            <v>Nov 2017</v>
          </cell>
          <cell r="C1018" t="str">
            <v>RLS</v>
          </cell>
          <cell r="E1018">
            <v>13</v>
          </cell>
          <cell r="G1018">
            <v>449.57182073796048</v>
          </cell>
          <cell r="Q1018">
            <v>432.91000000000008</v>
          </cell>
          <cell r="S1018">
            <v>-11.03</v>
          </cell>
          <cell r="T1018">
            <v>117.35</v>
          </cell>
          <cell r="U1018">
            <v>-0.04</v>
          </cell>
          <cell r="W1018">
            <v>539.19000000000005</v>
          </cell>
          <cell r="AF1018" t="str">
            <v>20160201LGUM_430</v>
          </cell>
          <cell r="AH1018" t="str">
            <v>430</v>
          </cell>
        </row>
        <row r="1019">
          <cell r="B1019" t="str">
            <v>Nov 2017</v>
          </cell>
          <cell r="C1019" t="str">
            <v>LS</v>
          </cell>
          <cell r="E1019">
            <v>50</v>
          </cell>
          <cell r="G1019">
            <v>1491.8975788408936</v>
          </cell>
          <cell r="Q1019">
            <v>1886.8600000000001</v>
          </cell>
          <cell r="S1019">
            <v>-48.07</v>
          </cell>
          <cell r="T1019">
            <v>511.5</v>
          </cell>
          <cell r="U1019">
            <v>-0.16</v>
          </cell>
          <cell r="W1019">
            <v>2350.13</v>
          </cell>
          <cell r="AF1019" t="str">
            <v>20160201LGUM_431</v>
          </cell>
          <cell r="AH1019" t="str">
            <v>431</v>
          </cell>
        </row>
        <row r="1020">
          <cell r="B1020" t="str">
            <v>Nov 2017</v>
          </cell>
          <cell r="C1020" t="str">
            <v>RLS</v>
          </cell>
          <cell r="E1020">
            <v>10</v>
          </cell>
          <cell r="G1020">
            <v>408.51960548126476</v>
          </cell>
          <cell r="Q1020">
            <v>357.57</v>
          </cell>
          <cell r="S1020">
            <v>-9.11</v>
          </cell>
          <cell r="T1020">
            <v>96.93</v>
          </cell>
          <cell r="U1020">
            <v>-0.03</v>
          </cell>
          <cell r="W1020">
            <v>445.36</v>
          </cell>
          <cell r="AF1020" t="str">
            <v>20160201LGUM_432</v>
          </cell>
          <cell r="AH1020" t="str">
            <v>432</v>
          </cell>
        </row>
        <row r="1021">
          <cell r="B1021" t="str">
            <v>Nov 2017</v>
          </cell>
          <cell r="C1021" t="str">
            <v>LS</v>
          </cell>
          <cell r="E1021">
            <v>231</v>
          </cell>
          <cell r="G1021">
            <v>10046.778728919144</v>
          </cell>
          <cell r="Q1021">
            <v>9307.9500000000007</v>
          </cell>
          <cell r="S1021">
            <v>-237.11</v>
          </cell>
          <cell r="T1021">
            <v>2523.25</v>
          </cell>
          <cell r="U1021">
            <v>-0.8</v>
          </cell>
          <cell r="W1021">
            <v>11593.29</v>
          </cell>
          <cell r="AF1021" t="str">
            <v>20160201LGUM_433</v>
          </cell>
          <cell r="AH1021" t="str">
            <v>433</v>
          </cell>
        </row>
        <row r="1022">
          <cell r="B1022" t="str">
            <v>Nov 2017</v>
          </cell>
          <cell r="C1022" t="str">
            <v>LS</v>
          </cell>
          <cell r="E1022">
            <v>0</v>
          </cell>
          <cell r="G1022">
            <v>0</v>
          </cell>
          <cell r="Q1022">
            <v>0</v>
          </cell>
          <cell r="S1022">
            <v>0</v>
          </cell>
          <cell r="T1022">
            <v>0</v>
          </cell>
          <cell r="U1022">
            <v>0</v>
          </cell>
          <cell r="W1022">
            <v>0</v>
          </cell>
          <cell r="AF1022" t="str">
            <v>20160201LGUM_439</v>
          </cell>
          <cell r="AH1022" t="str">
            <v>439</v>
          </cell>
        </row>
        <row r="1023">
          <cell r="B1023" t="str">
            <v>Nov 2017</v>
          </cell>
          <cell r="C1023" t="str">
            <v>LS</v>
          </cell>
          <cell r="E1023">
            <v>22</v>
          </cell>
          <cell r="G1023">
            <v>2509.1914983726706</v>
          </cell>
          <cell r="Q1023">
            <v>426.15</v>
          </cell>
          <cell r="S1023">
            <v>-10.86</v>
          </cell>
          <cell r="T1023">
            <v>115.52</v>
          </cell>
          <cell r="U1023">
            <v>-0.04</v>
          </cell>
          <cell r="W1023">
            <v>530.77</v>
          </cell>
          <cell r="AF1023" t="str">
            <v>20160201LGUM_440</v>
          </cell>
          <cell r="AH1023" t="str">
            <v>440</v>
          </cell>
        </row>
        <row r="1024">
          <cell r="B1024" t="str">
            <v>Nov 2017</v>
          </cell>
          <cell r="C1024" t="str">
            <v>LS</v>
          </cell>
          <cell r="E1024">
            <v>38</v>
          </cell>
          <cell r="G1024">
            <v>6930.8154635816536</v>
          </cell>
          <cell r="Q1024">
            <v>894.90999999999985</v>
          </cell>
          <cell r="S1024">
            <v>-22.8</v>
          </cell>
          <cell r="T1024">
            <v>242.59</v>
          </cell>
          <cell r="U1024">
            <v>-0.08</v>
          </cell>
          <cell r="W1024">
            <v>1114.6199999999999</v>
          </cell>
          <cell r="AF1024" t="str">
            <v>20160201LGUM_441</v>
          </cell>
          <cell r="AH1024" t="str">
            <v>441</v>
          </cell>
        </row>
        <row r="1025">
          <cell r="B1025" t="str">
            <v>Nov 2017</v>
          </cell>
          <cell r="C1025" t="str">
            <v>LS</v>
          </cell>
          <cell r="E1025">
            <v>6378</v>
          </cell>
          <cell r="G1025">
            <v>482395.57001954591</v>
          </cell>
          <cell r="Q1025">
            <v>88949.36</v>
          </cell>
          <cell r="S1025">
            <v>-2265.9</v>
          </cell>
          <cell r="T1025">
            <v>24112.86</v>
          </cell>
          <cell r="U1025">
            <v>-7.65</v>
          </cell>
          <cell r="W1025">
            <v>110788.67</v>
          </cell>
          <cell r="AF1025" t="str">
            <v>20160201LGUM_452</v>
          </cell>
          <cell r="AH1025" t="str">
            <v>452</v>
          </cell>
        </row>
        <row r="1026">
          <cell r="B1026" t="str">
            <v>Nov 2017</v>
          </cell>
          <cell r="C1026" t="str">
            <v>LS</v>
          </cell>
          <cell r="E1026">
            <v>9408</v>
          </cell>
          <cell r="G1026">
            <v>1206437.4955960598</v>
          </cell>
          <cell r="Q1026">
            <v>153249.55000000002</v>
          </cell>
          <cell r="S1026">
            <v>-3903.89</v>
          </cell>
          <cell r="T1026">
            <v>41543.69</v>
          </cell>
          <cell r="U1026">
            <v>-13.18</v>
          </cell>
          <cell r="W1026">
            <v>190876.17</v>
          </cell>
          <cell r="AF1026" t="str">
            <v>20160201LGUM_453</v>
          </cell>
          <cell r="AH1026" t="str">
            <v>453</v>
          </cell>
        </row>
        <row r="1027">
          <cell r="B1027" t="str">
            <v>Nov 2017</v>
          </cell>
          <cell r="C1027" t="str">
            <v>LS</v>
          </cell>
          <cell r="E1027">
            <v>5256</v>
          </cell>
          <cell r="G1027">
            <v>1014450.3026700937</v>
          </cell>
          <cell r="Q1027">
            <v>100628.86</v>
          </cell>
          <cell r="S1027">
            <v>-2563.4299999999998</v>
          </cell>
          <cell r="T1027">
            <v>27279</v>
          </cell>
          <cell r="U1027">
            <v>-8.65</v>
          </cell>
          <cell r="W1027">
            <v>125335.78</v>
          </cell>
          <cell r="AF1027" t="str">
            <v>20160201LGUM_454</v>
          </cell>
          <cell r="AH1027" t="str">
            <v>454</v>
          </cell>
        </row>
        <row r="1028">
          <cell r="B1028" t="str">
            <v>Nov 2017</v>
          </cell>
          <cell r="C1028" t="str">
            <v>LS</v>
          </cell>
          <cell r="E1028">
            <v>384</v>
          </cell>
          <cell r="G1028">
            <v>26897.211181478473</v>
          </cell>
          <cell r="Q1028">
            <v>5860.17</v>
          </cell>
          <cell r="S1028">
            <v>-149.28</v>
          </cell>
          <cell r="T1028">
            <v>1588.61</v>
          </cell>
          <cell r="U1028">
            <v>-0.5</v>
          </cell>
          <cell r="W1028">
            <v>7299</v>
          </cell>
          <cell r="AF1028" t="str">
            <v>20160201LGUM_455</v>
          </cell>
          <cell r="AH1028" t="str">
            <v>455</v>
          </cell>
        </row>
        <row r="1029">
          <cell r="B1029" t="str">
            <v>Nov 2017</v>
          </cell>
          <cell r="C1029" t="str">
            <v>LS</v>
          </cell>
          <cell r="E1029">
            <v>12296</v>
          </cell>
          <cell r="G1029">
            <v>2234642.2929242323</v>
          </cell>
          <cell r="Q1029">
            <v>246389.02</v>
          </cell>
          <cell r="S1029">
            <v>-6276.53</v>
          </cell>
          <cell r="T1029">
            <v>66792.429999999993</v>
          </cell>
          <cell r="U1029">
            <v>-21.19</v>
          </cell>
          <cell r="W1029">
            <v>306883.73</v>
          </cell>
          <cell r="AF1029" t="str">
            <v>20160201LGUM_456</v>
          </cell>
          <cell r="AH1029" t="str">
            <v>456</v>
          </cell>
        </row>
        <row r="1030">
          <cell r="B1030" t="str">
            <v>Nov 2017</v>
          </cell>
          <cell r="C1030" t="str">
            <v>LS</v>
          </cell>
          <cell r="E1030">
            <v>3208</v>
          </cell>
          <cell r="G1030">
            <v>149823.564036711</v>
          </cell>
          <cell r="Q1030">
            <v>39919.269999999997</v>
          </cell>
          <cell r="S1030">
            <v>-1016.91</v>
          </cell>
          <cell r="T1030">
            <v>10821.52</v>
          </cell>
          <cell r="U1030">
            <v>-3.43</v>
          </cell>
          <cell r="W1030">
            <v>49720.45</v>
          </cell>
          <cell r="AF1030" t="str">
            <v>20160201LGUM_457</v>
          </cell>
          <cell r="AH1030" t="str">
            <v>457</v>
          </cell>
        </row>
        <row r="1031">
          <cell r="B1031" t="str">
            <v>Nov 2017</v>
          </cell>
          <cell r="C1031" t="str">
            <v>RLS</v>
          </cell>
          <cell r="E1031">
            <v>0</v>
          </cell>
          <cell r="G1031">
            <v>0</v>
          </cell>
          <cell r="Q1031">
            <v>0</v>
          </cell>
          <cell r="S1031">
            <v>0</v>
          </cell>
          <cell r="T1031">
            <v>0</v>
          </cell>
          <cell r="U1031">
            <v>0</v>
          </cell>
          <cell r="W1031">
            <v>0</v>
          </cell>
          <cell r="AF1031" t="str">
            <v>20160201LGUM_458</v>
          </cell>
          <cell r="AH1031" t="str">
            <v>458</v>
          </cell>
        </row>
        <row r="1032">
          <cell r="B1032" t="str">
            <v>Nov 2017</v>
          </cell>
          <cell r="C1032" t="str">
            <v>LS</v>
          </cell>
          <cell r="E1032">
            <v>34</v>
          </cell>
          <cell r="G1032">
            <v>1985.5254354640886</v>
          </cell>
          <cell r="Q1032">
            <v>473.67</v>
          </cell>
          <cell r="S1032">
            <v>-12.07</v>
          </cell>
          <cell r="T1032">
            <v>128.4</v>
          </cell>
          <cell r="U1032">
            <v>-0.04</v>
          </cell>
          <cell r="W1032">
            <v>589.96</v>
          </cell>
          <cell r="AF1032" t="str">
            <v>20160201LGUM_470</v>
          </cell>
          <cell r="AH1032" t="str">
            <v>470</v>
          </cell>
        </row>
        <row r="1033">
          <cell r="B1033" t="str">
            <v>Nov 2017</v>
          </cell>
          <cell r="C1033" t="str">
            <v>RLS</v>
          </cell>
          <cell r="E1033">
            <v>8</v>
          </cell>
          <cell r="G1033">
            <v>436.5552646809594</v>
          </cell>
          <cell r="Q1033">
            <v>128.72</v>
          </cell>
          <cell r="S1033">
            <v>-3.28</v>
          </cell>
          <cell r="T1033">
            <v>34.89</v>
          </cell>
          <cell r="U1033">
            <v>-0.01</v>
          </cell>
          <cell r="W1033">
            <v>160.32</v>
          </cell>
          <cell r="AF1033" t="str">
            <v>20160201LGUM_471</v>
          </cell>
          <cell r="AH1033" t="str">
            <v>471</v>
          </cell>
        </row>
        <row r="1034">
          <cell r="B1034" t="str">
            <v>Nov 2017</v>
          </cell>
          <cell r="C1034" t="str">
            <v>LS</v>
          </cell>
          <cell r="E1034">
            <v>588</v>
          </cell>
          <cell r="G1034">
            <v>78619.998584286557</v>
          </cell>
          <cell r="Q1034">
            <v>11804.61</v>
          </cell>
          <cell r="S1034">
            <v>-300.70999999999998</v>
          </cell>
          <cell r="T1034">
            <v>3200.05</v>
          </cell>
          <cell r="U1034">
            <v>-1.02</v>
          </cell>
          <cell r="W1034">
            <v>14702.93</v>
          </cell>
          <cell r="AF1034" t="str">
            <v>20160201LGUM_473</v>
          </cell>
          <cell r="AH1034" t="str">
            <v>473</v>
          </cell>
        </row>
        <row r="1035">
          <cell r="B1035" t="str">
            <v>Nov 2017</v>
          </cell>
          <cell r="C1035" t="str">
            <v>RLS</v>
          </cell>
          <cell r="E1035">
            <v>45</v>
          </cell>
          <cell r="G1035">
            <v>6006.6399835345765</v>
          </cell>
          <cell r="Q1035">
            <v>1024.8700000000001</v>
          </cell>
          <cell r="S1035">
            <v>-26.11</v>
          </cell>
          <cell r="T1035">
            <v>277.82</v>
          </cell>
          <cell r="U1035">
            <v>-0.09</v>
          </cell>
          <cell r="W1035">
            <v>1276.49</v>
          </cell>
          <cell r="AF1035" t="str">
            <v>20160201LGUM_474</v>
          </cell>
          <cell r="AH1035" t="str">
            <v>474</v>
          </cell>
        </row>
        <row r="1036">
          <cell r="B1036" t="str">
            <v>Nov 2017</v>
          </cell>
          <cell r="C1036" t="str">
            <v>RLS</v>
          </cell>
          <cell r="E1036">
            <v>2</v>
          </cell>
          <cell r="G1036">
            <v>271.34513011133032</v>
          </cell>
          <cell r="Q1036">
            <v>59.28</v>
          </cell>
          <cell r="S1036">
            <v>-1.51</v>
          </cell>
          <cell r="T1036">
            <v>16.07</v>
          </cell>
          <cell r="U1036">
            <v>-0.01</v>
          </cell>
          <cell r="W1036">
            <v>73.83</v>
          </cell>
          <cell r="AF1036" t="str">
            <v>20160201LGUM_475</v>
          </cell>
          <cell r="AH1036" t="str">
            <v>475</v>
          </cell>
        </row>
        <row r="1037">
          <cell r="B1037" t="str">
            <v>Nov 2017</v>
          </cell>
          <cell r="C1037" t="str">
            <v>LS</v>
          </cell>
          <cell r="E1037">
            <v>508</v>
          </cell>
          <cell r="G1037">
            <v>212604.41644671292</v>
          </cell>
          <cell r="Q1037">
            <v>21490.120000000003</v>
          </cell>
          <cell r="S1037">
            <v>-547.44000000000005</v>
          </cell>
          <cell r="T1037">
            <v>5825.66</v>
          </cell>
          <cell r="U1037">
            <v>-1.85</v>
          </cell>
          <cell r="W1037">
            <v>26766.49</v>
          </cell>
          <cell r="AF1037" t="str">
            <v>20160201LGUM_476</v>
          </cell>
          <cell r="AH1037" t="str">
            <v>476</v>
          </cell>
        </row>
        <row r="1038">
          <cell r="B1038" t="str">
            <v>Nov 2017</v>
          </cell>
          <cell r="C1038" t="str">
            <v>RLS</v>
          </cell>
          <cell r="E1038">
            <v>58</v>
          </cell>
          <cell r="G1038">
            <v>23900.399467739684</v>
          </cell>
          <cell r="Q1038">
            <v>2657.3</v>
          </cell>
          <cell r="S1038">
            <v>-67.69</v>
          </cell>
          <cell r="T1038">
            <v>720.35</v>
          </cell>
          <cell r="U1038">
            <v>-0.23</v>
          </cell>
          <cell r="W1038">
            <v>3309.73</v>
          </cell>
          <cell r="AF1038" t="str">
            <v>20160201LGUM_477</v>
          </cell>
          <cell r="AH1038" t="str">
            <v>477</v>
          </cell>
        </row>
        <row r="1039">
          <cell r="B1039" t="str">
            <v>Nov 2017</v>
          </cell>
          <cell r="C1039" t="str">
            <v>LS</v>
          </cell>
          <cell r="E1039">
            <v>0</v>
          </cell>
          <cell r="G1039">
            <v>0</v>
          </cell>
          <cell r="Q1039">
            <v>0</v>
          </cell>
          <cell r="S1039">
            <v>0</v>
          </cell>
          <cell r="T1039">
            <v>0</v>
          </cell>
          <cell r="U1039">
            <v>0</v>
          </cell>
          <cell r="W1039">
            <v>0</v>
          </cell>
          <cell r="AF1039" t="str">
            <v>20160201LGUM_479</v>
          </cell>
          <cell r="AH1039" t="str">
            <v>479</v>
          </cell>
        </row>
        <row r="1040">
          <cell r="B1040" t="str">
            <v>Nov 2017</v>
          </cell>
          <cell r="C1040" t="str">
            <v>LS</v>
          </cell>
          <cell r="E1040">
            <v>19</v>
          </cell>
          <cell r="G1040">
            <v>1165.4824038730201</v>
          </cell>
          <cell r="Q1040">
            <v>472.15000000000009</v>
          </cell>
          <cell r="S1040">
            <v>-12.03</v>
          </cell>
          <cell r="T1040">
            <v>127.99</v>
          </cell>
          <cell r="U1040">
            <v>-0.04</v>
          </cell>
          <cell r="W1040">
            <v>588.07000000000005</v>
          </cell>
          <cell r="AF1040" t="str">
            <v>20160201LGUM_480</v>
          </cell>
          <cell r="AH1040" t="str">
            <v>480</v>
          </cell>
        </row>
        <row r="1041">
          <cell r="B1041" t="str">
            <v>Nov 2017</v>
          </cell>
          <cell r="C1041" t="str">
            <v>LS</v>
          </cell>
          <cell r="E1041">
            <v>6</v>
          </cell>
          <cell r="G1041">
            <v>756.96279839175531</v>
          </cell>
          <cell r="Q1041">
            <v>130.01</v>
          </cell>
          <cell r="S1041">
            <v>-3.31</v>
          </cell>
          <cell r="T1041">
            <v>35.25</v>
          </cell>
          <cell r="U1041">
            <v>-0.01</v>
          </cell>
          <cell r="W1041">
            <v>161.94</v>
          </cell>
          <cell r="AF1041" t="str">
            <v>20160201LGUM_481</v>
          </cell>
          <cell r="AH1041" t="str">
            <v>481</v>
          </cell>
        </row>
        <row r="1042">
          <cell r="B1042" t="str">
            <v>Nov 2017</v>
          </cell>
          <cell r="C1042" t="str">
            <v>LS</v>
          </cell>
          <cell r="E1042">
            <v>89</v>
          </cell>
          <cell r="G1042">
            <v>11697.878801072589</v>
          </cell>
          <cell r="Q1042">
            <v>2797.2700000000004</v>
          </cell>
          <cell r="S1042">
            <v>-71.260000000000005</v>
          </cell>
          <cell r="T1042">
            <v>758.3</v>
          </cell>
          <cell r="U1042">
            <v>-0.24</v>
          </cell>
          <cell r="W1042">
            <v>3484.07</v>
          </cell>
          <cell r="AF1042" t="str">
            <v>20160201LGUM_482</v>
          </cell>
          <cell r="AH1042" t="str">
            <v>482</v>
          </cell>
        </row>
        <row r="1043">
          <cell r="B1043" t="str">
            <v>Nov 2017</v>
          </cell>
          <cell r="C1043" t="str">
            <v>LS</v>
          </cell>
          <cell r="E1043">
            <v>5</v>
          </cell>
          <cell r="G1043">
            <v>1778.2618120949173</v>
          </cell>
          <cell r="Q1043">
            <v>225.05</v>
          </cell>
          <cell r="S1043">
            <v>-5.73</v>
          </cell>
          <cell r="T1043">
            <v>61.01</v>
          </cell>
          <cell r="U1043">
            <v>-0.02</v>
          </cell>
          <cell r="W1043">
            <v>280.31</v>
          </cell>
          <cell r="AF1043" t="str">
            <v>20160201LGUM_483</v>
          </cell>
          <cell r="AH1043" t="str">
            <v>483</v>
          </cell>
        </row>
        <row r="1044">
          <cell r="B1044" t="str">
            <v>Nov 2017</v>
          </cell>
          <cell r="C1044" t="str">
            <v>LS</v>
          </cell>
          <cell r="E1044">
            <v>56</v>
          </cell>
          <cell r="G1044">
            <v>19165.376883619829</v>
          </cell>
          <cell r="Q1044">
            <v>3066.56</v>
          </cell>
          <cell r="S1044">
            <v>-78.12</v>
          </cell>
          <cell r="T1044">
            <v>831.3</v>
          </cell>
          <cell r="U1044">
            <v>-0.26</v>
          </cell>
          <cell r="W1044">
            <v>3819.48</v>
          </cell>
          <cell r="AF1044" t="str">
            <v>20160201LGUM_484</v>
          </cell>
          <cell r="AH1044" t="str">
            <v>484</v>
          </cell>
        </row>
        <row r="1045">
          <cell r="B1045" t="str">
            <v>Nov 2017</v>
          </cell>
          <cell r="C1045" t="str">
            <v>ODL</v>
          </cell>
          <cell r="E1045">
            <v>0</v>
          </cell>
          <cell r="G1045">
            <v>0</v>
          </cell>
          <cell r="Q1045">
            <v>0</v>
          </cell>
          <cell r="S1045">
            <v>0</v>
          </cell>
          <cell r="T1045">
            <v>0</v>
          </cell>
          <cell r="U1045">
            <v>0</v>
          </cell>
          <cell r="W1045">
            <v>0</v>
          </cell>
          <cell r="AF1045" t="str">
            <v>20160201ODL</v>
          </cell>
          <cell r="AH1045" t="str">
            <v>ODL</v>
          </cell>
        </row>
        <row r="1046">
          <cell r="B1046" t="str">
            <v>Nov 2017</v>
          </cell>
          <cell r="C1046" t="str">
            <v>RLS</v>
          </cell>
          <cell r="E1046">
            <v>0</v>
          </cell>
          <cell r="G1046">
            <v>0</v>
          </cell>
          <cell r="Q1046">
            <v>0</v>
          </cell>
          <cell r="S1046">
            <v>0</v>
          </cell>
          <cell r="T1046">
            <v>0</v>
          </cell>
          <cell r="U1046">
            <v>0</v>
          </cell>
          <cell r="W1046">
            <v>0</v>
          </cell>
          <cell r="AF1046" t="str">
            <v>20160201LGUM_204CU</v>
          </cell>
          <cell r="AH1046" t="str">
            <v>4CU</v>
          </cell>
        </row>
        <row r="1047">
          <cell r="B1047" t="str">
            <v>Nov 2017</v>
          </cell>
          <cell r="C1047" t="str">
            <v>RLS</v>
          </cell>
          <cell r="E1047">
            <v>0</v>
          </cell>
          <cell r="G1047">
            <v>0</v>
          </cell>
          <cell r="Q1047">
            <v>0</v>
          </cell>
          <cell r="S1047">
            <v>0</v>
          </cell>
          <cell r="T1047">
            <v>0</v>
          </cell>
          <cell r="U1047">
            <v>0</v>
          </cell>
          <cell r="W1047">
            <v>0</v>
          </cell>
          <cell r="AF1047" t="str">
            <v>20160201LGUM_207CU</v>
          </cell>
          <cell r="AH1047" t="str">
            <v>7CU</v>
          </cell>
        </row>
        <row r="1048">
          <cell r="B1048" t="str">
            <v>Nov 2017</v>
          </cell>
          <cell r="C1048" t="str">
            <v>RLS</v>
          </cell>
          <cell r="E1048">
            <v>0</v>
          </cell>
          <cell r="G1048">
            <v>0</v>
          </cell>
          <cell r="Q1048">
            <v>0</v>
          </cell>
          <cell r="S1048">
            <v>0</v>
          </cell>
          <cell r="T1048">
            <v>0</v>
          </cell>
          <cell r="U1048">
            <v>0</v>
          </cell>
          <cell r="W1048">
            <v>0</v>
          </cell>
          <cell r="AF1048" t="str">
            <v>20160201LGUM_209CU</v>
          </cell>
          <cell r="AH1048" t="str">
            <v>9CU</v>
          </cell>
        </row>
        <row r="1049">
          <cell r="B1049" t="str">
            <v>Nov 2017</v>
          </cell>
          <cell r="C1049" t="str">
            <v>RLS</v>
          </cell>
          <cell r="E1049">
            <v>0</v>
          </cell>
          <cell r="G1049">
            <v>0</v>
          </cell>
          <cell r="Q1049">
            <v>0</v>
          </cell>
          <cell r="S1049">
            <v>0</v>
          </cell>
          <cell r="T1049">
            <v>0</v>
          </cell>
          <cell r="U1049">
            <v>0</v>
          </cell>
          <cell r="W1049">
            <v>0</v>
          </cell>
          <cell r="AF1049" t="str">
            <v>20160201LGUM_210CU</v>
          </cell>
          <cell r="AH1049" t="str">
            <v>0CU</v>
          </cell>
        </row>
        <row r="1050">
          <cell r="B1050" t="str">
            <v>Nov 2017</v>
          </cell>
          <cell r="C1050" t="str">
            <v>RLS</v>
          </cell>
          <cell r="E1050">
            <v>0</v>
          </cell>
          <cell r="G1050">
            <v>0</v>
          </cell>
          <cell r="Q1050">
            <v>0</v>
          </cell>
          <cell r="S1050">
            <v>0</v>
          </cell>
          <cell r="T1050">
            <v>0</v>
          </cell>
          <cell r="U1050">
            <v>0</v>
          </cell>
          <cell r="W1050">
            <v>0</v>
          </cell>
          <cell r="AF1050" t="str">
            <v>20160201LGUM_252CU</v>
          </cell>
          <cell r="AH1050" t="str">
            <v>2CU</v>
          </cell>
        </row>
        <row r="1051">
          <cell r="B1051" t="str">
            <v>Nov 2017</v>
          </cell>
          <cell r="C1051" t="str">
            <v>RLS</v>
          </cell>
          <cell r="E1051">
            <v>0</v>
          </cell>
          <cell r="G1051">
            <v>0</v>
          </cell>
          <cell r="Q1051">
            <v>0</v>
          </cell>
          <cell r="S1051">
            <v>0</v>
          </cell>
          <cell r="T1051">
            <v>0</v>
          </cell>
          <cell r="U1051">
            <v>0</v>
          </cell>
          <cell r="W1051">
            <v>0</v>
          </cell>
          <cell r="AF1051" t="str">
            <v>20160201LGUM_267CU</v>
          </cell>
          <cell r="AH1051" t="str">
            <v>7CU</v>
          </cell>
        </row>
        <row r="1052">
          <cell r="B1052" t="str">
            <v>Nov 2017</v>
          </cell>
          <cell r="C1052" t="str">
            <v>RLS</v>
          </cell>
          <cell r="E1052">
            <v>0</v>
          </cell>
          <cell r="G1052">
            <v>0</v>
          </cell>
          <cell r="Q1052">
            <v>0</v>
          </cell>
          <cell r="S1052">
            <v>0</v>
          </cell>
          <cell r="T1052">
            <v>0</v>
          </cell>
          <cell r="U1052">
            <v>0</v>
          </cell>
          <cell r="W1052">
            <v>0</v>
          </cell>
          <cell r="AF1052" t="str">
            <v>20160201LGUM_276CU</v>
          </cell>
          <cell r="AH1052" t="str">
            <v>6CU</v>
          </cell>
        </row>
        <row r="1053">
          <cell r="B1053" t="str">
            <v>Nov 2017</v>
          </cell>
          <cell r="C1053" t="str">
            <v>RLS</v>
          </cell>
          <cell r="E1053">
            <v>0</v>
          </cell>
          <cell r="G1053">
            <v>0</v>
          </cell>
          <cell r="Q1053">
            <v>0</v>
          </cell>
          <cell r="S1053">
            <v>0</v>
          </cell>
          <cell r="T1053">
            <v>0</v>
          </cell>
          <cell r="U1053">
            <v>0</v>
          </cell>
          <cell r="W1053">
            <v>0</v>
          </cell>
          <cell r="AF1053" t="str">
            <v>20160201LGUM_315CU</v>
          </cell>
          <cell r="AH1053" t="str">
            <v>5CU</v>
          </cell>
        </row>
        <row r="1054">
          <cell r="B1054" t="str">
            <v>Nov 2017</v>
          </cell>
          <cell r="C1054" t="str">
            <v>LS</v>
          </cell>
          <cell r="E1054">
            <v>0</v>
          </cell>
          <cell r="G1054">
            <v>0</v>
          </cell>
          <cell r="Q1054">
            <v>0</v>
          </cell>
          <cell r="S1054">
            <v>0</v>
          </cell>
          <cell r="T1054">
            <v>0</v>
          </cell>
          <cell r="U1054">
            <v>0</v>
          </cell>
          <cell r="W1054">
            <v>0</v>
          </cell>
          <cell r="AF1054" t="str">
            <v>20160201LGUM_412CU</v>
          </cell>
          <cell r="AH1054" t="str">
            <v>2CU</v>
          </cell>
        </row>
        <row r="1055">
          <cell r="B1055" t="str">
            <v>Nov 2017</v>
          </cell>
          <cell r="C1055" t="str">
            <v>LS</v>
          </cell>
          <cell r="E1055">
            <v>0</v>
          </cell>
          <cell r="G1055">
            <v>0</v>
          </cell>
          <cell r="Q1055">
            <v>0</v>
          </cell>
          <cell r="S1055">
            <v>0</v>
          </cell>
          <cell r="T1055">
            <v>0</v>
          </cell>
          <cell r="U1055">
            <v>0</v>
          </cell>
          <cell r="W1055">
            <v>0</v>
          </cell>
          <cell r="AF1055" t="str">
            <v>20160201LGUM_415CU</v>
          </cell>
          <cell r="AH1055" t="str">
            <v>5CU</v>
          </cell>
        </row>
        <row r="1056">
          <cell r="B1056" t="str">
            <v>Nov 2017</v>
          </cell>
          <cell r="C1056" t="str">
            <v>LS</v>
          </cell>
          <cell r="E1056">
            <v>559</v>
          </cell>
          <cell r="G1056">
            <v>71759.272268704139</v>
          </cell>
          <cell r="Q1056">
            <v>16518.45</v>
          </cell>
          <cell r="S1056">
            <v>-420.79</v>
          </cell>
          <cell r="T1056">
            <v>4477.91</v>
          </cell>
          <cell r="U1056">
            <v>-1.42</v>
          </cell>
          <cell r="W1056">
            <v>20574.150000000001</v>
          </cell>
          <cell r="AF1056" t="str">
            <v>20160201LGUM_424</v>
          </cell>
          <cell r="AH1056" t="str">
            <v>424</v>
          </cell>
        </row>
        <row r="1057">
          <cell r="B1057" t="str">
            <v>Nov 2017</v>
          </cell>
          <cell r="C1057" t="str">
            <v>LS</v>
          </cell>
          <cell r="E1057">
            <v>2</v>
          </cell>
          <cell r="G1057">
            <v>151.19230496978182</v>
          </cell>
          <cell r="Q1057">
            <v>43.38</v>
          </cell>
          <cell r="S1057">
            <v>-1.1100000000000001</v>
          </cell>
          <cell r="T1057">
            <v>11.76</v>
          </cell>
          <cell r="U1057">
            <v>0</v>
          </cell>
          <cell r="W1057">
            <v>54.03</v>
          </cell>
          <cell r="AF1057" t="str">
            <v>20160201LGUM_444</v>
          </cell>
          <cell r="AH1057" t="str">
            <v>444</v>
          </cell>
        </row>
        <row r="1058">
          <cell r="B1058" t="str">
            <v>Nov 2017</v>
          </cell>
          <cell r="C1058" t="str">
            <v>LS</v>
          </cell>
          <cell r="E1058">
            <v>0</v>
          </cell>
          <cell r="G1058">
            <v>7.0089147999236605</v>
          </cell>
          <cell r="Q1058">
            <v>0</v>
          </cell>
          <cell r="S1058">
            <v>0</v>
          </cell>
          <cell r="T1058">
            <v>0</v>
          </cell>
          <cell r="U1058">
            <v>0</v>
          </cell>
          <cell r="W1058">
            <v>0</v>
          </cell>
          <cell r="AF1058" t="str">
            <v>20160201LGUM_445</v>
          </cell>
          <cell r="AH1058" t="str">
            <v>445</v>
          </cell>
        </row>
        <row r="1059">
          <cell r="B1059" t="str">
            <v>Nov 2017</v>
          </cell>
          <cell r="C1059" t="str">
            <v>LS</v>
          </cell>
          <cell r="E1059">
            <v>0</v>
          </cell>
          <cell r="G1059">
            <v>0</v>
          </cell>
          <cell r="Q1059">
            <v>0</v>
          </cell>
          <cell r="S1059">
            <v>0</v>
          </cell>
          <cell r="T1059">
            <v>0</v>
          </cell>
          <cell r="U1059">
            <v>0</v>
          </cell>
          <cell r="W1059">
            <v>0</v>
          </cell>
          <cell r="AF1059" t="str">
            <v>20160201LGUM_452CU</v>
          </cell>
          <cell r="AH1059" t="str">
            <v>2CU</v>
          </cell>
        </row>
        <row r="1060">
          <cell r="B1060" t="str">
            <v>Nov 2017</v>
          </cell>
          <cell r="C1060" t="str">
            <v>LS</v>
          </cell>
          <cell r="E1060">
            <v>0</v>
          </cell>
          <cell r="G1060">
            <v>0</v>
          </cell>
          <cell r="Q1060">
            <v>0</v>
          </cell>
          <cell r="S1060">
            <v>0</v>
          </cell>
          <cell r="T1060">
            <v>0</v>
          </cell>
          <cell r="U1060">
            <v>0</v>
          </cell>
          <cell r="W1060">
            <v>0</v>
          </cell>
          <cell r="AF1060" t="str">
            <v>20160201LGUM_453CU</v>
          </cell>
          <cell r="AH1060" t="str">
            <v>3CU</v>
          </cell>
        </row>
        <row r="1061">
          <cell r="B1061" t="str">
            <v>Nov 2017</v>
          </cell>
          <cell r="C1061" t="str">
            <v>LS</v>
          </cell>
          <cell r="E1061">
            <v>0</v>
          </cell>
          <cell r="G1061">
            <v>0</v>
          </cell>
          <cell r="Q1061">
            <v>0</v>
          </cell>
          <cell r="S1061">
            <v>0</v>
          </cell>
          <cell r="T1061">
            <v>0</v>
          </cell>
          <cell r="U1061">
            <v>0</v>
          </cell>
          <cell r="W1061">
            <v>0</v>
          </cell>
          <cell r="AF1061" t="str">
            <v>20160201LGUM_454CU</v>
          </cell>
          <cell r="AH1061" t="str">
            <v>4CU</v>
          </cell>
        </row>
        <row r="1062">
          <cell r="B1062" t="str">
            <v>Nov 2017</v>
          </cell>
          <cell r="C1062" t="str">
            <v>LS</v>
          </cell>
          <cell r="E1062">
            <v>0</v>
          </cell>
          <cell r="G1062">
            <v>0</v>
          </cell>
          <cell r="Q1062">
            <v>0</v>
          </cell>
          <cell r="S1062">
            <v>0</v>
          </cell>
          <cell r="T1062">
            <v>0</v>
          </cell>
          <cell r="U1062">
            <v>0</v>
          </cell>
          <cell r="W1062">
            <v>0</v>
          </cell>
          <cell r="AF1062" t="str">
            <v>20160201LGUM_456CU</v>
          </cell>
          <cell r="AH1062" t="str">
            <v>6CU</v>
          </cell>
        </row>
        <row r="1063">
          <cell r="B1063" t="str">
            <v>Nov 2017</v>
          </cell>
          <cell r="C1063" t="str">
            <v>LS</v>
          </cell>
          <cell r="E1063">
            <v>0</v>
          </cell>
          <cell r="G1063">
            <v>0</v>
          </cell>
          <cell r="Q1063">
            <v>0</v>
          </cell>
          <cell r="S1063">
            <v>0</v>
          </cell>
          <cell r="T1063">
            <v>0</v>
          </cell>
          <cell r="U1063">
            <v>0</v>
          </cell>
          <cell r="W1063">
            <v>0</v>
          </cell>
          <cell r="AF1063" t="str">
            <v>20160201LGUM_490</v>
          </cell>
          <cell r="AH1063" t="str">
            <v>490</v>
          </cell>
        </row>
        <row r="1064">
          <cell r="B1064" t="str">
            <v>Nov 2017</v>
          </cell>
          <cell r="C1064" t="str">
            <v>LS</v>
          </cell>
          <cell r="E1064">
            <v>0</v>
          </cell>
          <cell r="G1064">
            <v>0</v>
          </cell>
          <cell r="Q1064">
            <v>0</v>
          </cell>
          <cell r="S1064">
            <v>0</v>
          </cell>
          <cell r="T1064">
            <v>0</v>
          </cell>
          <cell r="U1064">
            <v>0</v>
          </cell>
          <cell r="W1064">
            <v>0</v>
          </cell>
          <cell r="AF1064" t="str">
            <v>20160201LGUM_491</v>
          </cell>
          <cell r="AH1064" t="str">
            <v>491</v>
          </cell>
        </row>
        <row r="1065">
          <cell r="B1065" t="str">
            <v>Nov 2017</v>
          </cell>
          <cell r="C1065" t="str">
            <v>LS</v>
          </cell>
          <cell r="E1065">
            <v>0</v>
          </cell>
          <cell r="G1065">
            <v>0</v>
          </cell>
          <cell r="Q1065">
            <v>0</v>
          </cell>
          <cell r="S1065">
            <v>0</v>
          </cell>
          <cell r="T1065">
            <v>0</v>
          </cell>
          <cell r="U1065">
            <v>0</v>
          </cell>
          <cell r="W1065">
            <v>0</v>
          </cell>
          <cell r="AF1065" t="str">
            <v>20160201LGUM_492</v>
          </cell>
          <cell r="AH1065" t="str">
            <v>492</v>
          </cell>
        </row>
        <row r="1066">
          <cell r="B1066" t="str">
            <v>Nov 2017</v>
          </cell>
          <cell r="C1066" t="str">
            <v>LS</v>
          </cell>
          <cell r="E1066">
            <v>0</v>
          </cell>
          <cell r="G1066">
            <v>0</v>
          </cell>
          <cell r="Q1066">
            <v>0</v>
          </cell>
          <cell r="S1066">
            <v>0</v>
          </cell>
          <cell r="T1066">
            <v>0</v>
          </cell>
          <cell r="U1066">
            <v>0</v>
          </cell>
          <cell r="W1066">
            <v>0</v>
          </cell>
          <cell r="AF1066" t="str">
            <v>20160201LGUM_493</v>
          </cell>
          <cell r="AH1066" t="str">
            <v>493</v>
          </cell>
        </row>
        <row r="1067">
          <cell r="B1067" t="str">
            <v>Nov 2017</v>
          </cell>
          <cell r="C1067" t="str">
            <v>LS</v>
          </cell>
          <cell r="E1067">
            <v>0</v>
          </cell>
          <cell r="G1067">
            <v>0</v>
          </cell>
          <cell r="Q1067">
            <v>0</v>
          </cell>
          <cell r="S1067">
            <v>0</v>
          </cell>
          <cell r="T1067">
            <v>0</v>
          </cell>
          <cell r="U1067">
            <v>0</v>
          </cell>
          <cell r="W1067">
            <v>0</v>
          </cell>
          <cell r="AF1067" t="str">
            <v>20160201LGUM_496</v>
          </cell>
          <cell r="AH1067" t="str">
            <v>496</v>
          </cell>
        </row>
        <row r="1068">
          <cell r="B1068" t="str">
            <v>Nov 2017</v>
          </cell>
          <cell r="C1068" t="str">
            <v>LS</v>
          </cell>
          <cell r="E1068">
            <v>0</v>
          </cell>
          <cell r="G1068">
            <v>0</v>
          </cell>
          <cell r="Q1068">
            <v>0</v>
          </cell>
          <cell r="S1068">
            <v>0</v>
          </cell>
          <cell r="T1068">
            <v>0</v>
          </cell>
          <cell r="U1068">
            <v>0</v>
          </cell>
          <cell r="W1068">
            <v>0</v>
          </cell>
          <cell r="AF1068" t="str">
            <v>20160201LGUM_497</v>
          </cell>
          <cell r="AH1068" t="str">
            <v>497</v>
          </cell>
        </row>
        <row r="1069">
          <cell r="B1069" t="str">
            <v>Nov 2017</v>
          </cell>
          <cell r="C1069" t="str">
            <v>LS</v>
          </cell>
          <cell r="E1069">
            <v>0</v>
          </cell>
          <cell r="G1069">
            <v>0</v>
          </cell>
          <cell r="Q1069">
            <v>0</v>
          </cell>
          <cell r="S1069">
            <v>0</v>
          </cell>
          <cell r="T1069">
            <v>0</v>
          </cell>
          <cell r="U1069">
            <v>0</v>
          </cell>
          <cell r="W1069">
            <v>0</v>
          </cell>
          <cell r="AF1069" t="str">
            <v>20160201LGUM_498</v>
          </cell>
          <cell r="AH1069" t="str">
            <v>498</v>
          </cell>
        </row>
        <row r="1070">
          <cell r="B1070" t="str">
            <v>Nov 2017</v>
          </cell>
          <cell r="C1070" t="str">
            <v>LS</v>
          </cell>
          <cell r="E1070">
            <v>0</v>
          </cell>
          <cell r="G1070">
            <v>0</v>
          </cell>
          <cell r="Q1070">
            <v>0</v>
          </cell>
          <cell r="S1070">
            <v>0</v>
          </cell>
          <cell r="T1070">
            <v>0</v>
          </cell>
          <cell r="U1070">
            <v>0</v>
          </cell>
          <cell r="W1070">
            <v>0</v>
          </cell>
          <cell r="AF1070" t="str">
            <v>20160201LGUM_499</v>
          </cell>
          <cell r="AH1070" t="str">
            <v>499</v>
          </cell>
        </row>
        <row r="1071">
          <cell r="B1071" t="str">
            <v>Dec 2017</v>
          </cell>
          <cell r="C1071" t="str">
            <v>RLS</v>
          </cell>
          <cell r="E1071">
            <v>69</v>
          </cell>
          <cell r="G1071">
            <v>3733.3927312598562</v>
          </cell>
          <cell r="Q1071">
            <v>638.08000000000004</v>
          </cell>
          <cell r="S1071">
            <v>-17.96</v>
          </cell>
          <cell r="T1071">
            <v>126.66</v>
          </cell>
          <cell r="U1071">
            <v>-0.66</v>
          </cell>
          <cell r="W1071">
            <v>746.12</v>
          </cell>
          <cell r="AF1071" t="str">
            <v>20160201LGUM_201</v>
          </cell>
          <cell r="AH1071" t="str">
            <v>201</v>
          </cell>
        </row>
        <row r="1072">
          <cell r="B1072" t="str">
            <v>Dec 2017</v>
          </cell>
          <cell r="C1072" t="str">
            <v>RLS</v>
          </cell>
          <cell r="E1072">
            <v>3214</v>
          </cell>
          <cell r="G1072">
            <v>419086.07777838659</v>
          </cell>
          <cell r="Q1072">
            <v>38031.43</v>
          </cell>
          <cell r="S1072">
            <v>-1070.72</v>
          </cell>
          <cell r="T1072">
            <v>7548.93</v>
          </cell>
          <cell r="U1072">
            <v>-39.49</v>
          </cell>
          <cell r="W1072">
            <v>44470.15</v>
          </cell>
          <cell r="AF1072" t="str">
            <v>20160201LGUM_203</v>
          </cell>
          <cell r="AH1072" t="str">
            <v>203</v>
          </cell>
        </row>
        <row r="1073">
          <cell r="B1073" t="str">
            <v>Dec 2017</v>
          </cell>
          <cell r="C1073" t="str">
            <v>RLS</v>
          </cell>
          <cell r="E1073">
            <v>3232</v>
          </cell>
          <cell r="G1073">
            <v>648416.50594148005</v>
          </cell>
          <cell r="Q1073">
            <v>47308.07</v>
          </cell>
          <cell r="S1073">
            <v>-1331.9</v>
          </cell>
          <cell r="T1073">
            <v>9390.27</v>
          </cell>
          <cell r="U1073">
            <v>-49.13</v>
          </cell>
          <cell r="W1073">
            <v>55317.31</v>
          </cell>
          <cell r="AF1073" t="str">
            <v>20160201LGUM_204</v>
          </cell>
          <cell r="AH1073" t="str">
            <v>204</v>
          </cell>
        </row>
        <row r="1074">
          <cell r="B1074" t="str">
            <v>Dec 2017</v>
          </cell>
          <cell r="C1074" t="str">
            <v>RLS</v>
          </cell>
          <cell r="E1074">
            <v>70</v>
          </cell>
          <cell r="G1074">
            <v>3814.9523758531896</v>
          </cell>
          <cell r="Q1074">
            <v>915.59999999999991</v>
          </cell>
          <cell r="S1074">
            <v>-25.78</v>
          </cell>
          <cell r="T1074">
            <v>181.74</v>
          </cell>
          <cell r="U1074">
            <v>-0.95</v>
          </cell>
          <cell r="W1074">
            <v>1070.6099999999999</v>
          </cell>
          <cell r="AF1074" t="str">
            <v>20160201LGUM_206</v>
          </cell>
          <cell r="AH1074" t="str">
            <v>206</v>
          </cell>
        </row>
        <row r="1075">
          <cell r="B1075" t="str">
            <v>Dec 2017</v>
          </cell>
          <cell r="C1075" t="str">
            <v>RLS</v>
          </cell>
          <cell r="E1075">
            <v>661</v>
          </cell>
          <cell r="G1075">
            <v>133232.77692099789</v>
          </cell>
          <cell r="Q1075">
            <v>11376.28</v>
          </cell>
          <cell r="S1075">
            <v>-320.27999999999997</v>
          </cell>
          <cell r="T1075">
            <v>2258.1</v>
          </cell>
          <cell r="U1075">
            <v>-11.81</v>
          </cell>
          <cell r="W1075">
            <v>13302.29</v>
          </cell>
          <cell r="AF1075" t="str">
            <v>20160201LGUM_207</v>
          </cell>
          <cell r="AH1075" t="str">
            <v>207</v>
          </cell>
        </row>
        <row r="1076">
          <cell r="B1076" t="str">
            <v>Dec 2017</v>
          </cell>
          <cell r="C1076" t="str">
            <v>RLS</v>
          </cell>
          <cell r="E1076">
            <v>1320</v>
          </cell>
          <cell r="G1076">
            <v>119672.46651179873</v>
          </cell>
          <cell r="Q1076">
            <v>19681.21</v>
          </cell>
          <cell r="S1076">
            <v>-554.1</v>
          </cell>
          <cell r="T1076">
            <v>3906.56</v>
          </cell>
          <cell r="U1076">
            <v>-20.440000000000001</v>
          </cell>
          <cell r="W1076">
            <v>23013.23</v>
          </cell>
          <cell r="AF1076" t="str">
            <v>20160201LGUM_208</v>
          </cell>
          <cell r="AH1076" t="str">
            <v>208</v>
          </cell>
        </row>
        <row r="1077">
          <cell r="B1077" t="str">
            <v>Dec 2017</v>
          </cell>
          <cell r="C1077" t="str">
            <v>RLS</v>
          </cell>
          <cell r="E1077">
            <v>35</v>
          </cell>
          <cell r="G1077">
            <v>17287.586167114521</v>
          </cell>
          <cell r="Q1077">
            <v>1075.1200000000001</v>
          </cell>
          <cell r="S1077">
            <v>-30.27</v>
          </cell>
          <cell r="T1077">
            <v>213.4</v>
          </cell>
          <cell r="U1077">
            <v>-1.1200000000000001</v>
          </cell>
          <cell r="W1077">
            <v>1257.1300000000001</v>
          </cell>
          <cell r="AF1077" t="str">
            <v>20160201LGUM_209</v>
          </cell>
          <cell r="AH1077" t="str">
            <v>209</v>
          </cell>
        </row>
        <row r="1078">
          <cell r="B1078" t="str">
            <v>Dec 2017</v>
          </cell>
          <cell r="C1078" t="str">
            <v>RLS</v>
          </cell>
          <cell r="E1078">
            <v>303</v>
          </cell>
          <cell r="G1078">
            <v>146441.3613628883</v>
          </cell>
          <cell r="Q1078">
            <v>9481.5700000000015</v>
          </cell>
          <cell r="S1078">
            <v>-266.94</v>
          </cell>
          <cell r="T1078">
            <v>1882.01</v>
          </cell>
          <cell r="U1078">
            <v>-9.85</v>
          </cell>
          <cell r="W1078">
            <v>11086.79</v>
          </cell>
          <cell r="AF1078" t="str">
            <v>20160201LGUM_210</v>
          </cell>
          <cell r="AH1078" t="str">
            <v>210</v>
          </cell>
        </row>
        <row r="1079">
          <cell r="B1079" t="str">
            <v>Dec 2017</v>
          </cell>
          <cell r="C1079" t="str">
            <v>RLS</v>
          </cell>
          <cell r="E1079">
            <v>3583</v>
          </cell>
          <cell r="G1079">
            <v>327624.07283586456</v>
          </cell>
          <cell r="Q1079">
            <v>38134.300000000003</v>
          </cell>
          <cell r="S1079">
            <v>-1073.6199999999999</v>
          </cell>
          <cell r="T1079">
            <v>7569.36</v>
          </cell>
          <cell r="U1079">
            <v>-39.6</v>
          </cell>
          <cell r="W1079">
            <v>44590.44</v>
          </cell>
          <cell r="AF1079" t="str">
            <v>20160201LGUM_252</v>
          </cell>
          <cell r="AH1079" t="str">
            <v>252</v>
          </cell>
        </row>
        <row r="1080">
          <cell r="B1080" t="str">
            <v>Dec 2017</v>
          </cell>
          <cell r="C1080" t="str">
            <v>RLS</v>
          </cell>
          <cell r="E1080">
            <v>2049</v>
          </cell>
          <cell r="G1080">
            <v>269445.53935632471</v>
          </cell>
          <cell r="Q1080">
            <v>58273.55</v>
          </cell>
          <cell r="S1080">
            <v>-1640.61</v>
          </cell>
          <cell r="T1080">
            <v>11566.84</v>
          </cell>
          <cell r="U1080">
            <v>-60.51</v>
          </cell>
          <cell r="W1080">
            <v>68139.27</v>
          </cell>
          <cell r="AF1080" t="str">
            <v>20160201LGUM_266</v>
          </cell>
          <cell r="AH1080" t="str">
            <v>266</v>
          </cell>
        </row>
        <row r="1081">
          <cell r="B1081" t="str">
            <v>Dec 2017</v>
          </cell>
          <cell r="C1081" t="str">
            <v>RLS</v>
          </cell>
          <cell r="E1081">
            <v>2264</v>
          </cell>
          <cell r="G1081">
            <v>478232.1125419148</v>
          </cell>
          <cell r="Q1081">
            <v>73900.39</v>
          </cell>
          <cell r="S1081">
            <v>-2080.5700000000002</v>
          </cell>
          <cell r="T1081">
            <v>14668.64</v>
          </cell>
          <cell r="U1081">
            <v>-76.739999999999995</v>
          </cell>
          <cell r="W1081">
            <v>86411.72</v>
          </cell>
          <cell r="AF1081" t="str">
            <v>20160201LGUM_267</v>
          </cell>
          <cell r="AH1081" t="str">
            <v>267</v>
          </cell>
        </row>
        <row r="1082">
          <cell r="B1082" t="str">
            <v>Dec 2017</v>
          </cell>
          <cell r="C1082" t="str">
            <v>RLS</v>
          </cell>
          <cell r="E1082">
            <v>16416</v>
          </cell>
          <cell r="G1082">
            <v>1047264.5774095883</v>
          </cell>
          <cell r="Q1082">
            <v>299769.53999999998</v>
          </cell>
          <cell r="S1082">
            <v>-8439.61</v>
          </cell>
          <cell r="T1082">
            <v>59501.86</v>
          </cell>
          <cell r="U1082">
            <v>-311.3</v>
          </cell>
          <cell r="W1082">
            <v>350520.49</v>
          </cell>
          <cell r="AF1082" t="str">
            <v>20160201LGUM_274</v>
          </cell>
          <cell r="AH1082" t="str">
            <v>274</v>
          </cell>
        </row>
        <row r="1083">
          <cell r="B1083" t="str">
            <v>Dec 2017</v>
          </cell>
          <cell r="C1083" t="str">
            <v>RLS</v>
          </cell>
          <cell r="E1083">
            <v>506</v>
          </cell>
          <cell r="G1083">
            <v>43035.965965230011</v>
          </cell>
          <cell r="Q1083">
            <v>13085.17</v>
          </cell>
          <cell r="S1083">
            <v>-368.4</v>
          </cell>
          <cell r="T1083">
            <v>2597.3000000000002</v>
          </cell>
          <cell r="U1083">
            <v>-13.59</v>
          </cell>
          <cell r="W1083">
            <v>15300.48</v>
          </cell>
          <cell r="AF1083" t="str">
            <v>20160201LGUM_275</v>
          </cell>
          <cell r="AH1083" t="str">
            <v>275</v>
          </cell>
        </row>
        <row r="1084">
          <cell r="B1084" t="str">
            <v>Dec 2017</v>
          </cell>
          <cell r="C1084" t="str">
            <v>RLS</v>
          </cell>
          <cell r="E1084">
            <v>1295</v>
          </cell>
          <cell r="G1084">
            <v>63984.560679027803</v>
          </cell>
          <cell r="Q1084">
            <v>19684</v>
          </cell>
          <cell r="S1084">
            <v>-554.17999999999995</v>
          </cell>
          <cell r="T1084">
            <v>3907.12</v>
          </cell>
          <cell r="U1084">
            <v>-20.440000000000001</v>
          </cell>
          <cell r="W1084">
            <v>23016.5</v>
          </cell>
          <cell r="AF1084" t="str">
            <v>20160201LGUM_276</v>
          </cell>
          <cell r="AH1084" t="str">
            <v>276</v>
          </cell>
        </row>
        <row r="1085">
          <cell r="B1085" t="str">
            <v>Dec 2017</v>
          </cell>
          <cell r="C1085" t="str">
            <v>RLS</v>
          </cell>
          <cell r="E1085">
            <v>2287</v>
          </cell>
          <cell r="G1085">
            <v>198216.44324629405</v>
          </cell>
          <cell r="Q1085">
            <v>52911.73</v>
          </cell>
          <cell r="S1085">
            <v>-1489.66</v>
          </cell>
          <cell r="T1085">
            <v>10502.56</v>
          </cell>
          <cell r="U1085">
            <v>-54.95</v>
          </cell>
          <cell r="W1085">
            <v>61869.68</v>
          </cell>
          <cell r="AF1085" t="str">
            <v>20160201LGUM_277</v>
          </cell>
          <cell r="AH1085" t="str">
            <v>277</v>
          </cell>
        </row>
        <row r="1086">
          <cell r="B1086" t="str">
            <v>Dec 2017</v>
          </cell>
          <cell r="C1086" t="str">
            <v>RLS</v>
          </cell>
          <cell r="E1086">
            <v>12</v>
          </cell>
          <cell r="G1086">
            <v>5709.1751215333679</v>
          </cell>
          <cell r="Q1086">
            <v>914.88</v>
          </cell>
          <cell r="S1086">
            <v>-25.76</v>
          </cell>
          <cell r="T1086">
            <v>181.6</v>
          </cell>
          <cell r="U1086">
            <v>-0.95</v>
          </cell>
          <cell r="W1086">
            <v>1069.77</v>
          </cell>
          <cell r="AF1086" t="str">
            <v>20160201LGUM_278</v>
          </cell>
          <cell r="AH1086" t="str">
            <v>278</v>
          </cell>
        </row>
        <row r="1087">
          <cell r="B1087" t="str">
            <v>Dec 2017</v>
          </cell>
          <cell r="C1087" t="str">
            <v>RLS</v>
          </cell>
          <cell r="E1087">
            <v>7</v>
          </cell>
          <cell r="G1087">
            <v>3783.348013573273</v>
          </cell>
          <cell r="Q1087">
            <v>315.77000000000004</v>
          </cell>
          <cell r="S1087">
            <v>-8.89</v>
          </cell>
          <cell r="T1087">
            <v>62.68</v>
          </cell>
          <cell r="U1087">
            <v>-0.33</v>
          </cell>
          <cell r="W1087">
            <v>369.23</v>
          </cell>
          <cell r="AF1087" t="str">
            <v>20160201LGUM_279</v>
          </cell>
          <cell r="AH1087" t="str">
            <v>279</v>
          </cell>
        </row>
        <row r="1088">
          <cell r="B1088" t="str">
            <v>Dec 2017</v>
          </cell>
          <cell r="C1088" t="str">
            <v>RLS</v>
          </cell>
          <cell r="E1088">
            <v>45</v>
          </cell>
          <cell r="G1088">
            <v>2067.5369904410127</v>
          </cell>
          <cell r="Q1088">
            <v>1653.98</v>
          </cell>
          <cell r="S1088">
            <v>-46.57</v>
          </cell>
          <cell r="T1088">
            <v>328.3</v>
          </cell>
          <cell r="U1088">
            <v>-1.72</v>
          </cell>
          <cell r="W1088">
            <v>1933.99</v>
          </cell>
          <cell r="AF1088" t="str">
            <v>20160201LGUM_280</v>
          </cell>
          <cell r="AH1088" t="str">
            <v>280</v>
          </cell>
        </row>
        <row r="1089">
          <cell r="B1089" t="str">
            <v>Dec 2017</v>
          </cell>
          <cell r="C1089" t="str">
            <v>RLS</v>
          </cell>
          <cell r="E1089">
            <v>237</v>
          </cell>
          <cell r="G1089">
            <v>15032.461994108842</v>
          </cell>
          <cell r="Q1089">
            <v>8855.75</v>
          </cell>
          <cell r="S1089">
            <v>-249.32</v>
          </cell>
          <cell r="T1089">
            <v>1757.79</v>
          </cell>
          <cell r="U1089">
            <v>-9.1999999999999993</v>
          </cell>
          <cell r="W1089">
            <v>10355.02</v>
          </cell>
          <cell r="AF1089" t="str">
            <v>20160201LGUM_281</v>
          </cell>
          <cell r="AH1089" t="str">
            <v>281</v>
          </cell>
        </row>
        <row r="1090">
          <cell r="B1090" t="str">
            <v>Dec 2017</v>
          </cell>
          <cell r="C1090" t="str">
            <v>RLS</v>
          </cell>
          <cell r="E1090">
            <v>103</v>
          </cell>
          <cell r="G1090">
            <v>4769.2002175951957</v>
          </cell>
          <cell r="Q1090">
            <v>3107.96</v>
          </cell>
          <cell r="S1090">
            <v>-87.5</v>
          </cell>
          <cell r="T1090">
            <v>616.9</v>
          </cell>
          <cell r="U1090">
            <v>-3.23</v>
          </cell>
          <cell r="W1090">
            <v>3634.13</v>
          </cell>
          <cell r="AF1090" t="str">
            <v>20160201LGUM_282</v>
          </cell>
          <cell r="AH1090" t="str">
            <v>282</v>
          </cell>
        </row>
        <row r="1091">
          <cell r="B1091" t="str">
            <v>Dec 2017</v>
          </cell>
          <cell r="C1091" t="str">
            <v>RLS</v>
          </cell>
          <cell r="E1091">
            <v>80</v>
          </cell>
          <cell r="G1091">
            <v>5258.5580851551986</v>
          </cell>
          <cell r="Q1091">
            <v>3039.7999999999997</v>
          </cell>
          <cell r="S1091">
            <v>-85.58</v>
          </cell>
          <cell r="T1091">
            <v>603.37</v>
          </cell>
          <cell r="U1091">
            <v>-3.16</v>
          </cell>
          <cell r="W1091">
            <v>3554.43</v>
          </cell>
          <cell r="AF1091" t="str">
            <v>20160201LGUM_283</v>
          </cell>
          <cell r="AH1091" t="str">
            <v>283</v>
          </cell>
        </row>
        <row r="1092">
          <cell r="B1092" t="str">
            <v>Dec 2017</v>
          </cell>
          <cell r="C1092" t="str">
            <v>RLS</v>
          </cell>
          <cell r="E1092">
            <v>460</v>
          </cell>
          <cell r="G1092">
            <v>57471.003562692684</v>
          </cell>
          <cell r="Q1092">
            <v>9167.7999999999993</v>
          </cell>
          <cell r="S1092">
            <v>-258.11</v>
          </cell>
          <cell r="T1092">
            <v>1819.74</v>
          </cell>
          <cell r="U1092">
            <v>-9.52</v>
          </cell>
          <cell r="W1092">
            <v>10719.91</v>
          </cell>
          <cell r="AF1092" t="str">
            <v>20160201LGUM_314</v>
          </cell>
          <cell r="AH1092" t="str">
            <v>314</v>
          </cell>
        </row>
        <row r="1093">
          <cell r="B1093" t="str">
            <v>Dec 2017</v>
          </cell>
          <cell r="C1093" t="str">
            <v>RLS</v>
          </cell>
          <cell r="E1093">
            <v>453</v>
          </cell>
          <cell r="G1093">
            <v>87716.378264573126</v>
          </cell>
          <cell r="Q1093">
            <v>10804.04</v>
          </cell>
          <cell r="S1093">
            <v>-304.17</v>
          </cell>
          <cell r="T1093">
            <v>2144.52</v>
          </cell>
          <cell r="U1093">
            <v>-11.22</v>
          </cell>
          <cell r="W1093">
            <v>12633.17</v>
          </cell>
          <cell r="AF1093" t="str">
            <v>20160201LGUM_315</v>
          </cell>
          <cell r="AH1093" t="str">
            <v>315</v>
          </cell>
        </row>
        <row r="1094">
          <cell r="B1094" t="str">
            <v>Dec 2017</v>
          </cell>
          <cell r="C1094" t="str">
            <v>RLS</v>
          </cell>
          <cell r="E1094">
            <v>48</v>
          </cell>
          <cell r="G1094">
            <v>4212.5556432456924</v>
          </cell>
          <cell r="Q1094">
            <v>868.33</v>
          </cell>
          <cell r="S1094">
            <v>-24.45</v>
          </cell>
          <cell r="T1094">
            <v>172.35</v>
          </cell>
          <cell r="U1094">
            <v>-0.9</v>
          </cell>
          <cell r="W1094">
            <v>1015.33</v>
          </cell>
          <cell r="AF1094" t="str">
            <v>20160201LGUM_318</v>
          </cell>
          <cell r="AH1094" t="str">
            <v>318</v>
          </cell>
        </row>
        <row r="1095">
          <cell r="B1095" t="str">
            <v>Dec 2017</v>
          </cell>
          <cell r="C1095" t="str">
            <v>RLS</v>
          </cell>
          <cell r="E1095">
            <v>0</v>
          </cell>
          <cell r="G1095">
            <v>0</v>
          </cell>
          <cell r="Q1095">
            <v>0</v>
          </cell>
          <cell r="S1095">
            <v>0</v>
          </cell>
          <cell r="T1095">
            <v>0</v>
          </cell>
          <cell r="U1095">
            <v>0</v>
          </cell>
          <cell r="W1095">
            <v>0</v>
          </cell>
          <cell r="AF1095" t="str">
            <v>20160201LGUM_347</v>
          </cell>
          <cell r="AH1095" t="str">
            <v>347</v>
          </cell>
        </row>
        <row r="1096">
          <cell r="B1096" t="str">
            <v>Dec 2017</v>
          </cell>
          <cell r="C1096" t="str">
            <v>RLS</v>
          </cell>
          <cell r="E1096">
            <v>37</v>
          </cell>
          <cell r="G1096">
            <v>4791.6291198583622</v>
          </cell>
          <cell r="Q1096">
            <v>515.41999999999996</v>
          </cell>
          <cell r="S1096">
            <v>-14.51</v>
          </cell>
          <cell r="T1096">
            <v>102.3</v>
          </cell>
          <cell r="U1096">
            <v>-0.54</v>
          </cell>
          <cell r="W1096">
            <v>602.66999999999996</v>
          </cell>
          <cell r="AF1096" t="str">
            <v>20160201LGUM_348</v>
          </cell>
          <cell r="AH1096" t="str">
            <v>348</v>
          </cell>
        </row>
        <row r="1097">
          <cell r="B1097" t="str">
            <v>Dec 2017</v>
          </cell>
          <cell r="C1097" t="str">
            <v>RLS</v>
          </cell>
          <cell r="E1097">
            <v>16</v>
          </cell>
          <cell r="G1097">
            <v>696.31546571558761</v>
          </cell>
          <cell r="Q1097">
            <v>153.12</v>
          </cell>
          <cell r="S1097">
            <v>-4.3099999999999996</v>
          </cell>
          <cell r="T1097">
            <v>30.39</v>
          </cell>
          <cell r="U1097">
            <v>-0.16</v>
          </cell>
          <cell r="W1097">
            <v>179.04</v>
          </cell>
          <cell r="AF1097" t="str">
            <v>20160201LGUM_349</v>
          </cell>
          <cell r="AH1097" t="str">
            <v>349</v>
          </cell>
        </row>
        <row r="1098">
          <cell r="B1098" t="str">
            <v>Dec 2017</v>
          </cell>
          <cell r="C1098" t="str">
            <v>LS</v>
          </cell>
          <cell r="E1098">
            <v>47</v>
          </cell>
          <cell r="G1098">
            <v>1034.7879907779229</v>
          </cell>
          <cell r="Q1098">
            <v>1243.9000000000001</v>
          </cell>
          <cell r="S1098">
            <v>-35.020000000000003</v>
          </cell>
          <cell r="T1098">
            <v>246.91</v>
          </cell>
          <cell r="U1098">
            <v>-1.29</v>
          </cell>
          <cell r="W1098">
            <v>1454.5</v>
          </cell>
          <cell r="AF1098" t="str">
            <v>20160201LGUM_400</v>
          </cell>
          <cell r="AH1098" t="str">
            <v>400</v>
          </cell>
        </row>
        <row r="1099">
          <cell r="B1099" t="str">
            <v>Dec 2017</v>
          </cell>
          <cell r="C1099" t="str">
            <v>LS</v>
          </cell>
          <cell r="E1099">
            <v>10</v>
          </cell>
          <cell r="G1099">
            <v>428.18813411500264</v>
          </cell>
          <cell r="Q1099">
            <v>259.78999999999996</v>
          </cell>
          <cell r="S1099">
            <v>-7.31</v>
          </cell>
          <cell r="T1099">
            <v>51.57</v>
          </cell>
          <cell r="U1099">
            <v>-0.27</v>
          </cell>
          <cell r="W1099">
            <v>303.77999999999997</v>
          </cell>
          <cell r="AF1099" t="str">
            <v>20160201LGUM_401</v>
          </cell>
          <cell r="AH1099" t="str">
            <v>401</v>
          </cell>
        </row>
        <row r="1100">
          <cell r="B1100" t="str">
            <v>Dec 2017</v>
          </cell>
          <cell r="C1100" t="str">
            <v>LS</v>
          </cell>
          <cell r="E1100">
            <v>213</v>
          </cell>
          <cell r="G1100">
            <v>7725.7373341035473</v>
          </cell>
          <cell r="Q1100">
            <v>4434.67</v>
          </cell>
          <cell r="S1100">
            <v>-124.85</v>
          </cell>
          <cell r="T1100">
            <v>880.24</v>
          </cell>
          <cell r="U1100">
            <v>-4.6100000000000003</v>
          </cell>
          <cell r="W1100">
            <v>5185.45</v>
          </cell>
          <cell r="AF1100" t="str">
            <v>20160201LGUM_412</v>
          </cell>
          <cell r="AH1100" t="str">
            <v>412</v>
          </cell>
        </row>
        <row r="1101">
          <cell r="B1101" t="str">
            <v>Dec 2017</v>
          </cell>
          <cell r="C1101" t="str">
            <v>LS</v>
          </cell>
          <cell r="E1101">
            <v>2497</v>
          </cell>
          <cell r="G1101">
            <v>127066.86778974185</v>
          </cell>
          <cell r="Q1101">
            <v>53846.64</v>
          </cell>
          <cell r="S1101">
            <v>-1515.98</v>
          </cell>
          <cell r="T1101">
            <v>10688.13</v>
          </cell>
          <cell r="U1101">
            <v>-55.92</v>
          </cell>
          <cell r="W1101">
            <v>62962.87</v>
          </cell>
          <cell r="AF1101" t="str">
            <v>20160201LGUM_413</v>
          </cell>
          <cell r="AH1101" t="str">
            <v>413</v>
          </cell>
        </row>
        <row r="1102">
          <cell r="B1102" t="str">
            <v>Dec 2017</v>
          </cell>
          <cell r="C1102" t="str">
            <v>LS</v>
          </cell>
          <cell r="E1102">
            <v>46</v>
          </cell>
          <cell r="G1102">
            <v>1624.0564229647598</v>
          </cell>
          <cell r="Q1102">
            <v>975.65999999999985</v>
          </cell>
          <cell r="S1102">
            <v>-27.47</v>
          </cell>
          <cell r="T1102">
            <v>193.66</v>
          </cell>
          <cell r="U1102">
            <v>-1.01</v>
          </cell>
          <cell r="W1102">
            <v>1140.8399999999999</v>
          </cell>
          <cell r="AF1102" t="str">
            <v>20160201LGUM_415</v>
          </cell>
          <cell r="AH1102" t="str">
            <v>415</v>
          </cell>
        </row>
        <row r="1103">
          <cell r="B1103" t="str">
            <v>Dec 2017</v>
          </cell>
          <cell r="C1103" t="str">
            <v>LS</v>
          </cell>
          <cell r="E1103">
            <v>1943</v>
          </cell>
          <cell r="G1103">
            <v>98296.70315944335</v>
          </cell>
          <cell r="Q1103">
            <v>45932.65</v>
          </cell>
          <cell r="S1103">
            <v>-1293.17</v>
          </cell>
          <cell r="T1103">
            <v>9117.26</v>
          </cell>
          <cell r="U1103">
            <v>-47.7</v>
          </cell>
          <cell r="W1103">
            <v>53709.04</v>
          </cell>
          <cell r="AF1103" t="str">
            <v>20160201LGUM_416</v>
          </cell>
          <cell r="AH1103" t="str">
            <v>416</v>
          </cell>
        </row>
        <row r="1104">
          <cell r="B1104" t="str">
            <v>Dec 2017</v>
          </cell>
          <cell r="C1104" t="str">
            <v>RLS</v>
          </cell>
          <cell r="E1104">
            <v>46</v>
          </cell>
          <cell r="G1104">
            <v>2303.040464204264</v>
          </cell>
          <cell r="Q1104">
            <v>1138.5</v>
          </cell>
          <cell r="S1104">
            <v>-32.049999999999997</v>
          </cell>
          <cell r="T1104">
            <v>225.98</v>
          </cell>
          <cell r="U1104">
            <v>-1.18</v>
          </cell>
          <cell r="W1104">
            <v>1331.25</v>
          </cell>
          <cell r="AF1104" t="str">
            <v>20160201LGUM_417</v>
          </cell>
          <cell r="AH1104" t="str">
            <v>417</v>
          </cell>
        </row>
        <row r="1105">
          <cell r="B1105" t="str">
            <v>Dec 2017</v>
          </cell>
          <cell r="C1105" t="str">
            <v>RLS</v>
          </cell>
          <cell r="E1105">
            <v>114</v>
          </cell>
          <cell r="G1105">
            <v>8769.7007848982194</v>
          </cell>
          <cell r="Q1105">
            <v>2998.19</v>
          </cell>
          <cell r="S1105">
            <v>-84.41</v>
          </cell>
          <cell r="T1105">
            <v>595.12</v>
          </cell>
          <cell r="U1105">
            <v>-3.11</v>
          </cell>
          <cell r="W1105">
            <v>3505.79</v>
          </cell>
          <cell r="AF1105" t="str">
            <v>20160201LGUM_419</v>
          </cell>
          <cell r="AH1105" t="str">
            <v>419</v>
          </cell>
        </row>
        <row r="1106">
          <cell r="B1106" t="str">
            <v>Dec 2017</v>
          </cell>
          <cell r="C1106" t="str">
            <v>LS</v>
          </cell>
          <cell r="E1106">
            <v>62</v>
          </cell>
          <cell r="G1106">
            <v>4832.4089421550289</v>
          </cell>
          <cell r="Q1106">
            <v>1913.3199999999997</v>
          </cell>
          <cell r="S1106">
            <v>-53.87</v>
          </cell>
          <cell r="T1106">
            <v>379.78</v>
          </cell>
          <cell r="U1106">
            <v>-1.99</v>
          </cell>
          <cell r="W1106">
            <v>2237.2399999999998</v>
          </cell>
          <cell r="AF1106" t="str">
            <v>20160201LGUM_420</v>
          </cell>
          <cell r="AH1106" t="str">
            <v>420</v>
          </cell>
        </row>
        <row r="1107">
          <cell r="B1107" t="str">
            <v>Dec 2017</v>
          </cell>
          <cell r="C1107" t="str">
            <v>LS</v>
          </cell>
          <cell r="E1107">
            <v>210</v>
          </cell>
          <cell r="G1107">
            <v>26985.027909261913</v>
          </cell>
          <cell r="Q1107">
            <v>7131.5999999999995</v>
          </cell>
          <cell r="S1107">
            <v>-200.78</v>
          </cell>
          <cell r="T1107">
            <v>1415.57</v>
          </cell>
          <cell r="U1107">
            <v>-7.41</v>
          </cell>
          <cell r="W1107">
            <v>8338.98</v>
          </cell>
          <cell r="AF1107" t="str">
            <v>20160201LGUM_421</v>
          </cell>
          <cell r="AH1107" t="str">
            <v>421</v>
          </cell>
        </row>
        <row r="1108">
          <cell r="B1108" t="str">
            <v>Dec 2017</v>
          </cell>
          <cell r="C1108" t="str">
            <v>LS</v>
          </cell>
          <cell r="E1108">
            <v>438</v>
          </cell>
          <cell r="G1108">
            <v>87852.990669266946</v>
          </cell>
          <cell r="Q1108">
            <v>17357.95</v>
          </cell>
          <cell r="S1108">
            <v>-488.69</v>
          </cell>
          <cell r="T1108">
            <v>3445.41</v>
          </cell>
          <cell r="U1108">
            <v>-18.03</v>
          </cell>
          <cell r="W1108">
            <v>20296.64</v>
          </cell>
          <cell r="AF1108" t="str">
            <v>20160201LGUM_422</v>
          </cell>
          <cell r="AH1108" t="str">
            <v>422</v>
          </cell>
        </row>
        <row r="1109">
          <cell r="B1109" t="str">
            <v>Dec 2017</v>
          </cell>
          <cell r="C1109" t="str">
            <v>LS</v>
          </cell>
          <cell r="E1109">
            <v>21</v>
          </cell>
          <cell r="G1109">
            <v>1611.82247627576</v>
          </cell>
          <cell r="Q1109">
            <v>573.72</v>
          </cell>
          <cell r="S1109">
            <v>-16.149999999999999</v>
          </cell>
          <cell r="T1109">
            <v>113.88</v>
          </cell>
          <cell r="U1109">
            <v>-0.6</v>
          </cell>
          <cell r="W1109">
            <v>670.85</v>
          </cell>
          <cell r="AF1109" t="str">
            <v>20160201LGUM_423</v>
          </cell>
          <cell r="AH1109" t="str">
            <v>423</v>
          </cell>
        </row>
        <row r="1110">
          <cell r="B1110" t="str">
            <v>Dec 2017</v>
          </cell>
          <cell r="C1110" t="str">
            <v>LS</v>
          </cell>
          <cell r="E1110">
            <v>32</v>
          </cell>
          <cell r="G1110">
            <v>6430.977976184372</v>
          </cell>
          <cell r="Q1110">
            <v>1128.6400000000001</v>
          </cell>
          <cell r="S1110">
            <v>-31.78</v>
          </cell>
          <cell r="T1110">
            <v>224.03</v>
          </cell>
          <cell r="U1110">
            <v>-1.17</v>
          </cell>
          <cell r="W1110">
            <v>1319.72</v>
          </cell>
          <cell r="AF1110" t="str">
            <v>20160201LGUM_425</v>
          </cell>
          <cell r="AH1110" t="str">
            <v>425</v>
          </cell>
        </row>
        <row r="1111">
          <cell r="B1111" t="str">
            <v>Dec 2017</v>
          </cell>
          <cell r="C1111" t="str">
            <v>RLS</v>
          </cell>
          <cell r="E1111">
            <v>34</v>
          </cell>
          <cell r="G1111">
            <v>1162.224935455007</v>
          </cell>
          <cell r="Q1111">
            <v>1164.8399999999999</v>
          </cell>
          <cell r="S1111">
            <v>-32.79</v>
          </cell>
          <cell r="T1111">
            <v>231.21</v>
          </cell>
          <cell r="U1111">
            <v>-1.21</v>
          </cell>
          <cell r="W1111">
            <v>1362.05</v>
          </cell>
          <cell r="AF1111" t="str">
            <v>20160201LGUM_426</v>
          </cell>
          <cell r="AH1111" t="str">
            <v>426</v>
          </cell>
        </row>
        <row r="1112">
          <cell r="B1112" t="str">
            <v>Dec 2017</v>
          </cell>
          <cell r="C1112" t="str">
            <v>LS</v>
          </cell>
          <cell r="E1112">
            <v>53</v>
          </cell>
          <cell r="G1112">
            <v>1823.8775522184278</v>
          </cell>
          <cell r="Q1112">
            <v>1971.59</v>
          </cell>
          <cell r="S1112">
            <v>-55.51</v>
          </cell>
          <cell r="T1112">
            <v>391.34</v>
          </cell>
          <cell r="U1112">
            <v>-2.0499999999999998</v>
          </cell>
          <cell r="W1112">
            <v>2305.37</v>
          </cell>
          <cell r="AF1112" t="str">
            <v>20160201LGUM_427</v>
          </cell>
          <cell r="AH1112" t="str">
            <v>427</v>
          </cell>
        </row>
        <row r="1113">
          <cell r="B1113" t="str">
            <v>Dec 2017</v>
          </cell>
          <cell r="C1113" t="str">
            <v>RLS</v>
          </cell>
          <cell r="E1113">
            <v>286</v>
          </cell>
          <cell r="G1113">
            <v>13992.576525543836</v>
          </cell>
          <cell r="Q1113">
            <v>10346.240000000002</v>
          </cell>
          <cell r="S1113">
            <v>-291.27999999999997</v>
          </cell>
          <cell r="T1113">
            <v>2053.65</v>
          </cell>
          <cell r="U1113">
            <v>-10.74</v>
          </cell>
          <cell r="W1113">
            <v>12097.87</v>
          </cell>
          <cell r="AF1113" t="str">
            <v>20160201LGUM_428</v>
          </cell>
          <cell r="AH1113" t="str">
            <v>428</v>
          </cell>
        </row>
        <row r="1114">
          <cell r="B1114" t="str">
            <v>Dec 2017</v>
          </cell>
          <cell r="C1114" t="str">
            <v>LS</v>
          </cell>
          <cell r="E1114">
            <v>235</v>
          </cell>
          <cell r="G1114">
            <v>11555.982143317988</v>
          </cell>
          <cell r="Q1114">
            <v>9390.9800000000014</v>
          </cell>
          <cell r="S1114">
            <v>-264.39</v>
          </cell>
          <cell r="T1114">
            <v>1864.03</v>
          </cell>
          <cell r="U1114">
            <v>-9.75</v>
          </cell>
          <cell r="W1114">
            <v>10980.87</v>
          </cell>
          <cell r="AF1114" t="str">
            <v>20160201LGUM_429</v>
          </cell>
          <cell r="AH1114" t="str">
            <v>429</v>
          </cell>
        </row>
        <row r="1115">
          <cell r="B1115" t="str">
            <v>Dec 2017</v>
          </cell>
          <cell r="C1115" t="str">
            <v>RLS</v>
          </cell>
          <cell r="E1115">
            <v>13</v>
          </cell>
          <cell r="G1115">
            <v>444.50006303366939</v>
          </cell>
          <cell r="Q1115">
            <v>432.9</v>
          </cell>
          <cell r="S1115">
            <v>-12.19</v>
          </cell>
          <cell r="T1115">
            <v>85.93</v>
          </cell>
          <cell r="U1115">
            <v>-0.45</v>
          </cell>
          <cell r="W1115">
            <v>506.19</v>
          </cell>
          <cell r="AF1115" t="str">
            <v>20160201LGUM_430</v>
          </cell>
          <cell r="AH1115" t="str">
            <v>430</v>
          </cell>
        </row>
        <row r="1116">
          <cell r="B1116" t="str">
            <v>Dec 2017</v>
          </cell>
          <cell r="C1116" t="str">
            <v>LS</v>
          </cell>
          <cell r="E1116">
            <v>50</v>
          </cell>
          <cell r="G1116">
            <v>1763.7273143308441</v>
          </cell>
          <cell r="Q1116">
            <v>1886.86</v>
          </cell>
          <cell r="S1116">
            <v>-53.12</v>
          </cell>
          <cell r="T1116">
            <v>374.53</v>
          </cell>
          <cell r="U1116">
            <v>-1.96</v>
          </cell>
          <cell r="W1116">
            <v>2206.31</v>
          </cell>
          <cell r="AF1116" t="str">
            <v>20160201LGUM_431</v>
          </cell>
          <cell r="AH1116" t="str">
            <v>431</v>
          </cell>
        </row>
        <row r="1117">
          <cell r="B1117" t="str">
            <v>Dec 2017</v>
          </cell>
          <cell r="C1117" t="str">
            <v>RLS</v>
          </cell>
          <cell r="E1117">
            <v>9</v>
          </cell>
          <cell r="G1117">
            <v>508.72828315091976</v>
          </cell>
          <cell r="Q1117">
            <v>322.14999999999998</v>
          </cell>
          <cell r="S1117">
            <v>-9.07</v>
          </cell>
          <cell r="T1117">
            <v>63.95</v>
          </cell>
          <cell r="U1117">
            <v>-0.33</v>
          </cell>
          <cell r="W1117">
            <v>376.7</v>
          </cell>
          <cell r="AF1117" t="str">
            <v>20160201LGUM_432</v>
          </cell>
          <cell r="AH1117" t="str">
            <v>432</v>
          </cell>
        </row>
        <row r="1118">
          <cell r="B1118" t="str">
            <v>Dec 2017</v>
          </cell>
          <cell r="C1118" t="str">
            <v>LS</v>
          </cell>
          <cell r="E1118">
            <v>234</v>
          </cell>
          <cell r="G1118">
            <v>12225.79072454074</v>
          </cell>
          <cell r="Q1118">
            <v>9416.16</v>
          </cell>
          <cell r="S1118">
            <v>-265.10000000000002</v>
          </cell>
          <cell r="T1118">
            <v>1869.03</v>
          </cell>
          <cell r="U1118">
            <v>-9.7799999999999994</v>
          </cell>
          <cell r="W1118">
            <v>11010.31</v>
          </cell>
          <cell r="AF1118" t="str">
            <v>20160201LGUM_433</v>
          </cell>
          <cell r="AH1118" t="str">
            <v>433</v>
          </cell>
        </row>
        <row r="1119">
          <cell r="B1119" t="str">
            <v>Dec 2017</v>
          </cell>
          <cell r="C1119" t="str">
            <v>LS</v>
          </cell>
          <cell r="E1119">
            <v>0</v>
          </cell>
          <cell r="G1119">
            <v>0</v>
          </cell>
          <cell r="Q1119">
            <v>0</v>
          </cell>
          <cell r="S1119">
            <v>0</v>
          </cell>
          <cell r="T1119">
            <v>0</v>
          </cell>
          <cell r="U1119">
            <v>0</v>
          </cell>
          <cell r="W1119">
            <v>0</v>
          </cell>
          <cell r="AF1119" t="str">
            <v>20160201LGUM_439</v>
          </cell>
          <cell r="AH1119" t="str">
            <v>439</v>
          </cell>
        </row>
        <row r="1120">
          <cell r="B1120" t="str">
            <v>Dec 2017</v>
          </cell>
          <cell r="C1120" t="str">
            <v>LS</v>
          </cell>
          <cell r="E1120">
            <v>22</v>
          </cell>
          <cell r="G1120">
            <v>2983.0440010011848</v>
          </cell>
          <cell r="Q1120">
            <v>426.14</v>
          </cell>
          <cell r="S1120">
            <v>-12</v>
          </cell>
          <cell r="T1120">
            <v>84.59</v>
          </cell>
          <cell r="U1120">
            <v>-0.44</v>
          </cell>
          <cell r="W1120">
            <v>498.29</v>
          </cell>
          <cell r="AF1120" t="str">
            <v>20160201LGUM_440</v>
          </cell>
          <cell r="AH1120" t="str">
            <v>440</v>
          </cell>
        </row>
        <row r="1121">
          <cell r="B1121" t="str">
            <v>Dec 2017</v>
          </cell>
          <cell r="C1121" t="str">
            <v>LS</v>
          </cell>
          <cell r="E1121">
            <v>43</v>
          </cell>
          <cell r="G1121">
            <v>8480.1640465918845</v>
          </cell>
          <cell r="Q1121">
            <v>1012.6499999999999</v>
          </cell>
          <cell r="S1121">
            <v>-28.51</v>
          </cell>
          <cell r="T1121">
            <v>201</v>
          </cell>
          <cell r="U1121">
            <v>-1.05</v>
          </cell>
          <cell r="W1121">
            <v>1184.0899999999999</v>
          </cell>
          <cell r="AF1121" t="str">
            <v>20160201LGUM_441</v>
          </cell>
          <cell r="AH1121" t="str">
            <v>441</v>
          </cell>
        </row>
        <row r="1122">
          <cell r="B1122" t="str">
            <v>Dec 2017</v>
          </cell>
          <cell r="C1122" t="str">
            <v>LS</v>
          </cell>
          <cell r="E1122">
            <v>6411</v>
          </cell>
          <cell r="G1122">
            <v>511189.34542652359</v>
          </cell>
          <cell r="Q1122">
            <v>89451.5</v>
          </cell>
          <cell r="S1122">
            <v>-2518.39</v>
          </cell>
          <cell r="T1122">
            <v>17755.41</v>
          </cell>
          <cell r="U1122">
            <v>-92.89</v>
          </cell>
          <cell r="W1122">
            <v>104595.63</v>
          </cell>
          <cell r="AF1122" t="str">
            <v>20160201LGUM_452</v>
          </cell>
          <cell r="AH1122" t="str">
            <v>452</v>
          </cell>
        </row>
        <row r="1123">
          <cell r="B1123" t="str">
            <v>Dec 2017</v>
          </cell>
          <cell r="C1123" t="str">
            <v>LS</v>
          </cell>
          <cell r="E1123">
            <v>9502</v>
          </cell>
          <cell r="G1123">
            <v>1218331.8539618761</v>
          </cell>
          <cell r="Q1123">
            <v>154800.66999999998</v>
          </cell>
          <cell r="S1123">
            <v>-4358.21</v>
          </cell>
          <cell r="T1123">
            <v>30726.69</v>
          </cell>
          <cell r="U1123">
            <v>-160.75</v>
          </cell>
          <cell r="W1123">
            <v>181008.4</v>
          </cell>
          <cell r="AF1123" t="str">
            <v>20160201LGUM_453</v>
          </cell>
          <cell r="AH1123" t="str">
            <v>453</v>
          </cell>
        </row>
        <row r="1124">
          <cell r="B1124" t="str">
            <v>Dec 2017</v>
          </cell>
          <cell r="C1124" t="str">
            <v>LS</v>
          </cell>
          <cell r="E1124">
            <v>5311</v>
          </cell>
          <cell r="G1124">
            <v>1097754.0753950917</v>
          </cell>
          <cell r="Q1124">
            <v>101750.5</v>
          </cell>
          <cell r="S1124">
            <v>-2864.65</v>
          </cell>
          <cell r="T1124">
            <v>20196.66</v>
          </cell>
          <cell r="U1124">
            <v>-105.66</v>
          </cell>
          <cell r="W1124">
            <v>118976.85</v>
          </cell>
          <cell r="AF1124" t="str">
            <v>20160201LGUM_454</v>
          </cell>
          <cell r="AH1124" t="str">
            <v>454</v>
          </cell>
        </row>
        <row r="1125">
          <cell r="B1125" t="str">
            <v>Dec 2017</v>
          </cell>
          <cell r="C1125" t="str">
            <v>LS</v>
          </cell>
          <cell r="E1125">
            <v>387</v>
          </cell>
          <cell r="G1125">
            <v>31270.987232641604</v>
          </cell>
          <cell r="Q1125">
            <v>5904.37</v>
          </cell>
          <cell r="S1125">
            <v>-166.23</v>
          </cell>
          <cell r="T1125">
            <v>1171.97</v>
          </cell>
          <cell r="U1125">
            <v>-6.13</v>
          </cell>
          <cell r="W1125">
            <v>6903.98</v>
          </cell>
          <cell r="AF1125" t="str">
            <v>20160201LGUM_455</v>
          </cell>
          <cell r="AH1125" t="str">
            <v>455</v>
          </cell>
        </row>
        <row r="1126">
          <cell r="B1126" t="str">
            <v>Dec 2017</v>
          </cell>
          <cell r="C1126" t="str">
            <v>LS</v>
          </cell>
          <cell r="E1126">
            <v>12510</v>
          </cell>
          <cell r="G1126">
            <v>2612781.5654674824</v>
          </cell>
          <cell r="Q1126">
            <v>250890.81000000003</v>
          </cell>
          <cell r="S1126">
            <v>-7063.5</v>
          </cell>
          <cell r="T1126">
            <v>49799.82</v>
          </cell>
          <cell r="U1126">
            <v>-260.54000000000002</v>
          </cell>
          <cell r="W1126">
            <v>293366.59000000003</v>
          </cell>
          <cell r="AF1126" t="str">
            <v>20160201LGUM_456</v>
          </cell>
          <cell r="AH1126" t="str">
            <v>456</v>
          </cell>
        </row>
        <row r="1127">
          <cell r="B1127" t="str">
            <v>Dec 2017</v>
          </cell>
          <cell r="C1127" t="str">
            <v>LS</v>
          </cell>
          <cell r="E1127">
            <v>3287</v>
          </cell>
          <cell r="G1127">
            <v>174437.72886510755</v>
          </cell>
          <cell r="Q1127">
            <v>40892.959999999999</v>
          </cell>
          <cell r="S1127">
            <v>-1151.29</v>
          </cell>
          <cell r="T1127">
            <v>8116.93</v>
          </cell>
          <cell r="U1127">
            <v>-42.47</v>
          </cell>
          <cell r="W1127">
            <v>47816.13</v>
          </cell>
          <cell r="AF1127" t="str">
            <v>20160201LGUM_457</v>
          </cell>
          <cell r="AH1127" t="str">
            <v>457</v>
          </cell>
        </row>
        <row r="1128">
          <cell r="B1128" t="str">
            <v>Dec 2017</v>
          </cell>
          <cell r="C1128" t="str">
            <v>RLS</v>
          </cell>
          <cell r="E1128">
            <v>0</v>
          </cell>
          <cell r="G1128">
            <v>0</v>
          </cell>
          <cell r="Q1128">
            <v>0</v>
          </cell>
          <cell r="S1128">
            <v>0</v>
          </cell>
          <cell r="T1128">
            <v>0</v>
          </cell>
          <cell r="U1128">
            <v>0</v>
          </cell>
          <cell r="W1128">
            <v>0</v>
          </cell>
          <cell r="AF1128" t="str">
            <v>20160201LGUM_458</v>
          </cell>
          <cell r="AH1128" t="str">
            <v>458</v>
          </cell>
        </row>
        <row r="1129">
          <cell r="B1129" t="str">
            <v>Dec 2017</v>
          </cell>
          <cell r="C1129" t="str">
            <v>LS</v>
          </cell>
          <cell r="E1129">
            <v>34</v>
          </cell>
          <cell r="G1129">
            <v>2284.6895441707638</v>
          </cell>
          <cell r="Q1129">
            <v>473.66</v>
          </cell>
          <cell r="S1129">
            <v>-13.34</v>
          </cell>
          <cell r="T1129">
            <v>94.02</v>
          </cell>
          <cell r="U1129">
            <v>-0.49</v>
          </cell>
          <cell r="W1129">
            <v>553.85</v>
          </cell>
          <cell r="AF1129" t="str">
            <v>20160201LGUM_470</v>
          </cell>
          <cell r="AH1129" t="str">
            <v>470</v>
          </cell>
        </row>
        <row r="1130">
          <cell r="B1130" t="str">
            <v>Dec 2017</v>
          </cell>
          <cell r="C1130" t="str">
            <v>RLS</v>
          </cell>
          <cell r="E1130">
            <v>8</v>
          </cell>
          <cell r="G1130">
            <v>512.80626538058641</v>
          </cell>
          <cell r="Q1130">
            <v>128.70999999999998</v>
          </cell>
          <cell r="S1130">
            <v>-3.62</v>
          </cell>
          <cell r="T1130">
            <v>25.55</v>
          </cell>
          <cell r="U1130">
            <v>-0.13</v>
          </cell>
          <cell r="W1130">
            <v>150.51</v>
          </cell>
          <cell r="AF1130" t="str">
            <v>20160201LGUM_471</v>
          </cell>
          <cell r="AH1130" t="str">
            <v>471</v>
          </cell>
        </row>
        <row r="1131">
          <cell r="B1131" t="str">
            <v>Dec 2017</v>
          </cell>
          <cell r="C1131" t="str">
            <v>LS</v>
          </cell>
          <cell r="E1131">
            <v>629</v>
          </cell>
          <cell r="G1131">
            <v>97766.565469586669</v>
          </cell>
          <cell r="Q1131">
            <v>12633.31</v>
          </cell>
          <cell r="S1131">
            <v>-355.67</v>
          </cell>
          <cell r="T1131">
            <v>2507.61</v>
          </cell>
          <cell r="U1131">
            <v>-13.12</v>
          </cell>
          <cell r="W1131">
            <v>14772.13</v>
          </cell>
          <cell r="AF1131" t="str">
            <v>20160201LGUM_473</v>
          </cell>
          <cell r="AH1131" t="str">
            <v>473</v>
          </cell>
        </row>
        <row r="1132">
          <cell r="B1132" t="str">
            <v>Dec 2017</v>
          </cell>
          <cell r="C1132" t="str">
            <v>RLS</v>
          </cell>
          <cell r="E1132">
            <v>45</v>
          </cell>
          <cell r="G1132">
            <v>6943.7842415649584</v>
          </cell>
          <cell r="Q1132">
            <v>1024.8499999999999</v>
          </cell>
          <cell r="S1132">
            <v>-28.85</v>
          </cell>
          <cell r="T1132">
            <v>203.43</v>
          </cell>
          <cell r="U1132">
            <v>-1.06</v>
          </cell>
          <cell r="W1132">
            <v>1198.3699999999999</v>
          </cell>
          <cell r="AF1132" t="str">
            <v>20160201LGUM_474</v>
          </cell>
          <cell r="AH1132" t="str">
            <v>474</v>
          </cell>
        </row>
        <row r="1133">
          <cell r="B1133" t="str">
            <v>Dec 2017</v>
          </cell>
          <cell r="C1133" t="str">
            <v>RLS</v>
          </cell>
          <cell r="E1133">
            <v>2</v>
          </cell>
          <cell r="G1133">
            <v>282.4002694044184</v>
          </cell>
          <cell r="Q1133">
            <v>59.279999999999994</v>
          </cell>
          <cell r="S1133">
            <v>-1.67</v>
          </cell>
          <cell r="T1133">
            <v>11.77</v>
          </cell>
          <cell r="U1133">
            <v>-0.06</v>
          </cell>
          <cell r="W1133">
            <v>69.319999999999993</v>
          </cell>
          <cell r="AF1133" t="str">
            <v>20160201LGUM_475</v>
          </cell>
          <cell r="AH1133" t="str">
            <v>475</v>
          </cell>
        </row>
        <row r="1134">
          <cell r="B1134" t="str">
            <v>Dec 2017</v>
          </cell>
          <cell r="C1134" t="str">
            <v>LS</v>
          </cell>
          <cell r="E1134">
            <v>534</v>
          </cell>
          <cell r="G1134">
            <v>253661.70913639979</v>
          </cell>
          <cell r="Q1134">
            <v>22603.75</v>
          </cell>
          <cell r="S1134">
            <v>-636.38</v>
          </cell>
          <cell r="T1134">
            <v>4486.67</v>
          </cell>
          <cell r="U1134">
            <v>-23.47</v>
          </cell>
          <cell r="W1134">
            <v>26430.57</v>
          </cell>
          <cell r="AF1134" t="str">
            <v>20160201LGUM_476</v>
          </cell>
          <cell r="AH1134" t="str">
            <v>476</v>
          </cell>
        </row>
        <row r="1135">
          <cell r="B1135" t="str">
            <v>Dec 2017</v>
          </cell>
          <cell r="C1135" t="str">
            <v>RLS</v>
          </cell>
          <cell r="E1135">
            <v>58</v>
          </cell>
          <cell r="G1135">
            <v>27881.164504231168</v>
          </cell>
          <cell r="Q1135">
            <v>2657.2999999999997</v>
          </cell>
          <cell r="S1135">
            <v>-74.81</v>
          </cell>
          <cell r="T1135">
            <v>527.45000000000005</v>
          </cell>
          <cell r="U1135">
            <v>-2.76</v>
          </cell>
          <cell r="W1135">
            <v>3107.18</v>
          </cell>
          <cell r="AF1135" t="str">
            <v>20160201LGUM_477</v>
          </cell>
          <cell r="AH1135" t="str">
            <v>477</v>
          </cell>
        </row>
        <row r="1136">
          <cell r="B1136" t="str">
            <v>Dec 2017</v>
          </cell>
          <cell r="C1136" t="str">
            <v>LS</v>
          </cell>
          <cell r="E1136">
            <v>0</v>
          </cell>
          <cell r="G1136">
            <v>0</v>
          </cell>
          <cell r="Q1136">
            <v>0</v>
          </cell>
          <cell r="S1136">
            <v>0</v>
          </cell>
          <cell r="T1136">
            <v>0</v>
          </cell>
          <cell r="U1136">
            <v>0</v>
          </cell>
          <cell r="W1136">
            <v>0</v>
          </cell>
          <cell r="AF1136" t="str">
            <v>20160201LGUM_479</v>
          </cell>
          <cell r="AH1136" t="str">
            <v>479</v>
          </cell>
        </row>
        <row r="1137">
          <cell r="B1137" t="str">
            <v>Dec 2017</v>
          </cell>
          <cell r="C1137" t="str">
            <v>LS</v>
          </cell>
          <cell r="E1137">
            <v>20</v>
          </cell>
          <cell r="G1137">
            <v>1216.2581999980907</v>
          </cell>
          <cell r="Q1137">
            <v>497</v>
          </cell>
          <cell r="S1137">
            <v>-13.99</v>
          </cell>
          <cell r="T1137">
            <v>98.65</v>
          </cell>
          <cell r="U1137">
            <v>-0.52</v>
          </cell>
          <cell r="W1137">
            <v>581.14</v>
          </cell>
          <cell r="AF1137" t="str">
            <v>20160201LGUM_480</v>
          </cell>
          <cell r="AH1137" t="str">
            <v>480</v>
          </cell>
        </row>
        <row r="1138">
          <cell r="B1138" t="str">
            <v>Dec 2017</v>
          </cell>
          <cell r="C1138" t="str">
            <v>LS</v>
          </cell>
          <cell r="E1138">
            <v>6</v>
          </cell>
          <cell r="G1138">
            <v>873.70769270608866</v>
          </cell>
          <cell r="Q1138">
            <v>130.02000000000001</v>
          </cell>
          <cell r="S1138">
            <v>-3.66</v>
          </cell>
          <cell r="T1138">
            <v>25.81</v>
          </cell>
          <cell r="U1138">
            <v>-0.14000000000000001</v>
          </cell>
          <cell r="W1138">
            <v>152.03</v>
          </cell>
          <cell r="AF1138" t="str">
            <v>20160201LGUM_481</v>
          </cell>
          <cell r="AH1138" t="str">
            <v>481</v>
          </cell>
        </row>
        <row r="1139">
          <cell r="B1139" t="str">
            <v>Dec 2017</v>
          </cell>
          <cell r="C1139" t="str">
            <v>LS</v>
          </cell>
          <cell r="E1139">
            <v>90</v>
          </cell>
          <cell r="G1139">
            <v>13514.433109115416</v>
          </cell>
          <cell r="Q1139">
            <v>2828.71</v>
          </cell>
          <cell r="S1139">
            <v>-79.64</v>
          </cell>
          <cell r="T1139">
            <v>561.47</v>
          </cell>
          <cell r="U1139">
            <v>-2.94</v>
          </cell>
          <cell r="W1139">
            <v>3307.6</v>
          </cell>
          <cell r="AF1139" t="str">
            <v>20160201LGUM_482</v>
          </cell>
          <cell r="AH1139" t="str">
            <v>482</v>
          </cell>
        </row>
        <row r="1140">
          <cell r="B1140" t="str">
            <v>Dec 2017</v>
          </cell>
          <cell r="C1140" t="str">
            <v>LS</v>
          </cell>
          <cell r="E1140">
            <v>5</v>
          </cell>
          <cell r="G1140">
            <v>2265.3191285798471</v>
          </cell>
          <cell r="Q1140">
            <v>225.04999999999998</v>
          </cell>
          <cell r="S1140">
            <v>-6.34</v>
          </cell>
          <cell r="T1140">
            <v>44.67</v>
          </cell>
          <cell r="U1140">
            <v>-0.23</v>
          </cell>
          <cell r="W1140">
            <v>263.14999999999998</v>
          </cell>
          <cell r="AF1140" t="str">
            <v>20160201LGUM_483</v>
          </cell>
          <cell r="AH1140" t="str">
            <v>483</v>
          </cell>
        </row>
        <row r="1141">
          <cell r="B1141" t="str">
            <v>Dec 2017</v>
          </cell>
          <cell r="C1141" t="str">
            <v>LS</v>
          </cell>
          <cell r="E1141">
            <v>56</v>
          </cell>
          <cell r="G1141">
            <v>25750.418789230323</v>
          </cell>
          <cell r="Q1141">
            <v>3066.55</v>
          </cell>
          <cell r="S1141">
            <v>-86.33</v>
          </cell>
          <cell r="T1141">
            <v>608.69000000000005</v>
          </cell>
          <cell r="U1141">
            <v>-3.18</v>
          </cell>
          <cell r="W1141">
            <v>3585.73</v>
          </cell>
          <cell r="AF1141" t="str">
            <v>20160201LGUM_484</v>
          </cell>
          <cell r="AH1141" t="str">
            <v>484</v>
          </cell>
        </row>
        <row r="1142">
          <cell r="B1142" t="str">
            <v>Dec 2017</v>
          </cell>
          <cell r="C1142" t="str">
            <v>ODL</v>
          </cell>
          <cell r="E1142">
            <v>0</v>
          </cell>
          <cell r="G1142">
            <v>0</v>
          </cell>
          <cell r="Q1142">
            <v>0</v>
          </cell>
          <cell r="S1142">
            <v>0</v>
          </cell>
          <cell r="T1142">
            <v>0</v>
          </cell>
          <cell r="U1142">
            <v>0</v>
          </cell>
          <cell r="W1142">
            <v>0</v>
          </cell>
          <cell r="AF1142" t="str">
            <v>20160201ODL</v>
          </cell>
          <cell r="AH1142" t="str">
            <v>ODL</v>
          </cell>
        </row>
        <row r="1143">
          <cell r="B1143" t="str">
            <v>Dec 2017</v>
          </cell>
          <cell r="C1143" t="str">
            <v>RLS</v>
          </cell>
          <cell r="E1143">
            <v>0</v>
          </cell>
          <cell r="G1143">
            <v>0</v>
          </cell>
          <cell r="Q1143">
            <v>0</v>
          </cell>
          <cell r="S1143">
            <v>0</v>
          </cell>
          <cell r="T1143">
            <v>0</v>
          </cell>
          <cell r="U1143">
            <v>0</v>
          </cell>
          <cell r="W1143">
            <v>0</v>
          </cell>
          <cell r="AF1143" t="str">
            <v>20160201LGUM_204CU</v>
          </cell>
          <cell r="AH1143" t="str">
            <v>4CU</v>
          </cell>
        </row>
        <row r="1144">
          <cell r="B1144" t="str">
            <v>Dec 2017</v>
          </cell>
          <cell r="C1144" t="str">
            <v>RLS</v>
          </cell>
          <cell r="E1144">
            <v>0</v>
          </cell>
          <cell r="G1144">
            <v>0</v>
          </cell>
          <cell r="Q1144">
            <v>0</v>
          </cell>
          <cell r="S1144">
            <v>0</v>
          </cell>
          <cell r="T1144">
            <v>0</v>
          </cell>
          <cell r="U1144">
            <v>0</v>
          </cell>
          <cell r="W1144">
            <v>0</v>
          </cell>
          <cell r="AF1144" t="str">
            <v>20160201LGUM_207CU</v>
          </cell>
          <cell r="AH1144" t="str">
            <v>7CU</v>
          </cell>
        </row>
        <row r="1145">
          <cell r="B1145" t="str">
            <v>Dec 2017</v>
          </cell>
          <cell r="C1145" t="str">
            <v>RLS</v>
          </cell>
          <cell r="E1145">
            <v>0</v>
          </cell>
          <cell r="G1145">
            <v>0</v>
          </cell>
          <cell r="Q1145">
            <v>0</v>
          </cell>
          <cell r="S1145">
            <v>0</v>
          </cell>
          <cell r="T1145">
            <v>0</v>
          </cell>
          <cell r="U1145">
            <v>0</v>
          </cell>
          <cell r="W1145">
            <v>0</v>
          </cell>
          <cell r="AF1145" t="str">
            <v>20160201LGUM_209CU</v>
          </cell>
          <cell r="AH1145" t="str">
            <v>9CU</v>
          </cell>
        </row>
        <row r="1146">
          <cell r="B1146" t="str">
            <v>Dec 2017</v>
          </cell>
          <cell r="C1146" t="str">
            <v>RLS</v>
          </cell>
          <cell r="E1146">
            <v>0</v>
          </cell>
          <cell r="G1146">
            <v>0</v>
          </cell>
          <cell r="Q1146">
            <v>0</v>
          </cell>
          <cell r="S1146">
            <v>0</v>
          </cell>
          <cell r="T1146">
            <v>0</v>
          </cell>
          <cell r="U1146">
            <v>0</v>
          </cell>
          <cell r="W1146">
            <v>0</v>
          </cell>
          <cell r="AF1146" t="str">
            <v>20160201LGUM_210CU</v>
          </cell>
          <cell r="AH1146" t="str">
            <v>0CU</v>
          </cell>
        </row>
        <row r="1147">
          <cell r="B1147" t="str">
            <v>Dec 2017</v>
          </cell>
          <cell r="C1147" t="str">
            <v>RLS</v>
          </cell>
          <cell r="E1147">
            <v>0</v>
          </cell>
          <cell r="G1147">
            <v>0</v>
          </cell>
          <cell r="Q1147">
            <v>0</v>
          </cell>
          <cell r="S1147">
            <v>0</v>
          </cell>
          <cell r="T1147">
            <v>0</v>
          </cell>
          <cell r="U1147">
            <v>0</v>
          </cell>
          <cell r="W1147">
            <v>0</v>
          </cell>
          <cell r="AF1147" t="str">
            <v>20160201LGUM_252CU</v>
          </cell>
          <cell r="AH1147" t="str">
            <v>2CU</v>
          </cell>
        </row>
        <row r="1148">
          <cell r="B1148" t="str">
            <v>Dec 2017</v>
          </cell>
          <cell r="C1148" t="str">
            <v>RLS</v>
          </cell>
          <cell r="E1148">
            <v>0</v>
          </cell>
          <cell r="G1148">
            <v>0</v>
          </cell>
          <cell r="Q1148">
            <v>0</v>
          </cell>
          <cell r="S1148">
            <v>0</v>
          </cell>
          <cell r="T1148">
            <v>0</v>
          </cell>
          <cell r="U1148">
            <v>0</v>
          </cell>
          <cell r="W1148">
            <v>0</v>
          </cell>
          <cell r="AF1148" t="str">
            <v>20160201LGUM_267CU</v>
          </cell>
          <cell r="AH1148" t="str">
            <v>7CU</v>
          </cell>
        </row>
        <row r="1149">
          <cell r="B1149" t="str">
            <v>Dec 2017</v>
          </cell>
          <cell r="C1149" t="str">
            <v>RLS</v>
          </cell>
          <cell r="E1149">
            <v>0</v>
          </cell>
          <cell r="G1149">
            <v>0</v>
          </cell>
          <cell r="Q1149">
            <v>0</v>
          </cell>
          <cell r="S1149">
            <v>0</v>
          </cell>
          <cell r="T1149">
            <v>0</v>
          </cell>
          <cell r="U1149">
            <v>0</v>
          </cell>
          <cell r="W1149">
            <v>0</v>
          </cell>
          <cell r="AF1149" t="str">
            <v>20160201LGUM_276CU</v>
          </cell>
          <cell r="AH1149" t="str">
            <v>6CU</v>
          </cell>
        </row>
        <row r="1150">
          <cell r="B1150" t="str">
            <v>Dec 2017</v>
          </cell>
          <cell r="C1150" t="str">
            <v>RLS</v>
          </cell>
          <cell r="E1150">
            <v>0</v>
          </cell>
          <cell r="G1150">
            <v>0</v>
          </cell>
          <cell r="Q1150">
            <v>0</v>
          </cell>
          <cell r="S1150">
            <v>0</v>
          </cell>
          <cell r="T1150">
            <v>0</v>
          </cell>
          <cell r="U1150">
            <v>0</v>
          </cell>
          <cell r="W1150">
            <v>0</v>
          </cell>
          <cell r="AF1150" t="str">
            <v>20160201LGUM_315CU</v>
          </cell>
          <cell r="AH1150" t="str">
            <v>5CU</v>
          </cell>
        </row>
        <row r="1151">
          <cell r="B1151" t="str">
            <v>Dec 2017</v>
          </cell>
          <cell r="C1151" t="str">
            <v>LS</v>
          </cell>
          <cell r="E1151">
            <v>0</v>
          </cell>
          <cell r="G1151">
            <v>0</v>
          </cell>
          <cell r="Q1151">
            <v>0</v>
          </cell>
          <cell r="S1151">
            <v>0</v>
          </cell>
          <cell r="T1151">
            <v>0</v>
          </cell>
          <cell r="U1151">
            <v>0</v>
          </cell>
          <cell r="W1151">
            <v>0</v>
          </cell>
          <cell r="AF1151" t="str">
            <v>20160201LGUM_412CU</v>
          </cell>
          <cell r="AH1151" t="str">
            <v>2CU</v>
          </cell>
        </row>
        <row r="1152">
          <cell r="B1152" t="str">
            <v>Dec 2017</v>
          </cell>
          <cell r="C1152" t="str">
            <v>LS</v>
          </cell>
          <cell r="E1152">
            <v>0</v>
          </cell>
          <cell r="G1152">
            <v>0</v>
          </cell>
          <cell r="Q1152">
            <v>0</v>
          </cell>
          <cell r="S1152">
            <v>0</v>
          </cell>
          <cell r="T1152">
            <v>0</v>
          </cell>
          <cell r="U1152">
            <v>0</v>
          </cell>
          <cell r="W1152">
            <v>0</v>
          </cell>
          <cell r="AF1152" t="str">
            <v>20160201LGUM_415CU</v>
          </cell>
          <cell r="AH1152" t="str">
            <v>5CU</v>
          </cell>
        </row>
        <row r="1153">
          <cell r="B1153" t="str">
            <v>Dec 2017</v>
          </cell>
          <cell r="C1153" t="str">
            <v>LS</v>
          </cell>
          <cell r="E1153">
            <v>575</v>
          </cell>
          <cell r="G1153">
            <v>70792.752011456338</v>
          </cell>
          <cell r="Q1153">
            <v>16991.25</v>
          </cell>
          <cell r="S1153">
            <v>-478.37</v>
          </cell>
          <cell r="T1153">
            <v>3372.63</v>
          </cell>
          <cell r="U1153">
            <v>-17.64</v>
          </cell>
          <cell r="W1153">
            <v>19867.87</v>
          </cell>
          <cell r="AF1153" t="str">
            <v>20160201LGUM_424</v>
          </cell>
          <cell r="AH1153" t="str">
            <v>424</v>
          </cell>
        </row>
        <row r="1154">
          <cell r="B1154" t="str">
            <v>Dec 2017</v>
          </cell>
          <cell r="C1154" t="str">
            <v>LS</v>
          </cell>
          <cell r="E1154">
            <v>3</v>
          </cell>
          <cell r="G1154">
            <v>241.62044710775149</v>
          </cell>
          <cell r="Q1154">
            <v>65.070000000000007</v>
          </cell>
          <cell r="S1154">
            <v>-1.83</v>
          </cell>
          <cell r="T1154">
            <v>12.92</v>
          </cell>
          <cell r="U1154">
            <v>-7.0000000000000007E-2</v>
          </cell>
          <cell r="W1154">
            <v>76.09</v>
          </cell>
          <cell r="AF1154" t="str">
            <v>20160201LGUM_444</v>
          </cell>
          <cell r="AH1154" t="str">
            <v>444</v>
          </cell>
        </row>
        <row r="1155">
          <cell r="B1155" t="str">
            <v>Dec 2017</v>
          </cell>
          <cell r="C1155" t="str">
            <v>LS</v>
          </cell>
          <cell r="E1155">
            <v>17</v>
          </cell>
          <cell r="G1155">
            <v>892.05861273958874</v>
          </cell>
          <cell r="Q1155">
            <v>401.71000000000004</v>
          </cell>
          <cell r="S1155">
            <v>-11.31</v>
          </cell>
          <cell r="T1155">
            <v>79.739999999999995</v>
          </cell>
          <cell r="U1155">
            <v>-0.42</v>
          </cell>
          <cell r="W1155">
            <v>469.72</v>
          </cell>
          <cell r="AF1155" t="str">
            <v>20160201LGUM_445</v>
          </cell>
          <cell r="AH1155" t="str">
            <v>445</v>
          </cell>
        </row>
        <row r="1156">
          <cell r="B1156" t="str">
            <v>Dec 2017</v>
          </cell>
          <cell r="C1156" t="str">
            <v>LS</v>
          </cell>
          <cell r="E1156">
            <v>0</v>
          </cell>
          <cell r="G1156">
            <v>0</v>
          </cell>
          <cell r="Q1156">
            <v>0</v>
          </cell>
          <cell r="S1156">
            <v>0</v>
          </cell>
          <cell r="T1156">
            <v>0</v>
          </cell>
          <cell r="U1156">
            <v>0</v>
          </cell>
          <cell r="W1156">
            <v>0</v>
          </cell>
          <cell r="AF1156" t="str">
            <v>20160201LGUM_452CU</v>
          </cell>
          <cell r="AH1156" t="str">
            <v>2CU</v>
          </cell>
        </row>
        <row r="1157">
          <cell r="B1157" t="str">
            <v>Dec 2017</v>
          </cell>
          <cell r="C1157" t="str">
            <v>LS</v>
          </cell>
          <cell r="E1157">
            <v>0</v>
          </cell>
          <cell r="G1157">
            <v>0</v>
          </cell>
          <cell r="Q1157">
            <v>0</v>
          </cell>
          <cell r="S1157">
            <v>0</v>
          </cell>
          <cell r="T1157">
            <v>0</v>
          </cell>
          <cell r="U1157">
            <v>0</v>
          </cell>
          <cell r="W1157">
            <v>0</v>
          </cell>
          <cell r="AF1157" t="str">
            <v>20160201LGUM_453CU</v>
          </cell>
        </row>
        <row r="1158">
          <cell r="B1158" t="str">
            <v>Dec 2017</v>
          </cell>
          <cell r="C1158" t="str">
            <v>LS</v>
          </cell>
          <cell r="E1158">
            <v>0</v>
          </cell>
          <cell r="G1158">
            <v>0</v>
          </cell>
          <cell r="Q1158">
            <v>0</v>
          </cell>
          <cell r="S1158">
            <v>0</v>
          </cell>
          <cell r="T1158">
            <v>0</v>
          </cell>
          <cell r="U1158">
            <v>0</v>
          </cell>
          <cell r="W1158">
            <v>0</v>
          </cell>
          <cell r="AF1158" t="str">
            <v>20160201LGUM_454CU</v>
          </cell>
        </row>
        <row r="1159">
          <cell r="B1159" t="str">
            <v>Dec 2017</v>
          </cell>
          <cell r="C1159" t="str">
            <v>LS</v>
          </cell>
          <cell r="E1159">
            <v>0</v>
          </cell>
          <cell r="G1159">
            <v>0</v>
          </cell>
          <cell r="Q1159">
            <v>0</v>
          </cell>
          <cell r="S1159">
            <v>0</v>
          </cell>
          <cell r="T1159">
            <v>0</v>
          </cell>
          <cell r="U1159">
            <v>0</v>
          </cell>
          <cell r="W1159">
            <v>0</v>
          </cell>
          <cell r="AF1159" t="str">
            <v>20160201LGUM_456CU</v>
          </cell>
        </row>
        <row r="1160">
          <cell r="B1160" t="str">
            <v>Dec 2017</v>
          </cell>
          <cell r="C1160" t="str">
            <v>LS</v>
          </cell>
          <cell r="E1160">
            <v>0</v>
          </cell>
          <cell r="G1160">
            <v>0</v>
          </cell>
          <cell r="Q1160">
            <v>0</v>
          </cell>
          <cell r="S1160">
            <v>0</v>
          </cell>
          <cell r="T1160">
            <v>0</v>
          </cell>
          <cell r="U1160">
            <v>0</v>
          </cell>
          <cell r="W1160">
            <v>0</v>
          </cell>
          <cell r="AF1160" t="str">
            <v>20160201LGUM_490</v>
          </cell>
        </row>
        <row r="1161">
          <cell r="B1161" t="str">
            <v>Dec 2017</v>
          </cell>
          <cell r="C1161" t="str">
            <v>LS</v>
          </cell>
          <cell r="E1161">
            <v>0</v>
          </cell>
          <cell r="G1161">
            <v>0</v>
          </cell>
          <cell r="Q1161">
            <v>0</v>
          </cell>
          <cell r="S1161">
            <v>0</v>
          </cell>
          <cell r="T1161">
            <v>0</v>
          </cell>
          <cell r="U1161">
            <v>0</v>
          </cell>
          <cell r="W1161">
            <v>0</v>
          </cell>
          <cell r="AF1161" t="str">
            <v>20160201LGUM_491</v>
          </cell>
        </row>
        <row r="1162">
          <cell r="B1162" t="str">
            <v>Dec 2017</v>
          </cell>
          <cell r="C1162" t="str">
            <v>LS</v>
          </cell>
          <cell r="E1162">
            <v>0</v>
          </cell>
          <cell r="G1162">
            <v>0</v>
          </cell>
          <cell r="Q1162">
            <v>0</v>
          </cell>
          <cell r="S1162">
            <v>0</v>
          </cell>
          <cell r="T1162">
            <v>0</v>
          </cell>
          <cell r="U1162">
            <v>0</v>
          </cell>
          <cell r="W1162">
            <v>0</v>
          </cell>
          <cell r="AF1162" t="str">
            <v>20160201LGUM_492</v>
          </cell>
        </row>
        <row r="1163">
          <cell r="B1163" t="str">
            <v>Dec 2017</v>
          </cell>
          <cell r="C1163" t="str">
            <v>LS</v>
          </cell>
          <cell r="E1163">
            <v>0</v>
          </cell>
          <cell r="G1163">
            <v>0</v>
          </cell>
          <cell r="Q1163">
            <v>0</v>
          </cell>
          <cell r="S1163">
            <v>0</v>
          </cell>
          <cell r="T1163">
            <v>0</v>
          </cell>
          <cell r="U1163">
            <v>0</v>
          </cell>
          <cell r="W1163">
            <v>0</v>
          </cell>
          <cell r="AF1163" t="str">
            <v>20160201LGUM_493</v>
          </cell>
        </row>
        <row r="1164">
          <cell r="B1164" t="str">
            <v>Dec 2017</v>
          </cell>
          <cell r="C1164" t="str">
            <v>LS</v>
          </cell>
          <cell r="E1164">
            <v>0</v>
          </cell>
          <cell r="G1164">
            <v>0</v>
          </cell>
          <cell r="Q1164">
            <v>0</v>
          </cell>
          <cell r="S1164">
            <v>0</v>
          </cell>
          <cell r="T1164">
            <v>0</v>
          </cell>
          <cell r="U1164">
            <v>0</v>
          </cell>
          <cell r="W1164">
            <v>0</v>
          </cell>
          <cell r="AF1164" t="str">
            <v>20160201LGUM_496</v>
          </cell>
        </row>
        <row r="1165">
          <cell r="B1165" t="str">
            <v>Dec 2017</v>
          </cell>
          <cell r="C1165" t="str">
            <v>LS</v>
          </cell>
          <cell r="E1165">
            <v>0</v>
          </cell>
          <cell r="G1165">
            <v>0</v>
          </cell>
          <cell r="Q1165">
            <v>0</v>
          </cell>
          <cell r="S1165">
            <v>0</v>
          </cell>
          <cell r="T1165">
            <v>0</v>
          </cell>
          <cell r="U1165">
            <v>0</v>
          </cell>
          <cell r="W1165">
            <v>0</v>
          </cell>
          <cell r="AF1165" t="str">
            <v>20160201LGUM_497</v>
          </cell>
        </row>
        <row r="1166">
          <cell r="B1166" t="str">
            <v>Dec 2017</v>
          </cell>
          <cell r="C1166" t="str">
            <v>LS</v>
          </cell>
          <cell r="E1166">
            <v>0</v>
          </cell>
          <cell r="G1166">
            <v>0</v>
          </cell>
          <cell r="Q1166">
            <v>0</v>
          </cell>
          <cell r="S1166">
            <v>0</v>
          </cell>
          <cell r="T1166">
            <v>0</v>
          </cell>
          <cell r="U1166">
            <v>0</v>
          </cell>
          <cell r="W1166">
            <v>0</v>
          </cell>
          <cell r="AF1166" t="str">
            <v>20160201LGUM_498</v>
          </cell>
        </row>
        <row r="1167">
          <cell r="B1167" t="str">
            <v>Dec 2017</v>
          </cell>
          <cell r="C1167" t="str">
            <v>LS</v>
          </cell>
          <cell r="E1167">
            <v>0</v>
          </cell>
          <cell r="G1167">
            <v>0</v>
          </cell>
          <cell r="Q1167">
            <v>0</v>
          </cell>
          <cell r="S1167">
            <v>0</v>
          </cell>
          <cell r="T1167">
            <v>0</v>
          </cell>
          <cell r="U1167">
            <v>0</v>
          </cell>
          <cell r="W1167">
            <v>0</v>
          </cell>
          <cell r="AF1167" t="str">
            <v>20160201LGUM_499</v>
          </cell>
        </row>
      </sheetData>
      <sheetData sheetId="14">
        <row r="2">
          <cell r="B2" t="str">
            <v>Jan 2018</v>
          </cell>
          <cell r="C2" t="str">
            <v>RLS</v>
          </cell>
          <cell r="D2" t="str">
            <v>LE_900POLE</v>
          </cell>
          <cell r="E2">
            <v>1492</v>
          </cell>
          <cell r="H2">
            <v>3073.52</v>
          </cell>
          <cell r="J2">
            <v>3073.52</v>
          </cell>
          <cell r="K2">
            <v>3073.52</v>
          </cell>
        </row>
        <row r="3">
          <cell r="B3" t="str">
            <v>Jan 2018</v>
          </cell>
          <cell r="C3" t="str">
            <v>LS</v>
          </cell>
          <cell r="D3" t="str">
            <v>LE_900POLE</v>
          </cell>
          <cell r="E3">
            <v>5085</v>
          </cell>
          <cell r="H3">
            <v>10475.1</v>
          </cell>
          <cell r="J3">
            <v>10475.1</v>
          </cell>
          <cell r="K3">
            <v>10475.099999999999</v>
          </cell>
        </row>
        <row r="4">
          <cell r="B4" t="str">
            <v>Jan 2018</v>
          </cell>
          <cell r="C4" t="str">
            <v>RLS</v>
          </cell>
          <cell r="D4" t="str">
            <v>LE_901POLE</v>
          </cell>
          <cell r="E4">
            <v>155</v>
          </cell>
          <cell r="H4">
            <v>1677.1</v>
          </cell>
          <cell r="J4">
            <v>1677.1</v>
          </cell>
          <cell r="K4">
            <v>1677.1</v>
          </cell>
        </row>
        <row r="5">
          <cell r="B5" t="str">
            <v>Jan 2018</v>
          </cell>
          <cell r="C5" t="str">
            <v>LS</v>
          </cell>
          <cell r="D5" t="str">
            <v>LE_901POLE</v>
          </cell>
          <cell r="E5">
            <v>0</v>
          </cell>
          <cell r="H5">
            <v>0</v>
          </cell>
          <cell r="J5">
            <v>0</v>
          </cell>
          <cell r="K5">
            <v>0</v>
          </cell>
        </row>
        <row r="6">
          <cell r="B6" t="str">
            <v>Jan 2018</v>
          </cell>
          <cell r="C6" t="str">
            <v>RLS</v>
          </cell>
          <cell r="D6" t="str">
            <v>LE_902POLE</v>
          </cell>
          <cell r="E6">
            <v>286</v>
          </cell>
          <cell r="H6">
            <v>3692.26</v>
          </cell>
          <cell r="J6">
            <v>3692.26</v>
          </cell>
          <cell r="K6">
            <v>3692.2599999999998</v>
          </cell>
        </row>
        <row r="7">
          <cell r="B7" t="str">
            <v>Jan 2018</v>
          </cell>
          <cell r="C7" t="str">
            <v>LS</v>
          </cell>
          <cell r="D7" t="str">
            <v>LE_902POLE</v>
          </cell>
          <cell r="E7">
            <v>3</v>
          </cell>
          <cell r="H7">
            <v>38.729999999999997</v>
          </cell>
          <cell r="J7">
            <v>38.729999999999997</v>
          </cell>
          <cell r="K7">
            <v>38.729999999999997</v>
          </cell>
        </row>
        <row r="8">
          <cell r="B8" t="str">
            <v>Jan 2018</v>
          </cell>
          <cell r="C8" t="str">
            <v>RLS</v>
          </cell>
          <cell r="D8" t="str">
            <v>LE_950BASE</v>
          </cell>
          <cell r="E8">
            <v>30</v>
          </cell>
          <cell r="H8">
            <v>104.1</v>
          </cell>
          <cell r="J8">
            <v>104.1</v>
          </cell>
          <cell r="K8">
            <v>104.1</v>
          </cell>
        </row>
        <row r="9">
          <cell r="B9" t="str">
            <v>Jan 2018</v>
          </cell>
          <cell r="C9" t="str">
            <v>LS</v>
          </cell>
          <cell r="D9" t="str">
            <v>LE_950BASE</v>
          </cell>
          <cell r="E9">
            <v>10</v>
          </cell>
          <cell r="H9">
            <v>34.700000000000003</v>
          </cell>
          <cell r="J9">
            <v>34.700000000000003</v>
          </cell>
          <cell r="K9">
            <v>34.700000000000003</v>
          </cell>
        </row>
        <row r="10">
          <cell r="B10" t="str">
            <v>Jan 2018</v>
          </cell>
          <cell r="C10" t="str">
            <v>RLS</v>
          </cell>
          <cell r="D10" t="str">
            <v>LE_951BASE</v>
          </cell>
          <cell r="E10">
            <v>184</v>
          </cell>
          <cell r="H10">
            <v>686.32</v>
          </cell>
          <cell r="J10">
            <v>686.32</v>
          </cell>
          <cell r="K10">
            <v>686.31999999999994</v>
          </cell>
        </row>
        <row r="11">
          <cell r="B11" t="str">
            <v>Jan 2018</v>
          </cell>
          <cell r="C11" t="str">
            <v>LS</v>
          </cell>
          <cell r="D11" t="str">
            <v>LE_951BASE</v>
          </cell>
          <cell r="E11">
            <v>15</v>
          </cell>
          <cell r="H11">
            <v>55.95</v>
          </cell>
          <cell r="J11">
            <v>55.95</v>
          </cell>
          <cell r="K11">
            <v>55.95</v>
          </cell>
        </row>
        <row r="12">
          <cell r="B12" t="str">
            <v>Jan 2018</v>
          </cell>
          <cell r="C12" t="str">
            <v>RLS</v>
          </cell>
          <cell r="D12" t="str">
            <v>LE_952BASE</v>
          </cell>
          <cell r="E12">
            <v>179</v>
          </cell>
          <cell r="H12">
            <v>637.24</v>
          </cell>
          <cell r="J12">
            <v>637.24</v>
          </cell>
          <cell r="K12">
            <v>637.24</v>
          </cell>
        </row>
        <row r="13">
          <cell r="B13" t="str">
            <v>Jan 2018</v>
          </cell>
          <cell r="C13" t="str">
            <v>LS</v>
          </cell>
          <cell r="D13" t="str">
            <v>LE_952BASE</v>
          </cell>
          <cell r="E13">
            <v>56</v>
          </cell>
          <cell r="H13">
            <v>199.36</v>
          </cell>
          <cell r="J13">
            <v>199.36</v>
          </cell>
          <cell r="K13">
            <v>199.36</v>
          </cell>
        </row>
        <row r="14">
          <cell r="B14" t="str">
            <v>Jan 2018</v>
          </cell>
          <cell r="C14" t="str">
            <v>RLS</v>
          </cell>
          <cell r="D14" t="str">
            <v>LE_953BASE</v>
          </cell>
          <cell r="E14">
            <v>56</v>
          </cell>
          <cell r="H14">
            <v>199.36</v>
          </cell>
          <cell r="J14">
            <v>199.36</v>
          </cell>
          <cell r="K14">
            <v>199.35999999999999</v>
          </cell>
        </row>
        <row r="15">
          <cell r="B15" t="str">
            <v>Jan 2018</v>
          </cell>
          <cell r="C15" t="str">
            <v>LS</v>
          </cell>
          <cell r="D15" t="str">
            <v>LE_953BASE</v>
          </cell>
          <cell r="E15">
            <v>117</v>
          </cell>
          <cell r="H15">
            <v>416.52</v>
          </cell>
          <cell r="J15">
            <v>416.52</v>
          </cell>
          <cell r="K15">
            <v>416.52</v>
          </cell>
        </row>
        <row r="16">
          <cell r="B16" t="str">
            <v>Jan 2018</v>
          </cell>
          <cell r="C16" t="str">
            <v>RLS</v>
          </cell>
          <cell r="D16" t="str">
            <v>LE_954BASE</v>
          </cell>
          <cell r="E16">
            <v>45</v>
          </cell>
          <cell r="H16">
            <v>156.15</v>
          </cell>
          <cell r="J16">
            <v>156.15</v>
          </cell>
          <cell r="K16">
            <v>156.15</v>
          </cell>
        </row>
        <row r="17">
          <cell r="B17" t="str">
            <v>Jan 2018</v>
          </cell>
          <cell r="C17" t="str">
            <v>LS</v>
          </cell>
          <cell r="D17" t="str">
            <v>LE_954BASE</v>
          </cell>
          <cell r="E17">
            <v>6</v>
          </cell>
          <cell r="H17">
            <v>20.82</v>
          </cell>
          <cell r="J17">
            <v>20.82</v>
          </cell>
          <cell r="K17">
            <v>20.82</v>
          </cell>
        </row>
        <row r="18">
          <cell r="B18" t="str">
            <v>Jan 2018</v>
          </cell>
          <cell r="C18" t="str">
            <v>RLS</v>
          </cell>
          <cell r="D18" t="str">
            <v>LE_955BASE</v>
          </cell>
          <cell r="E18">
            <v>19</v>
          </cell>
          <cell r="H18">
            <v>70.87</v>
          </cell>
          <cell r="J18">
            <v>70.87</v>
          </cell>
          <cell r="K18">
            <v>70.87</v>
          </cell>
        </row>
        <row r="19">
          <cell r="B19" t="str">
            <v>Jan 2018</v>
          </cell>
          <cell r="C19" t="str">
            <v>LS</v>
          </cell>
          <cell r="D19" t="str">
            <v>LE_955BASE</v>
          </cell>
          <cell r="E19">
            <v>76</v>
          </cell>
          <cell r="H19">
            <v>283.48</v>
          </cell>
          <cell r="J19">
            <v>283.48</v>
          </cell>
          <cell r="K19">
            <v>283.47999999999996</v>
          </cell>
        </row>
        <row r="20">
          <cell r="B20" t="str">
            <v>Jan 2018</v>
          </cell>
          <cell r="C20" t="str">
            <v>RLS</v>
          </cell>
          <cell r="D20" t="str">
            <v>LE_956BASE</v>
          </cell>
          <cell r="E20">
            <v>1</v>
          </cell>
          <cell r="H20">
            <v>3.56</v>
          </cell>
          <cell r="J20">
            <v>3.56</v>
          </cell>
          <cell r="K20">
            <v>3.56</v>
          </cell>
        </row>
        <row r="21">
          <cell r="B21" t="str">
            <v>Jan 2018</v>
          </cell>
          <cell r="C21" t="str">
            <v>LS</v>
          </cell>
          <cell r="D21" t="str">
            <v>LE_956BASE</v>
          </cell>
          <cell r="E21">
            <v>97</v>
          </cell>
          <cell r="H21">
            <v>345.32</v>
          </cell>
          <cell r="J21">
            <v>345.32</v>
          </cell>
          <cell r="K21">
            <v>345.32000000000005</v>
          </cell>
        </row>
        <row r="22">
          <cell r="B22" t="str">
            <v>Jan 2018</v>
          </cell>
          <cell r="C22" t="str">
            <v>RLS</v>
          </cell>
          <cell r="D22" t="str">
            <v>LE_957BASE</v>
          </cell>
          <cell r="E22">
            <v>6</v>
          </cell>
          <cell r="H22">
            <v>21.36</v>
          </cell>
          <cell r="J22">
            <v>21.36</v>
          </cell>
          <cell r="K22">
            <v>21.36</v>
          </cell>
        </row>
        <row r="23">
          <cell r="B23" t="str">
            <v>Jan 2018</v>
          </cell>
          <cell r="C23" t="str">
            <v>LS</v>
          </cell>
          <cell r="D23" t="str">
            <v>LE_957BASE</v>
          </cell>
          <cell r="E23">
            <v>60</v>
          </cell>
          <cell r="H23">
            <v>213.6</v>
          </cell>
          <cell r="J23">
            <v>213.6</v>
          </cell>
          <cell r="K23">
            <v>213.6</v>
          </cell>
        </row>
        <row r="24">
          <cell r="B24" t="str">
            <v>Jan 2018</v>
          </cell>
          <cell r="C24" t="str">
            <v>RLS</v>
          </cell>
          <cell r="D24" t="str">
            <v>LE_958POLE</v>
          </cell>
          <cell r="E24">
            <v>34</v>
          </cell>
          <cell r="H24">
            <v>384.88</v>
          </cell>
          <cell r="J24">
            <v>384.88</v>
          </cell>
          <cell r="K24">
            <v>384.87999999999994</v>
          </cell>
        </row>
        <row r="25">
          <cell r="B25" t="str">
            <v>Jan 2018</v>
          </cell>
          <cell r="C25" t="str">
            <v>LS</v>
          </cell>
          <cell r="D25" t="str">
            <v>LE_958POLE</v>
          </cell>
          <cell r="E25">
            <v>396</v>
          </cell>
          <cell r="H25">
            <v>4482.72</v>
          </cell>
          <cell r="J25">
            <v>4482.72</v>
          </cell>
          <cell r="K25">
            <v>4482.72</v>
          </cell>
        </row>
        <row r="26">
          <cell r="B26" t="str">
            <v>Feb 2018</v>
          </cell>
          <cell r="C26" t="str">
            <v>RLS</v>
          </cell>
          <cell r="D26" t="str">
            <v>LE_900POLE</v>
          </cell>
          <cell r="E26">
            <v>1481</v>
          </cell>
          <cell r="H26">
            <v>3050.86</v>
          </cell>
          <cell r="J26">
            <v>3050.86</v>
          </cell>
          <cell r="K26">
            <v>3050.8599999999997</v>
          </cell>
        </row>
        <row r="27">
          <cell r="B27" t="str">
            <v>Feb 2018</v>
          </cell>
          <cell r="C27" t="str">
            <v>LS</v>
          </cell>
          <cell r="D27" t="str">
            <v>LE_900POLE</v>
          </cell>
          <cell r="E27">
            <v>5185</v>
          </cell>
          <cell r="H27">
            <v>10681.1</v>
          </cell>
          <cell r="J27">
            <v>10681.1</v>
          </cell>
          <cell r="K27">
            <v>10681.1</v>
          </cell>
        </row>
        <row r="28">
          <cell r="B28" t="str">
            <v>Feb 2018</v>
          </cell>
          <cell r="C28" t="str">
            <v>RLS</v>
          </cell>
          <cell r="D28" t="str">
            <v>LE_901POLE</v>
          </cell>
          <cell r="E28">
            <v>155</v>
          </cell>
          <cell r="H28">
            <v>1677.1</v>
          </cell>
          <cell r="J28">
            <v>1677.1</v>
          </cell>
          <cell r="K28">
            <v>1677.1</v>
          </cell>
        </row>
        <row r="29">
          <cell r="B29" t="str">
            <v>Feb 2018</v>
          </cell>
          <cell r="C29" t="str">
            <v>LS</v>
          </cell>
          <cell r="D29" t="str">
            <v>LE_901POLE</v>
          </cell>
          <cell r="E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 t="str">
            <v>Feb 2018</v>
          </cell>
          <cell r="C30" t="str">
            <v>RLS</v>
          </cell>
          <cell r="D30" t="str">
            <v>LE_902POLE</v>
          </cell>
          <cell r="E30">
            <v>270</v>
          </cell>
          <cell r="H30">
            <v>3485.7</v>
          </cell>
          <cell r="J30">
            <v>3485.7</v>
          </cell>
          <cell r="K30">
            <v>3485.7</v>
          </cell>
        </row>
        <row r="31">
          <cell r="B31" t="str">
            <v>Feb 2018</v>
          </cell>
          <cell r="C31" t="str">
            <v>LS</v>
          </cell>
          <cell r="D31" t="str">
            <v>LE_902POLE</v>
          </cell>
          <cell r="E31">
            <v>3</v>
          </cell>
          <cell r="H31">
            <v>38.729999999999997</v>
          </cell>
          <cell r="J31">
            <v>38.729999999999997</v>
          </cell>
          <cell r="K31">
            <v>38.729999999999997</v>
          </cell>
        </row>
        <row r="32">
          <cell r="B32" t="str">
            <v>Feb 2018</v>
          </cell>
          <cell r="C32" t="str">
            <v>RLS</v>
          </cell>
          <cell r="D32" t="str">
            <v>LE_950BASE</v>
          </cell>
          <cell r="E32">
            <v>30</v>
          </cell>
          <cell r="H32">
            <v>104.1</v>
          </cell>
          <cell r="J32">
            <v>104.1</v>
          </cell>
          <cell r="K32">
            <v>104.1</v>
          </cell>
        </row>
        <row r="33">
          <cell r="B33" t="str">
            <v>Feb 2018</v>
          </cell>
          <cell r="C33" t="str">
            <v>LS</v>
          </cell>
          <cell r="D33" t="str">
            <v>LE_950BASE</v>
          </cell>
          <cell r="E33">
            <v>10</v>
          </cell>
          <cell r="H33">
            <v>34.700000000000003</v>
          </cell>
          <cell r="J33">
            <v>34.700000000000003</v>
          </cell>
          <cell r="K33">
            <v>34.700000000000003</v>
          </cell>
        </row>
        <row r="34">
          <cell r="B34" t="str">
            <v>Feb 2018</v>
          </cell>
          <cell r="C34" t="str">
            <v>RLS</v>
          </cell>
          <cell r="D34" t="str">
            <v>LE_951BASE</v>
          </cell>
          <cell r="E34">
            <v>168</v>
          </cell>
          <cell r="H34">
            <v>626.64</v>
          </cell>
          <cell r="J34">
            <v>626.64</v>
          </cell>
          <cell r="K34">
            <v>626.6400000000001</v>
          </cell>
        </row>
        <row r="35">
          <cell r="B35" t="str">
            <v>Feb 2018</v>
          </cell>
          <cell r="C35" t="str">
            <v>LS</v>
          </cell>
          <cell r="D35" t="str">
            <v>LE_951BASE</v>
          </cell>
          <cell r="E35">
            <v>9</v>
          </cell>
          <cell r="H35">
            <v>33.57</v>
          </cell>
          <cell r="J35">
            <v>33.57</v>
          </cell>
          <cell r="K35">
            <v>33.57</v>
          </cell>
        </row>
        <row r="36">
          <cell r="B36" t="str">
            <v>Feb 2018</v>
          </cell>
          <cell r="C36" t="str">
            <v>RLS</v>
          </cell>
          <cell r="D36" t="str">
            <v>LE_952BASE</v>
          </cell>
          <cell r="E36">
            <v>179</v>
          </cell>
          <cell r="H36">
            <v>637.24</v>
          </cell>
          <cell r="J36">
            <v>637.24</v>
          </cell>
          <cell r="K36">
            <v>637.24</v>
          </cell>
        </row>
        <row r="37">
          <cell r="B37" t="str">
            <v>Feb 2018</v>
          </cell>
          <cell r="C37" t="str">
            <v>LS</v>
          </cell>
          <cell r="D37" t="str">
            <v>LE_952BASE</v>
          </cell>
          <cell r="E37">
            <v>56</v>
          </cell>
          <cell r="H37">
            <v>199.36</v>
          </cell>
          <cell r="J37">
            <v>199.36</v>
          </cell>
          <cell r="K37">
            <v>199.36</v>
          </cell>
        </row>
        <row r="38">
          <cell r="B38" t="str">
            <v>Feb 2018</v>
          </cell>
          <cell r="C38" t="str">
            <v>RLS</v>
          </cell>
          <cell r="D38" t="str">
            <v>LE_953BASE</v>
          </cell>
          <cell r="E38">
            <v>56</v>
          </cell>
          <cell r="H38">
            <v>199.36</v>
          </cell>
          <cell r="J38">
            <v>199.36</v>
          </cell>
          <cell r="K38">
            <v>199.35999999999999</v>
          </cell>
        </row>
        <row r="39">
          <cell r="B39" t="str">
            <v>Feb 2018</v>
          </cell>
          <cell r="C39" t="str">
            <v>LS</v>
          </cell>
          <cell r="D39" t="str">
            <v>LE_953BASE</v>
          </cell>
          <cell r="E39">
            <v>117</v>
          </cell>
          <cell r="H39">
            <v>416.52</v>
          </cell>
          <cell r="J39">
            <v>416.52</v>
          </cell>
          <cell r="K39">
            <v>416.52</v>
          </cell>
        </row>
        <row r="40">
          <cell r="B40" t="str">
            <v>Feb 2018</v>
          </cell>
          <cell r="C40" t="str">
            <v>RLS</v>
          </cell>
          <cell r="D40" t="str">
            <v>LE_954BASE</v>
          </cell>
          <cell r="E40">
            <v>45</v>
          </cell>
          <cell r="H40">
            <v>156.15</v>
          </cell>
          <cell r="J40">
            <v>156.15</v>
          </cell>
          <cell r="K40">
            <v>156.15</v>
          </cell>
        </row>
        <row r="41">
          <cell r="B41" t="str">
            <v>Feb 2018</v>
          </cell>
          <cell r="C41" t="str">
            <v>LS</v>
          </cell>
          <cell r="D41" t="str">
            <v>LE_954BASE</v>
          </cell>
          <cell r="E41">
            <v>6</v>
          </cell>
          <cell r="H41">
            <v>20.82</v>
          </cell>
          <cell r="J41">
            <v>20.82</v>
          </cell>
          <cell r="K41">
            <v>20.82</v>
          </cell>
        </row>
        <row r="42">
          <cell r="B42" t="str">
            <v>Feb 2018</v>
          </cell>
          <cell r="C42" t="str">
            <v>RLS</v>
          </cell>
          <cell r="D42" t="str">
            <v>LE_955BASE</v>
          </cell>
          <cell r="E42">
            <v>19</v>
          </cell>
          <cell r="H42">
            <v>70.87</v>
          </cell>
          <cell r="J42">
            <v>70.87</v>
          </cell>
          <cell r="K42">
            <v>70.87</v>
          </cell>
        </row>
        <row r="43">
          <cell r="B43" t="str">
            <v>Feb 2018</v>
          </cell>
          <cell r="C43" t="str">
            <v>LS</v>
          </cell>
          <cell r="D43" t="str">
            <v>LE_955BASE</v>
          </cell>
          <cell r="E43">
            <v>56</v>
          </cell>
          <cell r="H43">
            <v>208.88</v>
          </cell>
          <cell r="J43">
            <v>208.88</v>
          </cell>
          <cell r="K43">
            <v>208.87999999999997</v>
          </cell>
        </row>
        <row r="44">
          <cell r="B44" t="str">
            <v>Feb 2018</v>
          </cell>
          <cell r="C44" t="str">
            <v>RLS</v>
          </cell>
          <cell r="D44" t="str">
            <v>LE_956BASE</v>
          </cell>
          <cell r="E44">
            <v>1</v>
          </cell>
          <cell r="H44">
            <v>3.56</v>
          </cell>
          <cell r="J44">
            <v>3.56</v>
          </cell>
          <cell r="K44">
            <v>3.56</v>
          </cell>
        </row>
        <row r="45">
          <cell r="B45" t="str">
            <v>Feb 2018</v>
          </cell>
          <cell r="C45" t="str">
            <v>LS</v>
          </cell>
          <cell r="D45" t="str">
            <v>LE_956BASE</v>
          </cell>
          <cell r="E45">
            <v>457</v>
          </cell>
          <cell r="H45">
            <v>1626.92</v>
          </cell>
          <cell r="J45">
            <v>1626.92</v>
          </cell>
          <cell r="K45">
            <v>1626.9200000000003</v>
          </cell>
        </row>
        <row r="46">
          <cell r="B46" t="str">
            <v>Feb 2018</v>
          </cell>
          <cell r="C46" t="str">
            <v>RLS</v>
          </cell>
          <cell r="D46" t="str">
            <v>LE_957BASE</v>
          </cell>
          <cell r="E46">
            <v>6</v>
          </cell>
          <cell r="H46">
            <v>21.36</v>
          </cell>
          <cell r="J46">
            <v>21.36</v>
          </cell>
          <cell r="K46">
            <v>21.36</v>
          </cell>
        </row>
        <row r="47">
          <cell r="B47" t="str">
            <v>Feb 2018</v>
          </cell>
          <cell r="C47" t="str">
            <v>LS</v>
          </cell>
          <cell r="D47" t="str">
            <v>LE_957BASE</v>
          </cell>
          <cell r="E47">
            <v>60</v>
          </cell>
          <cell r="H47">
            <v>213.6</v>
          </cell>
          <cell r="J47">
            <v>213.6</v>
          </cell>
          <cell r="K47">
            <v>213.6</v>
          </cell>
        </row>
        <row r="48">
          <cell r="B48" t="str">
            <v>Feb 2018</v>
          </cell>
          <cell r="C48" t="str">
            <v>RLS</v>
          </cell>
          <cell r="D48" t="str">
            <v>LE_958POLE</v>
          </cell>
          <cell r="E48">
            <v>34</v>
          </cell>
          <cell r="H48">
            <v>384.88</v>
          </cell>
          <cell r="J48">
            <v>384.88</v>
          </cell>
          <cell r="K48">
            <v>384.87999999999994</v>
          </cell>
        </row>
        <row r="49">
          <cell r="B49" t="str">
            <v>Feb 2018</v>
          </cell>
          <cell r="C49" t="str">
            <v>LS</v>
          </cell>
          <cell r="D49" t="str">
            <v>LE_958POLE</v>
          </cell>
          <cell r="E49">
            <v>400</v>
          </cell>
          <cell r="H49">
            <v>4528</v>
          </cell>
          <cell r="J49">
            <v>4528</v>
          </cell>
          <cell r="K49">
            <v>4527.9999999999991</v>
          </cell>
        </row>
        <row r="50">
          <cell r="B50" t="str">
            <v>Mar 2018</v>
          </cell>
          <cell r="C50" t="str">
            <v>RLS</v>
          </cell>
          <cell r="D50" t="str">
            <v>LE_900POLE</v>
          </cell>
          <cell r="E50">
            <v>1506</v>
          </cell>
          <cell r="H50">
            <v>3102.36</v>
          </cell>
          <cell r="J50">
            <v>3102.36</v>
          </cell>
          <cell r="K50">
            <v>3102.3599999999997</v>
          </cell>
        </row>
        <row r="51">
          <cell r="B51" t="str">
            <v>Mar 2018</v>
          </cell>
          <cell r="C51" t="str">
            <v>LS</v>
          </cell>
          <cell r="D51" t="str">
            <v>LE_900POLE</v>
          </cell>
          <cell r="E51">
            <v>5262</v>
          </cell>
          <cell r="H51">
            <v>10839.72</v>
          </cell>
          <cell r="J51">
            <v>10839.72</v>
          </cell>
          <cell r="K51">
            <v>10839.720000000003</v>
          </cell>
        </row>
        <row r="52">
          <cell r="B52" t="str">
            <v>Mar 2018</v>
          </cell>
          <cell r="C52" t="str">
            <v>RLS</v>
          </cell>
          <cell r="D52" t="str">
            <v>LE_901POLE</v>
          </cell>
          <cell r="E52">
            <v>155</v>
          </cell>
          <cell r="H52">
            <v>1677.1</v>
          </cell>
          <cell r="J52">
            <v>1677.1</v>
          </cell>
          <cell r="K52">
            <v>1677.1</v>
          </cell>
        </row>
        <row r="53">
          <cell r="B53" t="str">
            <v>Mar 2018</v>
          </cell>
          <cell r="C53" t="str">
            <v>LS</v>
          </cell>
          <cell r="D53" t="str">
            <v>LE_901POLE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</row>
        <row r="54">
          <cell r="B54" t="str">
            <v>Mar 2018</v>
          </cell>
          <cell r="C54" t="str">
            <v>RLS</v>
          </cell>
          <cell r="D54" t="str">
            <v>LE_902POLE</v>
          </cell>
          <cell r="E54">
            <v>247</v>
          </cell>
          <cell r="H54">
            <v>3188.77</v>
          </cell>
          <cell r="J54">
            <v>3188.77</v>
          </cell>
          <cell r="K54">
            <v>3188.7699999999995</v>
          </cell>
        </row>
        <row r="55">
          <cell r="B55" t="str">
            <v>Mar 2018</v>
          </cell>
          <cell r="C55" t="str">
            <v>LS</v>
          </cell>
          <cell r="D55" t="str">
            <v>LE_902POLE</v>
          </cell>
          <cell r="E55">
            <v>3</v>
          </cell>
          <cell r="H55">
            <v>38.729999999999997</v>
          </cell>
          <cell r="J55">
            <v>38.729999999999997</v>
          </cell>
          <cell r="K55">
            <v>38.729999999999997</v>
          </cell>
        </row>
        <row r="56">
          <cell r="B56" t="str">
            <v>Mar 2018</v>
          </cell>
          <cell r="C56" t="str">
            <v>RLS</v>
          </cell>
          <cell r="D56" t="str">
            <v>LE_950BASE</v>
          </cell>
          <cell r="E56">
            <v>30</v>
          </cell>
          <cell r="H56">
            <v>104.1</v>
          </cell>
          <cell r="J56">
            <v>104.1</v>
          </cell>
          <cell r="K56">
            <v>104.1</v>
          </cell>
        </row>
        <row r="57">
          <cell r="B57" t="str">
            <v>Mar 2018</v>
          </cell>
          <cell r="C57" t="str">
            <v>LS</v>
          </cell>
          <cell r="D57" t="str">
            <v>LE_950BASE</v>
          </cell>
          <cell r="E57">
            <v>10</v>
          </cell>
          <cell r="H57">
            <v>34.700000000000003</v>
          </cell>
          <cell r="J57">
            <v>34.700000000000003</v>
          </cell>
          <cell r="K57">
            <v>34.700000000000003</v>
          </cell>
        </row>
        <row r="58">
          <cell r="B58" t="str">
            <v>Mar 2018</v>
          </cell>
          <cell r="C58" t="str">
            <v>RLS</v>
          </cell>
          <cell r="D58" t="str">
            <v>LE_951BASE</v>
          </cell>
          <cell r="E58">
            <v>176</v>
          </cell>
          <cell r="H58">
            <v>656.48</v>
          </cell>
          <cell r="J58">
            <v>656.48</v>
          </cell>
          <cell r="K58">
            <v>656.48</v>
          </cell>
        </row>
        <row r="59">
          <cell r="B59" t="str">
            <v>Mar 2018</v>
          </cell>
          <cell r="C59" t="str">
            <v>LS</v>
          </cell>
          <cell r="D59" t="str">
            <v>LE_951BASE</v>
          </cell>
          <cell r="E59">
            <v>12</v>
          </cell>
          <cell r="H59">
            <v>44.76</v>
          </cell>
          <cell r="J59">
            <v>44.76</v>
          </cell>
          <cell r="K59">
            <v>44.76</v>
          </cell>
        </row>
        <row r="60">
          <cell r="B60" t="str">
            <v>Mar 2018</v>
          </cell>
          <cell r="C60" t="str">
            <v>RLS</v>
          </cell>
          <cell r="D60" t="str">
            <v>LE_952BASE</v>
          </cell>
          <cell r="E60">
            <v>148</v>
          </cell>
          <cell r="H60">
            <v>526.88</v>
          </cell>
          <cell r="J60">
            <v>526.88</v>
          </cell>
          <cell r="K60">
            <v>526.88000000000011</v>
          </cell>
        </row>
        <row r="61">
          <cell r="B61" t="str">
            <v>Mar 2018</v>
          </cell>
          <cell r="C61" t="str">
            <v>LS</v>
          </cell>
          <cell r="D61" t="str">
            <v>LE_952BASE</v>
          </cell>
          <cell r="E61">
            <v>56</v>
          </cell>
          <cell r="H61">
            <v>199.36</v>
          </cell>
          <cell r="J61">
            <v>199.36</v>
          </cell>
          <cell r="K61">
            <v>199.36</v>
          </cell>
        </row>
        <row r="62">
          <cell r="B62" t="str">
            <v>Mar 2018</v>
          </cell>
          <cell r="C62" t="str">
            <v>RLS</v>
          </cell>
          <cell r="D62" t="str">
            <v>LE_953BASE</v>
          </cell>
          <cell r="E62">
            <v>56</v>
          </cell>
          <cell r="H62">
            <v>199.36</v>
          </cell>
          <cell r="J62">
            <v>199.36</v>
          </cell>
          <cell r="K62">
            <v>199.35999999999999</v>
          </cell>
        </row>
        <row r="63">
          <cell r="B63" t="str">
            <v>Mar 2018</v>
          </cell>
          <cell r="C63" t="str">
            <v>LS</v>
          </cell>
          <cell r="D63" t="str">
            <v>LE_953BASE</v>
          </cell>
          <cell r="E63">
            <v>489</v>
          </cell>
          <cell r="H63">
            <v>1740.84</v>
          </cell>
          <cell r="J63">
            <v>1740.84</v>
          </cell>
          <cell r="K63">
            <v>1740.8400000000001</v>
          </cell>
        </row>
        <row r="64">
          <cell r="B64" t="str">
            <v>Mar 2018</v>
          </cell>
          <cell r="C64" t="str">
            <v>RLS</v>
          </cell>
          <cell r="D64" t="str">
            <v>LE_954BASE</v>
          </cell>
          <cell r="E64">
            <v>45</v>
          </cell>
          <cell r="H64">
            <v>156.15</v>
          </cell>
          <cell r="J64">
            <v>156.15</v>
          </cell>
          <cell r="K64">
            <v>156.15</v>
          </cell>
        </row>
        <row r="65">
          <cell r="B65" t="str">
            <v>Mar 2018</v>
          </cell>
          <cell r="C65" t="str">
            <v>LS</v>
          </cell>
          <cell r="D65" t="str">
            <v>LE_954BASE</v>
          </cell>
          <cell r="E65">
            <v>6</v>
          </cell>
          <cell r="H65">
            <v>20.82</v>
          </cell>
          <cell r="J65">
            <v>20.82</v>
          </cell>
          <cell r="K65">
            <v>20.82</v>
          </cell>
        </row>
        <row r="66">
          <cell r="B66" t="str">
            <v>Mar 2018</v>
          </cell>
          <cell r="C66" t="str">
            <v>RLS</v>
          </cell>
          <cell r="D66" t="str">
            <v>LE_955BASE</v>
          </cell>
          <cell r="E66">
            <v>19</v>
          </cell>
          <cell r="H66">
            <v>70.87</v>
          </cell>
          <cell r="J66">
            <v>70.87</v>
          </cell>
          <cell r="K66">
            <v>70.87</v>
          </cell>
        </row>
        <row r="67">
          <cell r="B67" t="str">
            <v>Mar 2018</v>
          </cell>
          <cell r="C67" t="str">
            <v>LS</v>
          </cell>
          <cell r="D67" t="str">
            <v>LE_955BASE</v>
          </cell>
          <cell r="E67">
            <v>66</v>
          </cell>
          <cell r="H67">
            <v>246.18</v>
          </cell>
          <cell r="J67">
            <v>246.18</v>
          </cell>
          <cell r="K67">
            <v>246.17999999999998</v>
          </cell>
        </row>
        <row r="68">
          <cell r="B68" t="str">
            <v>Mar 2018</v>
          </cell>
          <cell r="C68" t="str">
            <v>RLS</v>
          </cell>
          <cell r="D68" t="str">
            <v>LE_956BASE</v>
          </cell>
          <cell r="E68">
            <v>1</v>
          </cell>
          <cell r="H68">
            <v>3.56</v>
          </cell>
          <cell r="J68">
            <v>3.56</v>
          </cell>
          <cell r="K68">
            <v>3.56</v>
          </cell>
        </row>
        <row r="69">
          <cell r="B69" t="str">
            <v>Mar 2018</v>
          </cell>
          <cell r="C69" t="str">
            <v>LS</v>
          </cell>
          <cell r="D69" t="str">
            <v>LE_956BASE</v>
          </cell>
          <cell r="E69">
            <v>-259</v>
          </cell>
          <cell r="H69">
            <v>-922.04</v>
          </cell>
          <cell r="J69">
            <v>-922.04</v>
          </cell>
          <cell r="K69">
            <v>-922.04000000000019</v>
          </cell>
        </row>
        <row r="70">
          <cell r="B70" t="str">
            <v>Mar 2018</v>
          </cell>
          <cell r="C70" t="str">
            <v>RLS</v>
          </cell>
          <cell r="D70" t="str">
            <v>LE_957BASE</v>
          </cell>
          <cell r="E70">
            <v>6</v>
          </cell>
          <cell r="H70">
            <v>21.36</v>
          </cell>
          <cell r="J70">
            <v>21.36</v>
          </cell>
          <cell r="K70">
            <v>21.36</v>
          </cell>
        </row>
        <row r="71">
          <cell r="B71" t="str">
            <v>Mar 2018</v>
          </cell>
          <cell r="C71" t="str">
            <v>LS</v>
          </cell>
          <cell r="D71" t="str">
            <v>LE_957BASE</v>
          </cell>
          <cell r="E71">
            <v>60</v>
          </cell>
          <cell r="H71">
            <v>213.6</v>
          </cell>
          <cell r="J71">
            <v>213.6</v>
          </cell>
          <cell r="K71">
            <v>213.6</v>
          </cell>
        </row>
        <row r="72">
          <cell r="B72" t="str">
            <v>Mar 2018</v>
          </cell>
          <cell r="C72" t="str">
            <v>RLS</v>
          </cell>
          <cell r="D72" t="str">
            <v>LE_958POLE</v>
          </cell>
          <cell r="E72">
            <v>34</v>
          </cell>
          <cell r="H72">
            <v>384.88</v>
          </cell>
          <cell r="J72">
            <v>384.88</v>
          </cell>
          <cell r="K72">
            <v>384.87999999999994</v>
          </cell>
        </row>
        <row r="73">
          <cell r="B73" t="str">
            <v>Mar 2018</v>
          </cell>
          <cell r="C73" t="str">
            <v>LS</v>
          </cell>
          <cell r="D73" t="str">
            <v>LE_958POLE</v>
          </cell>
          <cell r="E73">
            <v>408</v>
          </cell>
          <cell r="H73">
            <v>4618.5600000000004</v>
          </cell>
          <cell r="J73">
            <v>4618.5600000000004</v>
          </cell>
          <cell r="K73">
            <v>4618.5599999999995</v>
          </cell>
        </row>
        <row r="74">
          <cell r="B74" t="str">
            <v>Apr 2018</v>
          </cell>
          <cell r="C74" t="str">
            <v>RLS</v>
          </cell>
          <cell r="D74" t="str">
            <v>LE_900POLE</v>
          </cell>
          <cell r="E74">
            <v>1479</v>
          </cell>
          <cell r="H74">
            <v>3046.74</v>
          </cell>
          <cell r="J74">
            <v>3046.74</v>
          </cell>
          <cell r="K74">
            <v>3046.74</v>
          </cell>
        </row>
        <row r="75">
          <cell r="B75" t="str">
            <v>Apr 2018</v>
          </cell>
          <cell r="C75" t="str">
            <v>LS</v>
          </cell>
          <cell r="D75" t="str">
            <v>LE_900POLE</v>
          </cell>
          <cell r="E75">
            <v>5159</v>
          </cell>
          <cell r="H75">
            <v>10627.54</v>
          </cell>
          <cell r="J75">
            <v>10627.54</v>
          </cell>
          <cell r="K75">
            <v>10627.54</v>
          </cell>
        </row>
        <row r="76">
          <cell r="B76" t="str">
            <v>Apr 2018</v>
          </cell>
          <cell r="C76" t="str">
            <v>RLS</v>
          </cell>
          <cell r="D76" t="str">
            <v>LE_901POLE</v>
          </cell>
          <cell r="E76">
            <v>155</v>
          </cell>
          <cell r="H76">
            <v>1677.1</v>
          </cell>
          <cell r="J76">
            <v>1677.1</v>
          </cell>
          <cell r="K76">
            <v>1677.1</v>
          </cell>
        </row>
        <row r="77">
          <cell r="B77" t="str">
            <v>Apr 2018</v>
          </cell>
          <cell r="C77" t="str">
            <v>LS</v>
          </cell>
          <cell r="D77" t="str">
            <v>LE_901POLE</v>
          </cell>
          <cell r="E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B78" t="str">
            <v>Apr 2018</v>
          </cell>
          <cell r="C78" t="str">
            <v>RLS</v>
          </cell>
          <cell r="D78" t="str">
            <v>LE_902POLE</v>
          </cell>
          <cell r="E78">
            <v>278</v>
          </cell>
          <cell r="H78">
            <v>3588.98</v>
          </cell>
          <cell r="J78">
            <v>3588.98</v>
          </cell>
          <cell r="K78">
            <v>3588.98</v>
          </cell>
        </row>
        <row r="79">
          <cell r="B79" t="str">
            <v>Apr 2018</v>
          </cell>
          <cell r="C79" t="str">
            <v>LS</v>
          </cell>
          <cell r="D79" t="str">
            <v>LE_902POLE</v>
          </cell>
          <cell r="E79">
            <v>3</v>
          </cell>
          <cell r="H79">
            <v>38.729999999999997</v>
          </cell>
          <cell r="J79">
            <v>38.729999999999997</v>
          </cell>
          <cell r="K79">
            <v>38.729999999999997</v>
          </cell>
        </row>
        <row r="80">
          <cell r="B80" t="str">
            <v>Apr 2018</v>
          </cell>
          <cell r="C80" t="str">
            <v>RLS</v>
          </cell>
          <cell r="D80" t="str">
            <v>LE_950BASE</v>
          </cell>
          <cell r="E80">
            <v>30</v>
          </cell>
          <cell r="H80">
            <v>104.1</v>
          </cell>
          <cell r="J80">
            <v>104.1</v>
          </cell>
          <cell r="K80">
            <v>104.1</v>
          </cell>
        </row>
        <row r="81">
          <cell r="B81" t="str">
            <v>Apr 2018</v>
          </cell>
          <cell r="C81" t="str">
            <v>LS</v>
          </cell>
          <cell r="D81" t="str">
            <v>LE_950BASE</v>
          </cell>
          <cell r="E81">
            <v>310</v>
          </cell>
          <cell r="H81">
            <v>1075.7</v>
          </cell>
          <cell r="J81">
            <v>1075.7</v>
          </cell>
          <cell r="K81">
            <v>1075.6999999999998</v>
          </cell>
        </row>
        <row r="82">
          <cell r="B82" t="str">
            <v>Apr 2018</v>
          </cell>
          <cell r="C82" t="str">
            <v>RLS</v>
          </cell>
          <cell r="D82" t="str">
            <v>LE_951BASE</v>
          </cell>
          <cell r="E82">
            <v>176</v>
          </cell>
          <cell r="H82">
            <v>656.48</v>
          </cell>
          <cell r="J82">
            <v>656.48</v>
          </cell>
          <cell r="K82">
            <v>656.48</v>
          </cell>
        </row>
        <row r="83">
          <cell r="B83" t="str">
            <v>Apr 2018</v>
          </cell>
          <cell r="C83" t="str">
            <v>LS</v>
          </cell>
          <cell r="D83" t="str">
            <v>LE_951BASE</v>
          </cell>
          <cell r="E83">
            <v>12</v>
          </cell>
          <cell r="H83">
            <v>44.76</v>
          </cell>
          <cell r="J83">
            <v>44.76</v>
          </cell>
          <cell r="K83">
            <v>44.76</v>
          </cell>
        </row>
        <row r="84">
          <cell r="B84" t="str">
            <v>Apr 2018</v>
          </cell>
          <cell r="C84" t="str">
            <v>RLS</v>
          </cell>
          <cell r="D84" t="str">
            <v>LE_952BASE</v>
          </cell>
          <cell r="E84">
            <v>179</v>
          </cell>
          <cell r="H84">
            <v>637.24</v>
          </cell>
          <cell r="J84">
            <v>637.24</v>
          </cell>
          <cell r="K84">
            <v>637.24</v>
          </cell>
        </row>
        <row r="85">
          <cell r="B85" t="str">
            <v>Apr 2018</v>
          </cell>
          <cell r="C85" t="str">
            <v>LS</v>
          </cell>
          <cell r="D85" t="str">
            <v>LE_952BASE</v>
          </cell>
          <cell r="E85">
            <v>56</v>
          </cell>
          <cell r="H85">
            <v>199.36</v>
          </cell>
          <cell r="J85">
            <v>199.36</v>
          </cell>
          <cell r="K85">
            <v>199.36</v>
          </cell>
        </row>
        <row r="86">
          <cell r="B86" t="str">
            <v>Apr 2018</v>
          </cell>
          <cell r="C86" t="str">
            <v>RLS</v>
          </cell>
          <cell r="D86" t="str">
            <v>LE_953BASE</v>
          </cell>
          <cell r="E86">
            <v>56</v>
          </cell>
          <cell r="H86">
            <v>199.36</v>
          </cell>
          <cell r="J86">
            <v>199.36</v>
          </cell>
          <cell r="K86">
            <v>199.35999999999999</v>
          </cell>
        </row>
        <row r="87">
          <cell r="B87" t="str">
            <v>Apr 2018</v>
          </cell>
          <cell r="C87" t="str">
            <v>LS</v>
          </cell>
          <cell r="D87" t="str">
            <v>LE_953BASE</v>
          </cell>
          <cell r="E87">
            <v>129</v>
          </cell>
          <cell r="H87">
            <v>459.24</v>
          </cell>
          <cell r="J87">
            <v>459.24</v>
          </cell>
          <cell r="K87">
            <v>459.24</v>
          </cell>
        </row>
        <row r="88">
          <cell r="B88" t="str">
            <v>Apr 2018</v>
          </cell>
          <cell r="C88" t="str">
            <v>RLS</v>
          </cell>
          <cell r="D88" t="str">
            <v>LE_954BASE</v>
          </cell>
          <cell r="E88">
            <v>45</v>
          </cell>
          <cell r="H88">
            <v>156.15</v>
          </cell>
          <cell r="J88">
            <v>156.15</v>
          </cell>
          <cell r="K88">
            <v>156.15</v>
          </cell>
        </row>
        <row r="89">
          <cell r="B89" t="str">
            <v>Apr 2018</v>
          </cell>
          <cell r="C89" t="str">
            <v>LS</v>
          </cell>
          <cell r="D89" t="str">
            <v>LE_954BASE</v>
          </cell>
          <cell r="E89">
            <v>6</v>
          </cell>
          <cell r="H89">
            <v>20.82</v>
          </cell>
          <cell r="J89">
            <v>20.82</v>
          </cell>
          <cell r="K89">
            <v>20.82</v>
          </cell>
        </row>
        <row r="90">
          <cell r="B90" t="str">
            <v>Apr 2018</v>
          </cell>
          <cell r="C90" t="str">
            <v>RLS</v>
          </cell>
          <cell r="D90" t="str">
            <v>LE_955BASE</v>
          </cell>
          <cell r="E90">
            <v>19</v>
          </cell>
          <cell r="H90">
            <v>70.87</v>
          </cell>
          <cell r="J90">
            <v>70.87</v>
          </cell>
          <cell r="K90">
            <v>70.87</v>
          </cell>
        </row>
        <row r="91">
          <cell r="B91" t="str">
            <v>Apr 2018</v>
          </cell>
          <cell r="C91" t="str">
            <v>LS</v>
          </cell>
          <cell r="D91" t="str">
            <v>LE_955BASE</v>
          </cell>
          <cell r="E91">
            <v>66</v>
          </cell>
          <cell r="H91">
            <v>246.18</v>
          </cell>
          <cell r="J91">
            <v>246.18</v>
          </cell>
          <cell r="K91">
            <v>246.17999999999998</v>
          </cell>
        </row>
        <row r="92">
          <cell r="B92" t="str">
            <v>Apr 2018</v>
          </cell>
          <cell r="C92" t="str">
            <v>RLS</v>
          </cell>
          <cell r="D92" t="str">
            <v>LE_956BASE</v>
          </cell>
          <cell r="E92">
            <v>1</v>
          </cell>
          <cell r="H92">
            <v>3.56</v>
          </cell>
          <cell r="J92">
            <v>3.56</v>
          </cell>
          <cell r="K92">
            <v>3.56</v>
          </cell>
        </row>
        <row r="93">
          <cell r="B93" t="str">
            <v>Apr 2018</v>
          </cell>
          <cell r="C93" t="str">
            <v>LS</v>
          </cell>
          <cell r="D93" t="str">
            <v>LE_956BASE</v>
          </cell>
          <cell r="E93">
            <v>101</v>
          </cell>
          <cell r="H93">
            <v>359.56</v>
          </cell>
          <cell r="J93">
            <v>359.56</v>
          </cell>
          <cell r="K93">
            <v>359.56</v>
          </cell>
        </row>
        <row r="94">
          <cell r="B94" t="str">
            <v>Apr 2018</v>
          </cell>
          <cell r="C94" t="str">
            <v>RLS</v>
          </cell>
          <cell r="D94" t="str">
            <v>LE_957BASE</v>
          </cell>
          <cell r="E94">
            <v>6</v>
          </cell>
          <cell r="H94">
            <v>21.36</v>
          </cell>
          <cell r="J94">
            <v>21.36</v>
          </cell>
          <cell r="K94">
            <v>21.36</v>
          </cell>
        </row>
        <row r="95">
          <cell r="B95" t="str">
            <v>Apr 2018</v>
          </cell>
          <cell r="C95" t="str">
            <v>LS</v>
          </cell>
          <cell r="D95" t="str">
            <v>LE_957BASE</v>
          </cell>
          <cell r="E95">
            <v>60</v>
          </cell>
          <cell r="H95">
            <v>213.6</v>
          </cell>
          <cell r="J95">
            <v>213.6</v>
          </cell>
          <cell r="K95">
            <v>213.6</v>
          </cell>
        </row>
        <row r="96">
          <cell r="B96" t="str">
            <v>Apr 2018</v>
          </cell>
          <cell r="C96" t="str">
            <v>RLS</v>
          </cell>
          <cell r="D96" t="str">
            <v>LE_958POLE</v>
          </cell>
          <cell r="E96">
            <v>34</v>
          </cell>
          <cell r="H96">
            <v>384.88</v>
          </cell>
          <cell r="J96">
            <v>384.88</v>
          </cell>
          <cell r="K96">
            <v>384.87999999999994</v>
          </cell>
        </row>
        <row r="97">
          <cell r="B97" t="str">
            <v>Apr 2018</v>
          </cell>
          <cell r="C97" t="str">
            <v>LS</v>
          </cell>
          <cell r="D97" t="str">
            <v>LE_958POLE</v>
          </cell>
          <cell r="E97">
            <v>401</v>
          </cell>
          <cell r="H97">
            <v>4539.32</v>
          </cell>
          <cell r="J97">
            <v>4539.32</v>
          </cell>
          <cell r="K97">
            <v>4539.32</v>
          </cell>
        </row>
        <row r="98">
          <cell r="B98" t="str">
            <v>May 2018</v>
          </cell>
          <cell r="C98" t="str">
            <v>RLS</v>
          </cell>
          <cell r="D98" t="str">
            <v>LE_900POLE</v>
          </cell>
          <cell r="E98">
            <v>1473</v>
          </cell>
          <cell r="H98">
            <v>3034.38</v>
          </cell>
          <cell r="J98">
            <v>3034.38</v>
          </cell>
          <cell r="K98">
            <v>3034.3799999999987</v>
          </cell>
        </row>
        <row r="99">
          <cell r="B99" t="str">
            <v>May 2018</v>
          </cell>
          <cell r="C99" t="str">
            <v>LS</v>
          </cell>
          <cell r="D99" t="str">
            <v>LE_900POLE</v>
          </cell>
          <cell r="E99">
            <v>5153</v>
          </cell>
          <cell r="H99">
            <v>10615.18</v>
          </cell>
          <cell r="J99">
            <v>10615.18</v>
          </cell>
          <cell r="K99">
            <v>10615.179999999998</v>
          </cell>
        </row>
        <row r="100">
          <cell r="B100" t="str">
            <v>May 2018</v>
          </cell>
          <cell r="C100" t="str">
            <v>RLS</v>
          </cell>
          <cell r="D100" t="str">
            <v>LE_901POLE</v>
          </cell>
          <cell r="E100">
            <v>155</v>
          </cell>
          <cell r="H100">
            <v>1677.1</v>
          </cell>
          <cell r="J100">
            <v>1677.1</v>
          </cell>
          <cell r="K100">
            <v>1677.1</v>
          </cell>
        </row>
        <row r="101">
          <cell r="B101" t="str">
            <v>May 2018</v>
          </cell>
          <cell r="C101" t="str">
            <v>LS</v>
          </cell>
          <cell r="D101" t="str">
            <v>LE_901POLE</v>
          </cell>
          <cell r="E101">
            <v>0</v>
          </cell>
          <cell r="H101">
            <v>0</v>
          </cell>
          <cell r="J101">
            <v>0</v>
          </cell>
          <cell r="K101">
            <v>0</v>
          </cell>
        </row>
        <row r="102">
          <cell r="B102" t="str">
            <v>May 2018</v>
          </cell>
          <cell r="C102" t="str">
            <v>RLS</v>
          </cell>
          <cell r="D102" t="str">
            <v>LE_902POLE</v>
          </cell>
          <cell r="E102">
            <v>278</v>
          </cell>
          <cell r="H102">
            <v>3588.98</v>
          </cell>
          <cell r="J102">
            <v>3588.98</v>
          </cell>
          <cell r="K102">
            <v>3588.98</v>
          </cell>
        </row>
        <row r="103">
          <cell r="B103" t="str">
            <v>May 2018</v>
          </cell>
          <cell r="C103" t="str">
            <v>LS</v>
          </cell>
          <cell r="D103" t="str">
            <v>LE_902POLE</v>
          </cell>
          <cell r="E103">
            <v>3</v>
          </cell>
          <cell r="H103">
            <v>38.729999999999997</v>
          </cell>
          <cell r="J103">
            <v>38.729999999999997</v>
          </cell>
          <cell r="K103">
            <v>38.729999999999997</v>
          </cell>
        </row>
        <row r="104">
          <cell r="B104" t="str">
            <v>May 2018</v>
          </cell>
          <cell r="C104" t="str">
            <v>RLS</v>
          </cell>
          <cell r="D104" t="str">
            <v>LE_950BASE</v>
          </cell>
          <cell r="E104">
            <v>30</v>
          </cell>
          <cell r="H104">
            <v>104.1</v>
          </cell>
          <cell r="J104">
            <v>104.1</v>
          </cell>
          <cell r="K104">
            <v>104.1</v>
          </cell>
        </row>
        <row r="105">
          <cell r="B105" t="str">
            <v>May 2018</v>
          </cell>
          <cell r="C105" t="str">
            <v>LS</v>
          </cell>
          <cell r="D105" t="str">
            <v>LE_950BASE</v>
          </cell>
          <cell r="E105">
            <v>22</v>
          </cell>
          <cell r="H105">
            <v>76.34</v>
          </cell>
          <cell r="J105">
            <v>76.34</v>
          </cell>
          <cell r="K105">
            <v>76.34</v>
          </cell>
        </row>
        <row r="106">
          <cell r="B106" t="str">
            <v>May 2018</v>
          </cell>
          <cell r="C106" t="str">
            <v>RLS</v>
          </cell>
          <cell r="D106" t="str">
            <v>LE_951BASE</v>
          </cell>
          <cell r="E106">
            <v>176</v>
          </cell>
          <cell r="H106">
            <v>656.48</v>
          </cell>
          <cell r="J106">
            <v>656.48</v>
          </cell>
          <cell r="K106">
            <v>656.48</v>
          </cell>
        </row>
        <row r="107">
          <cell r="B107" t="str">
            <v>May 2018</v>
          </cell>
          <cell r="C107" t="str">
            <v>LS</v>
          </cell>
          <cell r="D107" t="str">
            <v>LE_951BASE</v>
          </cell>
          <cell r="E107">
            <v>12</v>
          </cell>
          <cell r="H107">
            <v>44.76</v>
          </cell>
          <cell r="J107">
            <v>44.76</v>
          </cell>
          <cell r="K107">
            <v>44.76</v>
          </cell>
        </row>
        <row r="108">
          <cell r="B108" t="str">
            <v>May 2018</v>
          </cell>
          <cell r="C108" t="str">
            <v>RLS</v>
          </cell>
          <cell r="D108" t="str">
            <v>LE_952BASE</v>
          </cell>
          <cell r="E108">
            <v>179</v>
          </cell>
          <cell r="H108">
            <v>637.24</v>
          </cell>
          <cell r="J108">
            <v>637.24</v>
          </cell>
          <cell r="K108">
            <v>637.24</v>
          </cell>
        </row>
        <row r="109">
          <cell r="B109" t="str">
            <v>May 2018</v>
          </cell>
          <cell r="C109" t="str">
            <v>LS</v>
          </cell>
          <cell r="D109" t="str">
            <v>LE_952BASE</v>
          </cell>
          <cell r="E109">
            <v>56</v>
          </cell>
          <cell r="H109">
            <v>199.36</v>
          </cell>
          <cell r="J109">
            <v>199.36</v>
          </cell>
          <cell r="K109">
            <v>199.36</v>
          </cell>
        </row>
        <row r="110">
          <cell r="B110" t="str">
            <v>May 2018</v>
          </cell>
          <cell r="C110" t="str">
            <v>RLS</v>
          </cell>
          <cell r="D110" t="str">
            <v>LE_953BASE</v>
          </cell>
          <cell r="E110">
            <v>56</v>
          </cell>
          <cell r="H110">
            <v>199.36</v>
          </cell>
          <cell r="J110">
            <v>199.36</v>
          </cell>
          <cell r="K110">
            <v>199.35999999999999</v>
          </cell>
        </row>
        <row r="111">
          <cell r="B111" t="str">
            <v>May 2018</v>
          </cell>
          <cell r="C111" t="str">
            <v>LS</v>
          </cell>
          <cell r="D111" t="str">
            <v>LE_953BASE</v>
          </cell>
          <cell r="E111">
            <v>129</v>
          </cell>
          <cell r="H111">
            <v>459.24</v>
          </cell>
          <cell r="J111">
            <v>459.24</v>
          </cell>
          <cell r="K111">
            <v>459.24</v>
          </cell>
        </row>
        <row r="112">
          <cell r="B112" t="str">
            <v>May 2018</v>
          </cell>
          <cell r="C112" t="str">
            <v>RLS</v>
          </cell>
          <cell r="D112" t="str">
            <v>LE_954BASE</v>
          </cell>
          <cell r="E112">
            <v>45</v>
          </cell>
          <cell r="H112">
            <v>156.15</v>
          </cell>
          <cell r="J112">
            <v>156.15</v>
          </cell>
          <cell r="K112">
            <v>156.15</v>
          </cell>
        </row>
        <row r="113">
          <cell r="B113" t="str">
            <v>May 2018</v>
          </cell>
          <cell r="C113" t="str">
            <v>LS</v>
          </cell>
          <cell r="D113" t="str">
            <v>LE_954BASE</v>
          </cell>
          <cell r="E113">
            <v>6</v>
          </cell>
          <cell r="H113">
            <v>20.82</v>
          </cell>
          <cell r="J113">
            <v>20.82</v>
          </cell>
          <cell r="K113">
            <v>20.82</v>
          </cell>
        </row>
        <row r="114">
          <cell r="B114" t="str">
            <v>May 2018</v>
          </cell>
          <cell r="C114" t="str">
            <v>RLS</v>
          </cell>
          <cell r="D114" t="str">
            <v>LE_955BASE</v>
          </cell>
          <cell r="E114">
            <v>19</v>
          </cell>
          <cell r="H114">
            <v>70.87</v>
          </cell>
          <cell r="J114">
            <v>70.87</v>
          </cell>
          <cell r="K114">
            <v>70.87</v>
          </cell>
        </row>
        <row r="115">
          <cell r="B115" t="str">
            <v>May 2018</v>
          </cell>
          <cell r="C115" t="str">
            <v>LS</v>
          </cell>
          <cell r="D115" t="str">
            <v>LE_955BASE</v>
          </cell>
          <cell r="E115">
            <v>66</v>
          </cell>
          <cell r="H115">
            <v>246.18</v>
          </cell>
          <cell r="J115">
            <v>246.18</v>
          </cell>
          <cell r="K115">
            <v>246.17999999999998</v>
          </cell>
        </row>
        <row r="116">
          <cell r="B116" t="str">
            <v>May 2018</v>
          </cell>
          <cell r="C116" t="str">
            <v>RLS</v>
          </cell>
          <cell r="D116" t="str">
            <v>LE_956BASE</v>
          </cell>
          <cell r="E116">
            <v>1</v>
          </cell>
          <cell r="H116">
            <v>3.56</v>
          </cell>
          <cell r="J116">
            <v>3.56</v>
          </cell>
          <cell r="K116">
            <v>3.56</v>
          </cell>
        </row>
        <row r="117">
          <cell r="B117" t="str">
            <v>May 2018</v>
          </cell>
          <cell r="C117" t="str">
            <v>LS</v>
          </cell>
          <cell r="D117" t="str">
            <v>LE_956BASE</v>
          </cell>
          <cell r="E117">
            <v>119</v>
          </cell>
          <cell r="H117">
            <v>423.64</v>
          </cell>
          <cell r="J117">
            <v>423.64</v>
          </cell>
          <cell r="K117">
            <v>423.64000000000004</v>
          </cell>
        </row>
        <row r="118">
          <cell r="B118" t="str">
            <v>May 2018</v>
          </cell>
          <cell r="C118" t="str">
            <v>RLS</v>
          </cell>
          <cell r="D118" t="str">
            <v>LE_957BASE</v>
          </cell>
          <cell r="E118">
            <v>6</v>
          </cell>
          <cell r="H118">
            <v>21.36</v>
          </cell>
          <cell r="J118">
            <v>21.36</v>
          </cell>
          <cell r="K118">
            <v>21.36</v>
          </cell>
        </row>
        <row r="119">
          <cell r="B119" t="str">
            <v>May 2018</v>
          </cell>
          <cell r="C119" t="str">
            <v>LS</v>
          </cell>
          <cell r="D119" t="str">
            <v>LE_957BASE</v>
          </cell>
          <cell r="E119">
            <v>60</v>
          </cell>
          <cell r="H119">
            <v>213.6</v>
          </cell>
          <cell r="J119">
            <v>213.6</v>
          </cell>
          <cell r="K119">
            <v>213.6</v>
          </cell>
        </row>
        <row r="120">
          <cell r="B120" t="str">
            <v>May 2018</v>
          </cell>
          <cell r="C120" t="str">
            <v>RLS</v>
          </cell>
          <cell r="D120" t="str">
            <v>LE_958POLE</v>
          </cell>
          <cell r="E120">
            <v>34</v>
          </cell>
          <cell r="H120">
            <v>384.88</v>
          </cell>
          <cell r="J120">
            <v>384.88</v>
          </cell>
          <cell r="K120">
            <v>384.87999999999994</v>
          </cell>
        </row>
        <row r="121">
          <cell r="B121" t="str">
            <v>May 2018</v>
          </cell>
          <cell r="C121" t="str">
            <v>LS</v>
          </cell>
          <cell r="D121" t="str">
            <v>LE_958POLE</v>
          </cell>
          <cell r="E121">
            <v>397</v>
          </cell>
          <cell r="H121">
            <v>4494.04</v>
          </cell>
          <cell r="J121">
            <v>4494.04</v>
          </cell>
          <cell r="K121">
            <v>4494.04</v>
          </cell>
        </row>
        <row r="122">
          <cell r="B122" t="str">
            <v>Jun 2018</v>
          </cell>
          <cell r="C122" t="str">
            <v>RLS</v>
          </cell>
          <cell r="D122" t="str">
            <v>LE_900POLE</v>
          </cell>
          <cell r="E122">
            <v>1461</v>
          </cell>
          <cell r="H122">
            <v>3009.66</v>
          </cell>
          <cell r="J122">
            <v>3009.66</v>
          </cell>
          <cell r="K122">
            <v>3009.66</v>
          </cell>
        </row>
        <row r="123">
          <cell r="B123" t="str">
            <v>Jun 2018</v>
          </cell>
          <cell r="C123" t="str">
            <v>LS</v>
          </cell>
          <cell r="D123" t="str">
            <v>LE_900POLE</v>
          </cell>
          <cell r="E123">
            <v>5138</v>
          </cell>
          <cell r="H123">
            <v>10584.28</v>
          </cell>
          <cell r="J123">
            <v>10584.28</v>
          </cell>
          <cell r="K123">
            <v>10584.28</v>
          </cell>
        </row>
        <row r="124">
          <cell r="B124" t="str">
            <v>Jun 2018</v>
          </cell>
          <cell r="C124" t="str">
            <v>RLS</v>
          </cell>
          <cell r="D124" t="str">
            <v>LE_901POLE</v>
          </cell>
          <cell r="E124">
            <v>155</v>
          </cell>
          <cell r="H124">
            <v>1677.1</v>
          </cell>
          <cell r="J124">
            <v>1677.1</v>
          </cell>
          <cell r="K124">
            <v>1677.1</v>
          </cell>
        </row>
        <row r="125">
          <cell r="B125" t="str">
            <v>Jun 2018</v>
          </cell>
          <cell r="C125" t="str">
            <v>LS</v>
          </cell>
          <cell r="D125" t="str">
            <v>LE_901POLE</v>
          </cell>
          <cell r="E125">
            <v>0</v>
          </cell>
          <cell r="H125">
            <v>0</v>
          </cell>
          <cell r="J125">
            <v>0</v>
          </cell>
          <cell r="K125">
            <v>0</v>
          </cell>
        </row>
        <row r="126">
          <cell r="B126" t="str">
            <v>Jun 2018</v>
          </cell>
          <cell r="C126" t="str">
            <v>RLS</v>
          </cell>
          <cell r="D126" t="str">
            <v>LE_902POLE</v>
          </cell>
          <cell r="E126">
            <v>278</v>
          </cell>
          <cell r="H126">
            <v>3588.98</v>
          </cell>
          <cell r="J126">
            <v>3588.98</v>
          </cell>
          <cell r="K126">
            <v>3588.98</v>
          </cell>
        </row>
        <row r="127">
          <cell r="B127" t="str">
            <v>Jun 2018</v>
          </cell>
          <cell r="C127" t="str">
            <v>LS</v>
          </cell>
          <cell r="D127" t="str">
            <v>LE_902POLE</v>
          </cell>
          <cell r="E127">
            <v>3</v>
          </cell>
          <cell r="H127">
            <v>38.729999999999997</v>
          </cell>
          <cell r="J127">
            <v>38.729999999999997</v>
          </cell>
          <cell r="K127">
            <v>38.729999999999997</v>
          </cell>
        </row>
        <row r="128">
          <cell r="B128" t="str">
            <v>Jun 2018</v>
          </cell>
          <cell r="C128" t="str">
            <v>RLS</v>
          </cell>
          <cell r="D128" t="str">
            <v>LE_950BASE</v>
          </cell>
          <cell r="E128">
            <v>30</v>
          </cell>
          <cell r="H128">
            <v>104.1</v>
          </cell>
          <cell r="J128">
            <v>104.1</v>
          </cell>
          <cell r="K128">
            <v>104.1</v>
          </cell>
        </row>
        <row r="129">
          <cell r="B129" t="str">
            <v>Jun 2018</v>
          </cell>
          <cell r="C129" t="str">
            <v>LS</v>
          </cell>
          <cell r="D129" t="str">
            <v>LE_950BASE</v>
          </cell>
          <cell r="E129">
            <v>22</v>
          </cell>
          <cell r="H129">
            <v>76.34</v>
          </cell>
          <cell r="J129">
            <v>76.34</v>
          </cell>
          <cell r="K129">
            <v>76.34</v>
          </cell>
        </row>
        <row r="130">
          <cell r="B130" t="str">
            <v>Jun 2018</v>
          </cell>
          <cell r="C130" t="str">
            <v>RLS</v>
          </cell>
          <cell r="D130" t="str">
            <v>LE_951BASE</v>
          </cell>
          <cell r="E130">
            <v>176</v>
          </cell>
          <cell r="H130">
            <v>656.48</v>
          </cell>
          <cell r="J130">
            <v>656.48</v>
          </cell>
          <cell r="K130">
            <v>656.48</v>
          </cell>
        </row>
        <row r="131">
          <cell r="B131" t="str">
            <v>Jun 2018</v>
          </cell>
          <cell r="C131" t="str">
            <v>LS</v>
          </cell>
          <cell r="D131" t="str">
            <v>LE_951BASE</v>
          </cell>
          <cell r="E131">
            <v>12</v>
          </cell>
          <cell r="H131">
            <v>44.76</v>
          </cell>
          <cell r="J131">
            <v>44.76</v>
          </cell>
          <cell r="K131">
            <v>44.76</v>
          </cell>
        </row>
        <row r="132">
          <cell r="B132" t="str">
            <v>Jun 2018</v>
          </cell>
          <cell r="C132" t="str">
            <v>RLS</v>
          </cell>
          <cell r="D132" t="str">
            <v>LE_952BASE</v>
          </cell>
          <cell r="E132">
            <v>179</v>
          </cell>
          <cell r="H132">
            <v>637.24</v>
          </cell>
          <cell r="J132">
            <v>637.24</v>
          </cell>
          <cell r="K132">
            <v>637.24</v>
          </cell>
        </row>
        <row r="133">
          <cell r="B133" t="str">
            <v>Jun 2018</v>
          </cell>
          <cell r="C133" t="str">
            <v>LS</v>
          </cell>
          <cell r="D133" t="str">
            <v>LE_952BASE</v>
          </cell>
          <cell r="E133">
            <v>56</v>
          </cell>
          <cell r="H133">
            <v>199.36</v>
          </cell>
          <cell r="J133">
            <v>199.36</v>
          </cell>
          <cell r="K133">
            <v>199.36</v>
          </cell>
        </row>
        <row r="134">
          <cell r="B134" t="str">
            <v>Jun 2018</v>
          </cell>
          <cell r="C134" t="str">
            <v>RLS</v>
          </cell>
          <cell r="D134" t="str">
            <v>LE_953BASE</v>
          </cell>
          <cell r="E134">
            <v>56</v>
          </cell>
          <cell r="H134">
            <v>199.36</v>
          </cell>
          <cell r="J134">
            <v>199.36</v>
          </cell>
          <cell r="K134">
            <v>199.35999999999999</v>
          </cell>
        </row>
        <row r="135">
          <cell r="B135" t="str">
            <v>Jun 2018</v>
          </cell>
          <cell r="C135" t="str">
            <v>LS</v>
          </cell>
          <cell r="D135" t="str">
            <v>LE_953BASE</v>
          </cell>
          <cell r="E135">
            <v>129</v>
          </cell>
          <cell r="H135">
            <v>459.24</v>
          </cell>
          <cell r="J135">
            <v>459.24</v>
          </cell>
          <cell r="K135">
            <v>459.24</v>
          </cell>
        </row>
        <row r="136">
          <cell r="B136" t="str">
            <v>Jun 2018</v>
          </cell>
          <cell r="C136" t="str">
            <v>RLS</v>
          </cell>
          <cell r="D136" t="str">
            <v>LE_954BASE</v>
          </cell>
          <cell r="E136">
            <v>45</v>
          </cell>
          <cell r="H136">
            <v>156.15</v>
          </cell>
          <cell r="J136">
            <v>156.15</v>
          </cell>
          <cell r="K136">
            <v>156.15</v>
          </cell>
        </row>
        <row r="137">
          <cell r="B137" t="str">
            <v>Jun 2018</v>
          </cell>
          <cell r="C137" t="str">
            <v>LS</v>
          </cell>
          <cell r="D137" t="str">
            <v>LE_954BASE</v>
          </cell>
          <cell r="E137">
            <v>6</v>
          </cell>
          <cell r="H137">
            <v>20.82</v>
          </cell>
          <cell r="J137">
            <v>20.82</v>
          </cell>
          <cell r="K137">
            <v>20.82</v>
          </cell>
        </row>
        <row r="138">
          <cell r="B138" t="str">
            <v>Jun 2018</v>
          </cell>
          <cell r="C138" t="str">
            <v>RLS</v>
          </cell>
          <cell r="D138" t="str">
            <v>LE_955BASE</v>
          </cell>
          <cell r="E138">
            <v>19</v>
          </cell>
          <cell r="H138">
            <v>70.87</v>
          </cell>
          <cell r="J138">
            <v>70.87</v>
          </cell>
          <cell r="K138">
            <v>70.87</v>
          </cell>
        </row>
        <row r="139">
          <cell r="B139" t="str">
            <v>Jun 2018</v>
          </cell>
          <cell r="C139" t="str">
            <v>LS</v>
          </cell>
          <cell r="D139" t="str">
            <v>LE_955BASE</v>
          </cell>
          <cell r="E139">
            <v>66</v>
          </cell>
          <cell r="H139">
            <v>246.18</v>
          </cell>
          <cell r="J139">
            <v>246.18</v>
          </cell>
          <cell r="K139">
            <v>246.17999999999998</v>
          </cell>
        </row>
        <row r="140">
          <cell r="B140" t="str">
            <v>Jun 2018</v>
          </cell>
          <cell r="C140" t="str">
            <v>RLS</v>
          </cell>
          <cell r="D140" t="str">
            <v>LE_956BASE</v>
          </cell>
          <cell r="E140">
            <v>1</v>
          </cell>
          <cell r="H140">
            <v>3.56</v>
          </cell>
          <cell r="J140">
            <v>3.56</v>
          </cell>
          <cell r="K140">
            <v>3.56</v>
          </cell>
        </row>
        <row r="141">
          <cell r="B141" t="str">
            <v>Jun 2018</v>
          </cell>
          <cell r="C141" t="str">
            <v>LS</v>
          </cell>
          <cell r="D141" t="str">
            <v>LE_956BASE</v>
          </cell>
          <cell r="E141">
            <v>115</v>
          </cell>
          <cell r="H141">
            <v>409.4</v>
          </cell>
          <cell r="J141">
            <v>409.4</v>
          </cell>
          <cell r="K141">
            <v>409.40000000000003</v>
          </cell>
        </row>
        <row r="142">
          <cell r="B142" t="str">
            <v>Jun 2018</v>
          </cell>
          <cell r="C142" t="str">
            <v>RLS</v>
          </cell>
          <cell r="D142" t="str">
            <v>LE_957BASE</v>
          </cell>
          <cell r="E142">
            <v>6</v>
          </cell>
          <cell r="H142">
            <v>21.36</v>
          </cell>
          <cell r="J142">
            <v>21.36</v>
          </cell>
          <cell r="K142">
            <v>21.36</v>
          </cell>
        </row>
        <row r="143">
          <cell r="B143" t="str">
            <v>Jun 2018</v>
          </cell>
          <cell r="C143" t="str">
            <v>LS</v>
          </cell>
          <cell r="D143" t="str">
            <v>LE_957BASE</v>
          </cell>
          <cell r="E143">
            <v>60</v>
          </cell>
          <cell r="H143">
            <v>213.6</v>
          </cell>
          <cell r="J143">
            <v>213.6</v>
          </cell>
          <cell r="K143">
            <v>213.6</v>
          </cell>
        </row>
        <row r="144">
          <cell r="B144" t="str">
            <v>Jun 2018</v>
          </cell>
          <cell r="C144" t="str">
            <v>RLS</v>
          </cell>
          <cell r="D144" t="str">
            <v>LE_958POLE</v>
          </cell>
          <cell r="E144">
            <v>34</v>
          </cell>
          <cell r="H144">
            <v>384.88</v>
          </cell>
          <cell r="J144">
            <v>384.88</v>
          </cell>
          <cell r="K144">
            <v>384.87999999999994</v>
          </cell>
        </row>
        <row r="145">
          <cell r="B145" t="str">
            <v>Jun 2018</v>
          </cell>
          <cell r="C145" t="str">
            <v>LS</v>
          </cell>
          <cell r="D145" t="str">
            <v>LE_958POLE</v>
          </cell>
          <cell r="E145">
            <v>396</v>
          </cell>
          <cell r="H145">
            <v>4482.72</v>
          </cell>
          <cell r="J145">
            <v>4482.72</v>
          </cell>
          <cell r="K145">
            <v>4482.72</v>
          </cell>
        </row>
        <row r="146">
          <cell r="B146" t="str">
            <v>Jul 2017</v>
          </cell>
          <cell r="C146" t="str">
            <v>RLS</v>
          </cell>
          <cell r="D146" t="str">
            <v>LE_900POLE</v>
          </cell>
          <cell r="E146">
            <v>1445</v>
          </cell>
          <cell r="H146">
            <v>2976.7</v>
          </cell>
          <cell r="J146">
            <v>2976.7</v>
          </cell>
          <cell r="K146">
            <v>2976.7000000000003</v>
          </cell>
        </row>
        <row r="147">
          <cell r="B147" t="str">
            <v>Jul 2017</v>
          </cell>
          <cell r="C147" t="str">
            <v>LS</v>
          </cell>
          <cell r="D147" t="str">
            <v>LE_900POLE</v>
          </cell>
          <cell r="E147">
            <v>5082</v>
          </cell>
          <cell r="H147">
            <v>10468.92</v>
          </cell>
          <cell r="J147">
            <v>10468.92</v>
          </cell>
          <cell r="K147">
            <v>10468.92</v>
          </cell>
        </row>
        <row r="148">
          <cell r="B148" t="str">
            <v>Jul 2017</v>
          </cell>
          <cell r="C148" t="str">
            <v>RLS</v>
          </cell>
          <cell r="D148" t="str">
            <v>LE_901POLE</v>
          </cell>
          <cell r="E148">
            <v>155</v>
          </cell>
          <cell r="H148">
            <v>1677.1</v>
          </cell>
          <cell r="J148">
            <v>1677.1</v>
          </cell>
          <cell r="K148">
            <v>1677.1</v>
          </cell>
        </row>
        <row r="149">
          <cell r="B149" t="str">
            <v>Jul 2017</v>
          </cell>
          <cell r="C149" t="str">
            <v>LS</v>
          </cell>
          <cell r="D149" t="str">
            <v>LE_901POLE</v>
          </cell>
          <cell r="E149">
            <v>0</v>
          </cell>
          <cell r="H149">
            <v>0</v>
          </cell>
          <cell r="J149">
            <v>0</v>
          </cell>
          <cell r="K149">
            <v>0</v>
          </cell>
        </row>
        <row r="150">
          <cell r="B150" t="str">
            <v>Jul 2017</v>
          </cell>
          <cell r="C150" t="str">
            <v>RLS</v>
          </cell>
          <cell r="D150" t="str">
            <v>LE_902POLE</v>
          </cell>
          <cell r="E150">
            <v>278</v>
          </cell>
          <cell r="H150">
            <v>3588.98</v>
          </cell>
          <cell r="J150">
            <v>3588.98</v>
          </cell>
          <cell r="K150">
            <v>3588.98</v>
          </cell>
        </row>
        <row r="151">
          <cell r="B151" t="str">
            <v>Jul 2017</v>
          </cell>
          <cell r="C151" t="str">
            <v>LS</v>
          </cell>
          <cell r="D151" t="str">
            <v>LE_902POLE</v>
          </cell>
          <cell r="E151">
            <v>3</v>
          </cell>
          <cell r="H151">
            <v>38.729999999999997</v>
          </cell>
          <cell r="J151">
            <v>38.729999999999997</v>
          </cell>
          <cell r="K151">
            <v>38.729999999999997</v>
          </cell>
        </row>
        <row r="152">
          <cell r="B152" t="str">
            <v>Jul 2017</v>
          </cell>
          <cell r="C152" t="str">
            <v>RLS</v>
          </cell>
          <cell r="D152" t="str">
            <v>LE_950BASE</v>
          </cell>
          <cell r="E152">
            <v>30</v>
          </cell>
          <cell r="H152">
            <v>104.1</v>
          </cell>
          <cell r="J152">
            <v>104.1</v>
          </cell>
          <cell r="K152">
            <v>104.1</v>
          </cell>
        </row>
        <row r="153">
          <cell r="B153" t="str">
            <v>Jul 2017</v>
          </cell>
          <cell r="C153" t="str">
            <v>LS</v>
          </cell>
          <cell r="D153" t="str">
            <v>LE_950BASE</v>
          </cell>
          <cell r="E153">
            <v>22</v>
          </cell>
          <cell r="H153">
            <v>76.34</v>
          </cell>
          <cell r="J153">
            <v>76.34</v>
          </cell>
          <cell r="K153">
            <v>76.34</v>
          </cell>
        </row>
        <row r="154">
          <cell r="B154" t="str">
            <v>Jul 2017</v>
          </cell>
          <cell r="C154" t="str">
            <v>RLS</v>
          </cell>
          <cell r="D154" t="str">
            <v>LE_951BASE</v>
          </cell>
          <cell r="E154">
            <v>176</v>
          </cell>
          <cell r="H154">
            <v>656.48</v>
          </cell>
          <cell r="J154">
            <v>656.48</v>
          </cell>
          <cell r="K154">
            <v>656.48</v>
          </cell>
        </row>
        <row r="155">
          <cell r="B155" t="str">
            <v>Jul 2017</v>
          </cell>
          <cell r="C155" t="str">
            <v>LS</v>
          </cell>
          <cell r="D155" t="str">
            <v>LE_951BASE</v>
          </cell>
          <cell r="E155">
            <v>12</v>
          </cell>
          <cell r="H155">
            <v>44.76</v>
          </cell>
          <cell r="J155">
            <v>44.76</v>
          </cell>
          <cell r="K155">
            <v>44.76</v>
          </cell>
        </row>
        <row r="156">
          <cell r="B156" t="str">
            <v>Jul 2017</v>
          </cell>
          <cell r="C156" t="str">
            <v>RLS</v>
          </cell>
          <cell r="D156" t="str">
            <v>LE_952BASE</v>
          </cell>
          <cell r="E156">
            <v>179</v>
          </cell>
          <cell r="H156">
            <v>637.24</v>
          </cell>
          <cell r="J156">
            <v>637.24</v>
          </cell>
          <cell r="K156">
            <v>637.24</v>
          </cell>
        </row>
        <row r="157">
          <cell r="B157" t="str">
            <v>Jul 2017</v>
          </cell>
          <cell r="C157" t="str">
            <v>LS</v>
          </cell>
          <cell r="D157" t="str">
            <v>LE_952BASE</v>
          </cell>
          <cell r="E157">
            <v>56</v>
          </cell>
          <cell r="H157">
            <v>199.36</v>
          </cell>
          <cell r="J157">
            <v>199.36</v>
          </cell>
          <cell r="K157">
            <v>199.36</v>
          </cell>
        </row>
        <row r="158">
          <cell r="B158" t="str">
            <v>Jul 2017</v>
          </cell>
          <cell r="C158" t="str">
            <v>RLS</v>
          </cell>
          <cell r="D158" t="str">
            <v>LE_953BASE</v>
          </cell>
          <cell r="E158">
            <v>56</v>
          </cell>
          <cell r="H158">
            <v>199.36</v>
          </cell>
          <cell r="J158">
            <v>199.36</v>
          </cell>
          <cell r="K158">
            <v>199.35999999999999</v>
          </cell>
        </row>
        <row r="159">
          <cell r="B159" t="str">
            <v>Jul 2017</v>
          </cell>
          <cell r="C159" t="str">
            <v>LS</v>
          </cell>
          <cell r="D159" t="str">
            <v>LE_953BASE</v>
          </cell>
          <cell r="E159">
            <v>96</v>
          </cell>
          <cell r="H159">
            <v>341.76</v>
          </cell>
          <cell r="J159">
            <v>341.76</v>
          </cell>
          <cell r="K159">
            <v>341.76</v>
          </cell>
        </row>
        <row r="160">
          <cell r="B160" t="str">
            <v>Jul 2017</v>
          </cell>
          <cell r="C160" t="str">
            <v>RLS</v>
          </cell>
          <cell r="D160" t="str">
            <v>LE_954BASE</v>
          </cell>
          <cell r="E160">
            <v>45</v>
          </cell>
          <cell r="H160">
            <v>156.15</v>
          </cell>
          <cell r="J160">
            <v>156.15</v>
          </cell>
          <cell r="K160">
            <v>156.15</v>
          </cell>
        </row>
        <row r="161">
          <cell r="B161" t="str">
            <v>Jul 2017</v>
          </cell>
          <cell r="C161" t="str">
            <v>LS</v>
          </cell>
          <cell r="D161" t="str">
            <v>LE_954BASE</v>
          </cell>
          <cell r="E161">
            <v>6</v>
          </cell>
          <cell r="H161">
            <v>20.82</v>
          </cell>
          <cell r="J161">
            <v>20.82</v>
          </cell>
          <cell r="K161">
            <v>20.82</v>
          </cell>
        </row>
        <row r="162">
          <cell r="B162" t="str">
            <v>Jul 2017</v>
          </cell>
          <cell r="C162" t="str">
            <v>RLS</v>
          </cell>
          <cell r="D162" t="str">
            <v>LE_955BASE</v>
          </cell>
          <cell r="E162">
            <v>19</v>
          </cell>
          <cell r="H162">
            <v>70.87</v>
          </cell>
          <cell r="J162">
            <v>70.87</v>
          </cell>
          <cell r="K162">
            <v>70.87</v>
          </cell>
        </row>
        <row r="163">
          <cell r="B163" t="str">
            <v>Jul 2017</v>
          </cell>
          <cell r="C163" t="str">
            <v>LS</v>
          </cell>
          <cell r="D163" t="str">
            <v>LE_955BASE</v>
          </cell>
          <cell r="E163">
            <v>66</v>
          </cell>
          <cell r="H163">
            <v>246.18</v>
          </cell>
          <cell r="J163">
            <v>246.18</v>
          </cell>
          <cell r="K163">
            <v>246.17999999999998</v>
          </cell>
        </row>
        <row r="164">
          <cell r="B164" t="str">
            <v>Jul 2017</v>
          </cell>
          <cell r="C164" t="str">
            <v>RLS</v>
          </cell>
          <cell r="D164" t="str">
            <v>LE_956BASE</v>
          </cell>
          <cell r="E164">
            <v>1</v>
          </cell>
          <cell r="H164">
            <v>3.56</v>
          </cell>
          <cell r="J164">
            <v>3.56</v>
          </cell>
          <cell r="K164">
            <v>3.56</v>
          </cell>
        </row>
        <row r="165">
          <cell r="B165" t="str">
            <v>Jul 2017</v>
          </cell>
          <cell r="C165" t="str">
            <v>LS</v>
          </cell>
          <cell r="D165" t="str">
            <v>LE_956BASE</v>
          </cell>
          <cell r="E165">
            <v>115</v>
          </cell>
          <cell r="H165">
            <v>409.4</v>
          </cell>
          <cell r="J165">
            <v>409.4</v>
          </cell>
          <cell r="K165">
            <v>409.40000000000003</v>
          </cell>
        </row>
        <row r="166">
          <cell r="B166" t="str">
            <v>Jul 2017</v>
          </cell>
          <cell r="C166" t="str">
            <v>RLS</v>
          </cell>
          <cell r="D166" t="str">
            <v>LE_957BASE</v>
          </cell>
          <cell r="E166">
            <v>6</v>
          </cell>
          <cell r="H166">
            <v>21.36</v>
          </cell>
          <cell r="J166">
            <v>21.36</v>
          </cell>
          <cell r="K166">
            <v>21.36</v>
          </cell>
        </row>
        <row r="167">
          <cell r="B167" t="str">
            <v>Jul 2017</v>
          </cell>
          <cell r="C167" t="str">
            <v>LS</v>
          </cell>
          <cell r="D167" t="str">
            <v>LE_957BASE</v>
          </cell>
          <cell r="E167">
            <v>60</v>
          </cell>
          <cell r="H167">
            <v>213.6</v>
          </cell>
          <cell r="J167">
            <v>213.6</v>
          </cell>
          <cell r="K167">
            <v>213.6</v>
          </cell>
        </row>
        <row r="168">
          <cell r="B168" t="str">
            <v>Jul 2017</v>
          </cell>
          <cell r="C168" t="str">
            <v>RLS</v>
          </cell>
          <cell r="D168" t="str">
            <v>LE_958POLE</v>
          </cell>
          <cell r="E168">
            <v>34</v>
          </cell>
          <cell r="H168">
            <v>384.88</v>
          </cell>
          <cell r="J168">
            <v>384.88</v>
          </cell>
          <cell r="K168">
            <v>384.87999999999994</v>
          </cell>
        </row>
        <row r="169">
          <cell r="B169" t="str">
            <v>Jul 2017</v>
          </cell>
          <cell r="C169" t="str">
            <v>LS</v>
          </cell>
          <cell r="D169" t="str">
            <v>LE_958POLE</v>
          </cell>
          <cell r="E169">
            <v>394</v>
          </cell>
          <cell r="H169">
            <v>4460.08</v>
          </cell>
          <cell r="J169">
            <v>4460.08</v>
          </cell>
          <cell r="K169">
            <v>4460.079999999999</v>
          </cell>
        </row>
        <row r="170">
          <cell r="B170" t="str">
            <v>Aug 2017</v>
          </cell>
          <cell r="C170" t="str">
            <v>RLS</v>
          </cell>
          <cell r="D170" t="str">
            <v>LE_900POLE</v>
          </cell>
          <cell r="E170">
            <v>1465</v>
          </cell>
          <cell r="H170">
            <v>3017.9</v>
          </cell>
          <cell r="J170">
            <v>3017.9</v>
          </cell>
          <cell r="K170">
            <v>3017.8999999999996</v>
          </cell>
        </row>
        <row r="171">
          <cell r="B171" t="str">
            <v>Aug 2017</v>
          </cell>
          <cell r="C171" t="str">
            <v>LS</v>
          </cell>
          <cell r="D171" t="str">
            <v>LE_900POLE</v>
          </cell>
          <cell r="E171">
            <v>5157</v>
          </cell>
          <cell r="H171">
            <v>10623.42</v>
          </cell>
          <cell r="J171">
            <v>10623.42</v>
          </cell>
          <cell r="K171">
            <v>10623.42</v>
          </cell>
        </row>
        <row r="172">
          <cell r="B172" t="str">
            <v>Aug 2017</v>
          </cell>
          <cell r="C172" t="str">
            <v>RLS</v>
          </cell>
          <cell r="D172" t="str">
            <v>LE_901POLE</v>
          </cell>
          <cell r="E172">
            <v>155</v>
          </cell>
          <cell r="H172">
            <v>1677.1</v>
          </cell>
          <cell r="J172">
            <v>1677.1</v>
          </cell>
          <cell r="K172">
            <v>1677.1</v>
          </cell>
        </row>
        <row r="173">
          <cell r="B173" t="str">
            <v>Aug 2017</v>
          </cell>
          <cell r="C173" t="str">
            <v>LS</v>
          </cell>
          <cell r="D173" t="str">
            <v>LE_901POLE</v>
          </cell>
          <cell r="E173">
            <v>0</v>
          </cell>
          <cell r="H173">
            <v>0</v>
          </cell>
          <cell r="J173">
            <v>0</v>
          </cell>
          <cell r="K173">
            <v>0</v>
          </cell>
        </row>
        <row r="174">
          <cell r="B174" t="str">
            <v>Aug 2017</v>
          </cell>
          <cell r="C174" t="str">
            <v>RLS</v>
          </cell>
          <cell r="D174" t="str">
            <v>LE_902POLE</v>
          </cell>
          <cell r="E174">
            <v>278</v>
          </cell>
          <cell r="H174">
            <v>3588.98</v>
          </cell>
          <cell r="J174">
            <v>3588.98</v>
          </cell>
          <cell r="K174">
            <v>3588.98</v>
          </cell>
        </row>
        <row r="175">
          <cell r="B175" t="str">
            <v>Aug 2017</v>
          </cell>
          <cell r="C175" t="str">
            <v>LS</v>
          </cell>
          <cell r="D175" t="str">
            <v>LE_902POLE</v>
          </cell>
          <cell r="E175">
            <v>3</v>
          </cell>
          <cell r="H175">
            <v>38.729999999999997</v>
          </cell>
          <cell r="J175">
            <v>38.729999999999997</v>
          </cell>
          <cell r="K175">
            <v>38.729999999999997</v>
          </cell>
        </row>
        <row r="176">
          <cell r="B176" t="str">
            <v>Aug 2017</v>
          </cell>
          <cell r="C176" t="str">
            <v>RLS</v>
          </cell>
          <cell r="D176" t="str">
            <v>LE_950BASE</v>
          </cell>
          <cell r="E176">
            <v>30</v>
          </cell>
          <cell r="H176">
            <v>104.1</v>
          </cell>
          <cell r="J176">
            <v>104.1</v>
          </cell>
          <cell r="K176">
            <v>104.1</v>
          </cell>
        </row>
        <row r="177">
          <cell r="B177" t="str">
            <v>Aug 2017</v>
          </cell>
          <cell r="C177" t="str">
            <v>LS</v>
          </cell>
          <cell r="D177" t="str">
            <v>LE_950BASE</v>
          </cell>
          <cell r="E177">
            <v>22</v>
          </cell>
          <cell r="H177">
            <v>76.34</v>
          </cell>
          <cell r="J177">
            <v>76.34</v>
          </cell>
          <cell r="K177">
            <v>76.34</v>
          </cell>
        </row>
        <row r="178">
          <cell r="B178" t="str">
            <v>Aug 2017</v>
          </cell>
          <cell r="C178" t="str">
            <v>RLS</v>
          </cell>
          <cell r="D178" t="str">
            <v>LE_951BASE</v>
          </cell>
          <cell r="E178">
            <v>176</v>
          </cell>
          <cell r="H178">
            <v>656.48</v>
          </cell>
          <cell r="J178">
            <v>656.48</v>
          </cell>
          <cell r="K178">
            <v>656.48</v>
          </cell>
        </row>
        <row r="179">
          <cell r="B179" t="str">
            <v>Aug 2017</v>
          </cell>
          <cell r="C179" t="str">
            <v>LS</v>
          </cell>
          <cell r="D179" t="str">
            <v>LE_951BASE</v>
          </cell>
          <cell r="E179">
            <v>12</v>
          </cell>
          <cell r="H179">
            <v>44.76</v>
          </cell>
          <cell r="J179">
            <v>44.76</v>
          </cell>
          <cell r="K179">
            <v>44.76</v>
          </cell>
        </row>
        <row r="180">
          <cell r="B180" t="str">
            <v>Aug 2017</v>
          </cell>
          <cell r="C180" t="str">
            <v>RLS</v>
          </cell>
          <cell r="D180" t="str">
            <v>LE_952BASE</v>
          </cell>
          <cell r="E180">
            <v>179</v>
          </cell>
          <cell r="H180">
            <v>637.24</v>
          </cell>
          <cell r="J180">
            <v>637.24</v>
          </cell>
          <cell r="K180">
            <v>637.24</v>
          </cell>
        </row>
        <row r="181">
          <cell r="B181" t="str">
            <v>Aug 2017</v>
          </cell>
          <cell r="C181" t="str">
            <v>LS</v>
          </cell>
          <cell r="D181" t="str">
            <v>LE_952BASE</v>
          </cell>
          <cell r="E181">
            <v>56</v>
          </cell>
          <cell r="H181">
            <v>199.36</v>
          </cell>
          <cell r="J181">
            <v>199.36</v>
          </cell>
          <cell r="K181">
            <v>199.36</v>
          </cell>
        </row>
        <row r="182">
          <cell r="B182" t="str">
            <v>Aug 2017</v>
          </cell>
          <cell r="C182" t="str">
            <v>RLS</v>
          </cell>
          <cell r="D182" t="str">
            <v>LE_953BASE</v>
          </cell>
          <cell r="E182">
            <v>56</v>
          </cell>
          <cell r="H182">
            <v>199.36</v>
          </cell>
          <cell r="J182">
            <v>199.36</v>
          </cell>
          <cell r="K182">
            <v>199.35999999999999</v>
          </cell>
        </row>
        <row r="183">
          <cell r="B183" t="str">
            <v>Aug 2017</v>
          </cell>
          <cell r="C183" t="str">
            <v>LS</v>
          </cell>
          <cell r="D183" t="str">
            <v>LE_953BASE</v>
          </cell>
          <cell r="E183">
            <v>162</v>
          </cell>
          <cell r="H183">
            <v>576.72</v>
          </cell>
          <cell r="J183">
            <v>576.72</v>
          </cell>
          <cell r="K183">
            <v>576.72</v>
          </cell>
        </row>
        <row r="184">
          <cell r="B184" t="str">
            <v>Aug 2017</v>
          </cell>
          <cell r="C184" t="str">
            <v>RLS</v>
          </cell>
          <cell r="D184" t="str">
            <v>LE_954BASE</v>
          </cell>
          <cell r="E184">
            <v>49</v>
          </cell>
          <cell r="H184">
            <v>170.03</v>
          </cell>
          <cell r="J184">
            <v>170.03</v>
          </cell>
          <cell r="K184">
            <v>170.03</v>
          </cell>
        </row>
        <row r="185">
          <cell r="B185" t="str">
            <v>Aug 2017</v>
          </cell>
          <cell r="C185" t="str">
            <v>LS</v>
          </cell>
          <cell r="D185" t="str">
            <v>LE_954BASE</v>
          </cell>
          <cell r="E185">
            <v>6</v>
          </cell>
          <cell r="H185">
            <v>20.82</v>
          </cell>
          <cell r="J185">
            <v>20.82</v>
          </cell>
          <cell r="K185">
            <v>20.82</v>
          </cell>
        </row>
        <row r="186">
          <cell r="B186" t="str">
            <v>Aug 2017</v>
          </cell>
          <cell r="C186" t="str">
            <v>RLS</v>
          </cell>
          <cell r="D186" t="str">
            <v>LE_955BASE</v>
          </cell>
          <cell r="E186">
            <v>19</v>
          </cell>
          <cell r="H186">
            <v>70.87</v>
          </cell>
          <cell r="J186">
            <v>70.87</v>
          </cell>
          <cell r="K186">
            <v>70.87</v>
          </cell>
        </row>
        <row r="187">
          <cell r="B187" t="str">
            <v>Aug 2017</v>
          </cell>
          <cell r="C187" t="str">
            <v>LS</v>
          </cell>
          <cell r="D187" t="str">
            <v>LE_955BASE</v>
          </cell>
          <cell r="E187">
            <v>66</v>
          </cell>
          <cell r="H187">
            <v>246.18</v>
          </cell>
          <cell r="J187">
            <v>246.18</v>
          </cell>
          <cell r="K187">
            <v>246.17999999999998</v>
          </cell>
        </row>
        <row r="188">
          <cell r="B188" t="str">
            <v>Aug 2017</v>
          </cell>
          <cell r="C188" t="str">
            <v>RLS</v>
          </cell>
          <cell r="D188" t="str">
            <v>LE_956BASE</v>
          </cell>
          <cell r="E188">
            <v>1</v>
          </cell>
          <cell r="H188">
            <v>3.56</v>
          </cell>
          <cell r="J188">
            <v>3.56</v>
          </cell>
          <cell r="K188">
            <v>3.56</v>
          </cell>
        </row>
        <row r="189">
          <cell r="B189" t="str">
            <v>Aug 2017</v>
          </cell>
          <cell r="C189" t="str">
            <v>LS</v>
          </cell>
          <cell r="D189" t="str">
            <v>LE_956BASE</v>
          </cell>
          <cell r="E189">
            <v>115</v>
          </cell>
          <cell r="H189">
            <v>409.4</v>
          </cell>
          <cell r="J189">
            <v>409.4</v>
          </cell>
          <cell r="K189">
            <v>409.40000000000003</v>
          </cell>
        </row>
        <row r="190">
          <cell r="B190" t="str">
            <v>Aug 2017</v>
          </cell>
          <cell r="C190" t="str">
            <v>RLS</v>
          </cell>
          <cell r="D190" t="str">
            <v>LE_957BASE</v>
          </cell>
          <cell r="E190">
            <v>6</v>
          </cell>
          <cell r="H190">
            <v>21.36</v>
          </cell>
          <cell r="J190">
            <v>21.36</v>
          </cell>
          <cell r="K190">
            <v>21.36</v>
          </cell>
        </row>
        <row r="191">
          <cell r="B191" t="str">
            <v>Aug 2017</v>
          </cell>
          <cell r="C191" t="str">
            <v>LS</v>
          </cell>
          <cell r="D191" t="str">
            <v>LE_957BASE</v>
          </cell>
          <cell r="E191">
            <v>60</v>
          </cell>
          <cell r="H191">
            <v>213.6</v>
          </cell>
          <cell r="J191">
            <v>213.6</v>
          </cell>
          <cell r="K191">
            <v>213.6</v>
          </cell>
        </row>
        <row r="192">
          <cell r="B192" t="str">
            <v>Aug 2017</v>
          </cell>
          <cell r="C192" t="str">
            <v>RLS</v>
          </cell>
          <cell r="D192" t="str">
            <v>LE_958POLE</v>
          </cell>
          <cell r="E192">
            <v>33</v>
          </cell>
          <cell r="H192">
            <v>373.56</v>
          </cell>
          <cell r="J192">
            <v>373.56</v>
          </cell>
          <cell r="K192">
            <v>373.56</v>
          </cell>
        </row>
        <row r="193">
          <cell r="B193" t="str">
            <v>Aug 2017</v>
          </cell>
          <cell r="C193" t="str">
            <v>LS</v>
          </cell>
          <cell r="D193" t="str">
            <v>LE_958POLE</v>
          </cell>
          <cell r="E193">
            <v>400</v>
          </cell>
          <cell r="H193">
            <v>4528</v>
          </cell>
          <cell r="J193">
            <v>4528</v>
          </cell>
          <cell r="K193">
            <v>4528</v>
          </cell>
        </row>
        <row r="194">
          <cell r="B194" t="str">
            <v>Sep 2017</v>
          </cell>
          <cell r="C194" t="str">
            <v>RLS</v>
          </cell>
          <cell r="D194" t="str">
            <v>LE_900POLE</v>
          </cell>
          <cell r="E194">
            <v>1534</v>
          </cell>
          <cell r="H194">
            <v>3160.04</v>
          </cell>
          <cell r="J194">
            <v>3160.04</v>
          </cell>
          <cell r="K194">
            <v>3160.04</v>
          </cell>
        </row>
        <row r="195">
          <cell r="B195" t="str">
            <v>Sep 2017</v>
          </cell>
          <cell r="C195" t="str">
            <v>LS</v>
          </cell>
          <cell r="D195" t="str">
            <v>LE_900POLE</v>
          </cell>
          <cell r="E195">
            <v>5612</v>
          </cell>
          <cell r="H195">
            <v>11560.72</v>
          </cell>
          <cell r="J195">
            <v>11560.72</v>
          </cell>
          <cell r="K195">
            <v>11560.720000000001</v>
          </cell>
        </row>
        <row r="196">
          <cell r="B196" t="str">
            <v>Sep 2017</v>
          </cell>
          <cell r="C196" t="str">
            <v>RLS</v>
          </cell>
          <cell r="D196" t="str">
            <v>LE_901POLE</v>
          </cell>
          <cell r="E196">
            <v>155</v>
          </cell>
          <cell r="H196">
            <v>1677.1</v>
          </cell>
          <cell r="J196">
            <v>1677.1</v>
          </cell>
          <cell r="K196">
            <v>1677.1</v>
          </cell>
        </row>
        <row r="197">
          <cell r="B197" t="str">
            <v>Sep 2017</v>
          </cell>
          <cell r="C197" t="str">
            <v>LS</v>
          </cell>
          <cell r="D197" t="str">
            <v>LE_901POLE</v>
          </cell>
          <cell r="E197">
            <v>0</v>
          </cell>
          <cell r="H197">
            <v>0</v>
          </cell>
          <cell r="J197">
            <v>0</v>
          </cell>
          <cell r="K197">
            <v>0</v>
          </cell>
        </row>
        <row r="198">
          <cell r="B198" t="str">
            <v>Sep 2017</v>
          </cell>
          <cell r="C198" t="str">
            <v>RLS</v>
          </cell>
          <cell r="D198" t="str">
            <v>LE_902POLE</v>
          </cell>
          <cell r="E198">
            <v>277</v>
          </cell>
          <cell r="H198">
            <v>3576.07</v>
          </cell>
          <cell r="J198">
            <v>3576.07</v>
          </cell>
          <cell r="K198">
            <v>3576.07</v>
          </cell>
        </row>
        <row r="199">
          <cell r="B199" t="str">
            <v>Sep 2017</v>
          </cell>
          <cell r="C199" t="str">
            <v>LS</v>
          </cell>
          <cell r="D199" t="str">
            <v>LE_902POLE</v>
          </cell>
          <cell r="E199">
            <v>3</v>
          </cell>
          <cell r="H199">
            <v>38.729999999999997</v>
          </cell>
          <cell r="J199">
            <v>38.729999999999997</v>
          </cell>
          <cell r="K199">
            <v>38.729999999999997</v>
          </cell>
        </row>
        <row r="200">
          <cell r="B200" t="str">
            <v>Sep 2017</v>
          </cell>
          <cell r="C200" t="str">
            <v>RLS</v>
          </cell>
          <cell r="D200" t="str">
            <v>LE_950BASE</v>
          </cell>
          <cell r="E200">
            <v>30</v>
          </cell>
          <cell r="H200">
            <v>104.1</v>
          </cell>
          <cell r="J200">
            <v>104.1</v>
          </cell>
          <cell r="K200">
            <v>104.1</v>
          </cell>
        </row>
        <row r="201">
          <cell r="B201" t="str">
            <v>Sep 2017</v>
          </cell>
          <cell r="C201" t="str">
            <v>LS</v>
          </cell>
          <cell r="D201" t="str">
            <v>LE_950BASE</v>
          </cell>
          <cell r="E201">
            <v>10</v>
          </cell>
          <cell r="H201">
            <v>34.700000000000003</v>
          </cell>
          <cell r="J201">
            <v>34.700000000000003</v>
          </cell>
          <cell r="K201">
            <v>34.700000000000003</v>
          </cell>
        </row>
        <row r="202">
          <cell r="B202" t="str">
            <v>Sep 2017</v>
          </cell>
          <cell r="C202" t="str">
            <v>RLS</v>
          </cell>
          <cell r="D202" t="str">
            <v>LE_951BASE</v>
          </cell>
          <cell r="E202">
            <v>175</v>
          </cell>
          <cell r="H202">
            <v>652.75</v>
          </cell>
          <cell r="J202">
            <v>652.75</v>
          </cell>
          <cell r="K202">
            <v>652.75</v>
          </cell>
        </row>
        <row r="203">
          <cell r="B203" t="str">
            <v>Sep 2017</v>
          </cell>
          <cell r="C203" t="str">
            <v>LS</v>
          </cell>
          <cell r="D203" t="str">
            <v>LE_951BASE</v>
          </cell>
          <cell r="E203">
            <v>12</v>
          </cell>
          <cell r="H203">
            <v>44.76</v>
          </cell>
          <cell r="J203">
            <v>44.76</v>
          </cell>
          <cell r="K203">
            <v>44.76</v>
          </cell>
        </row>
        <row r="204">
          <cell r="B204" t="str">
            <v>Sep 2017</v>
          </cell>
          <cell r="C204" t="str">
            <v>RLS</v>
          </cell>
          <cell r="D204" t="str">
            <v>LE_952BASE</v>
          </cell>
          <cell r="E204">
            <v>179</v>
          </cell>
          <cell r="H204">
            <v>637.24</v>
          </cell>
          <cell r="J204">
            <v>637.24</v>
          </cell>
          <cell r="K204">
            <v>637.24</v>
          </cell>
        </row>
        <row r="205">
          <cell r="B205" t="str">
            <v>Sep 2017</v>
          </cell>
          <cell r="C205" t="str">
            <v>LS</v>
          </cell>
          <cell r="D205" t="str">
            <v>LE_952BASE</v>
          </cell>
          <cell r="E205">
            <v>56</v>
          </cell>
          <cell r="H205">
            <v>199.36</v>
          </cell>
          <cell r="J205">
            <v>199.36</v>
          </cell>
          <cell r="K205">
            <v>199.36</v>
          </cell>
        </row>
        <row r="206">
          <cell r="B206" t="str">
            <v>Sep 2017</v>
          </cell>
          <cell r="C206" t="str">
            <v>RLS</v>
          </cell>
          <cell r="D206" t="str">
            <v>LE_953BASE</v>
          </cell>
          <cell r="E206">
            <v>56</v>
          </cell>
          <cell r="H206">
            <v>199.36</v>
          </cell>
          <cell r="J206">
            <v>199.36</v>
          </cell>
          <cell r="K206">
            <v>199.35999999999999</v>
          </cell>
        </row>
        <row r="207">
          <cell r="B207" t="str">
            <v>Sep 2017</v>
          </cell>
          <cell r="C207" t="str">
            <v>LS</v>
          </cell>
          <cell r="D207" t="str">
            <v>LE_953BASE</v>
          </cell>
          <cell r="E207">
            <v>117</v>
          </cell>
          <cell r="H207">
            <v>416.52</v>
          </cell>
          <cell r="J207">
            <v>416.52</v>
          </cell>
          <cell r="K207">
            <v>416.52</v>
          </cell>
        </row>
        <row r="208">
          <cell r="B208" t="str">
            <v>Sep 2017</v>
          </cell>
          <cell r="C208" t="str">
            <v>RLS</v>
          </cell>
          <cell r="D208" t="str">
            <v>LE_954BASE</v>
          </cell>
          <cell r="E208">
            <v>45</v>
          </cell>
          <cell r="H208">
            <v>156.15</v>
          </cell>
          <cell r="J208">
            <v>156.15</v>
          </cell>
          <cell r="K208">
            <v>156.15</v>
          </cell>
        </row>
        <row r="209">
          <cell r="B209" t="str">
            <v>Sep 2017</v>
          </cell>
          <cell r="C209" t="str">
            <v>LS</v>
          </cell>
          <cell r="D209" t="str">
            <v>LE_954BASE</v>
          </cell>
          <cell r="E209">
            <v>5</v>
          </cell>
          <cell r="H209">
            <v>17.350000000000001</v>
          </cell>
          <cell r="J209">
            <v>17.350000000000001</v>
          </cell>
          <cell r="K209">
            <v>17.350000000000001</v>
          </cell>
        </row>
        <row r="210">
          <cell r="B210" t="str">
            <v>Sep 2017</v>
          </cell>
          <cell r="C210" t="str">
            <v>RLS</v>
          </cell>
          <cell r="D210" t="str">
            <v>LE_955BASE</v>
          </cell>
          <cell r="E210">
            <v>19</v>
          </cell>
          <cell r="H210">
            <v>70.87</v>
          </cell>
          <cell r="J210">
            <v>70.87</v>
          </cell>
          <cell r="K210">
            <v>70.87</v>
          </cell>
        </row>
        <row r="211">
          <cell r="B211" t="str">
            <v>Sep 2017</v>
          </cell>
          <cell r="C211" t="str">
            <v>LS</v>
          </cell>
          <cell r="D211" t="str">
            <v>LE_955BASE</v>
          </cell>
          <cell r="E211">
            <v>66</v>
          </cell>
          <cell r="H211">
            <v>246.18</v>
          </cell>
          <cell r="J211">
            <v>246.18</v>
          </cell>
          <cell r="K211">
            <v>246.17999999999998</v>
          </cell>
        </row>
        <row r="212">
          <cell r="B212" t="str">
            <v>Sep 2017</v>
          </cell>
          <cell r="C212" t="str">
            <v>RLS</v>
          </cell>
          <cell r="D212" t="str">
            <v>LE_956BASE</v>
          </cell>
          <cell r="E212">
            <v>1</v>
          </cell>
          <cell r="H212">
            <v>3.56</v>
          </cell>
          <cell r="J212">
            <v>3.56</v>
          </cell>
          <cell r="K212">
            <v>3.56</v>
          </cell>
        </row>
        <row r="213">
          <cell r="B213" t="str">
            <v>Sep 2017</v>
          </cell>
          <cell r="C213" t="str">
            <v>LS</v>
          </cell>
          <cell r="D213" t="str">
            <v>LE_956BASE</v>
          </cell>
          <cell r="E213">
            <v>92</v>
          </cell>
          <cell r="H213">
            <v>327.52</v>
          </cell>
          <cell r="J213">
            <v>327.52</v>
          </cell>
          <cell r="K213">
            <v>327.52000000000004</v>
          </cell>
        </row>
        <row r="214">
          <cell r="B214" t="str">
            <v>Sep 2017</v>
          </cell>
          <cell r="C214" t="str">
            <v>RLS</v>
          </cell>
          <cell r="D214" t="str">
            <v>LE_957BASE</v>
          </cell>
          <cell r="E214">
            <v>6</v>
          </cell>
          <cell r="H214">
            <v>21.36</v>
          </cell>
          <cell r="J214">
            <v>21.36</v>
          </cell>
          <cell r="K214">
            <v>21.36</v>
          </cell>
        </row>
        <row r="215">
          <cell r="B215" t="str">
            <v>Sep 2017</v>
          </cell>
          <cell r="C215" t="str">
            <v>LS</v>
          </cell>
          <cell r="D215" t="str">
            <v>LE_957BASE</v>
          </cell>
          <cell r="E215">
            <v>59</v>
          </cell>
          <cell r="H215">
            <v>210.04</v>
          </cell>
          <cell r="J215">
            <v>210.04</v>
          </cell>
          <cell r="K215">
            <v>210.04</v>
          </cell>
        </row>
        <row r="216">
          <cell r="B216" t="str">
            <v>Sep 2017</v>
          </cell>
          <cell r="C216" t="str">
            <v>RLS</v>
          </cell>
          <cell r="D216" t="str">
            <v>LE_958POLE</v>
          </cell>
          <cell r="E216">
            <v>33</v>
          </cell>
          <cell r="H216">
            <v>373.56</v>
          </cell>
          <cell r="J216">
            <v>373.56</v>
          </cell>
          <cell r="K216">
            <v>373.56</v>
          </cell>
        </row>
        <row r="217">
          <cell r="B217" t="str">
            <v>Sep 2017</v>
          </cell>
          <cell r="C217" t="str">
            <v>LS</v>
          </cell>
          <cell r="D217" t="str">
            <v>LE_958POLE</v>
          </cell>
          <cell r="E217">
            <v>405</v>
          </cell>
          <cell r="H217">
            <v>4584.6000000000004</v>
          </cell>
          <cell r="J217">
            <v>4584.6000000000004</v>
          </cell>
          <cell r="K217">
            <v>4584.5999999999995</v>
          </cell>
        </row>
        <row r="218">
          <cell r="B218" t="str">
            <v>Oct 2017</v>
          </cell>
          <cell r="C218" t="str">
            <v>RLS</v>
          </cell>
          <cell r="D218" t="str">
            <v>LE_900POLE</v>
          </cell>
          <cell r="E218">
            <v>1523</v>
          </cell>
          <cell r="H218">
            <v>3137.38</v>
          </cell>
          <cell r="J218">
            <v>3137.38</v>
          </cell>
          <cell r="K218">
            <v>3137.3799999999997</v>
          </cell>
        </row>
        <row r="219">
          <cell r="B219" t="str">
            <v>Oct 2017</v>
          </cell>
          <cell r="C219" t="str">
            <v>LS</v>
          </cell>
          <cell r="D219" t="str">
            <v>LE_900POLE</v>
          </cell>
          <cell r="E219">
            <v>5192</v>
          </cell>
          <cell r="H219">
            <v>10695.52</v>
          </cell>
          <cell r="J219">
            <v>10695.52</v>
          </cell>
          <cell r="K219">
            <v>10695.520000000002</v>
          </cell>
        </row>
        <row r="220">
          <cell r="B220" t="str">
            <v>Oct 2017</v>
          </cell>
          <cell r="C220" t="str">
            <v>RLS</v>
          </cell>
          <cell r="D220" t="str">
            <v>LE_901POLE</v>
          </cell>
          <cell r="E220">
            <v>155</v>
          </cell>
          <cell r="H220">
            <v>1677.1</v>
          </cell>
          <cell r="J220">
            <v>1677.1</v>
          </cell>
          <cell r="K220">
            <v>1677.1</v>
          </cell>
        </row>
        <row r="221">
          <cell r="B221" t="str">
            <v>Oct 2017</v>
          </cell>
          <cell r="C221" t="str">
            <v>LS</v>
          </cell>
          <cell r="D221" t="str">
            <v>LE_901POLE</v>
          </cell>
          <cell r="E221">
            <v>0</v>
          </cell>
          <cell r="H221">
            <v>0</v>
          </cell>
          <cell r="J221">
            <v>0</v>
          </cell>
          <cell r="K221">
            <v>0</v>
          </cell>
        </row>
        <row r="222">
          <cell r="B222" t="str">
            <v>Oct 2017</v>
          </cell>
          <cell r="C222" t="str">
            <v>RLS</v>
          </cell>
          <cell r="D222" t="str">
            <v>LE_902POLE</v>
          </cell>
          <cell r="E222">
            <v>277</v>
          </cell>
          <cell r="H222">
            <v>3576.07</v>
          </cell>
          <cell r="J222">
            <v>3576.07</v>
          </cell>
          <cell r="K222">
            <v>3576.07</v>
          </cell>
        </row>
        <row r="223">
          <cell r="B223" t="str">
            <v>Oct 2017</v>
          </cell>
          <cell r="C223" t="str">
            <v>LS</v>
          </cell>
          <cell r="D223" t="str">
            <v>LE_902POLE</v>
          </cell>
          <cell r="E223">
            <v>3</v>
          </cell>
          <cell r="H223">
            <v>38.729999999999997</v>
          </cell>
          <cell r="J223">
            <v>38.729999999999997</v>
          </cell>
          <cell r="K223">
            <v>38.729999999999997</v>
          </cell>
        </row>
        <row r="224">
          <cell r="B224" t="str">
            <v>Oct 2017</v>
          </cell>
          <cell r="C224" t="str">
            <v>RLS</v>
          </cell>
          <cell r="D224" t="str">
            <v>LE_950BASE</v>
          </cell>
          <cell r="E224">
            <v>30</v>
          </cell>
          <cell r="H224">
            <v>104.1</v>
          </cell>
          <cell r="J224">
            <v>104.1</v>
          </cell>
          <cell r="K224">
            <v>104.1</v>
          </cell>
        </row>
        <row r="225">
          <cell r="B225" t="str">
            <v>Oct 2017</v>
          </cell>
          <cell r="C225" t="str">
            <v>LS</v>
          </cell>
          <cell r="D225" t="str">
            <v>LE_950BASE</v>
          </cell>
          <cell r="E225">
            <v>10</v>
          </cell>
          <cell r="H225">
            <v>34.700000000000003</v>
          </cell>
          <cell r="J225">
            <v>34.700000000000003</v>
          </cell>
          <cell r="K225">
            <v>34.700000000000003</v>
          </cell>
        </row>
        <row r="226">
          <cell r="B226" t="str">
            <v>Oct 2017</v>
          </cell>
          <cell r="C226" t="str">
            <v>RLS</v>
          </cell>
          <cell r="D226" t="str">
            <v>LE_951BASE</v>
          </cell>
          <cell r="E226">
            <v>175</v>
          </cell>
          <cell r="H226">
            <v>652.75</v>
          </cell>
          <cell r="J226">
            <v>652.75</v>
          </cell>
          <cell r="K226">
            <v>652.75</v>
          </cell>
        </row>
        <row r="227">
          <cell r="B227" t="str">
            <v>Oct 2017</v>
          </cell>
          <cell r="C227" t="str">
            <v>LS</v>
          </cell>
          <cell r="D227" t="str">
            <v>LE_951BASE</v>
          </cell>
          <cell r="E227">
            <v>12</v>
          </cell>
          <cell r="H227">
            <v>44.76</v>
          </cell>
          <cell r="J227">
            <v>44.76</v>
          </cell>
          <cell r="K227">
            <v>44.76</v>
          </cell>
        </row>
        <row r="228">
          <cell r="B228" t="str">
            <v>Oct 2017</v>
          </cell>
          <cell r="C228" t="str">
            <v>RLS</v>
          </cell>
          <cell r="D228" t="str">
            <v>LE_952BASE</v>
          </cell>
          <cell r="E228">
            <v>179</v>
          </cell>
          <cell r="H228">
            <v>637.24</v>
          </cell>
          <cell r="J228">
            <v>637.24</v>
          </cell>
          <cell r="K228">
            <v>637.24</v>
          </cell>
        </row>
        <row r="229">
          <cell r="B229" t="str">
            <v>Oct 2017</v>
          </cell>
          <cell r="C229" t="str">
            <v>LS</v>
          </cell>
          <cell r="D229" t="str">
            <v>LE_952BASE</v>
          </cell>
          <cell r="E229">
            <v>56</v>
          </cell>
          <cell r="H229">
            <v>199.36</v>
          </cell>
          <cell r="J229">
            <v>199.36</v>
          </cell>
          <cell r="K229">
            <v>199.36</v>
          </cell>
        </row>
        <row r="230">
          <cell r="B230" t="str">
            <v>Oct 2017</v>
          </cell>
          <cell r="C230" t="str">
            <v>RLS</v>
          </cell>
          <cell r="D230" t="str">
            <v>LE_953BASE</v>
          </cell>
          <cell r="E230">
            <v>56</v>
          </cell>
          <cell r="H230">
            <v>199.36</v>
          </cell>
          <cell r="J230">
            <v>199.36</v>
          </cell>
          <cell r="K230">
            <v>199.35999999999999</v>
          </cell>
        </row>
        <row r="231">
          <cell r="B231" t="str">
            <v>Oct 2017</v>
          </cell>
          <cell r="C231" t="str">
            <v>LS</v>
          </cell>
          <cell r="D231" t="str">
            <v>LE_953BASE</v>
          </cell>
          <cell r="E231">
            <v>117</v>
          </cell>
          <cell r="H231">
            <v>416.52</v>
          </cell>
          <cell r="J231">
            <v>416.52</v>
          </cell>
          <cell r="K231">
            <v>416.52</v>
          </cell>
        </row>
        <row r="232">
          <cell r="B232" t="str">
            <v>Oct 2017</v>
          </cell>
          <cell r="C232" t="str">
            <v>RLS</v>
          </cell>
          <cell r="D232" t="str">
            <v>LE_954BASE</v>
          </cell>
          <cell r="E232">
            <v>45</v>
          </cell>
          <cell r="H232">
            <v>156.15</v>
          </cell>
          <cell r="J232">
            <v>156.15</v>
          </cell>
          <cell r="K232">
            <v>156.15</v>
          </cell>
        </row>
        <row r="233">
          <cell r="B233" t="str">
            <v>Oct 2017</v>
          </cell>
          <cell r="C233" t="str">
            <v>LS</v>
          </cell>
          <cell r="D233" t="str">
            <v>LE_954BASE</v>
          </cell>
          <cell r="E233">
            <v>5</v>
          </cell>
          <cell r="H233">
            <v>17.350000000000001</v>
          </cell>
          <cell r="J233">
            <v>17.350000000000001</v>
          </cell>
          <cell r="K233">
            <v>17.350000000000001</v>
          </cell>
        </row>
        <row r="234">
          <cell r="B234" t="str">
            <v>Oct 2017</v>
          </cell>
          <cell r="C234" t="str">
            <v>RLS</v>
          </cell>
          <cell r="D234" t="str">
            <v>LE_955BASE</v>
          </cell>
          <cell r="E234">
            <v>19</v>
          </cell>
          <cell r="H234">
            <v>70.87</v>
          </cell>
          <cell r="J234">
            <v>70.87</v>
          </cell>
          <cell r="K234">
            <v>70.87</v>
          </cell>
        </row>
        <row r="235">
          <cell r="B235" t="str">
            <v>Oct 2017</v>
          </cell>
          <cell r="C235" t="str">
            <v>LS</v>
          </cell>
          <cell r="D235" t="str">
            <v>LE_955BASE</v>
          </cell>
          <cell r="E235">
            <v>66</v>
          </cell>
          <cell r="H235">
            <v>246.18</v>
          </cell>
          <cell r="J235">
            <v>246.18</v>
          </cell>
          <cell r="K235">
            <v>246.17999999999998</v>
          </cell>
        </row>
        <row r="236">
          <cell r="B236" t="str">
            <v>Oct 2017</v>
          </cell>
          <cell r="C236" t="str">
            <v>RLS</v>
          </cell>
          <cell r="D236" t="str">
            <v>LE_956BASE</v>
          </cell>
          <cell r="E236">
            <v>1</v>
          </cell>
          <cell r="H236">
            <v>3.56</v>
          </cell>
          <cell r="J236">
            <v>3.56</v>
          </cell>
          <cell r="K236">
            <v>3.56</v>
          </cell>
        </row>
        <row r="237">
          <cell r="B237" t="str">
            <v>Oct 2017</v>
          </cell>
          <cell r="C237" t="str">
            <v>LS</v>
          </cell>
          <cell r="D237" t="str">
            <v>LE_956BASE</v>
          </cell>
          <cell r="E237">
            <v>92</v>
          </cell>
          <cell r="H237">
            <v>327.52</v>
          </cell>
          <cell r="J237">
            <v>327.52</v>
          </cell>
          <cell r="K237">
            <v>327.52000000000004</v>
          </cell>
        </row>
        <row r="238">
          <cell r="B238" t="str">
            <v>Oct 2017</v>
          </cell>
          <cell r="C238" t="str">
            <v>RLS</v>
          </cell>
          <cell r="D238" t="str">
            <v>LE_957BASE</v>
          </cell>
          <cell r="E238">
            <v>6</v>
          </cell>
          <cell r="H238">
            <v>21.36</v>
          </cell>
          <cell r="J238">
            <v>21.36</v>
          </cell>
          <cell r="K238">
            <v>21.36</v>
          </cell>
        </row>
        <row r="239">
          <cell r="B239" t="str">
            <v>Oct 2017</v>
          </cell>
          <cell r="C239" t="str">
            <v>LS</v>
          </cell>
          <cell r="D239" t="str">
            <v>LE_957BASE</v>
          </cell>
          <cell r="E239">
            <v>60</v>
          </cell>
          <cell r="H239">
            <v>213.6</v>
          </cell>
          <cell r="J239">
            <v>213.6</v>
          </cell>
          <cell r="K239">
            <v>213.6</v>
          </cell>
        </row>
        <row r="240">
          <cell r="B240" t="str">
            <v>Oct 2017</v>
          </cell>
          <cell r="C240" t="str">
            <v>RLS</v>
          </cell>
          <cell r="D240" t="str">
            <v>LE_958POLE</v>
          </cell>
          <cell r="E240">
            <v>34</v>
          </cell>
          <cell r="H240">
            <v>384.88</v>
          </cell>
          <cell r="J240">
            <v>384.88</v>
          </cell>
          <cell r="K240">
            <v>384.87999999999994</v>
          </cell>
        </row>
        <row r="241">
          <cell r="B241" t="str">
            <v>Oct 2017</v>
          </cell>
          <cell r="C241" t="str">
            <v>LS</v>
          </cell>
          <cell r="D241" t="str">
            <v>LE_958POLE</v>
          </cell>
          <cell r="E241">
            <v>404</v>
          </cell>
          <cell r="H241">
            <v>4573.28</v>
          </cell>
          <cell r="J241">
            <v>4573.28</v>
          </cell>
          <cell r="K241">
            <v>4573.28</v>
          </cell>
        </row>
        <row r="242">
          <cell r="B242" t="str">
            <v>Nov 2017</v>
          </cell>
          <cell r="C242" t="str">
            <v>RLS</v>
          </cell>
          <cell r="D242" t="str">
            <v>LE_900POLE</v>
          </cell>
          <cell r="E242">
            <v>1487</v>
          </cell>
          <cell r="H242">
            <v>3063.22</v>
          </cell>
          <cell r="J242">
            <v>3063.22</v>
          </cell>
          <cell r="K242">
            <v>3063.22</v>
          </cell>
        </row>
        <row r="243">
          <cell r="B243" t="str">
            <v>Nov 2017</v>
          </cell>
          <cell r="C243" t="str">
            <v>LS</v>
          </cell>
          <cell r="D243" t="str">
            <v>LE_900POLE</v>
          </cell>
          <cell r="E243">
            <v>5052</v>
          </cell>
          <cell r="H243">
            <v>10407.120000000001</v>
          </cell>
          <cell r="J243">
            <v>10407.120000000001</v>
          </cell>
          <cell r="K243">
            <v>10407.120000000001</v>
          </cell>
        </row>
        <row r="244">
          <cell r="B244" t="str">
            <v>Nov 2017</v>
          </cell>
          <cell r="C244" t="str">
            <v>RLS</v>
          </cell>
          <cell r="D244" t="str">
            <v>LE_901POLE</v>
          </cell>
          <cell r="E244">
            <v>155</v>
          </cell>
          <cell r="H244">
            <v>1677.1</v>
          </cell>
          <cell r="J244">
            <v>1677.1</v>
          </cell>
          <cell r="K244">
            <v>1677.1</v>
          </cell>
        </row>
        <row r="245">
          <cell r="B245" t="str">
            <v>Nov 2017</v>
          </cell>
          <cell r="C245" t="str">
            <v>LS</v>
          </cell>
          <cell r="D245" t="str">
            <v>LE_901POLE</v>
          </cell>
          <cell r="E245">
            <v>0</v>
          </cell>
          <cell r="H245">
            <v>0</v>
          </cell>
          <cell r="J245">
            <v>0</v>
          </cell>
          <cell r="K245">
            <v>0</v>
          </cell>
        </row>
        <row r="246">
          <cell r="B246" t="str">
            <v>Nov 2017</v>
          </cell>
          <cell r="C246" t="str">
            <v>RLS</v>
          </cell>
          <cell r="D246" t="str">
            <v>LE_902POLE</v>
          </cell>
          <cell r="E246">
            <v>277</v>
          </cell>
          <cell r="H246">
            <v>3576.07</v>
          </cell>
          <cell r="J246">
            <v>3576.07</v>
          </cell>
          <cell r="K246">
            <v>3576.07</v>
          </cell>
        </row>
        <row r="247">
          <cell r="B247" t="str">
            <v>Nov 2017</v>
          </cell>
          <cell r="C247" t="str">
            <v>LS</v>
          </cell>
          <cell r="D247" t="str">
            <v>LE_902POLE</v>
          </cell>
          <cell r="E247">
            <v>3</v>
          </cell>
          <cell r="H247">
            <v>38.729999999999997</v>
          </cell>
          <cell r="J247">
            <v>38.729999999999997</v>
          </cell>
          <cell r="K247">
            <v>38.729999999999997</v>
          </cell>
        </row>
        <row r="248">
          <cell r="B248" t="str">
            <v>Nov 2017</v>
          </cell>
          <cell r="C248" t="str">
            <v>RLS</v>
          </cell>
          <cell r="D248" t="str">
            <v>LE_950BASE</v>
          </cell>
          <cell r="E248">
            <v>30</v>
          </cell>
          <cell r="H248">
            <v>104.1</v>
          </cell>
          <cell r="J248">
            <v>104.1</v>
          </cell>
          <cell r="K248">
            <v>104.1</v>
          </cell>
        </row>
        <row r="249">
          <cell r="B249" t="str">
            <v>Nov 2017</v>
          </cell>
          <cell r="C249" t="str">
            <v>LS</v>
          </cell>
          <cell r="D249" t="str">
            <v>LE_950BASE</v>
          </cell>
          <cell r="E249">
            <v>10</v>
          </cell>
          <cell r="H249">
            <v>34.700000000000003</v>
          </cell>
          <cell r="J249">
            <v>34.700000000000003</v>
          </cell>
          <cell r="K249">
            <v>34.700000000000003</v>
          </cell>
        </row>
        <row r="250">
          <cell r="B250" t="str">
            <v>Nov 2017</v>
          </cell>
          <cell r="C250" t="str">
            <v>RLS</v>
          </cell>
          <cell r="D250" t="str">
            <v>LE_951BASE</v>
          </cell>
          <cell r="E250">
            <v>175</v>
          </cell>
          <cell r="H250">
            <v>652.75</v>
          </cell>
          <cell r="J250">
            <v>652.75</v>
          </cell>
          <cell r="K250">
            <v>652.75</v>
          </cell>
        </row>
        <row r="251">
          <cell r="B251" t="str">
            <v>Nov 2017</v>
          </cell>
          <cell r="C251" t="str">
            <v>LS</v>
          </cell>
          <cell r="D251" t="str">
            <v>LE_951BASE</v>
          </cell>
          <cell r="E251">
            <v>12</v>
          </cell>
          <cell r="H251">
            <v>44.76</v>
          </cell>
          <cell r="J251">
            <v>44.76</v>
          </cell>
          <cell r="K251">
            <v>44.76</v>
          </cell>
        </row>
        <row r="252">
          <cell r="B252" t="str">
            <v>Nov 2017</v>
          </cell>
          <cell r="C252" t="str">
            <v>RLS</v>
          </cell>
          <cell r="D252" t="str">
            <v>LE_952BASE</v>
          </cell>
          <cell r="E252">
            <v>179</v>
          </cell>
          <cell r="H252">
            <v>637.24</v>
          </cell>
          <cell r="J252">
            <v>637.24</v>
          </cell>
          <cell r="K252">
            <v>637.24</v>
          </cell>
        </row>
        <row r="253">
          <cell r="B253" t="str">
            <v>Nov 2017</v>
          </cell>
          <cell r="C253" t="str">
            <v>LS</v>
          </cell>
          <cell r="D253" t="str">
            <v>LE_952BASE</v>
          </cell>
          <cell r="E253">
            <v>56</v>
          </cell>
          <cell r="H253">
            <v>199.36</v>
          </cell>
          <cell r="J253">
            <v>199.36</v>
          </cell>
          <cell r="K253">
            <v>199.36</v>
          </cell>
        </row>
        <row r="254">
          <cell r="B254" t="str">
            <v>Nov 2017</v>
          </cell>
          <cell r="C254" t="str">
            <v>RLS</v>
          </cell>
          <cell r="D254" t="str">
            <v>LE_953BASE</v>
          </cell>
          <cell r="E254">
            <v>56</v>
          </cell>
          <cell r="H254">
            <v>199.36</v>
          </cell>
          <cell r="J254">
            <v>199.36</v>
          </cell>
          <cell r="K254">
            <v>199.35999999999999</v>
          </cell>
        </row>
        <row r="255">
          <cell r="B255" t="str">
            <v>Nov 2017</v>
          </cell>
          <cell r="C255" t="str">
            <v>LS</v>
          </cell>
          <cell r="D255" t="str">
            <v>LE_953BASE</v>
          </cell>
          <cell r="E255">
            <v>117</v>
          </cell>
          <cell r="H255">
            <v>416.52</v>
          </cell>
          <cell r="J255">
            <v>416.52</v>
          </cell>
          <cell r="K255">
            <v>416.52</v>
          </cell>
        </row>
        <row r="256">
          <cell r="B256" t="str">
            <v>Nov 2017</v>
          </cell>
          <cell r="C256" t="str">
            <v>RLS</v>
          </cell>
          <cell r="D256" t="str">
            <v>LE_954BASE</v>
          </cell>
          <cell r="E256">
            <v>45</v>
          </cell>
          <cell r="H256">
            <v>156.15</v>
          </cell>
          <cell r="J256">
            <v>156.15</v>
          </cell>
          <cell r="K256">
            <v>156.15</v>
          </cell>
        </row>
        <row r="257">
          <cell r="B257" t="str">
            <v>Nov 2017</v>
          </cell>
          <cell r="C257" t="str">
            <v>LS</v>
          </cell>
          <cell r="D257" t="str">
            <v>LE_954BASE</v>
          </cell>
          <cell r="E257">
            <v>6</v>
          </cell>
          <cell r="H257">
            <v>20.82</v>
          </cell>
          <cell r="J257">
            <v>20.82</v>
          </cell>
          <cell r="K257">
            <v>20.82</v>
          </cell>
        </row>
        <row r="258">
          <cell r="B258" t="str">
            <v>Nov 2017</v>
          </cell>
          <cell r="C258" t="str">
            <v>RLS</v>
          </cell>
          <cell r="D258" t="str">
            <v>LE_955BASE</v>
          </cell>
          <cell r="E258">
            <v>19</v>
          </cell>
          <cell r="H258">
            <v>70.87</v>
          </cell>
          <cell r="J258">
            <v>70.87</v>
          </cell>
          <cell r="K258">
            <v>70.87</v>
          </cell>
        </row>
        <row r="259">
          <cell r="B259" t="str">
            <v>Nov 2017</v>
          </cell>
          <cell r="C259" t="str">
            <v>LS</v>
          </cell>
          <cell r="D259" t="str">
            <v>LE_955BASE</v>
          </cell>
          <cell r="E259">
            <v>66</v>
          </cell>
          <cell r="H259">
            <v>246.18</v>
          </cell>
          <cell r="J259">
            <v>246.18</v>
          </cell>
          <cell r="K259">
            <v>246.17999999999998</v>
          </cell>
        </row>
        <row r="260">
          <cell r="B260" t="str">
            <v>Nov 2017</v>
          </cell>
          <cell r="C260" t="str">
            <v>RLS</v>
          </cell>
          <cell r="D260" t="str">
            <v>LE_956BASE</v>
          </cell>
          <cell r="E260">
            <v>1</v>
          </cell>
          <cell r="H260">
            <v>3.56</v>
          </cell>
          <cell r="J260">
            <v>3.56</v>
          </cell>
          <cell r="K260">
            <v>3.56</v>
          </cell>
        </row>
        <row r="261">
          <cell r="B261" t="str">
            <v>Nov 2017</v>
          </cell>
          <cell r="C261" t="str">
            <v>LS</v>
          </cell>
          <cell r="D261" t="str">
            <v>LE_956BASE</v>
          </cell>
          <cell r="E261">
            <v>92</v>
          </cell>
          <cell r="H261">
            <v>327.52</v>
          </cell>
          <cell r="J261">
            <v>327.52</v>
          </cell>
          <cell r="K261">
            <v>327.52000000000004</v>
          </cell>
        </row>
        <row r="262">
          <cell r="B262" t="str">
            <v>Nov 2017</v>
          </cell>
          <cell r="C262" t="str">
            <v>RLS</v>
          </cell>
          <cell r="D262" t="str">
            <v>LE_957BASE</v>
          </cell>
          <cell r="E262">
            <v>6</v>
          </cell>
          <cell r="H262">
            <v>21.36</v>
          </cell>
          <cell r="J262">
            <v>21.36</v>
          </cell>
          <cell r="K262">
            <v>21.36</v>
          </cell>
        </row>
        <row r="263">
          <cell r="B263" t="str">
            <v>Nov 2017</v>
          </cell>
          <cell r="C263" t="str">
            <v>LS</v>
          </cell>
          <cell r="D263" t="str">
            <v>LE_957BASE</v>
          </cell>
          <cell r="E263">
            <v>60</v>
          </cell>
          <cell r="H263">
            <v>213.6</v>
          </cell>
          <cell r="J263">
            <v>213.6</v>
          </cell>
          <cell r="K263">
            <v>213.6</v>
          </cell>
        </row>
        <row r="264">
          <cell r="B264" t="str">
            <v>Nov 2017</v>
          </cell>
          <cell r="C264" t="str">
            <v>RLS</v>
          </cell>
          <cell r="D264" t="str">
            <v>LE_958POLE</v>
          </cell>
          <cell r="E264">
            <v>34</v>
          </cell>
          <cell r="H264">
            <v>384.88</v>
          </cell>
          <cell r="J264">
            <v>384.88</v>
          </cell>
          <cell r="K264">
            <v>384.87999999999994</v>
          </cell>
        </row>
        <row r="265">
          <cell r="B265" t="str">
            <v>Nov 2017</v>
          </cell>
          <cell r="C265" t="str">
            <v>LS</v>
          </cell>
          <cell r="D265" t="str">
            <v>LE_958POLE</v>
          </cell>
          <cell r="E265">
            <v>394</v>
          </cell>
          <cell r="H265">
            <v>4460.08</v>
          </cell>
          <cell r="J265">
            <v>4460.08</v>
          </cell>
          <cell r="K265">
            <v>4460.08</v>
          </cell>
        </row>
        <row r="266">
          <cell r="B266" t="str">
            <v>Dec 2017</v>
          </cell>
          <cell r="C266" t="str">
            <v>RLS</v>
          </cell>
          <cell r="D266" t="str">
            <v>LE_900POLE</v>
          </cell>
          <cell r="E266">
            <v>1505</v>
          </cell>
          <cell r="H266">
            <v>3100.3</v>
          </cell>
          <cell r="J266">
            <v>3100.3</v>
          </cell>
          <cell r="K266">
            <v>3100.2999999999997</v>
          </cell>
        </row>
        <row r="267">
          <cell r="B267" t="str">
            <v>Dec 2017</v>
          </cell>
          <cell r="C267" t="str">
            <v>LS</v>
          </cell>
          <cell r="D267" t="str">
            <v>LE_900POLE</v>
          </cell>
          <cell r="E267">
            <v>5281</v>
          </cell>
          <cell r="H267">
            <v>10878.86</v>
          </cell>
          <cell r="J267">
            <v>10878.86</v>
          </cell>
          <cell r="K267">
            <v>10878.860000000002</v>
          </cell>
        </row>
        <row r="268">
          <cell r="B268" t="str">
            <v>Dec 2017</v>
          </cell>
          <cell r="C268" t="str">
            <v>RLS</v>
          </cell>
          <cell r="D268" t="str">
            <v>LE_901POLE</v>
          </cell>
          <cell r="E268">
            <v>155</v>
          </cell>
          <cell r="H268">
            <v>1677.1</v>
          </cell>
          <cell r="J268">
            <v>1677.1</v>
          </cell>
          <cell r="K268">
            <v>1677.1</v>
          </cell>
        </row>
        <row r="269">
          <cell r="B269" t="str">
            <v>Dec 2017</v>
          </cell>
          <cell r="C269" t="str">
            <v>LS</v>
          </cell>
          <cell r="D269" t="str">
            <v>LE_901POLE</v>
          </cell>
          <cell r="E269">
            <v>0</v>
          </cell>
          <cell r="H269">
            <v>0</v>
          </cell>
          <cell r="J269">
            <v>0</v>
          </cell>
          <cell r="K269">
            <v>0</v>
          </cell>
        </row>
        <row r="270">
          <cell r="B270" t="str">
            <v>Dec 2017</v>
          </cell>
          <cell r="C270" t="str">
            <v>RLS</v>
          </cell>
          <cell r="D270" t="str">
            <v>LE_902POLE</v>
          </cell>
          <cell r="E270">
            <v>277</v>
          </cell>
          <cell r="H270">
            <v>3576.07</v>
          </cell>
          <cell r="J270">
            <v>3576.07</v>
          </cell>
          <cell r="K270">
            <v>3576.07</v>
          </cell>
        </row>
        <row r="271">
          <cell r="B271" t="str">
            <v>Dec 2017</v>
          </cell>
          <cell r="C271" t="str">
            <v>LS</v>
          </cell>
          <cell r="D271" t="str">
            <v>LE_902POLE</v>
          </cell>
          <cell r="E271">
            <v>3</v>
          </cell>
          <cell r="H271">
            <v>38.729999999999997</v>
          </cell>
          <cell r="J271">
            <v>38.729999999999997</v>
          </cell>
          <cell r="K271">
            <v>38.729999999999997</v>
          </cell>
        </row>
        <row r="272">
          <cell r="B272" t="str">
            <v>Dec 2017</v>
          </cell>
          <cell r="C272" t="str">
            <v>RLS</v>
          </cell>
          <cell r="D272" t="str">
            <v>LE_950BASE</v>
          </cell>
          <cell r="E272">
            <v>30</v>
          </cell>
          <cell r="H272">
            <v>104.1</v>
          </cell>
          <cell r="J272">
            <v>104.1</v>
          </cell>
          <cell r="K272">
            <v>104.1</v>
          </cell>
        </row>
        <row r="273">
          <cell r="B273" t="str">
            <v>Dec 2017</v>
          </cell>
          <cell r="C273" t="str">
            <v>LS</v>
          </cell>
          <cell r="D273" t="str">
            <v>LE_950BASE</v>
          </cell>
          <cell r="E273">
            <v>10</v>
          </cell>
          <cell r="H273">
            <v>34.700000000000003</v>
          </cell>
          <cell r="J273">
            <v>34.700000000000003</v>
          </cell>
          <cell r="K273">
            <v>34.700000000000003</v>
          </cell>
        </row>
        <row r="274">
          <cell r="B274" t="str">
            <v>Dec 2017</v>
          </cell>
          <cell r="C274" t="str">
            <v>RLS</v>
          </cell>
          <cell r="D274" t="str">
            <v>LE_951BASE</v>
          </cell>
          <cell r="E274">
            <v>175</v>
          </cell>
          <cell r="H274">
            <v>652.75</v>
          </cell>
          <cell r="J274">
            <v>652.75</v>
          </cell>
          <cell r="K274">
            <v>652.75</v>
          </cell>
        </row>
        <row r="275">
          <cell r="B275" t="str">
            <v>Dec 2017</v>
          </cell>
          <cell r="C275" t="str">
            <v>LS</v>
          </cell>
          <cell r="D275" t="str">
            <v>LE_951BASE</v>
          </cell>
          <cell r="E275">
            <v>12</v>
          </cell>
          <cell r="H275">
            <v>44.76</v>
          </cell>
          <cell r="J275">
            <v>44.76</v>
          </cell>
          <cell r="K275">
            <v>44.76</v>
          </cell>
        </row>
        <row r="276">
          <cell r="B276" t="str">
            <v>Dec 2017</v>
          </cell>
          <cell r="C276" t="str">
            <v>RLS</v>
          </cell>
          <cell r="D276" t="str">
            <v>LE_952BASE</v>
          </cell>
          <cell r="E276">
            <v>179</v>
          </cell>
          <cell r="H276">
            <v>637.24</v>
          </cell>
          <cell r="J276">
            <v>637.24</v>
          </cell>
          <cell r="K276">
            <v>637.24</v>
          </cell>
        </row>
        <row r="277">
          <cell r="B277" t="str">
            <v>Dec 2017</v>
          </cell>
          <cell r="C277" t="str">
            <v>LS</v>
          </cell>
          <cell r="D277" t="str">
            <v>LE_952BASE</v>
          </cell>
          <cell r="E277">
            <v>56</v>
          </cell>
          <cell r="H277">
            <v>199.36</v>
          </cell>
          <cell r="J277">
            <v>199.36</v>
          </cell>
          <cell r="K277">
            <v>199.36</v>
          </cell>
        </row>
        <row r="278">
          <cell r="B278" t="str">
            <v>Dec 2017</v>
          </cell>
          <cell r="C278" t="str">
            <v>RLS</v>
          </cell>
          <cell r="D278" t="str">
            <v>LE_953BASE</v>
          </cell>
          <cell r="E278">
            <v>56</v>
          </cell>
          <cell r="H278">
            <v>199.36</v>
          </cell>
          <cell r="J278">
            <v>199.36</v>
          </cell>
          <cell r="K278">
            <v>199.35999999999999</v>
          </cell>
        </row>
        <row r="279">
          <cell r="B279" t="str">
            <v>Dec 2017</v>
          </cell>
          <cell r="C279" t="str">
            <v>LS</v>
          </cell>
          <cell r="D279" t="str">
            <v>LE_953BASE</v>
          </cell>
          <cell r="E279">
            <v>117</v>
          </cell>
          <cell r="H279">
            <v>416.52</v>
          </cell>
          <cell r="J279">
            <v>416.52</v>
          </cell>
          <cell r="K279">
            <v>416.52</v>
          </cell>
        </row>
        <row r="280">
          <cell r="B280" t="str">
            <v>Dec 2017</v>
          </cell>
          <cell r="C280" t="str">
            <v>RLS</v>
          </cell>
          <cell r="D280" t="str">
            <v>LE_954BASE</v>
          </cell>
          <cell r="E280">
            <v>45</v>
          </cell>
          <cell r="H280">
            <v>156.15</v>
          </cell>
          <cell r="J280">
            <v>156.15</v>
          </cell>
          <cell r="K280">
            <v>156.15</v>
          </cell>
        </row>
        <row r="281">
          <cell r="B281" t="str">
            <v>Dec 2017</v>
          </cell>
          <cell r="C281" t="str">
            <v>LS</v>
          </cell>
          <cell r="D281" t="str">
            <v>LE_954BASE</v>
          </cell>
          <cell r="E281">
            <v>6</v>
          </cell>
          <cell r="H281">
            <v>20.82</v>
          </cell>
          <cell r="J281">
            <v>20.82</v>
          </cell>
          <cell r="K281">
            <v>20.82</v>
          </cell>
        </row>
        <row r="282">
          <cell r="B282" t="str">
            <v>Dec 2017</v>
          </cell>
          <cell r="C282" t="str">
            <v>RLS</v>
          </cell>
          <cell r="D282" t="str">
            <v>LE_955BASE</v>
          </cell>
          <cell r="E282">
            <v>19</v>
          </cell>
          <cell r="H282">
            <v>70.87</v>
          </cell>
          <cell r="J282">
            <v>70.87</v>
          </cell>
          <cell r="K282">
            <v>70.87</v>
          </cell>
        </row>
        <row r="283">
          <cell r="B283" t="str">
            <v>Dec 2017</v>
          </cell>
          <cell r="C283" t="str">
            <v>LS</v>
          </cell>
          <cell r="D283" t="str">
            <v>LE_955BASE</v>
          </cell>
          <cell r="E283">
            <v>66</v>
          </cell>
          <cell r="H283">
            <v>246.18</v>
          </cell>
          <cell r="J283">
            <v>246.18</v>
          </cell>
          <cell r="K283">
            <v>246.17999999999998</v>
          </cell>
        </row>
        <row r="284">
          <cell r="B284" t="str">
            <v>Dec 2017</v>
          </cell>
          <cell r="C284" t="str">
            <v>RLS</v>
          </cell>
          <cell r="D284" t="str">
            <v>LE_956BASE</v>
          </cell>
          <cell r="E284">
            <v>1</v>
          </cell>
          <cell r="H284">
            <v>3.56</v>
          </cell>
          <cell r="J284">
            <v>3.56</v>
          </cell>
          <cell r="K284">
            <v>3.56</v>
          </cell>
        </row>
        <row r="285">
          <cell r="B285" t="str">
            <v>Dec 2017</v>
          </cell>
          <cell r="C285" t="str">
            <v>LS</v>
          </cell>
          <cell r="D285" t="str">
            <v>LE_956BASE</v>
          </cell>
          <cell r="E285">
            <v>92</v>
          </cell>
          <cell r="H285">
            <v>327.52</v>
          </cell>
          <cell r="J285">
            <v>327.52</v>
          </cell>
          <cell r="K285">
            <v>327.52000000000004</v>
          </cell>
        </row>
        <row r="286">
          <cell r="B286" t="str">
            <v>Dec 2017</v>
          </cell>
          <cell r="C286" t="str">
            <v>RLS</v>
          </cell>
          <cell r="D286" t="str">
            <v>LE_957BASE</v>
          </cell>
          <cell r="E286">
            <v>6</v>
          </cell>
          <cell r="H286">
            <v>21.36</v>
          </cell>
          <cell r="J286">
            <v>21.36</v>
          </cell>
          <cell r="K286">
            <v>21.36</v>
          </cell>
        </row>
        <row r="287">
          <cell r="B287" t="str">
            <v>Dec 2017</v>
          </cell>
          <cell r="C287" t="str">
            <v>LS</v>
          </cell>
          <cell r="D287" t="str">
            <v>LE_957BASE</v>
          </cell>
          <cell r="E287">
            <v>60</v>
          </cell>
          <cell r="H287">
            <v>213.6</v>
          </cell>
          <cell r="J287">
            <v>213.6</v>
          </cell>
          <cell r="K287">
            <v>213.6</v>
          </cell>
        </row>
        <row r="288">
          <cell r="B288" t="str">
            <v>Dec 2017</v>
          </cell>
          <cell r="C288" t="str">
            <v>RLS</v>
          </cell>
          <cell r="D288" t="str">
            <v>LE_958POLE</v>
          </cell>
          <cell r="E288">
            <v>35</v>
          </cell>
          <cell r="H288">
            <v>396.2</v>
          </cell>
          <cell r="J288">
            <v>396.2</v>
          </cell>
          <cell r="K288">
            <v>396.2</v>
          </cell>
        </row>
        <row r="289">
          <cell r="B289" t="str">
            <v>Dec 2017</v>
          </cell>
          <cell r="C289" t="str">
            <v>LS</v>
          </cell>
          <cell r="D289" t="str">
            <v>LE_958POLE</v>
          </cell>
          <cell r="E289">
            <v>404</v>
          </cell>
          <cell r="H289">
            <v>4573.28</v>
          </cell>
          <cell r="J289">
            <v>4573.28</v>
          </cell>
          <cell r="K289">
            <v>4573.28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E4" t="str">
            <v>20100128LGRSE411</v>
          </cell>
          <cell r="F4">
            <v>0</v>
          </cell>
          <cell r="G4">
            <v>6.7140000000000005E-2</v>
          </cell>
          <cell r="H4">
            <v>0</v>
          </cell>
          <cell r="I4">
            <v>0</v>
          </cell>
          <cell r="L4">
            <v>2.0580000000000001E-2</v>
          </cell>
          <cell r="Q4">
            <v>0</v>
          </cell>
          <cell r="R4">
            <v>0</v>
          </cell>
          <cell r="S4">
            <v>0</v>
          </cell>
        </row>
        <row r="5">
          <cell r="E5" t="str">
            <v>20100128LGCME451</v>
          </cell>
          <cell r="F5">
            <v>0</v>
          </cell>
          <cell r="G5">
            <v>7.5789999999999996E-2</v>
          </cell>
          <cell r="H5">
            <v>0</v>
          </cell>
          <cell r="I5">
            <v>0</v>
          </cell>
          <cell r="L5">
            <v>2.0580000000000001E-2</v>
          </cell>
          <cell r="Q5">
            <v>0</v>
          </cell>
          <cell r="R5">
            <v>0</v>
          </cell>
          <cell r="S5">
            <v>0</v>
          </cell>
        </row>
        <row r="6">
          <cell r="E6" t="str">
            <v>20100128LGRSE511</v>
          </cell>
          <cell r="F6">
            <v>5</v>
          </cell>
          <cell r="G6">
            <v>6.7140000000000005E-2</v>
          </cell>
          <cell r="H6">
            <v>0</v>
          </cell>
          <cell r="I6">
            <v>0</v>
          </cell>
          <cell r="L6">
            <v>2.0580000000000001E-2</v>
          </cell>
          <cell r="Q6">
            <v>0</v>
          </cell>
          <cell r="R6">
            <v>0</v>
          </cell>
          <cell r="S6">
            <v>0</v>
          </cell>
        </row>
        <row r="7">
          <cell r="E7" t="str">
            <v>20100128LGRSE519</v>
          </cell>
          <cell r="F7">
            <v>5</v>
          </cell>
          <cell r="G7">
            <v>6.7140000000000005E-2</v>
          </cell>
          <cell r="H7">
            <v>0</v>
          </cell>
          <cell r="I7">
            <v>0</v>
          </cell>
          <cell r="L7">
            <v>2.0580000000000001E-2</v>
          </cell>
          <cell r="Q7">
            <v>0</v>
          </cell>
          <cell r="R7">
            <v>0</v>
          </cell>
          <cell r="S7">
            <v>0</v>
          </cell>
        </row>
        <row r="8">
          <cell r="E8" t="str">
            <v>20100128LGRSE540</v>
          </cell>
          <cell r="F8">
            <v>5</v>
          </cell>
          <cell r="G8">
            <v>6.7140000000000005E-2</v>
          </cell>
          <cell r="H8">
            <v>0</v>
          </cell>
          <cell r="I8">
            <v>0</v>
          </cell>
          <cell r="L8">
            <v>2.0580000000000001E-2</v>
          </cell>
          <cell r="Q8">
            <v>0</v>
          </cell>
          <cell r="R8">
            <v>0</v>
          </cell>
          <cell r="S8">
            <v>0</v>
          </cell>
        </row>
        <row r="9">
          <cell r="E9" t="str">
            <v>20100128LGRSE543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E10" t="str">
            <v>20100128LGRSE541</v>
          </cell>
          <cell r="F10">
            <v>10</v>
          </cell>
          <cell r="G10">
            <v>4.6280000000000002E-2</v>
          </cell>
          <cell r="H10">
            <v>5.8590000000000003E-2</v>
          </cell>
          <cell r="I10">
            <v>0.11278000000000001</v>
          </cell>
          <cell r="L10">
            <v>2.0580000000000001E-2</v>
          </cell>
          <cell r="Q10">
            <v>0</v>
          </cell>
          <cell r="R10">
            <v>0</v>
          </cell>
          <cell r="S10">
            <v>0</v>
          </cell>
        </row>
        <row r="11">
          <cell r="E11" t="str">
            <v>20100128LGCME550</v>
          </cell>
          <cell r="F11">
            <v>10</v>
          </cell>
          <cell r="G11">
            <v>7.5789999999999996E-2</v>
          </cell>
          <cell r="H11">
            <v>0</v>
          </cell>
          <cell r="I11">
            <v>0</v>
          </cell>
          <cell r="L11">
            <v>2.0580000000000001E-2</v>
          </cell>
          <cell r="Q11">
            <v>0</v>
          </cell>
          <cell r="R11">
            <v>0</v>
          </cell>
          <cell r="S11">
            <v>0</v>
          </cell>
        </row>
        <row r="12">
          <cell r="E12" t="str">
            <v>20100128LGCME551</v>
          </cell>
          <cell r="F12">
            <v>10</v>
          </cell>
          <cell r="G12">
            <v>7.5789999999999996E-2</v>
          </cell>
          <cell r="H12">
            <v>0</v>
          </cell>
          <cell r="I12">
            <v>0</v>
          </cell>
          <cell r="L12">
            <v>2.0580000000000001E-2</v>
          </cell>
          <cell r="Q12">
            <v>0</v>
          </cell>
          <cell r="R12">
            <v>0</v>
          </cell>
          <cell r="S12">
            <v>0</v>
          </cell>
        </row>
        <row r="13">
          <cell r="E13" t="str">
            <v>20100128LGCME551UM</v>
          </cell>
          <cell r="F13">
            <v>10</v>
          </cell>
          <cell r="G13">
            <v>7.5789999999999996E-2</v>
          </cell>
          <cell r="H13">
            <v>0</v>
          </cell>
          <cell r="I13">
            <v>0</v>
          </cell>
          <cell r="L13">
            <v>2.0580000000000001E-2</v>
          </cell>
          <cell r="Q13">
            <v>0</v>
          </cell>
          <cell r="R13">
            <v>0</v>
          </cell>
          <cell r="S13">
            <v>0</v>
          </cell>
        </row>
        <row r="14">
          <cell r="E14" t="str">
            <v>20100128LGCME557</v>
          </cell>
          <cell r="F14">
            <v>10</v>
          </cell>
          <cell r="G14">
            <v>7.5789999999999996E-2</v>
          </cell>
          <cell r="H14">
            <v>0</v>
          </cell>
          <cell r="I14">
            <v>0</v>
          </cell>
          <cell r="L14">
            <v>2.0580000000000001E-2</v>
          </cell>
          <cell r="Q14">
            <v>0</v>
          </cell>
          <cell r="R14">
            <v>0</v>
          </cell>
          <cell r="S14">
            <v>0</v>
          </cell>
        </row>
        <row r="15">
          <cell r="E15" t="str">
            <v>20100128LGCME552</v>
          </cell>
          <cell r="F15">
            <v>0</v>
          </cell>
          <cell r="G15">
            <v>7.5789999999999996E-2</v>
          </cell>
          <cell r="H15">
            <v>0</v>
          </cell>
          <cell r="I15">
            <v>0</v>
          </cell>
          <cell r="L15">
            <v>2.0580000000000001E-2</v>
          </cell>
          <cell r="Q15">
            <v>0</v>
          </cell>
          <cell r="R15">
            <v>0</v>
          </cell>
          <cell r="S15">
            <v>0</v>
          </cell>
        </row>
        <row r="16">
          <cell r="E16" t="str">
            <v>20100128LGCME555</v>
          </cell>
          <cell r="F16">
            <v>20</v>
          </cell>
          <cell r="G16">
            <v>5.3179999999999998E-2</v>
          </cell>
          <cell r="H16">
            <v>6.8080000000000002E-2</v>
          </cell>
          <cell r="I16">
            <v>0.14247000000000001</v>
          </cell>
          <cell r="L16">
            <v>2.0580000000000001E-2</v>
          </cell>
          <cell r="Q16">
            <v>0</v>
          </cell>
          <cell r="R16">
            <v>0</v>
          </cell>
          <cell r="S16">
            <v>0</v>
          </cell>
        </row>
        <row r="17">
          <cell r="E17" t="str">
            <v>20100128LGCME650</v>
          </cell>
          <cell r="F17">
            <v>15</v>
          </cell>
          <cell r="G17">
            <v>7.5789999999999996E-2</v>
          </cell>
          <cell r="H17">
            <v>0</v>
          </cell>
          <cell r="I17">
            <v>0</v>
          </cell>
          <cell r="L17">
            <v>2.0580000000000001E-2</v>
          </cell>
          <cell r="Q17">
            <v>0</v>
          </cell>
          <cell r="R17">
            <v>0</v>
          </cell>
          <cell r="S17">
            <v>0</v>
          </cell>
        </row>
        <row r="18">
          <cell r="E18" t="str">
            <v>20100128LGCME651</v>
          </cell>
          <cell r="F18">
            <v>15</v>
          </cell>
          <cell r="G18">
            <v>7.5789999999999996E-2</v>
          </cell>
          <cell r="H18">
            <v>0</v>
          </cell>
          <cell r="I18">
            <v>0</v>
          </cell>
          <cell r="L18">
            <v>2.0580000000000001E-2</v>
          </cell>
          <cell r="Q18">
            <v>0</v>
          </cell>
          <cell r="R18">
            <v>0</v>
          </cell>
          <cell r="S18">
            <v>0</v>
          </cell>
        </row>
        <row r="19">
          <cell r="E19" t="str">
            <v>20100128LGCME657</v>
          </cell>
          <cell r="F19">
            <v>15</v>
          </cell>
          <cell r="G19">
            <v>7.5789999999999996E-2</v>
          </cell>
          <cell r="H19">
            <v>0</v>
          </cell>
          <cell r="I19">
            <v>0</v>
          </cell>
          <cell r="L19">
            <v>2.0580000000000001E-2</v>
          </cell>
          <cell r="Q19">
            <v>0</v>
          </cell>
          <cell r="R19">
            <v>0</v>
          </cell>
          <cell r="S19">
            <v>0</v>
          </cell>
        </row>
        <row r="20">
          <cell r="E20" t="str">
            <v>20100128LGCME652</v>
          </cell>
          <cell r="F20">
            <v>0</v>
          </cell>
          <cell r="G20">
            <v>7.5789999999999996E-2</v>
          </cell>
          <cell r="H20">
            <v>0</v>
          </cell>
          <cell r="I20">
            <v>0</v>
          </cell>
          <cell r="L20">
            <v>2.0580000000000001E-2</v>
          </cell>
          <cell r="Q20">
            <v>0</v>
          </cell>
          <cell r="R20">
            <v>0</v>
          </cell>
          <cell r="S20">
            <v>0</v>
          </cell>
        </row>
        <row r="21">
          <cell r="E21" t="str">
            <v>20100128LGCME656</v>
          </cell>
          <cell r="F21">
            <v>20</v>
          </cell>
          <cell r="G21">
            <v>5.3179999999999998E-2</v>
          </cell>
          <cell r="H21">
            <v>6.8080000000000002E-2</v>
          </cell>
          <cell r="I21">
            <v>0.14247000000000001</v>
          </cell>
          <cell r="L21">
            <v>2.0580000000000001E-2</v>
          </cell>
          <cell r="Q21">
            <v>0</v>
          </cell>
          <cell r="R21">
            <v>0</v>
          </cell>
          <cell r="S21">
            <v>0</v>
          </cell>
        </row>
        <row r="22">
          <cell r="E22" t="str">
            <v>20100128LGCME561</v>
          </cell>
          <cell r="F22">
            <v>65</v>
          </cell>
          <cell r="G22">
            <v>2.9559999999999999E-2</v>
          </cell>
          <cell r="H22">
            <v>0</v>
          </cell>
          <cell r="I22">
            <v>0</v>
          </cell>
          <cell r="L22">
            <v>2.0580000000000001E-2</v>
          </cell>
          <cell r="Q22">
            <v>0</v>
          </cell>
          <cell r="R22">
            <v>11.93</v>
          </cell>
          <cell r="S22">
            <v>14.99</v>
          </cell>
        </row>
        <row r="23">
          <cell r="E23" t="str">
            <v>20100128LGCME563</v>
          </cell>
          <cell r="F23">
            <v>65</v>
          </cell>
          <cell r="G23">
            <v>2.9559999999999999E-2</v>
          </cell>
          <cell r="H23">
            <v>0</v>
          </cell>
          <cell r="I23">
            <v>0</v>
          </cell>
          <cell r="L23">
            <v>2.0580000000000001E-2</v>
          </cell>
          <cell r="Q23">
            <v>0</v>
          </cell>
          <cell r="R23">
            <v>10.35</v>
          </cell>
          <cell r="S23">
            <v>13.15</v>
          </cell>
        </row>
        <row r="24">
          <cell r="E24" t="str">
            <v>20100128LGCME567</v>
          </cell>
          <cell r="F24">
            <v>65</v>
          </cell>
          <cell r="G24">
            <v>2.9559999999999999E-2</v>
          </cell>
          <cell r="H24">
            <v>0</v>
          </cell>
          <cell r="I24">
            <v>0</v>
          </cell>
          <cell r="L24">
            <v>2.0580000000000001E-2</v>
          </cell>
          <cell r="Q24">
            <v>0</v>
          </cell>
          <cell r="R24">
            <v>11.93</v>
          </cell>
          <cell r="S24">
            <v>14.99</v>
          </cell>
        </row>
        <row r="25">
          <cell r="E25" t="str">
            <v>20100128LGCME591</v>
          </cell>
          <cell r="F25">
            <v>200</v>
          </cell>
          <cell r="G25">
            <v>3.2259999999999997E-2</v>
          </cell>
          <cell r="H25">
            <v>0</v>
          </cell>
          <cell r="I25">
            <v>0</v>
          </cell>
          <cell r="L25">
            <v>2.0580000000000001E-2</v>
          </cell>
          <cell r="Q25">
            <v>3.79</v>
          </cell>
          <cell r="R25">
            <v>4.28</v>
          </cell>
          <cell r="S25">
            <v>5.81</v>
          </cell>
        </row>
        <row r="26">
          <cell r="E26" t="str">
            <v>20100128LGCME593</v>
          </cell>
          <cell r="F26">
            <v>200</v>
          </cell>
          <cell r="G26">
            <v>2.9600000000000001E-2</v>
          </cell>
          <cell r="H26">
            <v>0</v>
          </cell>
          <cell r="I26">
            <v>0</v>
          </cell>
          <cell r="L26">
            <v>2.0580000000000001E-2</v>
          </cell>
          <cell r="Q26">
            <v>2.64</v>
          </cell>
          <cell r="R26">
            <v>7.7</v>
          </cell>
          <cell r="S26">
            <v>10.5</v>
          </cell>
        </row>
        <row r="27">
          <cell r="E27" t="str">
            <v>20100128LGINE661</v>
          </cell>
          <cell r="F27">
            <v>65</v>
          </cell>
          <cell r="G27">
            <v>2.9559999999999999E-2</v>
          </cell>
          <cell r="H27">
            <v>0</v>
          </cell>
          <cell r="I27">
            <v>0</v>
          </cell>
          <cell r="L27">
            <v>2.0580000000000001E-2</v>
          </cell>
          <cell r="Q27">
            <v>0</v>
          </cell>
          <cell r="R27">
            <v>11.93</v>
          </cell>
          <cell r="S27">
            <v>14.99</v>
          </cell>
        </row>
        <row r="28">
          <cell r="E28" t="str">
            <v>20100128LGINE663</v>
          </cell>
          <cell r="F28">
            <v>65</v>
          </cell>
          <cell r="G28">
            <v>2.9559999999999999E-2</v>
          </cell>
          <cell r="H28">
            <v>0</v>
          </cell>
          <cell r="I28">
            <v>0</v>
          </cell>
          <cell r="L28">
            <v>2.0580000000000001E-2</v>
          </cell>
          <cell r="Q28">
            <v>0</v>
          </cell>
          <cell r="R28">
            <v>10.35</v>
          </cell>
          <cell r="S28">
            <v>13.15</v>
          </cell>
        </row>
        <row r="29">
          <cell r="E29" t="str">
            <v>20100128LGINE691</v>
          </cell>
          <cell r="F29">
            <v>120</v>
          </cell>
          <cell r="G29">
            <v>2.6159999999999999E-2</v>
          </cell>
          <cell r="H29">
            <v>0</v>
          </cell>
          <cell r="I29">
            <v>0</v>
          </cell>
          <cell r="L29">
            <v>2.0580000000000001E-2</v>
          </cell>
          <cell r="Q29">
            <v>4.91</v>
          </cell>
          <cell r="R29">
            <v>7.46</v>
          </cell>
          <cell r="S29">
            <v>10.050000000000001</v>
          </cell>
        </row>
        <row r="30">
          <cell r="E30" t="str">
            <v>20100128LGINE693</v>
          </cell>
          <cell r="F30">
            <v>120</v>
          </cell>
          <cell r="G30">
            <v>2.6159999999999999E-2</v>
          </cell>
          <cell r="H30">
            <v>0</v>
          </cell>
          <cell r="I30">
            <v>0</v>
          </cell>
          <cell r="L30">
            <v>2.0580000000000001E-2</v>
          </cell>
          <cell r="Q30">
            <v>3.85</v>
          </cell>
          <cell r="R30">
            <v>6.76</v>
          </cell>
          <cell r="S30">
            <v>9.35</v>
          </cell>
        </row>
        <row r="31">
          <cell r="E31" t="str">
            <v>20100128LGINE694</v>
          </cell>
          <cell r="F31">
            <v>120</v>
          </cell>
          <cell r="G31">
            <v>2.6159999999999999E-2</v>
          </cell>
          <cell r="H31">
            <v>0</v>
          </cell>
          <cell r="I31">
            <v>0</v>
          </cell>
          <cell r="L31">
            <v>2.0580000000000001E-2</v>
          </cell>
          <cell r="Q31">
            <v>3.85</v>
          </cell>
          <cell r="R31">
            <v>6.76</v>
          </cell>
          <cell r="S31">
            <v>9.35</v>
          </cell>
        </row>
        <row r="32">
          <cell r="E32" t="str">
            <v>20100128LGINE643</v>
          </cell>
          <cell r="F32">
            <v>120</v>
          </cell>
          <cell r="G32">
            <v>2.6159999999999999E-2</v>
          </cell>
          <cell r="H32">
            <v>0</v>
          </cell>
          <cell r="I32">
            <v>0</v>
          </cell>
          <cell r="L32">
            <v>2.0580000000000001E-2</v>
          </cell>
          <cell r="Q32">
            <v>2.36</v>
          </cell>
          <cell r="R32">
            <v>5.9</v>
          </cell>
          <cell r="S32">
            <v>8.15</v>
          </cell>
        </row>
        <row r="33">
          <cell r="E33" t="str">
            <v>20100128ISS</v>
          </cell>
          <cell r="F33">
            <v>120</v>
          </cell>
          <cell r="G33">
            <v>2.6159999999999999E-2</v>
          </cell>
          <cell r="H33">
            <v>0</v>
          </cell>
          <cell r="I33">
            <v>0</v>
          </cell>
          <cell r="L33">
            <v>2.0580000000000001E-2</v>
          </cell>
          <cell r="Q33">
            <v>2.38</v>
          </cell>
          <cell r="R33">
            <v>3.64</v>
          </cell>
          <cell r="S33">
            <v>4.9400000000000004</v>
          </cell>
        </row>
        <row r="34">
          <cell r="E34" t="str">
            <v>20100128ISP</v>
          </cell>
          <cell r="F34">
            <v>120</v>
          </cell>
          <cell r="G34">
            <v>2.6159999999999999E-2</v>
          </cell>
          <cell r="H34">
            <v>0</v>
          </cell>
          <cell r="I34">
            <v>0</v>
          </cell>
          <cell r="L34">
            <v>2.0580000000000001E-2</v>
          </cell>
          <cell r="Q34">
            <v>1.83</v>
          </cell>
          <cell r="R34">
            <v>3.29</v>
          </cell>
          <cell r="S34">
            <v>4.59</v>
          </cell>
        </row>
        <row r="35">
          <cell r="E35" t="str">
            <v>20100128IST</v>
          </cell>
          <cell r="F35">
            <v>120</v>
          </cell>
          <cell r="G35">
            <v>2.6159999999999999E-2</v>
          </cell>
          <cell r="H35">
            <v>0</v>
          </cell>
          <cell r="I35">
            <v>0</v>
          </cell>
          <cell r="L35">
            <v>2.0580000000000001E-2</v>
          </cell>
          <cell r="Q35">
            <v>1.24</v>
          </cell>
          <cell r="R35">
            <v>3.29</v>
          </cell>
          <cell r="S35">
            <v>4.58</v>
          </cell>
        </row>
        <row r="36">
          <cell r="E36" t="str">
            <v>20100128LGMLE570</v>
          </cell>
          <cell r="F36">
            <v>0</v>
          </cell>
          <cell r="G36">
            <v>4.4819999999999999E-2</v>
          </cell>
          <cell r="H36">
            <v>0</v>
          </cell>
          <cell r="I36">
            <v>0</v>
          </cell>
          <cell r="L36">
            <v>2.0580000000000001E-2</v>
          </cell>
          <cell r="Q36">
            <v>0</v>
          </cell>
          <cell r="R36">
            <v>0</v>
          </cell>
          <cell r="S36">
            <v>0</v>
          </cell>
        </row>
        <row r="37">
          <cell r="E37" t="str">
            <v>20100128LGMLE571</v>
          </cell>
          <cell r="F37">
            <v>0</v>
          </cell>
          <cell r="G37">
            <v>4.4819999999999999E-2</v>
          </cell>
          <cell r="H37">
            <v>0</v>
          </cell>
          <cell r="I37">
            <v>0</v>
          </cell>
          <cell r="L37">
            <v>2.0580000000000001E-2</v>
          </cell>
          <cell r="Q37">
            <v>0</v>
          </cell>
          <cell r="R37">
            <v>0</v>
          </cell>
          <cell r="S37">
            <v>0</v>
          </cell>
        </row>
        <row r="38">
          <cell r="E38" t="str">
            <v>20100128LGMLE572</v>
          </cell>
          <cell r="F38">
            <v>0</v>
          </cell>
          <cell r="G38">
            <v>4.4819999999999999E-2</v>
          </cell>
          <cell r="H38">
            <v>0</v>
          </cell>
          <cell r="I38">
            <v>0</v>
          </cell>
          <cell r="L38">
            <v>2.0580000000000001E-2</v>
          </cell>
          <cell r="Q38">
            <v>0</v>
          </cell>
          <cell r="R38">
            <v>0</v>
          </cell>
          <cell r="S38">
            <v>0</v>
          </cell>
        </row>
        <row r="39">
          <cell r="E39" t="str">
            <v>20100128LGMLE573</v>
          </cell>
          <cell r="F39">
            <v>2.8</v>
          </cell>
          <cell r="G39">
            <v>5.9139999999999998E-2</v>
          </cell>
          <cell r="H39">
            <v>0</v>
          </cell>
          <cell r="I39">
            <v>0</v>
          </cell>
          <cell r="L39">
            <v>2.0580000000000001E-2</v>
          </cell>
          <cell r="Q39">
            <v>0</v>
          </cell>
          <cell r="R39">
            <v>0</v>
          </cell>
          <cell r="S39">
            <v>0</v>
          </cell>
        </row>
        <row r="40">
          <cell r="E40" t="str">
            <v>20100128LGMLE574</v>
          </cell>
          <cell r="F40">
            <v>2.8</v>
          </cell>
          <cell r="G40">
            <v>5.9139999999999998E-2</v>
          </cell>
          <cell r="H40">
            <v>0</v>
          </cell>
          <cell r="I40">
            <v>0</v>
          </cell>
          <cell r="L40">
            <v>2.0580000000000001E-2</v>
          </cell>
          <cell r="Q40">
            <v>0</v>
          </cell>
          <cell r="R40">
            <v>0</v>
          </cell>
          <cell r="S40">
            <v>0</v>
          </cell>
        </row>
        <row r="41">
          <cell r="E41" t="str">
            <v>20100128LGINE599</v>
          </cell>
          <cell r="F41">
            <v>0</v>
          </cell>
          <cell r="G41">
            <v>2.6190000000000001E-2</v>
          </cell>
          <cell r="H41">
            <v>0</v>
          </cell>
          <cell r="I41">
            <v>0</v>
          </cell>
          <cell r="L41">
            <v>2.0580000000000001E-2</v>
          </cell>
          <cell r="Q41">
            <v>0</v>
          </cell>
          <cell r="R41">
            <v>10.44</v>
          </cell>
          <cell r="S41">
            <v>12.63</v>
          </cell>
        </row>
        <row r="42">
          <cell r="E42" t="str">
            <v>20100128LGCME671</v>
          </cell>
          <cell r="F42">
            <v>0</v>
          </cell>
          <cell r="G42">
            <v>2.6179999999999998E-2</v>
          </cell>
          <cell r="H42">
            <v>0</v>
          </cell>
          <cell r="I42">
            <v>0</v>
          </cell>
          <cell r="L42">
            <v>2.0580000000000001E-2</v>
          </cell>
          <cell r="Q42">
            <v>0</v>
          </cell>
          <cell r="R42">
            <v>8.92</v>
          </cell>
          <cell r="S42">
            <v>8.92</v>
          </cell>
        </row>
        <row r="43">
          <cell r="E43" t="str">
            <v>20100729LGRSE411</v>
          </cell>
          <cell r="F43">
            <v>0</v>
          </cell>
          <cell r="G43">
            <v>7.0680000000000007E-2</v>
          </cell>
          <cell r="H43">
            <v>0</v>
          </cell>
          <cell r="I43">
            <v>0</v>
          </cell>
          <cell r="L43">
            <v>2.0580000000000001E-2</v>
          </cell>
          <cell r="Q43">
            <v>0</v>
          </cell>
          <cell r="R43">
            <v>0</v>
          </cell>
          <cell r="S43">
            <v>0</v>
          </cell>
        </row>
        <row r="44">
          <cell r="E44" t="str">
            <v>20100729LGCME451</v>
          </cell>
          <cell r="F44">
            <v>0</v>
          </cell>
          <cell r="G44">
            <v>8.0509999999999998E-2</v>
          </cell>
          <cell r="H44">
            <v>0</v>
          </cell>
          <cell r="I44">
            <v>0</v>
          </cell>
          <cell r="L44">
            <v>2.0580000000000001E-2</v>
          </cell>
          <cell r="Q44">
            <v>0</v>
          </cell>
          <cell r="R44">
            <v>0</v>
          </cell>
          <cell r="S44">
            <v>0</v>
          </cell>
        </row>
        <row r="45">
          <cell r="E45" t="str">
            <v>20100729LGRSE511</v>
          </cell>
          <cell r="F45">
            <v>8.5</v>
          </cell>
          <cell r="G45">
            <v>7.0680000000000007E-2</v>
          </cell>
          <cell r="H45">
            <v>0</v>
          </cell>
          <cell r="I45">
            <v>0</v>
          </cell>
          <cell r="L45">
            <v>2.0580000000000001E-2</v>
          </cell>
          <cell r="Q45">
            <v>0</v>
          </cell>
          <cell r="R45">
            <v>0</v>
          </cell>
          <cell r="S45">
            <v>0</v>
          </cell>
        </row>
        <row r="46">
          <cell r="E46" t="str">
            <v>20100729LGRSE519</v>
          </cell>
          <cell r="F46">
            <v>8.5</v>
          </cell>
          <cell r="G46">
            <v>7.0680000000000007E-2</v>
          </cell>
          <cell r="H46">
            <v>0</v>
          </cell>
          <cell r="I46">
            <v>0</v>
          </cell>
          <cell r="L46">
            <v>2.0580000000000001E-2</v>
          </cell>
          <cell r="Q46">
            <v>0</v>
          </cell>
          <cell r="R46">
            <v>0</v>
          </cell>
          <cell r="S46">
            <v>0</v>
          </cell>
        </row>
        <row r="47">
          <cell r="E47" t="str">
            <v>20100729LGRSE540</v>
          </cell>
          <cell r="F47">
            <v>8.5</v>
          </cell>
          <cell r="G47">
            <v>7.0680000000000007E-2</v>
          </cell>
          <cell r="H47">
            <v>0</v>
          </cell>
          <cell r="I47">
            <v>0</v>
          </cell>
          <cell r="L47">
            <v>2.0580000000000001E-2</v>
          </cell>
          <cell r="Q47">
            <v>0</v>
          </cell>
          <cell r="R47">
            <v>0</v>
          </cell>
          <cell r="S47">
            <v>0</v>
          </cell>
        </row>
        <row r="48">
          <cell r="E48" t="str">
            <v>20100729LGRSE541</v>
          </cell>
          <cell r="F48">
            <v>13.5</v>
          </cell>
          <cell r="G48">
            <v>4.8719999999999999E-2</v>
          </cell>
          <cell r="H48">
            <v>6.1679999999999999E-2</v>
          </cell>
          <cell r="I48">
            <v>0.11873</v>
          </cell>
          <cell r="L48">
            <v>2.0580000000000001E-2</v>
          </cell>
          <cell r="Q48">
            <v>0</v>
          </cell>
          <cell r="R48">
            <v>0</v>
          </cell>
          <cell r="S48">
            <v>0</v>
          </cell>
        </row>
        <row r="49">
          <cell r="E49" t="str">
            <v>20100729LGCME550</v>
          </cell>
          <cell r="F49">
            <v>17.5</v>
          </cell>
          <cell r="G49">
            <v>8.0509999999999998E-2</v>
          </cell>
          <cell r="H49">
            <v>0</v>
          </cell>
          <cell r="I49">
            <v>0</v>
          </cell>
          <cell r="L49">
            <v>2.0580000000000001E-2</v>
          </cell>
          <cell r="Q49">
            <v>0</v>
          </cell>
          <cell r="R49">
            <v>0</v>
          </cell>
          <cell r="S49">
            <v>0</v>
          </cell>
        </row>
        <row r="50">
          <cell r="E50" t="str">
            <v>20100729LGCME551</v>
          </cell>
          <cell r="F50">
            <v>17.5</v>
          </cell>
          <cell r="G50">
            <v>8.0509999999999998E-2</v>
          </cell>
          <cell r="H50">
            <v>0</v>
          </cell>
          <cell r="I50">
            <v>0</v>
          </cell>
          <cell r="L50">
            <v>2.0580000000000001E-2</v>
          </cell>
          <cell r="Q50">
            <v>0</v>
          </cell>
          <cell r="R50">
            <v>0</v>
          </cell>
          <cell r="S50">
            <v>0</v>
          </cell>
        </row>
        <row r="51">
          <cell r="E51" t="str">
            <v>20100729LGCME551UM</v>
          </cell>
          <cell r="F51">
            <v>17.5</v>
          </cell>
          <cell r="G51">
            <v>8.0509999999999998E-2</v>
          </cell>
          <cell r="H51">
            <v>0</v>
          </cell>
          <cell r="I51">
            <v>0</v>
          </cell>
          <cell r="L51">
            <v>2.0580000000000001E-2</v>
          </cell>
          <cell r="Q51">
            <v>0</v>
          </cell>
          <cell r="R51">
            <v>0</v>
          </cell>
          <cell r="S51">
            <v>0</v>
          </cell>
        </row>
        <row r="52">
          <cell r="E52" t="str">
            <v>20100729LGCME557</v>
          </cell>
          <cell r="F52">
            <v>17.5</v>
          </cell>
          <cell r="G52">
            <v>8.0509999999999998E-2</v>
          </cell>
          <cell r="H52">
            <v>0</v>
          </cell>
          <cell r="I52">
            <v>0</v>
          </cell>
          <cell r="L52">
            <v>2.0580000000000001E-2</v>
          </cell>
          <cell r="Q52">
            <v>0</v>
          </cell>
          <cell r="R52">
            <v>0</v>
          </cell>
          <cell r="S52">
            <v>0</v>
          </cell>
        </row>
        <row r="53">
          <cell r="E53" t="str">
            <v>20100729LGCME552</v>
          </cell>
          <cell r="F53">
            <v>0</v>
          </cell>
          <cell r="G53">
            <v>8.0509999999999998E-2</v>
          </cell>
          <cell r="H53">
            <v>0</v>
          </cell>
          <cell r="I53">
            <v>0</v>
          </cell>
          <cell r="L53">
            <v>2.0580000000000001E-2</v>
          </cell>
          <cell r="Q53">
            <v>0</v>
          </cell>
          <cell r="R53">
            <v>0</v>
          </cell>
          <cell r="S53">
            <v>0</v>
          </cell>
        </row>
        <row r="54">
          <cell r="E54" t="str">
            <v>20100729LGCME555</v>
          </cell>
          <cell r="F54">
            <v>27.5</v>
          </cell>
          <cell r="G54">
            <v>5.6489999999999999E-2</v>
          </cell>
          <cell r="H54">
            <v>7.2319999999999995E-2</v>
          </cell>
          <cell r="I54">
            <v>0.15134</v>
          </cell>
          <cell r="L54">
            <v>2.0580000000000001E-2</v>
          </cell>
          <cell r="Q54">
            <v>0</v>
          </cell>
          <cell r="R54">
            <v>0</v>
          </cell>
          <cell r="S54">
            <v>0</v>
          </cell>
        </row>
        <row r="55">
          <cell r="E55" t="str">
            <v>20100729LGCME650</v>
          </cell>
          <cell r="F55">
            <v>32.5</v>
          </cell>
          <cell r="G55">
            <v>8.0509999999999998E-2</v>
          </cell>
          <cell r="H55">
            <v>0</v>
          </cell>
          <cell r="I55">
            <v>0</v>
          </cell>
          <cell r="L55">
            <v>2.0580000000000001E-2</v>
          </cell>
          <cell r="Q55">
            <v>0</v>
          </cell>
          <cell r="R55">
            <v>0</v>
          </cell>
          <cell r="S55">
            <v>0</v>
          </cell>
        </row>
        <row r="56">
          <cell r="E56" t="str">
            <v>20100729LGCME651</v>
          </cell>
          <cell r="F56">
            <v>32.5</v>
          </cell>
          <cell r="G56">
            <v>8.0509999999999998E-2</v>
          </cell>
          <cell r="H56">
            <v>0</v>
          </cell>
          <cell r="I56">
            <v>0</v>
          </cell>
          <cell r="L56">
            <v>2.0580000000000001E-2</v>
          </cell>
          <cell r="Q56">
            <v>0</v>
          </cell>
          <cell r="R56">
            <v>0</v>
          </cell>
          <cell r="S56">
            <v>0</v>
          </cell>
        </row>
        <row r="57">
          <cell r="E57" t="str">
            <v>20100729LGCME657</v>
          </cell>
          <cell r="F57">
            <v>32.5</v>
          </cell>
          <cell r="G57">
            <v>8.0509999999999998E-2</v>
          </cell>
          <cell r="H57">
            <v>0</v>
          </cell>
          <cell r="I57">
            <v>0</v>
          </cell>
          <cell r="L57">
            <v>2.0580000000000001E-2</v>
          </cell>
          <cell r="Q57">
            <v>0</v>
          </cell>
          <cell r="R57">
            <v>0</v>
          </cell>
          <cell r="S57">
            <v>0</v>
          </cell>
        </row>
        <row r="58">
          <cell r="E58" t="str">
            <v>20100729LGCME652</v>
          </cell>
          <cell r="F58">
            <v>0</v>
          </cell>
          <cell r="G58">
            <v>8.0509999999999998E-2</v>
          </cell>
          <cell r="H58">
            <v>0</v>
          </cell>
          <cell r="I58">
            <v>0</v>
          </cell>
          <cell r="L58">
            <v>2.0580000000000001E-2</v>
          </cell>
          <cell r="Q58">
            <v>0</v>
          </cell>
          <cell r="R58">
            <v>0</v>
          </cell>
          <cell r="S58">
            <v>0</v>
          </cell>
        </row>
        <row r="59">
          <cell r="E59" t="str">
            <v>20100729LGCME656</v>
          </cell>
          <cell r="F59">
            <v>42.5</v>
          </cell>
          <cell r="G59">
            <v>5.6489999999999999E-2</v>
          </cell>
          <cell r="H59">
            <v>7.2319999999999995E-2</v>
          </cell>
          <cell r="I59">
            <v>0.15134</v>
          </cell>
          <cell r="L59">
            <v>2.0580000000000001E-2</v>
          </cell>
          <cell r="Q59">
            <v>0</v>
          </cell>
          <cell r="R59">
            <v>0</v>
          </cell>
          <cell r="S59">
            <v>0</v>
          </cell>
        </row>
        <row r="60">
          <cell r="E60" t="str">
            <v>20100729LGCME561</v>
          </cell>
          <cell r="F60">
            <v>90</v>
          </cell>
          <cell r="G60">
            <v>3.2640000000000002E-2</v>
          </cell>
          <cell r="H60">
            <v>0</v>
          </cell>
          <cell r="I60">
            <v>0</v>
          </cell>
          <cell r="L60">
            <v>2.0580000000000001E-2</v>
          </cell>
          <cell r="Q60">
            <v>0</v>
          </cell>
          <cell r="R60">
            <v>13.07</v>
          </cell>
          <cell r="S60">
            <v>15.32</v>
          </cell>
        </row>
        <row r="61">
          <cell r="E61" t="str">
            <v>20100729LGCME563</v>
          </cell>
          <cell r="F61">
            <v>90</v>
          </cell>
          <cell r="G61">
            <v>3.2640000000000002E-2</v>
          </cell>
          <cell r="H61">
            <v>0</v>
          </cell>
          <cell r="I61">
            <v>0</v>
          </cell>
          <cell r="L61">
            <v>2.0580000000000001E-2</v>
          </cell>
          <cell r="Q61">
            <v>0</v>
          </cell>
          <cell r="R61">
            <v>11.24</v>
          </cell>
          <cell r="S61">
            <v>13.48</v>
          </cell>
        </row>
        <row r="62">
          <cell r="E62" t="str">
            <v>20100729LGCME567</v>
          </cell>
          <cell r="F62">
            <v>90</v>
          </cell>
          <cell r="G62">
            <v>3.2640000000000002E-2</v>
          </cell>
          <cell r="H62">
            <v>0</v>
          </cell>
          <cell r="I62">
            <v>0</v>
          </cell>
          <cell r="L62">
            <v>2.0580000000000001E-2</v>
          </cell>
          <cell r="Q62">
            <v>0</v>
          </cell>
          <cell r="R62">
            <v>13.07</v>
          </cell>
          <cell r="S62">
            <v>15.32</v>
          </cell>
        </row>
        <row r="63">
          <cell r="E63" t="str">
            <v>20100729LGCME591</v>
          </cell>
          <cell r="F63">
            <v>200</v>
          </cell>
          <cell r="G63">
            <v>3.2259999999999997E-2</v>
          </cell>
          <cell r="H63">
            <v>0</v>
          </cell>
          <cell r="I63">
            <v>0</v>
          </cell>
          <cell r="L63">
            <v>2.0580000000000001E-2</v>
          </cell>
          <cell r="Q63">
            <v>3.79</v>
          </cell>
          <cell r="R63">
            <v>4.28</v>
          </cell>
          <cell r="S63">
            <v>5.81</v>
          </cell>
        </row>
        <row r="64">
          <cell r="E64" t="str">
            <v>20100729LGCME593</v>
          </cell>
          <cell r="F64">
            <v>200</v>
          </cell>
          <cell r="G64">
            <v>3.2259999999999997E-2</v>
          </cell>
          <cell r="H64">
            <v>0</v>
          </cell>
          <cell r="I64">
            <v>0</v>
          </cell>
          <cell r="L64">
            <v>2.0580000000000001E-2</v>
          </cell>
          <cell r="Q64">
            <v>2.64</v>
          </cell>
          <cell r="R64">
            <v>4.2</v>
          </cell>
          <cell r="S64">
            <v>5.7</v>
          </cell>
        </row>
        <row r="65">
          <cell r="E65" t="str">
            <v>20100729LGINE661</v>
          </cell>
          <cell r="F65">
            <v>90</v>
          </cell>
          <cell r="G65">
            <v>3.2640000000000002E-2</v>
          </cell>
          <cell r="H65">
            <v>0</v>
          </cell>
          <cell r="I65">
            <v>0</v>
          </cell>
          <cell r="L65">
            <v>2.0580000000000001E-2</v>
          </cell>
          <cell r="Q65">
            <v>0</v>
          </cell>
          <cell r="R65">
            <v>13.07</v>
          </cell>
          <cell r="S65">
            <v>15.32</v>
          </cell>
        </row>
        <row r="66">
          <cell r="E66" t="str">
            <v>20100729LGINE663</v>
          </cell>
          <cell r="F66">
            <v>90</v>
          </cell>
          <cell r="G66">
            <v>3.2640000000000002E-2</v>
          </cell>
          <cell r="H66">
            <v>0</v>
          </cell>
          <cell r="I66">
            <v>0</v>
          </cell>
          <cell r="L66">
            <v>2.0580000000000001E-2</v>
          </cell>
          <cell r="Q66">
            <v>0</v>
          </cell>
          <cell r="R66">
            <v>11.24</v>
          </cell>
          <cell r="S66">
            <v>13.48</v>
          </cell>
        </row>
        <row r="67">
          <cell r="E67" t="str">
            <v>20100729LGINE691</v>
          </cell>
          <cell r="F67">
            <v>300</v>
          </cell>
          <cell r="G67">
            <v>2.827E-2</v>
          </cell>
          <cell r="H67">
            <v>0</v>
          </cell>
          <cell r="I67">
            <v>0</v>
          </cell>
          <cell r="L67">
            <v>2.0580000000000001E-2</v>
          </cell>
          <cell r="Q67">
            <v>5.48</v>
          </cell>
          <cell r="R67">
            <v>3.7</v>
          </cell>
          <cell r="S67">
            <v>5.2</v>
          </cell>
        </row>
        <row r="68">
          <cell r="E68" t="str">
            <v>20100729LGINE693</v>
          </cell>
          <cell r="F68">
            <v>300</v>
          </cell>
          <cell r="G68">
            <v>2.827E-2</v>
          </cell>
          <cell r="H68">
            <v>0</v>
          </cell>
          <cell r="I68">
            <v>0</v>
          </cell>
          <cell r="L68">
            <v>2.0580000000000001E-2</v>
          </cell>
          <cell r="Q68">
            <v>4.16</v>
          </cell>
          <cell r="R68">
            <v>7.31</v>
          </cell>
          <cell r="S68">
            <v>10.11</v>
          </cell>
        </row>
        <row r="69">
          <cell r="E69" t="str">
            <v>20100729LGINE694</v>
          </cell>
          <cell r="F69">
            <v>300</v>
          </cell>
          <cell r="G69">
            <v>2.827E-2</v>
          </cell>
          <cell r="H69">
            <v>0</v>
          </cell>
          <cell r="I69">
            <v>0</v>
          </cell>
          <cell r="L69">
            <v>2.0580000000000001E-2</v>
          </cell>
          <cell r="Q69">
            <v>4.16</v>
          </cell>
          <cell r="R69">
            <v>7.31</v>
          </cell>
          <cell r="S69">
            <v>10.11</v>
          </cell>
        </row>
        <row r="70">
          <cell r="E70" t="str">
            <v>20100729LGINE643</v>
          </cell>
          <cell r="F70">
            <v>500</v>
          </cell>
          <cell r="G70">
            <v>2.827E-2</v>
          </cell>
          <cell r="H70">
            <v>0</v>
          </cell>
          <cell r="I70">
            <v>0</v>
          </cell>
          <cell r="L70">
            <v>2.0580000000000001E-2</v>
          </cell>
          <cell r="Q70">
            <v>2.61</v>
          </cell>
          <cell r="R70">
            <v>2.86</v>
          </cell>
          <cell r="S70">
            <v>4.3600000000000003</v>
          </cell>
        </row>
        <row r="71">
          <cell r="E71" t="str">
            <v>20100729ISS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L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E72" t="str">
            <v>20100729FLSP</v>
          </cell>
          <cell r="F72">
            <v>500</v>
          </cell>
          <cell r="G72">
            <v>3.5529999999999999E-2</v>
          </cell>
          <cell r="H72">
            <v>0</v>
          </cell>
          <cell r="I72">
            <v>0</v>
          </cell>
          <cell r="L72">
            <v>2.0580000000000001E-2</v>
          </cell>
          <cell r="Q72">
            <v>1.75</v>
          </cell>
          <cell r="R72">
            <v>1.75</v>
          </cell>
          <cell r="S72">
            <v>2.75</v>
          </cell>
        </row>
        <row r="73">
          <cell r="E73" t="str">
            <v>20100729FLST</v>
          </cell>
          <cell r="F73">
            <v>500</v>
          </cell>
          <cell r="G73">
            <v>3.2710000000000003E-2</v>
          </cell>
          <cell r="H73">
            <v>0</v>
          </cell>
          <cell r="I73">
            <v>0</v>
          </cell>
          <cell r="L73">
            <v>2.0580000000000001E-2</v>
          </cell>
          <cell r="Q73">
            <v>1</v>
          </cell>
          <cell r="R73">
            <v>1.75</v>
          </cell>
          <cell r="S73">
            <v>2.75</v>
          </cell>
        </row>
        <row r="74">
          <cell r="E74" t="str">
            <v>20100729LGMLE570</v>
          </cell>
          <cell r="F74">
            <v>0</v>
          </cell>
          <cell r="G74">
            <v>5.4649999999999997E-2</v>
          </cell>
          <cell r="H74">
            <v>0</v>
          </cell>
          <cell r="I74">
            <v>0</v>
          </cell>
          <cell r="L74">
            <v>2.0580000000000001E-2</v>
          </cell>
          <cell r="Q74">
            <v>0</v>
          </cell>
          <cell r="R74">
            <v>0</v>
          </cell>
          <cell r="S74">
            <v>0</v>
          </cell>
        </row>
        <row r="75">
          <cell r="E75" t="str">
            <v>20100729LGMLE571</v>
          </cell>
          <cell r="F75">
            <v>0</v>
          </cell>
          <cell r="G75">
            <v>5.4649999999999997E-2</v>
          </cell>
          <cell r="H75">
            <v>0</v>
          </cell>
          <cell r="I75">
            <v>0</v>
          </cell>
          <cell r="L75">
            <v>2.0580000000000001E-2</v>
          </cell>
          <cell r="Q75">
            <v>0</v>
          </cell>
          <cell r="R75">
            <v>0</v>
          </cell>
          <cell r="S75">
            <v>0</v>
          </cell>
        </row>
        <row r="76">
          <cell r="E76" t="str">
            <v>20100729LGMLE572</v>
          </cell>
          <cell r="F76">
            <v>0</v>
          </cell>
          <cell r="G76">
            <v>5.4649999999999997E-2</v>
          </cell>
          <cell r="H76">
            <v>0</v>
          </cell>
          <cell r="I76">
            <v>0</v>
          </cell>
          <cell r="L76">
            <v>2.0580000000000001E-2</v>
          </cell>
          <cell r="Q76">
            <v>0</v>
          </cell>
          <cell r="R76">
            <v>0</v>
          </cell>
          <cell r="S76">
            <v>0</v>
          </cell>
        </row>
        <row r="77">
          <cell r="E77" t="str">
            <v>20100729LGMLE573</v>
          </cell>
          <cell r="F77">
            <v>3.14</v>
          </cell>
          <cell r="G77">
            <v>6.6229999999999997E-2</v>
          </cell>
          <cell r="H77">
            <v>0</v>
          </cell>
          <cell r="I77">
            <v>0</v>
          </cell>
          <cell r="L77">
            <v>2.0580000000000001E-2</v>
          </cell>
          <cell r="Q77">
            <v>0</v>
          </cell>
          <cell r="R77">
            <v>0</v>
          </cell>
          <cell r="S77">
            <v>0</v>
          </cell>
        </row>
        <row r="78">
          <cell r="E78" t="str">
            <v>20100729LGMLE574</v>
          </cell>
          <cell r="F78">
            <v>3.14</v>
          </cell>
          <cell r="G78">
            <v>6.6229999999999997E-2</v>
          </cell>
          <cell r="H78">
            <v>0</v>
          </cell>
          <cell r="I78">
            <v>0</v>
          </cell>
          <cell r="L78">
            <v>2.0580000000000001E-2</v>
          </cell>
          <cell r="Q78">
            <v>0</v>
          </cell>
          <cell r="R78">
            <v>0</v>
          </cell>
          <cell r="S78">
            <v>0</v>
          </cell>
        </row>
        <row r="79">
          <cell r="E79" t="str">
            <v>20100729LGINE599</v>
          </cell>
          <cell r="F79">
            <v>0</v>
          </cell>
          <cell r="G79">
            <v>2.8830000000000001E-2</v>
          </cell>
          <cell r="H79">
            <v>0</v>
          </cell>
          <cell r="I79">
            <v>0</v>
          </cell>
          <cell r="L79">
            <v>2.0580000000000001E-2</v>
          </cell>
          <cell r="Q79">
            <v>0</v>
          </cell>
          <cell r="R79">
            <v>11.63</v>
          </cell>
          <cell r="S79">
            <v>13.82</v>
          </cell>
        </row>
        <row r="80">
          <cell r="E80" t="str">
            <v>20100729LGCME671</v>
          </cell>
          <cell r="F80">
            <v>0</v>
          </cell>
          <cell r="G80">
            <v>2.8819999999999998E-2</v>
          </cell>
          <cell r="H80">
            <v>0</v>
          </cell>
          <cell r="I80">
            <v>0</v>
          </cell>
          <cell r="L80">
            <v>2.0580000000000001E-2</v>
          </cell>
          <cell r="Q80">
            <v>0</v>
          </cell>
          <cell r="R80">
            <v>9.85</v>
          </cell>
          <cell r="S80">
            <v>9.85</v>
          </cell>
        </row>
        <row r="81">
          <cell r="E81" t="str">
            <v>20100729LGRSE543</v>
          </cell>
          <cell r="F81">
            <v>8.5</v>
          </cell>
          <cell r="G81">
            <v>4.8719999999999999E-2</v>
          </cell>
          <cell r="H81">
            <v>6.8959999999999994E-2</v>
          </cell>
          <cell r="I81">
            <v>0.13274</v>
          </cell>
          <cell r="L81">
            <v>2.0580000000000001E-2</v>
          </cell>
          <cell r="Q81">
            <v>0</v>
          </cell>
          <cell r="R81">
            <v>0</v>
          </cell>
          <cell r="S81">
            <v>0</v>
          </cell>
        </row>
        <row r="82">
          <cell r="E82" t="str">
            <v>20110629LGRSE411</v>
          </cell>
          <cell r="F82">
            <v>0</v>
          </cell>
          <cell r="G82">
            <v>7.2249999999999995E-2</v>
          </cell>
          <cell r="H82">
            <v>0</v>
          </cell>
          <cell r="I82">
            <v>0</v>
          </cell>
          <cell r="L82">
            <v>2.215E-2</v>
          </cell>
          <cell r="Q82">
            <v>0</v>
          </cell>
          <cell r="R82">
            <v>0</v>
          </cell>
          <cell r="S82">
            <v>0</v>
          </cell>
        </row>
        <row r="83">
          <cell r="E83" t="str">
            <v>20110629LGCME451</v>
          </cell>
          <cell r="F83">
            <v>0</v>
          </cell>
          <cell r="G83">
            <v>8.208E-2</v>
          </cell>
          <cell r="H83">
            <v>0</v>
          </cell>
          <cell r="I83">
            <v>0</v>
          </cell>
          <cell r="L83">
            <v>2.215E-2</v>
          </cell>
          <cell r="Q83">
            <v>0</v>
          </cell>
          <cell r="R83">
            <v>0</v>
          </cell>
          <cell r="S83">
            <v>0</v>
          </cell>
        </row>
        <row r="84">
          <cell r="E84" t="str">
            <v>20110629LGRSE511</v>
          </cell>
          <cell r="F84">
            <v>8.5</v>
          </cell>
          <cell r="G84">
            <v>7.2249999999999995E-2</v>
          </cell>
          <cell r="H84">
            <v>0</v>
          </cell>
          <cell r="I84">
            <v>0</v>
          </cell>
          <cell r="L84">
            <v>2.215E-2</v>
          </cell>
          <cell r="Q84">
            <v>0</v>
          </cell>
          <cell r="R84">
            <v>0</v>
          </cell>
          <cell r="S84">
            <v>0</v>
          </cell>
        </row>
        <row r="85">
          <cell r="E85" t="str">
            <v>20110629LGRSE519</v>
          </cell>
          <cell r="F85">
            <v>8.5</v>
          </cell>
          <cell r="G85">
            <v>7.2249999999999995E-2</v>
          </cell>
          <cell r="H85">
            <v>0</v>
          </cell>
          <cell r="I85">
            <v>0</v>
          </cell>
          <cell r="L85">
            <v>2.215E-2</v>
          </cell>
          <cell r="Q85">
            <v>0</v>
          </cell>
          <cell r="R85">
            <v>0</v>
          </cell>
          <cell r="S85">
            <v>0</v>
          </cell>
        </row>
        <row r="86">
          <cell r="E86" t="str">
            <v>20110629LGRSE540</v>
          </cell>
          <cell r="F86">
            <v>8.5</v>
          </cell>
          <cell r="G86">
            <v>7.2249999999999995E-2</v>
          </cell>
          <cell r="H86">
            <v>0</v>
          </cell>
          <cell r="I86">
            <v>0</v>
          </cell>
          <cell r="L86">
            <v>2.215E-2</v>
          </cell>
          <cell r="Q86">
            <v>0</v>
          </cell>
          <cell r="R86">
            <v>0</v>
          </cell>
          <cell r="S86">
            <v>0</v>
          </cell>
        </row>
        <row r="87">
          <cell r="E87" t="str">
            <v>20110629LGRSE541</v>
          </cell>
          <cell r="F87">
            <v>13.5</v>
          </cell>
          <cell r="G87">
            <v>5.0290000000000001E-2</v>
          </cell>
          <cell r="H87">
            <v>6.3250000000000001E-2</v>
          </cell>
          <cell r="I87">
            <v>0.1203</v>
          </cell>
          <cell r="L87">
            <v>2.215E-2</v>
          </cell>
          <cell r="Q87">
            <v>0</v>
          </cell>
          <cell r="R87">
            <v>0</v>
          </cell>
          <cell r="S87">
            <v>0</v>
          </cell>
        </row>
        <row r="88">
          <cell r="E88" t="str">
            <v>20110629LGCME550</v>
          </cell>
          <cell r="F88">
            <v>17.5</v>
          </cell>
          <cell r="G88">
            <v>8.208E-2</v>
          </cell>
          <cell r="H88">
            <v>0</v>
          </cell>
          <cell r="I88">
            <v>0</v>
          </cell>
          <cell r="L88">
            <v>2.215E-2</v>
          </cell>
          <cell r="Q88">
            <v>0</v>
          </cell>
          <cell r="R88">
            <v>0</v>
          </cell>
          <cell r="S88">
            <v>0</v>
          </cell>
        </row>
        <row r="89">
          <cell r="E89" t="str">
            <v>20110629LGCME551</v>
          </cell>
          <cell r="F89">
            <v>17.5</v>
          </cell>
          <cell r="G89">
            <v>8.208E-2</v>
          </cell>
          <cell r="H89">
            <v>0</v>
          </cell>
          <cell r="I89">
            <v>0</v>
          </cell>
          <cell r="L89">
            <v>2.215E-2</v>
          </cell>
          <cell r="Q89">
            <v>0</v>
          </cell>
          <cell r="R89">
            <v>0</v>
          </cell>
          <cell r="S89">
            <v>0</v>
          </cell>
        </row>
        <row r="90">
          <cell r="E90" t="str">
            <v>20110629LGCME551UM</v>
          </cell>
          <cell r="F90">
            <v>17.5</v>
          </cell>
          <cell r="G90">
            <v>8.208E-2</v>
          </cell>
          <cell r="H90">
            <v>0</v>
          </cell>
          <cell r="I90">
            <v>0</v>
          </cell>
          <cell r="L90">
            <v>2.215E-2</v>
          </cell>
          <cell r="Q90">
            <v>0</v>
          </cell>
          <cell r="R90">
            <v>0</v>
          </cell>
          <cell r="S90">
            <v>0</v>
          </cell>
        </row>
        <row r="91">
          <cell r="E91" t="str">
            <v>20110629LGCME557</v>
          </cell>
          <cell r="F91">
            <v>17.5</v>
          </cell>
          <cell r="G91">
            <v>8.208E-2</v>
          </cell>
          <cell r="H91">
            <v>0</v>
          </cell>
          <cell r="I91">
            <v>0</v>
          </cell>
          <cell r="L91">
            <v>2.215E-2</v>
          </cell>
          <cell r="Q91">
            <v>0</v>
          </cell>
          <cell r="R91">
            <v>0</v>
          </cell>
          <cell r="S91">
            <v>0</v>
          </cell>
        </row>
        <row r="92">
          <cell r="E92" t="str">
            <v>20110629LGCME552</v>
          </cell>
          <cell r="F92">
            <v>0</v>
          </cell>
          <cell r="G92">
            <v>8.208E-2</v>
          </cell>
          <cell r="H92">
            <v>0</v>
          </cell>
          <cell r="I92">
            <v>0</v>
          </cell>
          <cell r="L92">
            <v>2.215E-2</v>
          </cell>
          <cell r="Q92">
            <v>0</v>
          </cell>
          <cell r="R92">
            <v>0</v>
          </cell>
          <cell r="S92">
            <v>0</v>
          </cell>
        </row>
        <row r="93">
          <cell r="E93" t="str">
            <v>20110629LGCME555</v>
          </cell>
          <cell r="F93">
            <v>27.5</v>
          </cell>
          <cell r="G93">
            <v>5.806E-2</v>
          </cell>
          <cell r="H93">
            <v>7.3889999999999997E-2</v>
          </cell>
          <cell r="I93">
            <v>0.15290999999999999</v>
          </cell>
          <cell r="L93">
            <v>2.215E-2</v>
          </cell>
          <cell r="Q93">
            <v>0</v>
          </cell>
          <cell r="R93">
            <v>0</v>
          </cell>
          <cell r="S93">
            <v>0</v>
          </cell>
        </row>
        <row r="94">
          <cell r="E94" t="str">
            <v>20110629LGCME650</v>
          </cell>
          <cell r="F94">
            <v>32.5</v>
          </cell>
          <cell r="G94">
            <v>8.208E-2</v>
          </cell>
          <cell r="H94">
            <v>0</v>
          </cell>
          <cell r="I94">
            <v>0</v>
          </cell>
          <cell r="L94">
            <v>2.215E-2</v>
          </cell>
          <cell r="Q94">
            <v>0</v>
          </cell>
          <cell r="R94">
            <v>0</v>
          </cell>
          <cell r="S94">
            <v>0</v>
          </cell>
        </row>
        <row r="95">
          <cell r="E95" t="str">
            <v>20110629LGCME651</v>
          </cell>
          <cell r="F95">
            <v>32.5</v>
          </cell>
          <cell r="G95">
            <v>8.208E-2</v>
          </cell>
          <cell r="H95">
            <v>0</v>
          </cell>
          <cell r="I95">
            <v>0</v>
          </cell>
          <cell r="L95">
            <v>2.215E-2</v>
          </cell>
          <cell r="Q95">
            <v>0</v>
          </cell>
          <cell r="R95">
            <v>0</v>
          </cell>
          <cell r="S95">
            <v>0</v>
          </cell>
        </row>
        <row r="96">
          <cell r="E96" t="str">
            <v>20110629LGCME657</v>
          </cell>
          <cell r="F96">
            <v>32.5</v>
          </cell>
          <cell r="G96">
            <v>8.208E-2</v>
          </cell>
          <cell r="H96">
            <v>0</v>
          </cell>
          <cell r="I96">
            <v>0</v>
          </cell>
          <cell r="L96">
            <v>2.215E-2</v>
          </cell>
          <cell r="Q96">
            <v>0</v>
          </cell>
          <cell r="R96">
            <v>0</v>
          </cell>
          <cell r="S96">
            <v>0</v>
          </cell>
        </row>
        <row r="97">
          <cell r="E97" t="str">
            <v>20110629LGCME652</v>
          </cell>
          <cell r="F97">
            <v>0</v>
          </cell>
          <cell r="G97">
            <v>8.208E-2</v>
          </cell>
          <cell r="H97">
            <v>0</v>
          </cell>
          <cell r="I97">
            <v>0</v>
          </cell>
          <cell r="L97">
            <v>2.215E-2</v>
          </cell>
          <cell r="Q97">
            <v>0</v>
          </cell>
          <cell r="R97">
            <v>0</v>
          </cell>
          <cell r="S97">
            <v>0</v>
          </cell>
        </row>
        <row r="98">
          <cell r="E98" t="str">
            <v>20110629LGCME656</v>
          </cell>
          <cell r="F98">
            <v>42.5</v>
          </cell>
          <cell r="G98">
            <v>5.806E-2</v>
          </cell>
          <cell r="H98">
            <v>7.3889999999999997E-2</v>
          </cell>
          <cell r="I98">
            <v>0.15290999999999999</v>
          </cell>
          <cell r="L98">
            <v>2.215E-2</v>
          </cell>
          <cell r="Q98">
            <v>0</v>
          </cell>
          <cell r="R98">
            <v>0</v>
          </cell>
          <cell r="S98">
            <v>0</v>
          </cell>
        </row>
        <row r="99">
          <cell r="E99" t="str">
            <v>20110629LGCME561</v>
          </cell>
          <cell r="F99">
            <v>90</v>
          </cell>
          <cell r="G99">
            <v>3.4209999999999997E-2</v>
          </cell>
          <cell r="H99">
            <v>0</v>
          </cell>
          <cell r="I99">
            <v>0</v>
          </cell>
          <cell r="L99">
            <v>2.215E-2</v>
          </cell>
          <cell r="Q99">
            <v>0</v>
          </cell>
          <cell r="R99">
            <v>13.07</v>
          </cell>
          <cell r="S99">
            <v>15.32</v>
          </cell>
        </row>
        <row r="100">
          <cell r="E100" t="str">
            <v>20110629LGCME563</v>
          </cell>
          <cell r="F100">
            <v>90</v>
          </cell>
          <cell r="G100">
            <v>3.4209999999999997E-2</v>
          </cell>
          <cell r="H100">
            <v>0</v>
          </cell>
          <cell r="I100">
            <v>0</v>
          </cell>
          <cell r="L100">
            <v>2.215E-2</v>
          </cell>
          <cell r="Q100">
            <v>0</v>
          </cell>
          <cell r="R100">
            <v>11.24</v>
          </cell>
          <cell r="S100">
            <v>13.48</v>
          </cell>
        </row>
        <row r="101">
          <cell r="E101" t="str">
            <v>20110629LGCME567</v>
          </cell>
          <cell r="F101">
            <v>90</v>
          </cell>
          <cell r="G101">
            <v>3.4209999999999997E-2</v>
          </cell>
          <cell r="H101">
            <v>0</v>
          </cell>
          <cell r="I101">
            <v>0</v>
          </cell>
          <cell r="L101">
            <v>2.215E-2</v>
          </cell>
          <cell r="Q101">
            <v>0</v>
          </cell>
          <cell r="R101">
            <v>13.07</v>
          </cell>
          <cell r="S101">
            <v>15.32</v>
          </cell>
        </row>
        <row r="102">
          <cell r="E102" t="str">
            <v>20110629LGCME591</v>
          </cell>
          <cell r="F102">
            <v>200</v>
          </cell>
          <cell r="G102">
            <v>3.3829999999999999E-2</v>
          </cell>
          <cell r="H102">
            <v>0</v>
          </cell>
          <cell r="I102">
            <v>0</v>
          </cell>
          <cell r="L102">
            <v>2.215E-2</v>
          </cell>
          <cell r="Q102">
            <v>3.79</v>
          </cell>
          <cell r="R102">
            <v>4.28</v>
          </cell>
          <cell r="S102">
            <v>5.81</v>
          </cell>
        </row>
        <row r="103">
          <cell r="E103" t="str">
            <v>20110629LGCME593</v>
          </cell>
          <cell r="F103">
            <v>200</v>
          </cell>
          <cell r="G103">
            <v>3.3829999999999999E-2</v>
          </cell>
          <cell r="H103">
            <v>0</v>
          </cell>
          <cell r="I103">
            <v>0</v>
          </cell>
          <cell r="L103">
            <v>2.215E-2</v>
          </cell>
          <cell r="Q103">
            <v>2.64</v>
          </cell>
          <cell r="R103">
            <v>4.2</v>
          </cell>
          <cell r="S103">
            <v>5.7</v>
          </cell>
        </row>
        <row r="104">
          <cell r="E104" t="str">
            <v>20110629LGINE661</v>
          </cell>
          <cell r="F104">
            <v>90</v>
          </cell>
          <cell r="G104">
            <v>3.4210000000000004E-2</v>
          </cell>
          <cell r="H104">
            <v>0</v>
          </cell>
          <cell r="I104">
            <v>0</v>
          </cell>
          <cell r="L104">
            <v>2.215E-2</v>
          </cell>
          <cell r="Q104">
            <v>0</v>
          </cell>
          <cell r="R104">
            <v>13.07</v>
          </cell>
          <cell r="S104">
            <v>15.32</v>
          </cell>
        </row>
        <row r="105">
          <cell r="E105" t="str">
            <v>20110629LGINE663</v>
          </cell>
          <cell r="F105">
            <v>90</v>
          </cell>
          <cell r="G105">
            <v>3.4210000000000004E-2</v>
          </cell>
          <cell r="H105">
            <v>0</v>
          </cell>
          <cell r="I105">
            <v>0</v>
          </cell>
          <cell r="L105">
            <v>2.215E-2</v>
          </cell>
          <cell r="Q105">
            <v>0</v>
          </cell>
          <cell r="R105">
            <v>11.24</v>
          </cell>
          <cell r="S105">
            <v>13.48</v>
          </cell>
        </row>
        <row r="106">
          <cell r="E106" t="str">
            <v>20110629LGINE691</v>
          </cell>
          <cell r="F106">
            <v>300</v>
          </cell>
          <cell r="G106">
            <v>2.9839999999999998E-2</v>
          </cell>
          <cell r="H106">
            <v>0</v>
          </cell>
          <cell r="I106">
            <v>0</v>
          </cell>
          <cell r="L106">
            <v>2.215E-2</v>
          </cell>
          <cell r="Q106">
            <v>5.48</v>
          </cell>
          <cell r="R106">
            <v>3.7</v>
          </cell>
          <cell r="S106">
            <v>5.2</v>
          </cell>
        </row>
        <row r="107">
          <cell r="E107" t="str">
            <v>20110629LGINE693</v>
          </cell>
          <cell r="F107">
            <v>300</v>
          </cell>
          <cell r="G107">
            <v>2.9839999999999998E-2</v>
          </cell>
          <cell r="H107">
            <v>0</v>
          </cell>
          <cell r="I107">
            <v>0</v>
          </cell>
          <cell r="L107">
            <v>2.215E-2</v>
          </cell>
          <cell r="Q107">
            <v>4.16</v>
          </cell>
          <cell r="R107">
            <v>7.31</v>
          </cell>
          <cell r="S107">
            <v>10.11</v>
          </cell>
        </row>
        <row r="108">
          <cell r="E108" t="str">
            <v>20110629LGINE694</v>
          </cell>
          <cell r="F108">
            <v>300</v>
          </cell>
          <cell r="G108">
            <v>2.9839999999999998E-2</v>
          </cell>
          <cell r="H108">
            <v>0</v>
          </cell>
          <cell r="I108">
            <v>0</v>
          </cell>
          <cell r="L108">
            <v>2.215E-2</v>
          </cell>
          <cell r="Q108">
            <v>4.16</v>
          </cell>
          <cell r="R108">
            <v>7.31</v>
          </cell>
          <cell r="S108">
            <v>10.11</v>
          </cell>
        </row>
        <row r="109">
          <cell r="E109" t="str">
            <v>20110629LGINE643</v>
          </cell>
          <cell r="F109">
            <v>500</v>
          </cell>
          <cell r="G109">
            <v>2.9839999999999998E-2</v>
          </cell>
          <cell r="H109">
            <v>0</v>
          </cell>
          <cell r="I109">
            <v>0</v>
          </cell>
          <cell r="L109">
            <v>2.215E-2</v>
          </cell>
          <cell r="Q109">
            <v>2.61</v>
          </cell>
          <cell r="R109">
            <v>2.86</v>
          </cell>
          <cell r="S109">
            <v>4.3600000000000003</v>
          </cell>
        </row>
        <row r="110">
          <cell r="E110" t="str">
            <v>20110629FLSP</v>
          </cell>
          <cell r="F110">
            <v>500</v>
          </cell>
          <cell r="G110">
            <v>3.7100000000000001E-2</v>
          </cell>
          <cell r="H110">
            <v>0</v>
          </cell>
          <cell r="I110">
            <v>0</v>
          </cell>
          <cell r="L110">
            <v>2.215E-2</v>
          </cell>
          <cell r="Q110">
            <v>1.75</v>
          </cell>
          <cell r="R110">
            <v>1.75</v>
          </cell>
          <cell r="S110">
            <v>2.75</v>
          </cell>
        </row>
        <row r="111">
          <cell r="E111" t="str">
            <v>20110629FLST</v>
          </cell>
          <cell r="F111">
            <v>500</v>
          </cell>
          <cell r="G111">
            <v>3.4279999999999998E-2</v>
          </cell>
          <cell r="H111">
            <v>0</v>
          </cell>
          <cell r="I111">
            <v>0</v>
          </cell>
          <cell r="L111">
            <v>2.215E-2</v>
          </cell>
          <cell r="Q111">
            <v>1</v>
          </cell>
          <cell r="R111">
            <v>1.75</v>
          </cell>
          <cell r="S111">
            <v>2.75</v>
          </cell>
        </row>
        <row r="112">
          <cell r="E112" t="str">
            <v>20110629LGMLE570</v>
          </cell>
          <cell r="F112">
            <v>0</v>
          </cell>
          <cell r="G112">
            <v>5.6219999999999999E-2</v>
          </cell>
          <cell r="H112">
            <v>0</v>
          </cell>
          <cell r="I112">
            <v>0</v>
          </cell>
          <cell r="L112">
            <v>2.215E-2</v>
          </cell>
          <cell r="Q112">
            <v>0</v>
          </cell>
          <cell r="R112">
            <v>0</v>
          </cell>
          <cell r="S112">
            <v>0</v>
          </cell>
        </row>
        <row r="113">
          <cell r="E113" t="str">
            <v>20110629LGMLE571</v>
          </cell>
          <cell r="F113">
            <v>0</v>
          </cell>
          <cell r="G113">
            <v>5.6219999999999999E-2</v>
          </cell>
          <cell r="H113">
            <v>0</v>
          </cell>
          <cell r="I113">
            <v>0</v>
          </cell>
          <cell r="L113">
            <v>2.215E-2</v>
          </cell>
          <cell r="Q113">
            <v>0</v>
          </cell>
          <cell r="R113">
            <v>0</v>
          </cell>
          <cell r="S113">
            <v>0</v>
          </cell>
        </row>
        <row r="114">
          <cell r="E114" t="str">
            <v>20110629LGMLE572</v>
          </cell>
          <cell r="F114">
            <v>0</v>
          </cell>
          <cell r="G114">
            <v>5.6219999999999999E-2</v>
          </cell>
          <cell r="H114">
            <v>0</v>
          </cell>
          <cell r="I114">
            <v>0</v>
          </cell>
          <cell r="L114">
            <v>2.215E-2</v>
          </cell>
          <cell r="Q114">
            <v>0</v>
          </cell>
          <cell r="R114">
            <v>0</v>
          </cell>
          <cell r="S114">
            <v>0</v>
          </cell>
        </row>
        <row r="115">
          <cell r="E115" t="str">
            <v>20110629LGMLE573</v>
          </cell>
          <cell r="F115">
            <v>3.14</v>
          </cell>
          <cell r="G115">
            <v>6.7799999999999999E-2</v>
          </cell>
          <cell r="H115">
            <v>0</v>
          </cell>
          <cell r="I115">
            <v>0</v>
          </cell>
          <cell r="L115">
            <v>2.215E-2</v>
          </cell>
          <cell r="Q115">
            <v>0</v>
          </cell>
          <cell r="R115">
            <v>0</v>
          </cell>
          <cell r="S115">
            <v>0</v>
          </cell>
        </row>
        <row r="116">
          <cell r="E116" t="str">
            <v>20110629LGMLE574</v>
          </cell>
          <cell r="F116">
            <v>3.14</v>
          </cell>
          <cell r="G116">
            <v>6.7799999999999999E-2</v>
          </cell>
          <cell r="H116">
            <v>0</v>
          </cell>
          <cell r="I116">
            <v>0</v>
          </cell>
          <cell r="L116">
            <v>2.215E-2</v>
          </cell>
          <cell r="Q116">
            <v>0</v>
          </cell>
          <cell r="R116">
            <v>0</v>
          </cell>
          <cell r="S116">
            <v>0</v>
          </cell>
        </row>
        <row r="117">
          <cell r="E117" t="str">
            <v>20110629LGINE599</v>
          </cell>
          <cell r="F117">
            <v>0</v>
          </cell>
          <cell r="G117">
            <v>3.04E-2</v>
          </cell>
          <cell r="H117">
            <v>0</v>
          </cell>
          <cell r="I117">
            <v>0</v>
          </cell>
          <cell r="L117">
            <v>2.215E-2</v>
          </cell>
          <cell r="Q117">
            <v>0</v>
          </cell>
          <cell r="R117">
            <v>11.63</v>
          </cell>
          <cell r="S117">
            <v>13.82</v>
          </cell>
        </row>
        <row r="118">
          <cell r="E118" t="str">
            <v>20110629LGCME671</v>
          </cell>
          <cell r="F118">
            <v>0</v>
          </cell>
          <cell r="G118">
            <v>3.039E-2</v>
          </cell>
          <cell r="H118">
            <v>0</v>
          </cell>
          <cell r="I118">
            <v>0</v>
          </cell>
          <cell r="L118">
            <v>2.215E-2</v>
          </cell>
          <cell r="Q118">
            <v>0</v>
          </cell>
          <cell r="R118">
            <v>9.85</v>
          </cell>
          <cell r="S118">
            <v>9.85</v>
          </cell>
        </row>
        <row r="119">
          <cell r="E119" t="str">
            <v>20110629LGRSE543</v>
          </cell>
          <cell r="F119">
            <v>8.5</v>
          </cell>
          <cell r="G119">
            <v>5.0290000000000001E-2</v>
          </cell>
          <cell r="H119">
            <v>7.0529999999999995E-2</v>
          </cell>
          <cell r="I119">
            <v>0.13431000000000001</v>
          </cell>
          <cell r="L119">
            <v>2.215E-2</v>
          </cell>
          <cell r="Q119">
            <v>0</v>
          </cell>
          <cell r="R119">
            <v>0</v>
          </cell>
          <cell r="S119">
            <v>0</v>
          </cell>
        </row>
        <row r="120">
          <cell r="E120" t="str">
            <v>20120301LGRSE411</v>
          </cell>
          <cell r="F120">
            <v>0</v>
          </cell>
          <cell r="G120">
            <v>7.2419999999999998E-2</v>
          </cell>
          <cell r="H120">
            <v>0</v>
          </cell>
          <cell r="I120">
            <v>0</v>
          </cell>
          <cell r="L120">
            <v>2.215E-2</v>
          </cell>
          <cell r="Q120">
            <v>0</v>
          </cell>
          <cell r="R120">
            <v>0</v>
          </cell>
          <cell r="S120">
            <v>0</v>
          </cell>
        </row>
        <row r="121">
          <cell r="E121" t="str">
            <v>20120301LGCME451</v>
          </cell>
          <cell r="F121">
            <v>0</v>
          </cell>
          <cell r="G121">
            <v>8.2400000000000001E-2</v>
          </cell>
          <cell r="H121">
            <v>0</v>
          </cell>
          <cell r="I121">
            <v>0</v>
          </cell>
          <cell r="L121">
            <v>2.215E-2</v>
          </cell>
          <cell r="Q121">
            <v>0</v>
          </cell>
          <cell r="R121">
            <v>0</v>
          </cell>
          <cell r="S121">
            <v>0</v>
          </cell>
        </row>
        <row r="122">
          <cell r="E122" t="str">
            <v>20120301LGRSE511</v>
          </cell>
          <cell r="F122">
            <v>8.5</v>
          </cell>
          <cell r="G122">
            <v>7.2419999999999998E-2</v>
          </cell>
          <cell r="H122">
            <v>0</v>
          </cell>
          <cell r="I122">
            <v>0</v>
          </cell>
          <cell r="L122">
            <v>2.215E-2</v>
          </cell>
          <cell r="Q122">
            <v>0</v>
          </cell>
          <cell r="R122">
            <v>0</v>
          </cell>
          <cell r="S122">
            <v>0</v>
          </cell>
        </row>
        <row r="123">
          <cell r="E123" t="str">
            <v>20120301LGRSE519</v>
          </cell>
          <cell r="F123">
            <v>8.5</v>
          </cell>
          <cell r="G123">
            <v>7.2419999999999998E-2</v>
          </cell>
          <cell r="H123">
            <v>0</v>
          </cell>
          <cell r="I123">
            <v>0</v>
          </cell>
          <cell r="L123">
            <v>2.215E-2</v>
          </cell>
          <cell r="Q123">
            <v>0</v>
          </cell>
          <cell r="R123">
            <v>0</v>
          </cell>
          <cell r="S123">
            <v>0</v>
          </cell>
        </row>
        <row r="124">
          <cell r="E124" t="str">
            <v>20120301LGRSE540</v>
          </cell>
          <cell r="F124">
            <v>8.5</v>
          </cell>
          <cell r="G124">
            <v>7.2419999999999998E-2</v>
          </cell>
          <cell r="H124">
            <v>0</v>
          </cell>
          <cell r="I124">
            <v>0</v>
          </cell>
          <cell r="L124">
            <v>2.215E-2</v>
          </cell>
          <cell r="Q124">
            <v>0</v>
          </cell>
          <cell r="R124">
            <v>0</v>
          </cell>
          <cell r="S124">
            <v>0</v>
          </cell>
        </row>
        <row r="125">
          <cell r="E125" t="str">
            <v>20120301LGRSE541</v>
          </cell>
          <cell r="F125">
            <v>13.5</v>
          </cell>
          <cell r="G125">
            <v>5.0460000000000005E-2</v>
          </cell>
          <cell r="H125">
            <v>6.3420000000000004E-2</v>
          </cell>
          <cell r="I125">
            <v>0.12046999999999999</v>
          </cell>
          <cell r="L125">
            <v>2.215E-2</v>
          </cell>
          <cell r="Q125">
            <v>0</v>
          </cell>
          <cell r="R125">
            <v>0</v>
          </cell>
          <cell r="S125">
            <v>0</v>
          </cell>
        </row>
        <row r="126">
          <cell r="E126" t="str">
            <v>20120301LGCME550</v>
          </cell>
          <cell r="F126">
            <v>17.5</v>
          </cell>
          <cell r="G126">
            <v>8.2400000000000001E-2</v>
          </cell>
          <cell r="H126">
            <v>0</v>
          </cell>
          <cell r="I126">
            <v>0</v>
          </cell>
          <cell r="L126">
            <v>2.215E-2</v>
          </cell>
          <cell r="Q126">
            <v>0</v>
          </cell>
          <cell r="R126">
            <v>0</v>
          </cell>
          <cell r="S126">
            <v>0</v>
          </cell>
        </row>
        <row r="127">
          <cell r="E127" t="str">
            <v>20120301LGCME551</v>
          </cell>
          <cell r="F127">
            <v>17.5</v>
          </cell>
          <cell r="G127">
            <v>8.2400000000000001E-2</v>
          </cell>
          <cell r="H127">
            <v>0</v>
          </cell>
          <cell r="I127">
            <v>0</v>
          </cell>
          <cell r="L127">
            <v>2.215E-2</v>
          </cell>
          <cell r="Q127">
            <v>0</v>
          </cell>
          <cell r="R127">
            <v>0</v>
          </cell>
          <cell r="S127">
            <v>0</v>
          </cell>
        </row>
        <row r="128">
          <cell r="E128" t="str">
            <v>20120301LGCME551UM</v>
          </cell>
          <cell r="F128">
            <v>17.5</v>
          </cell>
          <cell r="G128">
            <v>8.2400000000000001E-2</v>
          </cell>
          <cell r="H128">
            <v>0</v>
          </cell>
          <cell r="I128">
            <v>0</v>
          </cell>
          <cell r="L128">
            <v>2.215E-2</v>
          </cell>
          <cell r="Q128">
            <v>0</v>
          </cell>
          <cell r="R128">
            <v>0</v>
          </cell>
          <cell r="S128">
            <v>0</v>
          </cell>
        </row>
        <row r="129">
          <cell r="E129" t="str">
            <v>20120301LGCME557</v>
          </cell>
          <cell r="F129">
            <v>17.5</v>
          </cell>
          <cell r="G129">
            <v>8.2400000000000001E-2</v>
          </cell>
          <cell r="H129">
            <v>0</v>
          </cell>
          <cell r="I129">
            <v>0</v>
          </cell>
          <cell r="L129">
            <v>2.215E-2</v>
          </cell>
          <cell r="Q129">
            <v>0</v>
          </cell>
          <cell r="R129">
            <v>0</v>
          </cell>
          <cell r="S129">
            <v>0</v>
          </cell>
        </row>
        <row r="130">
          <cell r="E130" t="str">
            <v>20120301LGCME552</v>
          </cell>
          <cell r="F130">
            <v>0</v>
          </cell>
          <cell r="G130">
            <v>8.2400000000000001E-2</v>
          </cell>
          <cell r="H130">
            <v>0</v>
          </cell>
          <cell r="I130">
            <v>0</v>
          </cell>
          <cell r="L130">
            <v>2.215E-2</v>
          </cell>
          <cell r="Q130">
            <v>0</v>
          </cell>
          <cell r="R130">
            <v>0</v>
          </cell>
          <cell r="S130">
            <v>0</v>
          </cell>
        </row>
        <row r="131">
          <cell r="E131" t="str">
            <v>20120301LGCME555</v>
          </cell>
          <cell r="F131">
            <v>27.5</v>
          </cell>
          <cell r="G131">
            <v>5.8380000000000001E-2</v>
          </cell>
          <cell r="H131">
            <v>7.4209999999999998E-2</v>
          </cell>
          <cell r="I131">
            <v>0.15323000000000001</v>
          </cell>
          <cell r="L131">
            <v>2.215E-2</v>
          </cell>
          <cell r="Q131">
            <v>0</v>
          </cell>
          <cell r="R131">
            <v>0</v>
          </cell>
          <cell r="S131">
            <v>0</v>
          </cell>
        </row>
        <row r="132">
          <cell r="E132" t="str">
            <v>20120301LGCME650</v>
          </cell>
          <cell r="F132">
            <v>32.5</v>
          </cell>
          <cell r="G132">
            <v>8.2400000000000001E-2</v>
          </cell>
          <cell r="H132">
            <v>0</v>
          </cell>
          <cell r="I132">
            <v>0</v>
          </cell>
          <cell r="L132">
            <v>2.215E-2</v>
          </cell>
          <cell r="Q132">
            <v>0</v>
          </cell>
          <cell r="R132">
            <v>0</v>
          </cell>
          <cell r="S132">
            <v>0</v>
          </cell>
        </row>
        <row r="133">
          <cell r="E133" t="str">
            <v>20120301LGCME651</v>
          </cell>
          <cell r="F133">
            <v>32.5</v>
          </cell>
          <cell r="G133">
            <v>8.2400000000000001E-2</v>
          </cell>
          <cell r="H133">
            <v>0</v>
          </cell>
          <cell r="I133">
            <v>0</v>
          </cell>
          <cell r="L133">
            <v>2.215E-2</v>
          </cell>
          <cell r="Q133">
            <v>0</v>
          </cell>
          <cell r="R133">
            <v>0</v>
          </cell>
          <cell r="S133">
            <v>0</v>
          </cell>
        </row>
        <row r="134">
          <cell r="E134" t="str">
            <v>20120301LGCME657</v>
          </cell>
          <cell r="F134">
            <v>32.5</v>
          </cell>
          <cell r="G134">
            <v>8.2400000000000001E-2</v>
          </cell>
          <cell r="H134">
            <v>0</v>
          </cell>
          <cell r="I134">
            <v>0</v>
          </cell>
          <cell r="L134">
            <v>2.215E-2</v>
          </cell>
          <cell r="Q134">
            <v>0</v>
          </cell>
          <cell r="R134">
            <v>0</v>
          </cell>
          <cell r="S134">
            <v>0</v>
          </cell>
        </row>
        <row r="135">
          <cell r="E135" t="str">
            <v>20120301LGCME652</v>
          </cell>
          <cell r="F135">
            <v>0</v>
          </cell>
          <cell r="G135">
            <v>8.2400000000000001E-2</v>
          </cell>
          <cell r="H135">
            <v>0</v>
          </cell>
          <cell r="I135">
            <v>0</v>
          </cell>
          <cell r="L135">
            <v>2.215E-2</v>
          </cell>
          <cell r="Q135">
            <v>0</v>
          </cell>
          <cell r="R135">
            <v>0</v>
          </cell>
          <cell r="S135">
            <v>0</v>
          </cell>
        </row>
        <row r="136">
          <cell r="E136" t="str">
            <v>20120301LGCME656</v>
          </cell>
          <cell r="F136">
            <v>42.5</v>
          </cell>
          <cell r="G136">
            <v>5.8380000000000001E-2</v>
          </cell>
          <cell r="H136">
            <v>7.4209999999999998E-2</v>
          </cell>
          <cell r="I136">
            <v>0.15323000000000001</v>
          </cell>
          <cell r="L136">
            <v>2.215E-2</v>
          </cell>
          <cell r="Q136">
            <v>0</v>
          </cell>
          <cell r="R136">
            <v>0</v>
          </cell>
          <cell r="S136">
            <v>0</v>
          </cell>
        </row>
        <row r="137">
          <cell r="E137" t="str">
            <v>20120301LGCME561</v>
          </cell>
          <cell r="F137">
            <v>90</v>
          </cell>
          <cell r="G137">
            <v>3.4209999999999997E-2</v>
          </cell>
          <cell r="H137">
            <v>0</v>
          </cell>
          <cell r="I137">
            <v>0</v>
          </cell>
          <cell r="L137">
            <v>2.215E-2</v>
          </cell>
          <cell r="Q137">
            <v>0</v>
          </cell>
          <cell r="R137">
            <v>13.14</v>
          </cell>
          <cell r="S137">
            <v>15.39</v>
          </cell>
        </row>
        <row r="138">
          <cell r="E138" t="str">
            <v>20120301LGCME563</v>
          </cell>
          <cell r="F138">
            <v>90</v>
          </cell>
          <cell r="G138">
            <v>3.4209999999999997E-2</v>
          </cell>
          <cell r="H138">
            <v>0</v>
          </cell>
          <cell r="I138">
            <v>0</v>
          </cell>
          <cell r="L138">
            <v>2.215E-2</v>
          </cell>
          <cell r="Q138">
            <v>0</v>
          </cell>
          <cell r="R138">
            <v>11.31</v>
          </cell>
          <cell r="S138">
            <v>13.55</v>
          </cell>
        </row>
        <row r="139">
          <cell r="E139" t="str">
            <v>20120301LGCME567</v>
          </cell>
          <cell r="F139">
            <v>90</v>
          </cell>
          <cell r="G139">
            <v>3.4209999999999997E-2</v>
          </cell>
          <cell r="H139">
            <v>0</v>
          </cell>
          <cell r="I139">
            <v>0</v>
          </cell>
          <cell r="L139">
            <v>2.215E-2</v>
          </cell>
          <cell r="Q139">
            <v>0</v>
          </cell>
          <cell r="R139">
            <v>13.14</v>
          </cell>
          <cell r="S139">
            <v>15.39</v>
          </cell>
        </row>
        <row r="140">
          <cell r="E140" t="str">
            <v>20120301LGCME569</v>
          </cell>
          <cell r="F140">
            <v>90</v>
          </cell>
          <cell r="G140">
            <v>3.4209999999999997E-2</v>
          </cell>
          <cell r="H140">
            <v>0</v>
          </cell>
          <cell r="I140">
            <v>0</v>
          </cell>
          <cell r="L140">
            <v>2.215E-2</v>
          </cell>
          <cell r="Q140">
            <v>0</v>
          </cell>
          <cell r="R140">
            <v>11.31</v>
          </cell>
          <cell r="S140">
            <v>13.55</v>
          </cell>
        </row>
        <row r="141">
          <cell r="E141" t="str">
            <v>20120301LGCME591</v>
          </cell>
          <cell r="F141">
            <v>200</v>
          </cell>
          <cell r="G141">
            <v>3.3829999999999999E-2</v>
          </cell>
          <cell r="H141">
            <v>0</v>
          </cell>
          <cell r="I141">
            <v>0</v>
          </cell>
          <cell r="L141">
            <v>2.215E-2</v>
          </cell>
          <cell r="Q141">
            <v>3.76</v>
          </cell>
          <cell r="R141">
            <v>4.25</v>
          </cell>
          <cell r="S141">
            <v>5.78</v>
          </cell>
        </row>
        <row r="142">
          <cell r="E142" t="str">
            <v>20120301LGCME593</v>
          </cell>
          <cell r="F142">
            <v>200</v>
          </cell>
          <cell r="G142">
            <v>3.3829999999999999E-2</v>
          </cell>
          <cell r="H142">
            <v>0</v>
          </cell>
          <cell r="I142">
            <v>0</v>
          </cell>
          <cell r="L142">
            <v>2.215E-2</v>
          </cell>
          <cell r="Q142">
            <v>2.59</v>
          </cell>
          <cell r="R142">
            <v>4.1500000000000004</v>
          </cell>
          <cell r="S142">
            <v>5.65</v>
          </cell>
        </row>
        <row r="143">
          <cell r="E143" t="str">
            <v>20120301LGINE661</v>
          </cell>
          <cell r="F143">
            <v>90</v>
          </cell>
          <cell r="G143">
            <v>3.4209999999999997E-2</v>
          </cell>
          <cell r="H143">
            <v>0</v>
          </cell>
          <cell r="I143">
            <v>0</v>
          </cell>
          <cell r="L143">
            <v>2.215E-2</v>
          </cell>
          <cell r="Q143">
            <v>0</v>
          </cell>
          <cell r="R143">
            <v>13.14</v>
          </cell>
          <cell r="S143">
            <v>15.39</v>
          </cell>
        </row>
        <row r="144">
          <cell r="E144" t="str">
            <v>20120301LGINE663</v>
          </cell>
          <cell r="F144">
            <v>90</v>
          </cell>
          <cell r="G144">
            <v>3.4209999999999997E-2</v>
          </cell>
          <cell r="H144">
            <v>0</v>
          </cell>
          <cell r="I144">
            <v>0</v>
          </cell>
          <cell r="L144">
            <v>2.215E-2</v>
          </cell>
          <cell r="Q144">
            <v>0</v>
          </cell>
          <cell r="R144">
            <v>11.31</v>
          </cell>
          <cell r="S144">
            <v>13.55</v>
          </cell>
        </row>
        <row r="145">
          <cell r="E145" t="str">
            <v>20120301LGINE691</v>
          </cell>
          <cell r="F145">
            <v>300</v>
          </cell>
          <cell r="G145">
            <v>2.9839999999999998E-2</v>
          </cell>
          <cell r="H145">
            <v>0</v>
          </cell>
          <cell r="I145">
            <v>0</v>
          </cell>
          <cell r="L145">
            <v>2.215E-2</v>
          </cell>
          <cell r="Q145">
            <v>5.46</v>
          </cell>
          <cell r="R145">
            <v>3.68</v>
          </cell>
          <cell r="S145">
            <v>5.18</v>
          </cell>
        </row>
        <row r="146">
          <cell r="E146" t="str">
            <v>20120301LGINE693</v>
          </cell>
          <cell r="F146">
            <v>300</v>
          </cell>
          <cell r="G146">
            <v>2.9839999999999998E-2</v>
          </cell>
          <cell r="H146">
            <v>0</v>
          </cell>
          <cell r="I146">
            <v>0</v>
          </cell>
          <cell r="L146">
            <v>2.215E-2</v>
          </cell>
          <cell r="Q146">
            <v>4.17</v>
          </cell>
          <cell r="R146">
            <v>7.32</v>
          </cell>
          <cell r="S146">
            <v>10.119999999999999</v>
          </cell>
        </row>
        <row r="147">
          <cell r="E147" t="str">
            <v>20120301LGINE694</v>
          </cell>
          <cell r="F147">
            <v>300</v>
          </cell>
          <cell r="G147">
            <v>2.9839999999999998E-2</v>
          </cell>
          <cell r="H147">
            <v>0</v>
          </cell>
          <cell r="I147">
            <v>0</v>
          </cell>
          <cell r="L147">
            <v>2.215E-2</v>
          </cell>
          <cell r="Q147">
            <v>4.17</v>
          </cell>
          <cell r="R147">
            <v>7.32</v>
          </cell>
          <cell r="S147">
            <v>10.119999999999999</v>
          </cell>
        </row>
        <row r="148">
          <cell r="E148" t="str">
            <v>20120301LGINE643</v>
          </cell>
          <cell r="F148">
            <v>500</v>
          </cell>
          <cell r="G148">
            <v>2.9839999999999998E-2</v>
          </cell>
          <cell r="H148">
            <v>0</v>
          </cell>
          <cell r="I148">
            <v>0</v>
          </cell>
          <cell r="L148">
            <v>2.215E-2</v>
          </cell>
          <cell r="Q148">
            <v>2.57</v>
          </cell>
          <cell r="R148">
            <v>2.82</v>
          </cell>
          <cell r="S148">
            <v>4.32</v>
          </cell>
        </row>
        <row r="149">
          <cell r="E149" t="str">
            <v>20120301LGINE682</v>
          </cell>
          <cell r="F149">
            <v>500</v>
          </cell>
          <cell r="G149">
            <v>3.7100000000000001E-2</v>
          </cell>
          <cell r="H149">
            <v>0</v>
          </cell>
          <cell r="I149">
            <v>0</v>
          </cell>
          <cell r="L149">
            <v>2.215E-2</v>
          </cell>
          <cell r="Q149">
            <v>1.71</v>
          </cell>
          <cell r="R149">
            <v>1.71</v>
          </cell>
          <cell r="S149">
            <v>2.71</v>
          </cell>
        </row>
        <row r="150">
          <cell r="E150" t="str">
            <v>20120301LGINE683</v>
          </cell>
          <cell r="F150">
            <v>500</v>
          </cell>
          <cell r="G150">
            <v>3.4279999999999998E-2</v>
          </cell>
          <cell r="H150">
            <v>0</v>
          </cell>
          <cell r="I150">
            <v>0</v>
          </cell>
          <cell r="L150">
            <v>2.215E-2</v>
          </cell>
          <cell r="Q150">
            <v>0.96</v>
          </cell>
          <cell r="R150">
            <v>1.71</v>
          </cell>
          <cell r="S150">
            <v>2.71</v>
          </cell>
        </row>
        <row r="151">
          <cell r="E151" t="str">
            <v>20120301LGMLE570</v>
          </cell>
          <cell r="F151">
            <v>0</v>
          </cell>
          <cell r="G151">
            <v>5.6460000000000003E-2</v>
          </cell>
          <cell r="H151">
            <v>0</v>
          </cell>
          <cell r="I151">
            <v>0</v>
          </cell>
          <cell r="L151">
            <v>2.215E-2</v>
          </cell>
          <cell r="Q151">
            <v>0</v>
          </cell>
          <cell r="R151">
            <v>0</v>
          </cell>
          <cell r="S151">
            <v>0</v>
          </cell>
        </row>
        <row r="152">
          <cell r="E152" t="str">
            <v>20120301LGMLE571</v>
          </cell>
          <cell r="F152">
            <v>0</v>
          </cell>
          <cell r="G152">
            <v>5.6460000000000003E-2</v>
          </cell>
          <cell r="H152">
            <v>0</v>
          </cell>
          <cell r="I152">
            <v>0</v>
          </cell>
          <cell r="L152">
            <v>2.215E-2</v>
          </cell>
          <cell r="Q152">
            <v>0</v>
          </cell>
          <cell r="R152">
            <v>0</v>
          </cell>
          <cell r="S152">
            <v>0</v>
          </cell>
        </row>
        <row r="153">
          <cell r="E153" t="str">
            <v>20120301LGMLE572</v>
          </cell>
          <cell r="F153">
            <v>0</v>
          </cell>
          <cell r="G153">
            <v>5.6460000000000003E-2</v>
          </cell>
          <cell r="H153">
            <v>0</v>
          </cell>
          <cell r="I153">
            <v>0</v>
          </cell>
          <cell r="L153">
            <v>2.215E-2</v>
          </cell>
          <cell r="Q153">
            <v>0</v>
          </cell>
          <cell r="R153">
            <v>0</v>
          </cell>
          <cell r="S153">
            <v>0</v>
          </cell>
        </row>
        <row r="154">
          <cell r="E154" t="str">
            <v>20120301LGMLE573</v>
          </cell>
          <cell r="F154">
            <v>3.14</v>
          </cell>
          <cell r="G154">
            <v>6.8040000000000003E-2</v>
          </cell>
          <cell r="H154">
            <v>0</v>
          </cell>
          <cell r="I154">
            <v>0</v>
          </cell>
          <cell r="L154">
            <v>2.215E-2</v>
          </cell>
          <cell r="Q154">
            <v>0</v>
          </cell>
          <cell r="R154">
            <v>0</v>
          </cell>
          <cell r="S154">
            <v>0</v>
          </cell>
        </row>
        <row r="155">
          <cell r="E155" t="str">
            <v>20120301LGMLE574</v>
          </cell>
          <cell r="F155">
            <v>3.14</v>
          </cell>
          <cell r="G155">
            <v>6.8040000000000003E-2</v>
          </cell>
          <cell r="H155">
            <v>0</v>
          </cell>
          <cell r="I155">
            <v>0</v>
          </cell>
          <cell r="L155">
            <v>2.215E-2</v>
          </cell>
          <cell r="Q155">
            <v>0</v>
          </cell>
          <cell r="R155">
            <v>0</v>
          </cell>
          <cell r="S155">
            <v>0</v>
          </cell>
        </row>
        <row r="156">
          <cell r="E156" t="str">
            <v>20120301LGMLE575</v>
          </cell>
          <cell r="F156">
            <v>3.14</v>
          </cell>
          <cell r="G156">
            <v>6.8040000000000003E-2</v>
          </cell>
          <cell r="H156">
            <v>0</v>
          </cell>
          <cell r="I156">
            <v>0</v>
          </cell>
          <cell r="L156">
            <v>2.215E-2</v>
          </cell>
          <cell r="Q156">
            <v>0</v>
          </cell>
          <cell r="R156">
            <v>0</v>
          </cell>
          <cell r="S156">
            <v>0</v>
          </cell>
        </row>
        <row r="157">
          <cell r="E157" t="str">
            <v>20120301LGMLE577</v>
          </cell>
          <cell r="F157">
            <v>3.14</v>
          </cell>
          <cell r="G157">
            <v>6.8040000000000003E-2</v>
          </cell>
          <cell r="H157">
            <v>0</v>
          </cell>
          <cell r="I157">
            <v>0</v>
          </cell>
          <cell r="L157">
            <v>2.215E-2</v>
          </cell>
          <cell r="Q157">
            <v>0</v>
          </cell>
          <cell r="R157">
            <v>0</v>
          </cell>
          <cell r="S157">
            <v>0</v>
          </cell>
        </row>
        <row r="158">
          <cell r="E158" t="str">
            <v>20120301LGINE599</v>
          </cell>
          <cell r="F158">
            <v>0</v>
          </cell>
          <cell r="G158">
            <v>3.04E-2</v>
          </cell>
          <cell r="H158">
            <v>0</v>
          </cell>
          <cell r="I158">
            <v>0</v>
          </cell>
          <cell r="L158">
            <v>2.215E-2</v>
          </cell>
          <cell r="Q158">
            <v>0</v>
          </cell>
          <cell r="R158">
            <v>11.65</v>
          </cell>
          <cell r="S158">
            <v>13.84</v>
          </cell>
        </row>
        <row r="159">
          <cell r="E159" t="str">
            <v>20120301LGCME671</v>
          </cell>
          <cell r="F159">
            <v>0</v>
          </cell>
          <cell r="G159">
            <v>3.039E-2</v>
          </cell>
          <cell r="H159">
            <v>0</v>
          </cell>
          <cell r="I159">
            <v>0</v>
          </cell>
          <cell r="L159">
            <v>2.215E-2</v>
          </cell>
          <cell r="Q159">
            <v>0</v>
          </cell>
          <cell r="R159">
            <v>9.8699999999999992</v>
          </cell>
          <cell r="S159">
            <v>9.8699999999999992</v>
          </cell>
        </row>
        <row r="160">
          <cell r="E160" t="str">
            <v>20120301LGRSE543</v>
          </cell>
          <cell r="F160">
            <v>8.5</v>
          </cell>
          <cell r="G160">
            <v>5.0460000000000005E-2</v>
          </cell>
          <cell r="H160">
            <v>7.0699999999999999E-2</v>
          </cell>
          <cell r="I160">
            <v>0.13447999999999999</v>
          </cell>
          <cell r="L160">
            <v>2.215E-2</v>
          </cell>
          <cell r="Q160">
            <v>0</v>
          </cell>
          <cell r="R160">
            <v>0</v>
          </cell>
          <cell r="S160">
            <v>0</v>
          </cell>
        </row>
        <row r="161">
          <cell r="E161" t="str">
            <v>20130101LGRSE411</v>
          </cell>
          <cell r="F161">
            <v>0</v>
          </cell>
          <cell r="G161">
            <v>7.4389999999999998E-2</v>
          </cell>
          <cell r="H161">
            <v>0</v>
          </cell>
          <cell r="I161">
            <v>0</v>
          </cell>
          <cell r="L161">
            <v>2.215E-2</v>
          </cell>
          <cell r="Q161">
            <v>0</v>
          </cell>
          <cell r="R161">
            <v>0</v>
          </cell>
          <cell r="S161">
            <v>0</v>
          </cell>
        </row>
        <row r="162">
          <cell r="E162" t="str">
            <v>20130101LGCME451</v>
          </cell>
          <cell r="F162">
            <v>0</v>
          </cell>
          <cell r="G162">
            <v>8.4659999999999999E-2</v>
          </cell>
          <cell r="H162">
            <v>0</v>
          </cell>
          <cell r="I162">
            <v>0</v>
          </cell>
          <cell r="L162">
            <v>2.215E-2</v>
          </cell>
          <cell r="Q162">
            <v>0</v>
          </cell>
          <cell r="R162">
            <v>0</v>
          </cell>
          <cell r="S162">
            <v>0</v>
          </cell>
        </row>
        <row r="163">
          <cell r="E163" t="str">
            <v>20130101LGRSE511</v>
          </cell>
          <cell r="F163">
            <v>10.75</v>
          </cell>
          <cell r="G163">
            <v>7.4389999999999998E-2</v>
          </cell>
          <cell r="H163">
            <v>0</v>
          </cell>
          <cell r="I163">
            <v>0</v>
          </cell>
          <cell r="L163">
            <v>2.215E-2</v>
          </cell>
          <cell r="Q163">
            <v>0</v>
          </cell>
          <cell r="R163">
            <v>0</v>
          </cell>
          <cell r="S163">
            <v>0</v>
          </cell>
        </row>
        <row r="164">
          <cell r="E164" t="str">
            <v>20130101LGRSE519</v>
          </cell>
          <cell r="F164">
            <v>10.75</v>
          </cell>
          <cell r="G164">
            <v>7.4389999999999998E-2</v>
          </cell>
          <cell r="H164">
            <v>0</v>
          </cell>
          <cell r="I164">
            <v>0</v>
          </cell>
          <cell r="L164">
            <v>2.215E-2</v>
          </cell>
          <cell r="Q164">
            <v>0</v>
          </cell>
          <cell r="R164">
            <v>0</v>
          </cell>
          <cell r="S164">
            <v>0</v>
          </cell>
        </row>
        <row r="165">
          <cell r="E165" t="str">
            <v>20130101LGRSE540</v>
          </cell>
          <cell r="F165">
            <v>10.75</v>
          </cell>
          <cell r="G165">
            <v>7.4389999999999998E-2</v>
          </cell>
          <cell r="H165">
            <v>0</v>
          </cell>
          <cell r="I165">
            <v>0</v>
          </cell>
          <cell r="L165">
            <v>2.215E-2</v>
          </cell>
          <cell r="Q165">
            <v>0</v>
          </cell>
          <cell r="R165">
            <v>0</v>
          </cell>
          <cell r="S165">
            <v>0</v>
          </cell>
        </row>
        <row r="166">
          <cell r="E166" t="str">
            <v>20130101LGRSE541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E167" t="str">
            <v>20130101LGCME550</v>
          </cell>
          <cell r="F167">
            <v>20</v>
          </cell>
          <cell r="G167">
            <v>8.4659999999999999E-2</v>
          </cell>
          <cell r="H167">
            <v>0</v>
          </cell>
          <cell r="I167">
            <v>0</v>
          </cell>
          <cell r="L167">
            <v>2.215E-2</v>
          </cell>
          <cell r="Q167">
            <v>0</v>
          </cell>
          <cell r="R167">
            <v>0</v>
          </cell>
          <cell r="S167">
            <v>0</v>
          </cell>
        </row>
        <row r="168">
          <cell r="E168" t="str">
            <v>20130101LGCME551</v>
          </cell>
          <cell r="F168">
            <v>20</v>
          </cell>
          <cell r="G168">
            <v>8.4659999999999999E-2</v>
          </cell>
          <cell r="H168">
            <v>0</v>
          </cell>
          <cell r="I168">
            <v>0</v>
          </cell>
          <cell r="L168">
            <v>2.215E-2</v>
          </cell>
          <cell r="Q168">
            <v>0</v>
          </cell>
          <cell r="R168">
            <v>0</v>
          </cell>
          <cell r="S168">
            <v>0</v>
          </cell>
        </row>
        <row r="169">
          <cell r="E169" t="str">
            <v>20130101LGCME551UM</v>
          </cell>
          <cell r="F169">
            <v>20</v>
          </cell>
          <cell r="G169">
            <v>8.4659999999999999E-2</v>
          </cell>
          <cell r="H169">
            <v>0</v>
          </cell>
          <cell r="I169">
            <v>0</v>
          </cell>
          <cell r="L169">
            <v>2.215E-2</v>
          </cell>
          <cell r="Q169">
            <v>0</v>
          </cell>
          <cell r="R169">
            <v>0</v>
          </cell>
          <cell r="S169">
            <v>0</v>
          </cell>
        </row>
        <row r="170">
          <cell r="E170" t="str">
            <v>20130101LGCME557</v>
          </cell>
          <cell r="F170">
            <v>20</v>
          </cell>
          <cell r="G170">
            <v>8.4659999999999999E-2</v>
          </cell>
          <cell r="H170">
            <v>0</v>
          </cell>
          <cell r="I170">
            <v>0</v>
          </cell>
          <cell r="L170">
            <v>2.215E-2</v>
          </cell>
          <cell r="Q170">
            <v>0</v>
          </cell>
          <cell r="R170">
            <v>0</v>
          </cell>
          <cell r="S170">
            <v>0</v>
          </cell>
        </row>
        <row r="171">
          <cell r="E171" t="str">
            <v>20130101LGCME552</v>
          </cell>
          <cell r="F171">
            <v>0</v>
          </cell>
          <cell r="G171">
            <v>8.4659999999999999E-2</v>
          </cell>
          <cell r="H171">
            <v>0</v>
          </cell>
          <cell r="I171">
            <v>0</v>
          </cell>
          <cell r="L171">
            <v>2.215E-2</v>
          </cell>
          <cell r="Q171">
            <v>0</v>
          </cell>
          <cell r="R171">
            <v>0</v>
          </cell>
          <cell r="S171">
            <v>0</v>
          </cell>
        </row>
        <row r="172">
          <cell r="E172" t="str">
            <v>20130101LGCME555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E173" t="str">
            <v>20130101LGCME650</v>
          </cell>
          <cell r="F173">
            <v>35</v>
          </cell>
          <cell r="G173">
            <v>8.4659999999999999E-2</v>
          </cell>
          <cell r="H173">
            <v>0</v>
          </cell>
          <cell r="I173">
            <v>0</v>
          </cell>
          <cell r="L173">
            <v>2.215E-2</v>
          </cell>
          <cell r="Q173">
            <v>0</v>
          </cell>
          <cell r="R173">
            <v>0</v>
          </cell>
          <cell r="S173">
            <v>0</v>
          </cell>
        </row>
        <row r="174">
          <cell r="E174" t="str">
            <v>20130101LGCME651</v>
          </cell>
          <cell r="F174">
            <v>35</v>
          </cell>
          <cell r="G174">
            <v>8.4659999999999999E-2</v>
          </cell>
          <cell r="H174">
            <v>0</v>
          </cell>
          <cell r="I174">
            <v>0</v>
          </cell>
          <cell r="L174">
            <v>2.215E-2</v>
          </cell>
          <cell r="Q174">
            <v>0</v>
          </cell>
          <cell r="R174">
            <v>0</v>
          </cell>
          <cell r="S174">
            <v>0</v>
          </cell>
        </row>
        <row r="175">
          <cell r="E175" t="str">
            <v>20130101LGCME657</v>
          </cell>
          <cell r="F175">
            <v>35</v>
          </cell>
          <cell r="G175">
            <v>8.4659999999999999E-2</v>
          </cell>
          <cell r="H175">
            <v>0</v>
          </cell>
          <cell r="I175">
            <v>0</v>
          </cell>
          <cell r="L175">
            <v>2.215E-2</v>
          </cell>
          <cell r="Q175">
            <v>0</v>
          </cell>
          <cell r="R175">
            <v>0</v>
          </cell>
          <cell r="S175">
            <v>0</v>
          </cell>
        </row>
        <row r="176">
          <cell r="E176" t="str">
            <v>20130101LGCME652</v>
          </cell>
          <cell r="F176">
            <v>0</v>
          </cell>
          <cell r="G176">
            <v>8.4659999999999999E-2</v>
          </cell>
          <cell r="H176">
            <v>0</v>
          </cell>
          <cell r="I176">
            <v>0</v>
          </cell>
          <cell r="L176">
            <v>2.215E-2</v>
          </cell>
          <cell r="Q176">
            <v>0</v>
          </cell>
          <cell r="R176">
            <v>0</v>
          </cell>
          <cell r="S176">
            <v>0</v>
          </cell>
        </row>
        <row r="177">
          <cell r="E177" t="str">
            <v>20130101LGCME656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L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E178" t="str">
            <v>20130101LGCME561</v>
          </cell>
          <cell r="F178">
            <v>90</v>
          </cell>
          <cell r="G178">
            <v>3.5499999999999997E-2</v>
          </cell>
          <cell r="H178">
            <v>0</v>
          </cell>
          <cell r="I178">
            <v>0</v>
          </cell>
          <cell r="L178">
            <v>2.215E-2</v>
          </cell>
          <cell r="Q178">
            <v>0</v>
          </cell>
          <cell r="R178">
            <v>13.56</v>
          </cell>
          <cell r="S178">
            <v>15.95</v>
          </cell>
        </row>
        <row r="179">
          <cell r="E179" t="str">
            <v>20130101LGCME563</v>
          </cell>
          <cell r="F179">
            <v>170</v>
          </cell>
          <cell r="G179">
            <v>3.4160000000000003E-2</v>
          </cell>
          <cell r="H179">
            <v>0</v>
          </cell>
          <cell r="I179">
            <v>0</v>
          </cell>
          <cell r="L179">
            <v>2.215E-2</v>
          </cell>
          <cell r="Q179">
            <v>0</v>
          </cell>
          <cell r="R179">
            <v>11.21</v>
          </cell>
          <cell r="S179">
            <v>13.5</v>
          </cell>
        </row>
        <row r="180">
          <cell r="E180" t="str">
            <v>20130101LGCME567</v>
          </cell>
          <cell r="F180">
            <v>90</v>
          </cell>
          <cell r="G180">
            <v>3.5499999999999997E-2</v>
          </cell>
          <cell r="H180">
            <v>0</v>
          </cell>
          <cell r="I180">
            <v>0</v>
          </cell>
          <cell r="L180">
            <v>2.215E-2</v>
          </cell>
          <cell r="Q180">
            <v>0</v>
          </cell>
          <cell r="R180">
            <v>13.56</v>
          </cell>
          <cell r="S180">
            <v>15.95</v>
          </cell>
        </row>
        <row r="181">
          <cell r="E181" t="str">
            <v>20130101LGCME569</v>
          </cell>
          <cell r="F181">
            <v>170</v>
          </cell>
          <cell r="G181">
            <v>3.4160000000000003E-2</v>
          </cell>
          <cell r="H181">
            <v>0</v>
          </cell>
          <cell r="I181">
            <v>0</v>
          </cell>
          <cell r="L181">
            <v>2.215E-2</v>
          </cell>
          <cell r="Q181">
            <v>0</v>
          </cell>
          <cell r="R181">
            <v>11.21</v>
          </cell>
          <cell r="S181">
            <v>13.5</v>
          </cell>
        </row>
        <row r="182">
          <cell r="E182" t="str">
            <v>20130101LGCME591</v>
          </cell>
          <cell r="F182">
            <v>200</v>
          </cell>
          <cell r="G182">
            <v>3.4799999999999998E-2</v>
          </cell>
          <cell r="H182">
            <v>0</v>
          </cell>
          <cell r="I182">
            <v>0</v>
          </cell>
          <cell r="L182">
            <v>2.215E-2</v>
          </cell>
          <cell r="Q182">
            <v>3.85</v>
          </cell>
          <cell r="R182">
            <v>4.3600000000000003</v>
          </cell>
          <cell r="S182">
            <v>5.96</v>
          </cell>
        </row>
        <row r="183">
          <cell r="E183" t="str">
            <v>20130101LGCME593</v>
          </cell>
          <cell r="F183">
            <v>300</v>
          </cell>
          <cell r="G183">
            <v>3.3000000000000002E-2</v>
          </cell>
          <cell r="H183">
            <v>0</v>
          </cell>
          <cell r="I183">
            <v>0</v>
          </cell>
          <cell r="L183">
            <v>2.215E-2</v>
          </cell>
          <cell r="Q183">
            <v>3.85</v>
          </cell>
          <cell r="R183">
            <v>4</v>
          </cell>
          <cell r="S183">
            <v>5.7</v>
          </cell>
        </row>
        <row r="184">
          <cell r="E184" t="str">
            <v>20130101LGINE661</v>
          </cell>
          <cell r="F184">
            <v>90</v>
          </cell>
          <cell r="G184">
            <v>3.5499999999999997E-2</v>
          </cell>
          <cell r="H184">
            <v>0</v>
          </cell>
          <cell r="I184">
            <v>0</v>
          </cell>
          <cell r="L184">
            <v>2.215E-2</v>
          </cell>
          <cell r="Q184">
            <v>0</v>
          </cell>
          <cell r="R184">
            <v>13.56</v>
          </cell>
          <cell r="S184">
            <v>15.95</v>
          </cell>
        </row>
        <row r="185">
          <cell r="E185" t="str">
            <v>20130101LGINE663</v>
          </cell>
          <cell r="F185">
            <v>170</v>
          </cell>
          <cell r="G185">
            <v>3.4160000000000003E-2</v>
          </cell>
          <cell r="H185">
            <v>0</v>
          </cell>
          <cell r="I185">
            <v>0</v>
          </cell>
          <cell r="L185">
            <v>2.215E-2</v>
          </cell>
          <cell r="Q185">
            <v>0</v>
          </cell>
          <cell r="R185">
            <v>11.21</v>
          </cell>
          <cell r="S185">
            <v>13.5</v>
          </cell>
        </row>
        <row r="186">
          <cell r="E186" t="str">
            <v>20130101LGINE691</v>
          </cell>
          <cell r="F186">
            <v>200</v>
          </cell>
          <cell r="G186">
            <v>3.4799999999999998E-2</v>
          </cell>
          <cell r="H186">
            <v>0</v>
          </cell>
          <cell r="I186">
            <v>0</v>
          </cell>
          <cell r="L186">
            <v>2.215E-2</v>
          </cell>
          <cell r="Q186">
            <v>3.85</v>
          </cell>
          <cell r="R186">
            <v>4.3600000000000003</v>
          </cell>
          <cell r="S186">
            <v>5.96</v>
          </cell>
        </row>
        <row r="187">
          <cell r="E187" t="str">
            <v>20130101LGINE693</v>
          </cell>
          <cell r="F187">
            <v>300</v>
          </cell>
          <cell r="G187">
            <v>3.0280000000000001E-2</v>
          </cell>
          <cell r="H187">
            <v>0</v>
          </cell>
          <cell r="I187">
            <v>0</v>
          </cell>
          <cell r="L187">
            <v>2.215E-2</v>
          </cell>
          <cell r="Q187">
            <v>3.5</v>
          </cell>
          <cell r="R187">
            <v>3.66</v>
          </cell>
          <cell r="S187">
            <v>4.5</v>
          </cell>
        </row>
        <row r="188">
          <cell r="E188" t="str">
            <v>20130101LGINE694</v>
          </cell>
          <cell r="F188">
            <v>300</v>
          </cell>
          <cell r="G188">
            <v>3.0280000000000001E-2</v>
          </cell>
          <cell r="H188">
            <v>0</v>
          </cell>
          <cell r="I188">
            <v>0</v>
          </cell>
          <cell r="L188">
            <v>2.215E-2</v>
          </cell>
          <cell r="Q188">
            <v>3.5</v>
          </cell>
          <cell r="R188">
            <v>3.66</v>
          </cell>
          <cell r="S188">
            <v>4.5</v>
          </cell>
        </row>
        <row r="189">
          <cell r="E189" t="str">
            <v>20130101LGINE643</v>
          </cell>
          <cell r="F189">
            <v>750</v>
          </cell>
          <cell r="G189">
            <v>3.1E-2</v>
          </cell>
          <cell r="H189">
            <v>0</v>
          </cell>
          <cell r="I189">
            <v>0</v>
          </cell>
          <cell r="L189">
            <v>2.215E-2</v>
          </cell>
          <cell r="Q189">
            <v>2.65</v>
          </cell>
          <cell r="R189">
            <v>2.9</v>
          </cell>
          <cell r="S189">
            <v>4.45</v>
          </cell>
        </row>
        <row r="190">
          <cell r="E190" t="str">
            <v>20130101LGINE682</v>
          </cell>
          <cell r="F190">
            <v>750</v>
          </cell>
          <cell r="G190">
            <v>3.1E-2</v>
          </cell>
          <cell r="H190">
            <v>0</v>
          </cell>
          <cell r="I190">
            <v>0</v>
          </cell>
          <cell r="L190">
            <v>2.215E-2</v>
          </cell>
          <cell r="Q190">
            <v>1.79</v>
          </cell>
          <cell r="R190">
            <v>1.79</v>
          </cell>
          <cell r="S190">
            <v>2.84</v>
          </cell>
        </row>
        <row r="191">
          <cell r="E191" t="str">
            <v>20130101LGINE683</v>
          </cell>
          <cell r="F191">
            <v>750</v>
          </cell>
          <cell r="G191">
            <v>3.1E-2</v>
          </cell>
          <cell r="H191">
            <v>0</v>
          </cell>
          <cell r="I191">
            <v>0</v>
          </cell>
          <cell r="L191">
            <v>2.215E-2</v>
          </cell>
          <cell r="Q191">
            <v>1.04</v>
          </cell>
          <cell r="R191">
            <v>1.79</v>
          </cell>
          <cell r="S191">
            <v>2.84</v>
          </cell>
        </row>
        <row r="192">
          <cell r="E192" t="str">
            <v>20130101LGMLE570</v>
          </cell>
          <cell r="F192">
            <v>0</v>
          </cell>
          <cell r="G192">
            <v>5.8470000000000001E-2</v>
          </cell>
          <cell r="H192">
            <v>0</v>
          </cell>
          <cell r="I192">
            <v>0</v>
          </cell>
          <cell r="L192">
            <v>2.215E-2</v>
          </cell>
          <cell r="Q192">
            <v>0</v>
          </cell>
          <cell r="R192">
            <v>0</v>
          </cell>
          <cell r="S192">
            <v>0</v>
          </cell>
        </row>
        <row r="193">
          <cell r="E193" t="str">
            <v>20130101LGMLE571</v>
          </cell>
          <cell r="F193">
            <v>0</v>
          </cell>
          <cell r="G193">
            <v>5.8470000000000001E-2</v>
          </cell>
          <cell r="H193">
            <v>0</v>
          </cell>
          <cell r="I193">
            <v>0</v>
          </cell>
          <cell r="L193">
            <v>2.215E-2</v>
          </cell>
          <cell r="Q193">
            <v>0</v>
          </cell>
          <cell r="R193">
            <v>0</v>
          </cell>
          <cell r="S193">
            <v>0</v>
          </cell>
        </row>
        <row r="194">
          <cell r="E194" t="str">
            <v>20130101LGMLE572</v>
          </cell>
          <cell r="F194">
            <v>0</v>
          </cell>
          <cell r="G194">
            <v>5.8470000000000001E-2</v>
          </cell>
          <cell r="H194">
            <v>0</v>
          </cell>
          <cell r="I194">
            <v>0</v>
          </cell>
          <cell r="L194">
            <v>2.215E-2</v>
          </cell>
          <cell r="Q194">
            <v>0</v>
          </cell>
          <cell r="R194">
            <v>0</v>
          </cell>
          <cell r="S194">
            <v>0</v>
          </cell>
        </row>
        <row r="195">
          <cell r="E195" t="str">
            <v>20130101LGMLE573</v>
          </cell>
          <cell r="F195">
            <v>3.25</v>
          </cell>
          <cell r="G195">
            <v>7.0440000000000003E-2</v>
          </cell>
          <cell r="H195">
            <v>0</v>
          </cell>
          <cell r="I195">
            <v>0</v>
          </cell>
          <cell r="L195">
            <v>2.215E-2</v>
          </cell>
          <cell r="Q195">
            <v>0</v>
          </cell>
          <cell r="R195">
            <v>0</v>
          </cell>
          <cell r="S195">
            <v>0</v>
          </cell>
        </row>
        <row r="196">
          <cell r="E196" t="str">
            <v>20130101LGMLE574</v>
          </cell>
          <cell r="F196">
            <v>3.25</v>
          </cell>
          <cell r="G196">
            <v>7.0440000000000003E-2</v>
          </cell>
          <cell r="H196">
            <v>0</v>
          </cell>
          <cell r="I196">
            <v>0</v>
          </cell>
          <cell r="L196">
            <v>2.215E-2</v>
          </cell>
          <cell r="Q196">
            <v>0</v>
          </cell>
          <cell r="R196">
            <v>0</v>
          </cell>
          <cell r="S196">
            <v>0</v>
          </cell>
        </row>
        <row r="197">
          <cell r="E197" t="str">
            <v>20130101LGMLE575</v>
          </cell>
          <cell r="F197">
            <v>3.25</v>
          </cell>
          <cell r="G197">
            <v>7.0440000000000003E-2</v>
          </cell>
          <cell r="H197">
            <v>0</v>
          </cell>
          <cell r="I197">
            <v>0</v>
          </cell>
          <cell r="L197">
            <v>2.215E-2</v>
          </cell>
          <cell r="Q197">
            <v>0</v>
          </cell>
          <cell r="R197">
            <v>0</v>
          </cell>
          <cell r="S197">
            <v>0</v>
          </cell>
        </row>
        <row r="198">
          <cell r="E198" t="str">
            <v>20130101LGMLE577</v>
          </cell>
          <cell r="F198">
            <v>3.25</v>
          </cell>
          <cell r="G198">
            <v>7.0440000000000003E-2</v>
          </cell>
          <cell r="H198">
            <v>0</v>
          </cell>
          <cell r="I198">
            <v>0</v>
          </cell>
          <cell r="L198">
            <v>2.215E-2</v>
          </cell>
          <cell r="Q198">
            <v>0</v>
          </cell>
          <cell r="R198">
            <v>0</v>
          </cell>
          <cell r="S198">
            <v>0</v>
          </cell>
        </row>
        <row r="199">
          <cell r="E199" t="str">
            <v>20130101LGINE599</v>
          </cell>
          <cell r="F199">
            <v>0</v>
          </cell>
          <cell r="G199">
            <v>3.2300000000000002E-2</v>
          </cell>
          <cell r="H199">
            <v>0</v>
          </cell>
          <cell r="I199">
            <v>0</v>
          </cell>
          <cell r="L199">
            <v>2.215E-2</v>
          </cell>
          <cell r="Q199">
            <v>0</v>
          </cell>
          <cell r="R199">
            <v>12.35</v>
          </cell>
          <cell r="S199">
            <v>14.67</v>
          </cell>
        </row>
        <row r="200">
          <cell r="E200" t="str">
            <v>20130101LGCME671</v>
          </cell>
          <cell r="F200">
            <v>0</v>
          </cell>
          <cell r="G200">
            <v>3.1919999999999997E-2</v>
          </cell>
          <cell r="H200">
            <v>0</v>
          </cell>
          <cell r="I200">
            <v>0</v>
          </cell>
          <cell r="L200">
            <v>2.215E-2</v>
          </cell>
          <cell r="Q200">
            <v>0</v>
          </cell>
          <cell r="R200">
            <v>10</v>
          </cell>
          <cell r="S200">
            <v>10</v>
          </cell>
        </row>
        <row r="201">
          <cell r="E201" t="str">
            <v>20130101LGRSE543</v>
          </cell>
          <cell r="F201">
            <v>10.75</v>
          </cell>
          <cell r="G201">
            <v>5.1830000000000001E-2</v>
          </cell>
          <cell r="H201">
            <v>7.2620000000000004E-2</v>
          </cell>
          <cell r="I201">
            <v>0.13814000000000001</v>
          </cell>
          <cell r="L201">
            <v>2.215E-2</v>
          </cell>
          <cell r="Q201">
            <v>0</v>
          </cell>
          <cell r="R201">
            <v>0</v>
          </cell>
          <cell r="S201">
            <v>0</v>
          </cell>
        </row>
        <row r="202">
          <cell r="E202" t="str">
            <v>20130701LGRSE411</v>
          </cell>
          <cell r="F202">
            <v>0</v>
          </cell>
          <cell r="G202">
            <v>7.9490000000000005E-2</v>
          </cell>
          <cell r="H202">
            <v>0</v>
          </cell>
          <cell r="I202">
            <v>0</v>
          </cell>
          <cell r="L202">
            <v>2.725E-2</v>
          </cell>
          <cell r="Q202">
            <v>0</v>
          </cell>
          <cell r="R202">
            <v>0</v>
          </cell>
          <cell r="S202">
            <v>0</v>
          </cell>
        </row>
        <row r="203">
          <cell r="E203" t="str">
            <v>20130701LGCME451</v>
          </cell>
          <cell r="F203">
            <v>0</v>
          </cell>
          <cell r="G203">
            <v>8.9760000000000006E-2</v>
          </cell>
          <cell r="H203">
            <v>0</v>
          </cell>
          <cell r="I203">
            <v>0</v>
          </cell>
          <cell r="L203">
            <v>2.725E-2</v>
          </cell>
          <cell r="Q203">
            <v>0</v>
          </cell>
          <cell r="R203">
            <v>0</v>
          </cell>
          <cell r="S203">
            <v>0</v>
          </cell>
        </row>
        <row r="204">
          <cell r="E204" t="str">
            <v>20130701LGRSE511</v>
          </cell>
          <cell r="F204">
            <v>10.75</v>
          </cell>
          <cell r="G204">
            <v>7.9490000000000005E-2</v>
          </cell>
          <cell r="H204">
            <v>0</v>
          </cell>
          <cell r="I204">
            <v>0</v>
          </cell>
          <cell r="L204">
            <v>2.725E-2</v>
          </cell>
          <cell r="Q204">
            <v>0</v>
          </cell>
          <cell r="R204">
            <v>0</v>
          </cell>
          <cell r="S204">
            <v>0</v>
          </cell>
        </row>
        <row r="205">
          <cell r="E205" t="str">
            <v>20130701LGRSE519</v>
          </cell>
          <cell r="F205">
            <v>10.75</v>
          </cell>
          <cell r="G205">
            <v>7.9490000000000005E-2</v>
          </cell>
          <cell r="H205">
            <v>0</v>
          </cell>
          <cell r="I205">
            <v>0</v>
          </cell>
          <cell r="L205">
            <v>2.725E-2</v>
          </cell>
          <cell r="Q205">
            <v>0</v>
          </cell>
          <cell r="R205">
            <v>0</v>
          </cell>
          <cell r="S205">
            <v>0</v>
          </cell>
        </row>
        <row r="206">
          <cell r="E206" t="str">
            <v>20130701LGRSE540</v>
          </cell>
          <cell r="F206">
            <v>10.75</v>
          </cell>
          <cell r="G206">
            <v>7.9490000000000005E-2</v>
          </cell>
          <cell r="H206">
            <v>0</v>
          </cell>
          <cell r="I206">
            <v>0</v>
          </cell>
          <cell r="L206">
            <v>2.725E-2</v>
          </cell>
          <cell r="Q206">
            <v>0</v>
          </cell>
          <cell r="R206">
            <v>0</v>
          </cell>
          <cell r="S206">
            <v>0</v>
          </cell>
        </row>
        <row r="207">
          <cell r="E207" t="str">
            <v>20130701LGCME550</v>
          </cell>
          <cell r="F207">
            <v>20</v>
          </cell>
          <cell r="G207">
            <v>8.9760000000000006E-2</v>
          </cell>
          <cell r="H207">
            <v>0</v>
          </cell>
          <cell r="I207">
            <v>0</v>
          </cell>
          <cell r="L207">
            <v>2.725E-2</v>
          </cell>
          <cell r="Q207">
            <v>0</v>
          </cell>
          <cell r="R207">
            <v>0</v>
          </cell>
          <cell r="S207">
            <v>0</v>
          </cell>
        </row>
        <row r="208">
          <cell r="E208" t="str">
            <v>20130701LGCME551</v>
          </cell>
          <cell r="F208">
            <v>20</v>
          </cell>
          <cell r="G208">
            <v>8.9760000000000006E-2</v>
          </cell>
          <cell r="H208">
            <v>0</v>
          </cell>
          <cell r="I208">
            <v>0</v>
          </cell>
          <cell r="L208">
            <v>2.725E-2</v>
          </cell>
          <cell r="Q208">
            <v>0</v>
          </cell>
          <cell r="R208">
            <v>0</v>
          </cell>
          <cell r="S208">
            <v>0</v>
          </cell>
        </row>
        <row r="209">
          <cell r="E209" t="str">
            <v>20130701LGCME551UM</v>
          </cell>
          <cell r="F209">
            <v>20</v>
          </cell>
          <cell r="G209">
            <v>8.9760000000000006E-2</v>
          </cell>
          <cell r="H209">
            <v>0</v>
          </cell>
          <cell r="I209">
            <v>0</v>
          </cell>
          <cell r="L209">
            <v>2.725E-2</v>
          </cell>
          <cell r="Q209">
            <v>0</v>
          </cell>
          <cell r="R209">
            <v>0</v>
          </cell>
          <cell r="S209">
            <v>0</v>
          </cell>
        </row>
        <row r="210">
          <cell r="E210" t="str">
            <v>20130701LGCME557</v>
          </cell>
          <cell r="F210">
            <v>20</v>
          </cell>
          <cell r="G210">
            <v>8.9760000000000006E-2</v>
          </cell>
          <cell r="H210">
            <v>0</v>
          </cell>
          <cell r="I210">
            <v>0</v>
          </cell>
          <cell r="L210">
            <v>2.725E-2</v>
          </cell>
          <cell r="Q210">
            <v>0</v>
          </cell>
          <cell r="R210">
            <v>0</v>
          </cell>
          <cell r="S210">
            <v>0</v>
          </cell>
        </row>
        <row r="211">
          <cell r="E211" t="str">
            <v>20130701LGCME552</v>
          </cell>
          <cell r="F211">
            <v>0</v>
          </cell>
          <cell r="G211">
            <v>8.9760000000000006E-2</v>
          </cell>
          <cell r="H211">
            <v>0</v>
          </cell>
          <cell r="I211">
            <v>0</v>
          </cell>
          <cell r="L211">
            <v>2.725E-2</v>
          </cell>
          <cell r="Q211">
            <v>0</v>
          </cell>
          <cell r="R211">
            <v>0</v>
          </cell>
          <cell r="S211">
            <v>0</v>
          </cell>
        </row>
        <row r="212">
          <cell r="E212" t="str">
            <v>20130701LGCME650</v>
          </cell>
          <cell r="F212">
            <v>35</v>
          </cell>
          <cell r="G212">
            <v>8.9760000000000006E-2</v>
          </cell>
          <cell r="H212">
            <v>0</v>
          </cell>
          <cell r="I212">
            <v>0</v>
          </cell>
          <cell r="L212">
            <v>2.725E-2</v>
          </cell>
          <cell r="Q212">
            <v>0</v>
          </cell>
          <cell r="R212">
            <v>0</v>
          </cell>
          <cell r="S212">
            <v>0</v>
          </cell>
        </row>
        <row r="213">
          <cell r="E213" t="str">
            <v>20130701LGCME651</v>
          </cell>
          <cell r="F213">
            <v>35</v>
          </cell>
          <cell r="G213">
            <v>8.9760000000000006E-2</v>
          </cell>
          <cell r="H213">
            <v>0</v>
          </cell>
          <cell r="I213">
            <v>0</v>
          </cell>
          <cell r="L213">
            <v>2.725E-2</v>
          </cell>
          <cell r="Q213">
            <v>0</v>
          </cell>
          <cell r="R213">
            <v>0</v>
          </cell>
          <cell r="S213">
            <v>0</v>
          </cell>
        </row>
        <row r="214">
          <cell r="E214" t="str">
            <v>20130701LGCME657</v>
          </cell>
          <cell r="F214">
            <v>35</v>
          </cell>
          <cell r="G214">
            <v>8.9760000000000006E-2</v>
          </cell>
          <cell r="H214">
            <v>0</v>
          </cell>
          <cell r="I214">
            <v>0</v>
          </cell>
          <cell r="L214">
            <v>2.725E-2</v>
          </cell>
          <cell r="Q214">
            <v>0</v>
          </cell>
          <cell r="R214">
            <v>0</v>
          </cell>
          <cell r="S214">
            <v>0</v>
          </cell>
        </row>
        <row r="215">
          <cell r="E215" t="str">
            <v>20130701LGCME652</v>
          </cell>
          <cell r="F215">
            <v>0</v>
          </cell>
          <cell r="G215">
            <v>8.9760000000000006E-2</v>
          </cell>
          <cell r="H215">
            <v>0</v>
          </cell>
          <cell r="I215">
            <v>0</v>
          </cell>
          <cell r="L215">
            <v>2.725E-2</v>
          </cell>
          <cell r="Q215">
            <v>0</v>
          </cell>
          <cell r="R215">
            <v>0</v>
          </cell>
          <cell r="S215">
            <v>0</v>
          </cell>
        </row>
        <row r="216">
          <cell r="E216" t="str">
            <v>20130701LGCME561</v>
          </cell>
          <cell r="F216">
            <v>90</v>
          </cell>
          <cell r="G216">
            <v>4.0599999999999997E-2</v>
          </cell>
          <cell r="H216">
            <v>0</v>
          </cell>
          <cell r="I216">
            <v>0</v>
          </cell>
          <cell r="L216">
            <v>2.725E-2</v>
          </cell>
          <cell r="Q216">
            <v>0</v>
          </cell>
          <cell r="R216">
            <v>13.56</v>
          </cell>
          <cell r="S216">
            <v>15.95</v>
          </cell>
        </row>
        <row r="217">
          <cell r="E217" t="str">
            <v>20130701LGCME563</v>
          </cell>
          <cell r="F217">
            <v>170</v>
          </cell>
          <cell r="G217">
            <v>3.9260000000000003E-2</v>
          </cell>
          <cell r="H217">
            <v>0</v>
          </cell>
          <cell r="I217">
            <v>0</v>
          </cell>
          <cell r="L217">
            <v>2.725E-2</v>
          </cell>
          <cell r="Q217">
            <v>0</v>
          </cell>
          <cell r="R217">
            <v>11.21</v>
          </cell>
          <cell r="S217">
            <v>13.5</v>
          </cell>
        </row>
        <row r="218">
          <cell r="E218" t="str">
            <v>20130701LGCME567</v>
          </cell>
          <cell r="F218">
            <v>90</v>
          </cell>
          <cell r="G218">
            <v>4.0599999999999997E-2</v>
          </cell>
          <cell r="H218">
            <v>0</v>
          </cell>
          <cell r="I218">
            <v>0</v>
          </cell>
          <cell r="L218">
            <v>2.725E-2</v>
          </cell>
          <cell r="Q218">
            <v>0</v>
          </cell>
          <cell r="R218">
            <v>13.56</v>
          </cell>
          <cell r="S218">
            <v>15.95</v>
          </cell>
        </row>
        <row r="219">
          <cell r="E219" t="str">
            <v>20130701LGCME569</v>
          </cell>
          <cell r="F219">
            <v>170</v>
          </cell>
          <cell r="G219">
            <v>3.9260000000000003E-2</v>
          </cell>
          <cell r="H219">
            <v>0</v>
          </cell>
          <cell r="I219">
            <v>0</v>
          </cell>
          <cell r="L219">
            <v>2.725E-2</v>
          </cell>
          <cell r="Q219">
            <v>0</v>
          </cell>
          <cell r="R219">
            <v>11.21</v>
          </cell>
          <cell r="S219">
            <v>13.5</v>
          </cell>
        </row>
        <row r="220">
          <cell r="E220" t="str">
            <v>20130701LGCME591</v>
          </cell>
          <cell r="F220">
            <v>200</v>
          </cell>
          <cell r="G220">
            <v>3.9899999999999998E-2</v>
          </cell>
          <cell r="H220">
            <v>0</v>
          </cell>
          <cell r="I220">
            <v>0</v>
          </cell>
          <cell r="L220">
            <v>2.725E-2</v>
          </cell>
          <cell r="Q220">
            <v>3.85</v>
          </cell>
          <cell r="R220">
            <v>4.3600000000000003</v>
          </cell>
          <cell r="S220">
            <v>5.96</v>
          </cell>
        </row>
        <row r="221">
          <cell r="E221" t="str">
            <v>20130701LGCME593</v>
          </cell>
          <cell r="F221">
            <v>300</v>
          </cell>
          <cell r="G221">
            <v>3.8100000000000002E-2</v>
          </cell>
          <cell r="H221">
            <v>0</v>
          </cell>
          <cell r="I221">
            <v>0</v>
          </cell>
          <cell r="L221">
            <v>2.725E-2</v>
          </cell>
          <cell r="Q221">
            <v>3.85</v>
          </cell>
          <cell r="R221">
            <v>4</v>
          </cell>
          <cell r="S221">
            <v>5.7</v>
          </cell>
        </row>
        <row r="222">
          <cell r="E222" t="str">
            <v>20130701LGINE661</v>
          </cell>
          <cell r="F222">
            <v>90</v>
          </cell>
          <cell r="G222">
            <v>4.0599999999999997E-2</v>
          </cell>
          <cell r="H222">
            <v>0</v>
          </cell>
          <cell r="I222">
            <v>0</v>
          </cell>
          <cell r="L222">
            <v>2.725E-2</v>
          </cell>
          <cell r="Q222">
            <v>0</v>
          </cell>
          <cell r="R222">
            <v>13.56</v>
          </cell>
          <cell r="S222">
            <v>15.95</v>
          </cell>
        </row>
        <row r="223">
          <cell r="E223" t="str">
            <v>20130701LGINE663</v>
          </cell>
          <cell r="F223">
            <v>170</v>
          </cell>
          <cell r="G223">
            <v>3.9260000000000003E-2</v>
          </cell>
          <cell r="H223">
            <v>0</v>
          </cell>
          <cell r="I223">
            <v>0</v>
          </cell>
          <cell r="L223">
            <v>2.725E-2</v>
          </cell>
          <cell r="Q223">
            <v>0</v>
          </cell>
          <cell r="R223">
            <v>11.21</v>
          </cell>
          <cell r="S223">
            <v>13.5</v>
          </cell>
        </row>
        <row r="224">
          <cell r="E224" t="str">
            <v>20130701LGINE691</v>
          </cell>
          <cell r="F224">
            <v>200</v>
          </cell>
          <cell r="G224">
            <v>3.9899999999999998E-2</v>
          </cell>
          <cell r="H224">
            <v>0</v>
          </cell>
          <cell r="I224">
            <v>0</v>
          </cell>
          <cell r="L224">
            <v>2.725E-2</v>
          </cell>
          <cell r="Q224">
            <v>3.85</v>
          </cell>
          <cell r="R224">
            <v>4.3600000000000003</v>
          </cell>
          <cell r="S224">
            <v>5.96</v>
          </cell>
        </row>
        <row r="225">
          <cell r="E225" t="str">
            <v>20130701LGINE693</v>
          </cell>
          <cell r="F225">
            <v>300</v>
          </cell>
          <cell r="G225">
            <v>3.5380000000000002E-2</v>
          </cell>
          <cell r="H225">
            <v>0</v>
          </cell>
          <cell r="I225">
            <v>0</v>
          </cell>
          <cell r="L225">
            <v>2.725E-2</v>
          </cell>
          <cell r="Q225">
            <v>3.5</v>
          </cell>
          <cell r="R225">
            <v>3.66</v>
          </cell>
          <cell r="S225">
            <v>4.5</v>
          </cell>
        </row>
        <row r="226">
          <cell r="E226" t="str">
            <v>20130701LGINE694</v>
          </cell>
          <cell r="F226">
            <v>300</v>
          </cell>
          <cell r="G226">
            <v>3.5380000000000002E-2</v>
          </cell>
          <cell r="H226">
            <v>0</v>
          </cell>
          <cell r="I226">
            <v>0</v>
          </cell>
          <cell r="L226">
            <v>2.725E-2</v>
          </cell>
          <cell r="Q226">
            <v>3.5</v>
          </cell>
          <cell r="R226">
            <v>3.66</v>
          </cell>
          <cell r="S226">
            <v>4.5</v>
          </cell>
        </row>
        <row r="227">
          <cell r="E227" t="str">
            <v>20130701LGINE643</v>
          </cell>
          <cell r="F227">
            <v>750</v>
          </cell>
          <cell r="G227">
            <v>3.61E-2</v>
          </cell>
          <cell r="H227">
            <v>0</v>
          </cell>
          <cell r="I227">
            <v>0</v>
          </cell>
          <cell r="L227">
            <v>2.725E-2</v>
          </cell>
          <cell r="Q227">
            <v>2.65</v>
          </cell>
          <cell r="R227">
            <v>2.9</v>
          </cell>
          <cell r="S227">
            <v>4.45</v>
          </cell>
        </row>
        <row r="228">
          <cell r="E228" t="str">
            <v>20130701LGINE682</v>
          </cell>
          <cell r="F228">
            <v>750</v>
          </cell>
          <cell r="G228">
            <v>3.61E-2</v>
          </cell>
          <cell r="H228">
            <v>0</v>
          </cell>
          <cell r="I228">
            <v>0</v>
          </cell>
          <cell r="L228">
            <v>2.725E-2</v>
          </cell>
          <cell r="Q228">
            <v>1.79</v>
          </cell>
          <cell r="R228">
            <v>1.79</v>
          </cell>
          <cell r="S228">
            <v>2.84</v>
          </cell>
        </row>
        <row r="229">
          <cell r="E229" t="str">
            <v>20130701LGINE683</v>
          </cell>
          <cell r="F229">
            <v>750</v>
          </cell>
          <cell r="G229">
            <v>3.61E-2</v>
          </cell>
          <cell r="H229">
            <v>0</v>
          </cell>
          <cell r="I229">
            <v>0</v>
          </cell>
          <cell r="L229">
            <v>2.725E-2</v>
          </cell>
          <cell r="Q229">
            <v>1.04</v>
          </cell>
          <cell r="R229">
            <v>1.79</v>
          </cell>
          <cell r="S229">
            <v>2.84</v>
          </cell>
        </row>
        <row r="230">
          <cell r="E230" t="str">
            <v>20130701LGMLE570</v>
          </cell>
          <cell r="F230">
            <v>0</v>
          </cell>
          <cell r="G230">
            <v>6.3570000000000002E-2</v>
          </cell>
          <cell r="H230">
            <v>0</v>
          </cell>
          <cell r="I230">
            <v>0</v>
          </cell>
          <cell r="L230">
            <v>2.725E-2</v>
          </cell>
          <cell r="Q230">
            <v>0</v>
          </cell>
          <cell r="R230">
            <v>0</v>
          </cell>
          <cell r="S230">
            <v>0</v>
          </cell>
        </row>
        <row r="231">
          <cell r="E231" t="str">
            <v>20130701LGMLE571</v>
          </cell>
          <cell r="F231">
            <v>0</v>
          </cell>
          <cell r="G231">
            <v>6.3570000000000002E-2</v>
          </cell>
          <cell r="H231">
            <v>0</v>
          </cell>
          <cell r="I231">
            <v>0</v>
          </cell>
          <cell r="L231">
            <v>2.725E-2</v>
          </cell>
          <cell r="Q231">
            <v>0</v>
          </cell>
          <cell r="R231">
            <v>0</v>
          </cell>
          <cell r="S231">
            <v>0</v>
          </cell>
        </row>
        <row r="232">
          <cell r="E232" t="str">
            <v>20130701LGMLE572</v>
          </cell>
          <cell r="F232">
            <v>0</v>
          </cell>
          <cell r="G232">
            <v>6.3570000000000002E-2</v>
          </cell>
          <cell r="H232">
            <v>0</v>
          </cell>
          <cell r="I232">
            <v>0</v>
          </cell>
          <cell r="L232">
            <v>2.725E-2</v>
          </cell>
          <cell r="Q232">
            <v>0</v>
          </cell>
          <cell r="R232">
            <v>0</v>
          </cell>
          <cell r="S232">
            <v>0</v>
          </cell>
        </row>
        <row r="233">
          <cell r="E233" t="str">
            <v>20130701LGMLE573</v>
          </cell>
          <cell r="F233">
            <v>3.25</v>
          </cell>
          <cell r="G233">
            <v>7.5539999999999996E-2</v>
          </cell>
          <cell r="H233">
            <v>0</v>
          </cell>
          <cell r="I233">
            <v>0</v>
          </cell>
          <cell r="L233">
            <v>2.725E-2</v>
          </cell>
          <cell r="Q233">
            <v>0</v>
          </cell>
          <cell r="R233">
            <v>0</v>
          </cell>
          <cell r="S233">
            <v>0</v>
          </cell>
        </row>
        <row r="234">
          <cell r="E234" t="str">
            <v>20130701LGMLE574</v>
          </cell>
          <cell r="F234">
            <v>3.25</v>
          </cell>
          <cell r="G234">
            <v>7.5539999999999996E-2</v>
          </cell>
          <cell r="H234">
            <v>0</v>
          </cell>
          <cell r="I234">
            <v>0</v>
          </cell>
          <cell r="L234">
            <v>2.725E-2</v>
          </cell>
          <cell r="Q234">
            <v>0</v>
          </cell>
          <cell r="R234">
            <v>0</v>
          </cell>
          <cell r="S234">
            <v>0</v>
          </cell>
        </row>
        <row r="235">
          <cell r="E235" t="str">
            <v>20130701LGMLE575</v>
          </cell>
          <cell r="F235">
            <v>3.25</v>
          </cell>
          <cell r="G235">
            <v>7.5539999999999996E-2</v>
          </cell>
          <cell r="H235">
            <v>0</v>
          </cell>
          <cell r="I235">
            <v>0</v>
          </cell>
          <cell r="L235">
            <v>2.725E-2</v>
          </cell>
          <cell r="Q235">
            <v>0</v>
          </cell>
          <cell r="R235">
            <v>0</v>
          </cell>
          <cell r="S235">
            <v>0</v>
          </cell>
        </row>
        <row r="236">
          <cell r="E236" t="str">
            <v>20130701LGMLE577</v>
          </cell>
          <cell r="F236">
            <v>3.25</v>
          </cell>
          <cell r="G236">
            <v>7.5539999999999996E-2</v>
          </cell>
          <cell r="H236">
            <v>0</v>
          </cell>
          <cell r="I236">
            <v>0</v>
          </cell>
          <cell r="L236">
            <v>2.725E-2</v>
          </cell>
          <cell r="Q236">
            <v>0</v>
          </cell>
          <cell r="R236">
            <v>0</v>
          </cell>
          <cell r="S236">
            <v>0</v>
          </cell>
        </row>
        <row r="237">
          <cell r="E237" t="str">
            <v>20130701LGINE599</v>
          </cell>
          <cell r="F237">
            <v>0</v>
          </cell>
          <cell r="G237">
            <v>3.7400000000000003E-2</v>
          </cell>
          <cell r="H237">
            <v>0</v>
          </cell>
          <cell r="I237">
            <v>0</v>
          </cell>
          <cell r="L237">
            <v>2.725E-2</v>
          </cell>
          <cell r="Q237">
            <v>0</v>
          </cell>
          <cell r="R237">
            <v>12.35</v>
          </cell>
          <cell r="S237">
            <v>14.67</v>
          </cell>
        </row>
        <row r="238">
          <cell r="E238" t="str">
            <v>20130701LGCME671</v>
          </cell>
          <cell r="F238">
            <v>0</v>
          </cell>
          <cell r="G238">
            <v>3.7019999999999997E-2</v>
          </cell>
          <cell r="H238">
            <v>0</v>
          </cell>
          <cell r="I238">
            <v>0</v>
          </cell>
          <cell r="L238">
            <v>2.725E-2</v>
          </cell>
          <cell r="Q238">
            <v>0</v>
          </cell>
          <cell r="R238">
            <v>10</v>
          </cell>
          <cell r="S238">
            <v>10</v>
          </cell>
        </row>
        <row r="239">
          <cell r="E239" t="str">
            <v>20130701LGRSE543</v>
          </cell>
          <cell r="F239">
            <v>10.75</v>
          </cell>
          <cell r="G239">
            <v>5.6930000000000001E-2</v>
          </cell>
          <cell r="H239">
            <v>7.7719999999999997E-2</v>
          </cell>
          <cell r="I239">
            <v>0.14324000000000001</v>
          </cell>
          <cell r="L239">
            <v>2.725E-2</v>
          </cell>
          <cell r="Q239">
            <v>0</v>
          </cell>
          <cell r="R239">
            <v>0</v>
          </cell>
          <cell r="S239">
            <v>0</v>
          </cell>
        </row>
        <row r="240">
          <cell r="E240" t="str">
            <v>20140101LGRSE411</v>
          </cell>
          <cell r="F240">
            <v>0</v>
          </cell>
          <cell r="G240">
            <v>8.0760000000000012E-2</v>
          </cell>
          <cell r="H240">
            <v>0</v>
          </cell>
          <cell r="I240">
            <v>0</v>
          </cell>
          <cell r="L240">
            <v>2.725E-2</v>
          </cell>
          <cell r="Q240">
            <v>0</v>
          </cell>
          <cell r="R240">
            <v>0</v>
          </cell>
          <cell r="S240">
            <v>0</v>
          </cell>
        </row>
        <row r="241">
          <cell r="E241" t="str">
            <v>20140101LGCME451</v>
          </cell>
          <cell r="F241">
            <v>0</v>
          </cell>
          <cell r="G241">
            <v>9.1340000000000005E-2</v>
          </cell>
          <cell r="H241">
            <v>0</v>
          </cell>
          <cell r="I241">
            <v>0</v>
          </cell>
          <cell r="L241">
            <v>2.725E-2</v>
          </cell>
          <cell r="Q241">
            <v>0</v>
          </cell>
          <cell r="R241">
            <v>0</v>
          </cell>
          <cell r="S241">
            <v>0</v>
          </cell>
        </row>
        <row r="242">
          <cell r="E242" t="str">
            <v>20140101LGRSE511</v>
          </cell>
          <cell r="F242">
            <v>10.75</v>
          </cell>
          <cell r="G242">
            <v>8.0760000000000012E-2</v>
          </cell>
          <cell r="H242">
            <v>0</v>
          </cell>
          <cell r="I242">
            <v>0</v>
          </cell>
          <cell r="L242">
            <v>2.725E-2</v>
          </cell>
          <cell r="Q242">
            <v>0</v>
          </cell>
          <cell r="R242">
            <v>0</v>
          </cell>
          <cell r="S242">
            <v>0</v>
          </cell>
        </row>
        <row r="243">
          <cell r="E243" t="str">
            <v>20140101LGRSE519</v>
          </cell>
          <cell r="F243">
            <v>10.75</v>
          </cell>
          <cell r="G243">
            <v>8.0760000000000012E-2</v>
          </cell>
          <cell r="H243">
            <v>0</v>
          </cell>
          <cell r="I243">
            <v>0</v>
          </cell>
          <cell r="L243">
            <v>2.725E-2</v>
          </cell>
          <cell r="Q243">
            <v>0</v>
          </cell>
          <cell r="R243">
            <v>0</v>
          </cell>
          <cell r="S243">
            <v>0</v>
          </cell>
        </row>
        <row r="244">
          <cell r="E244" t="str">
            <v>20140101LGRSE540</v>
          </cell>
          <cell r="F244">
            <v>10.75</v>
          </cell>
          <cell r="G244">
            <v>8.0760000000000012E-2</v>
          </cell>
          <cell r="H244">
            <v>0</v>
          </cell>
          <cell r="I244">
            <v>0</v>
          </cell>
          <cell r="L244">
            <v>2.725E-2</v>
          </cell>
          <cell r="Q244">
            <v>0</v>
          </cell>
          <cell r="R244">
            <v>0</v>
          </cell>
          <cell r="S244">
            <v>0</v>
          </cell>
        </row>
        <row r="245">
          <cell r="E245" t="str">
            <v>20140101LGCME550</v>
          </cell>
          <cell r="F245">
            <v>20</v>
          </cell>
          <cell r="G245">
            <v>9.1340000000000005E-2</v>
          </cell>
          <cell r="H245">
            <v>0</v>
          </cell>
          <cell r="I245">
            <v>0</v>
          </cell>
          <cell r="L245">
            <v>2.725E-2</v>
          </cell>
          <cell r="Q245">
            <v>0</v>
          </cell>
          <cell r="R245">
            <v>0</v>
          </cell>
          <cell r="S245">
            <v>0</v>
          </cell>
        </row>
        <row r="246">
          <cell r="E246" t="str">
            <v>20140101LGCME551</v>
          </cell>
          <cell r="F246">
            <v>20</v>
          </cell>
          <cell r="G246">
            <v>9.1340000000000005E-2</v>
          </cell>
          <cell r="H246">
            <v>0</v>
          </cell>
          <cell r="I246">
            <v>0</v>
          </cell>
          <cell r="L246">
            <v>2.725E-2</v>
          </cell>
          <cell r="Q246">
            <v>0</v>
          </cell>
          <cell r="R246">
            <v>0</v>
          </cell>
          <cell r="S246">
            <v>0</v>
          </cell>
        </row>
        <row r="247">
          <cell r="E247" t="str">
            <v>20140101LGCME551UM</v>
          </cell>
          <cell r="F247">
            <v>20</v>
          </cell>
          <cell r="G247">
            <v>9.1340000000000005E-2</v>
          </cell>
          <cell r="H247">
            <v>0</v>
          </cell>
          <cell r="I247">
            <v>0</v>
          </cell>
          <cell r="L247">
            <v>2.725E-2</v>
          </cell>
          <cell r="Q247">
            <v>0</v>
          </cell>
          <cell r="R247">
            <v>0</v>
          </cell>
          <cell r="S247">
            <v>0</v>
          </cell>
        </row>
        <row r="248">
          <cell r="E248" t="str">
            <v>20140101LGCME557</v>
          </cell>
          <cell r="F248">
            <v>20</v>
          </cell>
          <cell r="G248">
            <v>9.1340000000000005E-2</v>
          </cell>
          <cell r="H248">
            <v>0</v>
          </cell>
          <cell r="I248">
            <v>0</v>
          </cell>
          <cell r="L248">
            <v>2.725E-2</v>
          </cell>
          <cell r="Q248">
            <v>0</v>
          </cell>
          <cell r="R248">
            <v>0</v>
          </cell>
          <cell r="S248">
            <v>0</v>
          </cell>
        </row>
        <row r="249">
          <cell r="E249" t="str">
            <v>20140101LGCME552</v>
          </cell>
          <cell r="F249">
            <v>0</v>
          </cell>
          <cell r="G249">
            <v>9.1340000000000005E-2</v>
          </cell>
          <cell r="H249">
            <v>0</v>
          </cell>
          <cell r="I249">
            <v>0</v>
          </cell>
          <cell r="L249">
            <v>2.725E-2</v>
          </cell>
          <cell r="Q249">
            <v>0</v>
          </cell>
          <cell r="R249">
            <v>0</v>
          </cell>
          <cell r="S249">
            <v>0</v>
          </cell>
        </row>
        <row r="250">
          <cell r="E250" t="str">
            <v>20140101LGCME650</v>
          </cell>
          <cell r="F250">
            <v>35</v>
          </cell>
          <cell r="G250">
            <v>9.1340000000000005E-2</v>
          </cell>
          <cell r="H250">
            <v>0</v>
          </cell>
          <cell r="I250">
            <v>0</v>
          </cell>
          <cell r="L250">
            <v>2.725E-2</v>
          </cell>
          <cell r="Q250">
            <v>0</v>
          </cell>
          <cell r="R250">
            <v>0</v>
          </cell>
          <cell r="S250">
            <v>0</v>
          </cell>
        </row>
        <row r="251">
          <cell r="E251" t="str">
            <v>20140101LGCME651</v>
          </cell>
          <cell r="F251">
            <v>35</v>
          </cell>
          <cell r="G251">
            <v>9.1340000000000005E-2</v>
          </cell>
          <cell r="H251">
            <v>0</v>
          </cell>
          <cell r="I251">
            <v>0</v>
          </cell>
          <cell r="L251">
            <v>2.725E-2</v>
          </cell>
          <cell r="Q251">
            <v>0</v>
          </cell>
          <cell r="R251">
            <v>0</v>
          </cell>
          <cell r="S251">
            <v>0</v>
          </cell>
        </row>
        <row r="252">
          <cell r="E252" t="str">
            <v>20140101LGCME657</v>
          </cell>
          <cell r="F252">
            <v>35</v>
          </cell>
          <cell r="G252">
            <v>9.1340000000000005E-2</v>
          </cell>
          <cell r="H252">
            <v>0</v>
          </cell>
          <cell r="I252">
            <v>0</v>
          </cell>
          <cell r="L252">
            <v>2.725E-2</v>
          </cell>
          <cell r="Q252">
            <v>0</v>
          </cell>
          <cell r="R252">
            <v>0</v>
          </cell>
          <cell r="S252">
            <v>0</v>
          </cell>
        </row>
        <row r="253">
          <cell r="E253" t="str">
            <v>20140101LGCME652</v>
          </cell>
          <cell r="F253">
            <v>0</v>
          </cell>
          <cell r="G253">
            <v>9.1340000000000005E-2</v>
          </cell>
          <cell r="H253">
            <v>0</v>
          </cell>
          <cell r="I253">
            <v>0</v>
          </cell>
          <cell r="L253">
            <v>2.725E-2</v>
          </cell>
          <cell r="Q253">
            <v>0</v>
          </cell>
          <cell r="R253">
            <v>0</v>
          </cell>
          <cell r="S253">
            <v>0</v>
          </cell>
        </row>
        <row r="254">
          <cell r="E254" t="str">
            <v>20140101LGCME561</v>
          </cell>
          <cell r="F254">
            <v>90</v>
          </cell>
          <cell r="G254">
            <v>4.0599999999999997E-2</v>
          </cell>
          <cell r="H254">
            <v>0</v>
          </cell>
          <cell r="I254">
            <v>0</v>
          </cell>
          <cell r="L254">
            <v>2.725E-2</v>
          </cell>
          <cell r="Q254">
            <v>0</v>
          </cell>
          <cell r="R254">
            <v>14.010000000000002</v>
          </cell>
          <cell r="S254">
            <v>16.399999999999999</v>
          </cell>
        </row>
        <row r="255">
          <cell r="E255" t="str">
            <v>20140101LGCME563</v>
          </cell>
          <cell r="F255">
            <v>170</v>
          </cell>
          <cell r="G255">
            <v>3.9260000000000003E-2</v>
          </cell>
          <cell r="H255">
            <v>0</v>
          </cell>
          <cell r="I255">
            <v>0</v>
          </cell>
          <cell r="L255">
            <v>2.725E-2</v>
          </cell>
          <cell r="Q255">
            <v>0</v>
          </cell>
          <cell r="R255">
            <v>11.660000000000002</v>
          </cell>
          <cell r="S255">
            <v>13.950000000000001</v>
          </cell>
        </row>
        <row r="256">
          <cell r="E256" t="str">
            <v>20140101LGCME567</v>
          </cell>
          <cell r="F256">
            <v>90</v>
          </cell>
          <cell r="G256">
            <v>4.0599999999999997E-2</v>
          </cell>
          <cell r="H256">
            <v>0</v>
          </cell>
          <cell r="I256">
            <v>0</v>
          </cell>
          <cell r="L256">
            <v>2.725E-2</v>
          </cell>
          <cell r="Q256">
            <v>0</v>
          </cell>
          <cell r="R256">
            <v>14.010000000000002</v>
          </cell>
          <cell r="S256">
            <v>16.399999999999999</v>
          </cell>
        </row>
        <row r="257">
          <cell r="E257" t="str">
            <v>20140101LGCME569</v>
          </cell>
          <cell r="F257">
            <v>170</v>
          </cell>
          <cell r="G257">
            <v>3.9260000000000003E-2</v>
          </cell>
          <cell r="H257">
            <v>0</v>
          </cell>
          <cell r="I257">
            <v>0</v>
          </cell>
          <cell r="L257">
            <v>2.725E-2</v>
          </cell>
          <cell r="Q257">
            <v>0</v>
          </cell>
          <cell r="R257">
            <v>11.660000000000002</v>
          </cell>
          <cell r="S257">
            <v>13.950000000000001</v>
          </cell>
        </row>
        <row r="258">
          <cell r="E258" t="str">
            <v>20140101LGCME591</v>
          </cell>
          <cell r="F258">
            <v>200</v>
          </cell>
          <cell r="G258">
            <v>3.9899999999999998E-2</v>
          </cell>
          <cell r="H258">
            <v>0</v>
          </cell>
          <cell r="I258">
            <v>0</v>
          </cell>
          <cell r="L258">
            <v>2.725E-2</v>
          </cell>
          <cell r="Q258">
            <v>4</v>
          </cell>
          <cell r="R258">
            <v>4.5100000000000007</v>
          </cell>
          <cell r="S258">
            <v>6.11</v>
          </cell>
        </row>
        <row r="259">
          <cell r="E259" t="str">
            <v>20140101LGCME593</v>
          </cell>
          <cell r="F259">
            <v>300</v>
          </cell>
          <cell r="G259">
            <v>3.8100000000000002E-2</v>
          </cell>
          <cell r="H259">
            <v>0</v>
          </cell>
          <cell r="I259">
            <v>0</v>
          </cell>
          <cell r="L259">
            <v>2.725E-2</v>
          </cell>
          <cell r="Q259">
            <v>3.9800000000000004</v>
          </cell>
          <cell r="R259">
            <v>4.13</v>
          </cell>
          <cell r="S259">
            <v>5.83</v>
          </cell>
        </row>
        <row r="260">
          <cell r="E260" t="str">
            <v>20140101LGINE661</v>
          </cell>
          <cell r="F260">
            <v>90</v>
          </cell>
          <cell r="G260">
            <v>4.0599999999999997E-2</v>
          </cell>
          <cell r="H260">
            <v>0</v>
          </cell>
          <cell r="I260">
            <v>0</v>
          </cell>
          <cell r="L260">
            <v>2.725E-2</v>
          </cell>
          <cell r="Q260">
            <v>0</v>
          </cell>
          <cell r="R260">
            <v>14.010000000000002</v>
          </cell>
          <cell r="S260">
            <v>16.399999999999999</v>
          </cell>
        </row>
        <row r="261">
          <cell r="E261" t="str">
            <v>20140101LGINE663</v>
          </cell>
          <cell r="F261">
            <v>170</v>
          </cell>
          <cell r="G261">
            <v>3.9260000000000003E-2</v>
          </cell>
          <cell r="H261">
            <v>0</v>
          </cell>
          <cell r="I261">
            <v>0</v>
          </cell>
          <cell r="L261">
            <v>2.725E-2</v>
          </cell>
          <cell r="Q261">
            <v>0</v>
          </cell>
          <cell r="R261">
            <v>11.660000000000002</v>
          </cell>
          <cell r="S261">
            <v>13.950000000000001</v>
          </cell>
        </row>
        <row r="262">
          <cell r="E262" t="str">
            <v>20140101LGINE691</v>
          </cell>
          <cell r="F262">
            <v>200</v>
          </cell>
          <cell r="G262">
            <v>3.9899999999999998E-2</v>
          </cell>
          <cell r="H262">
            <v>0</v>
          </cell>
          <cell r="I262">
            <v>0</v>
          </cell>
          <cell r="L262">
            <v>2.725E-2</v>
          </cell>
          <cell r="Q262">
            <v>4</v>
          </cell>
          <cell r="R262">
            <v>4.5100000000000007</v>
          </cell>
          <cell r="S262">
            <v>6.11</v>
          </cell>
        </row>
        <row r="263">
          <cell r="E263" t="str">
            <v>20140101LGINE693</v>
          </cell>
          <cell r="F263">
            <v>300</v>
          </cell>
          <cell r="G263">
            <v>3.5380000000000002E-2</v>
          </cell>
          <cell r="H263">
            <v>0</v>
          </cell>
          <cell r="I263">
            <v>0</v>
          </cell>
          <cell r="L263">
            <v>2.725E-2</v>
          </cell>
          <cell r="Q263">
            <v>3.6300000000000003</v>
          </cell>
          <cell r="R263">
            <v>3.7900000000000005</v>
          </cell>
          <cell r="S263">
            <v>4.63</v>
          </cell>
        </row>
        <row r="264">
          <cell r="E264" t="str">
            <v>20140101LGINE694</v>
          </cell>
          <cell r="F264">
            <v>300</v>
          </cell>
          <cell r="G264">
            <v>3.5380000000000002E-2</v>
          </cell>
          <cell r="H264">
            <v>0</v>
          </cell>
          <cell r="I264">
            <v>0</v>
          </cell>
          <cell r="L264">
            <v>2.725E-2</v>
          </cell>
          <cell r="Q264">
            <v>3.6300000000000003</v>
          </cell>
          <cell r="R264">
            <v>3.7900000000000005</v>
          </cell>
          <cell r="S264">
            <v>4.63</v>
          </cell>
        </row>
        <row r="265">
          <cell r="E265" t="str">
            <v>20140101LGINE643</v>
          </cell>
          <cell r="F265">
            <v>750</v>
          </cell>
          <cell r="G265">
            <v>3.61E-2</v>
          </cell>
          <cell r="H265">
            <v>0</v>
          </cell>
          <cell r="I265">
            <v>0</v>
          </cell>
          <cell r="L265">
            <v>2.725E-2</v>
          </cell>
          <cell r="Q265">
            <v>2.75</v>
          </cell>
          <cell r="R265">
            <v>3</v>
          </cell>
          <cell r="S265">
            <v>4.5500000000000007</v>
          </cell>
        </row>
        <row r="266">
          <cell r="E266" t="str">
            <v>20140101LGINE682</v>
          </cell>
          <cell r="F266">
            <v>750</v>
          </cell>
          <cell r="G266">
            <v>3.61E-2</v>
          </cell>
          <cell r="H266">
            <v>0</v>
          </cell>
          <cell r="I266">
            <v>0</v>
          </cell>
          <cell r="L266">
            <v>2.725E-2</v>
          </cell>
          <cell r="Q266">
            <v>1.8900000000000001</v>
          </cell>
          <cell r="R266">
            <v>1.8900000000000001</v>
          </cell>
          <cell r="S266">
            <v>2.94</v>
          </cell>
        </row>
        <row r="267">
          <cell r="E267" t="str">
            <v>20140101LGINE683</v>
          </cell>
          <cell r="F267">
            <v>750</v>
          </cell>
          <cell r="G267">
            <v>3.61E-2</v>
          </cell>
          <cell r="H267">
            <v>0</v>
          </cell>
          <cell r="I267">
            <v>0</v>
          </cell>
          <cell r="L267">
            <v>2.725E-2</v>
          </cell>
          <cell r="Q267">
            <v>1.1400000000000001</v>
          </cell>
          <cell r="R267">
            <v>1.8900000000000001</v>
          </cell>
          <cell r="S267">
            <v>2.94</v>
          </cell>
        </row>
        <row r="268">
          <cell r="E268" t="str">
            <v>20140101LGMLE570</v>
          </cell>
          <cell r="F268">
            <v>0</v>
          </cell>
          <cell r="G268">
            <v>6.4610000000000001E-2</v>
          </cell>
          <cell r="H268">
            <v>0</v>
          </cell>
          <cell r="I268">
            <v>0</v>
          </cell>
          <cell r="L268">
            <v>2.725E-2</v>
          </cell>
          <cell r="Q268">
            <v>0</v>
          </cell>
          <cell r="R268">
            <v>0</v>
          </cell>
          <cell r="S268">
            <v>0</v>
          </cell>
        </row>
        <row r="269">
          <cell r="E269" t="str">
            <v>20140101LGMLE571</v>
          </cell>
          <cell r="F269">
            <v>0</v>
          </cell>
          <cell r="G269">
            <v>6.4610000000000001E-2</v>
          </cell>
          <cell r="H269">
            <v>0</v>
          </cell>
          <cell r="I269">
            <v>0</v>
          </cell>
          <cell r="L269">
            <v>2.725E-2</v>
          </cell>
          <cell r="Q269">
            <v>0</v>
          </cell>
          <cell r="R269">
            <v>0</v>
          </cell>
          <cell r="S269">
            <v>0</v>
          </cell>
        </row>
        <row r="270">
          <cell r="E270" t="str">
            <v>20140101LGMLE572</v>
          </cell>
          <cell r="F270">
            <v>0</v>
          </cell>
          <cell r="G270">
            <v>6.4610000000000001E-2</v>
          </cell>
          <cell r="H270">
            <v>0</v>
          </cell>
          <cell r="I270">
            <v>0</v>
          </cell>
          <cell r="L270">
            <v>2.725E-2</v>
          </cell>
          <cell r="Q270">
            <v>0</v>
          </cell>
          <cell r="R270">
            <v>0</v>
          </cell>
          <cell r="S270">
            <v>0</v>
          </cell>
        </row>
        <row r="271">
          <cell r="E271" t="str">
            <v>20140101LGMLE573</v>
          </cell>
          <cell r="F271">
            <v>3.25</v>
          </cell>
          <cell r="G271">
            <v>7.6579999999999995E-2</v>
          </cell>
          <cell r="H271">
            <v>0</v>
          </cell>
          <cell r="I271">
            <v>0</v>
          </cell>
          <cell r="L271">
            <v>2.725E-2</v>
          </cell>
          <cell r="Q271">
            <v>0</v>
          </cell>
          <cell r="R271">
            <v>0</v>
          </cell>
          <cell r="S271">
            <v>0</v>
          </cell>
        </row>
        <row r="272">
          <cell r="E272" t="str">
            <v>20140101LGMLE574</v>
          </cell>
          <cell r="F272">
            <v>3.25</v>
          </cell>
          <cell r="G272">
            <v>7.6579999999999995E-2</v>
          </cell>
          <cell r="H272">
            <v>0</v>
          </cell>
          <cell r="I272">
            <v>0</v>
          </cell>
          <cell r="L272">
            <v>2.725E-2</v>
          </cell>
          <cell r="Q272">
            <v>0</v>
          </cell>
          <cell r="R272">
            <v>0</v>
          </cell>
          <cell r="S272">
            <v>0</v>
          </cell>
        </row>
        <row r="273">
          <cell r="E273" t="str">
            <v>20140101LGMLE575</v>
          </cell>
          <cell r="F273">
            <v>3.25</v>
          </cell>
          <cell r="G273">
            <v>7.6579999999999995E-2</v>
          </cell>
          <cell r="H273">
            <v>0</v>
          </cell>
          <cell r="I273">
            <v>0</v>
          </cell>
          <cell r="L273">
            <v>2.725E-2</v>
          </cell>
          <cell r="Q273">
            <v>0</v>
          </cell>
          <cell r="R273">
            <v>0</v>
          </cell>
          <cell r="S273">
            <v>0</v>
          </cell>
        </row>
        <row r="274">
          <cell r="E274" t="str">
            <v>20140101LGMLE577</v>
          </cell>
          <cell r="F274">
            <v>3.25</v>
          </cell>
          <cell r="G274">
            <v>7.6579999999999995E-2</v>
          </cell>
          <cell r="H274">
            <v>0</v>
          </cell>
          <cell r="I274">
            <v>0</v>
          </cell>
          <cell r="L274">
            <v>2.725E-2</v>
          </cell>
          <cell r="Q274">
            <v>0</v>
          </cell>
          <cell r="R274">
            <v>0</v>
          </cell>
          <cell r="S274">
            <v>0</v>
          </cell>
        </row>
        <row r="275">
          <cell r="E275" t="str">
            <v>20140101LGINE599</v>
          </cell>
          <cell r="F275">
            <v>0</v>
          </cell>
          <cell r="G275">
            <v>3.7400000000000003E-2</v>
          </cell>
          <cell r="H275">
            <v>0</v>
          </cell>
          <cell r="I275">
            <v>0</v>
          </cell>
          <cell r="L275">
            <v>2.725E-2</v>
          </cell>
          <cell r="Q275">
            <v>0</v>
          </cell>
          <cell r="R275">
            <v>12.72</v>
          </cell>
          <cell r="S275">
            <v>15.040000000000001</v>
          </cell>
        </row>
        <row r="276">
          <cell r="E276" t="str">
            <v>20140101LGCME671</v>
          </cell>
          <cell r="F276">
            <v>0</v>
          </cell>
          <cell r="G276">
            <v>3.7019999999999997E-2</v>
          </cell>
          <cell r="H276">
            <v>0</v>
          </cell>
          <cell r="I276">
            <v>0</v>
          </cell>
          <cell r="L276">
            <v>2.725E-2</v>
          </cell>
          <cell r="Q276">
            <v>0</v>
          </cell>
          <cell r="R276">
            <v>10.35</v>
          </cell>
          <cell r="S276">
            <v>10.35</v>
          </cell>
        </row>
        <row r="277">
          <cell r="E277" t="str">
            <v>20140101LGRSE543</v>
          </cell>
          <cell r="F277">
            <v>10.75</v>
          </cell>
          <cell r="G277">
            <v>5.8200000000000002E-2</v>
          </cell>
          <cell r="H277">
            <v>7.8990000000000005E-2</v>
          </cell>
          <cell r="I277">
            <v>0.14451000000000003</v>
          </cell>
          <cell r="L277">
            <v>2.725E-2</v>
          </cell>
          <cell r="Q277">
            <v>0</v>
          </cell>
          <cell r="R277">
            <v>0</v>
          </cell>
          <cell r="S277">
            <v>0</v>
          </cell>
        </row>
        <row r="278">
          <cell r="E278" t="str">
            <v>20140101LGRSE547</v>
          </cell>
          <cell r="F278">
            <v>10.75</v>
          </cell>
          <cell r="G278">
            <v>5.8200000000000002E-2</v>
          </cell>
          <cell r="H278">
            <v>7.8990000000000005E-2</v>
          </cell>
          <cell r="I278">
            <v>0.14451000000000003</v>
          </cell>
          <cell r="L278">
            <v>2.725E-2</v>
          </cell>
          <cell r="Q278">
            <v>0</v>
          </cell>
          <cell r="R278">
            <v>0</v>
          </cell>
          <cell r="S278">
            <v>0</v>
          </cell>
        </row>
        <row r="279">
          <cell r="E279" t="str">
            <v>20150701LGRSE411</v>
          </cell>
          <cell r="F279">
            <v>0</v>
          </cell>
          <cell r="G279">
            <v>8.0820000000000003E-2</v>
          </cell>
          <cell r="H279">
            <v>0</v>
          </cell>
          <cell r="I279">
            <v>0</v>
          </cell>
          <cell r="L279">
            <v>2.725E-2</v>
          </cell>
          <cell r="Q279">
            <v>0</v>
          </cell>
          <cell r="R279">
            <v>0</v>
          </cell>
          <cell r="S279">
            <v>0</v>
          </cell>
        </row>
        <row r="280">
          <cell r="E280" t="str">
            <v>20150701LGCME451</v>
          </cell>
          <cell r="F280">
            <v>0</v>
          </cell>
          <cell r="G280">
            <v>8.9480000000000004E-2</v>
          </cell>
          <cell r="H280">
            <v>0</v>
          </cell>
          <cell r="I280">
            <v>0</v>
          </cell>
          <cell r="L280">
            <v>2.725E-2</v>
          </cell>
          <cell r="Q280">
            <v>0</v>
          </cell>
          <cell r="R280">
            <v>0</v>
          </cell>
          <cell r="S280">
            <v>0</v>
          </cell>
        </row>
        <row r="281">
          <cell r="E281" t="str">
            <v>20150701LGRSE511</v>
          </cell>
          <cell r="F281">
            <v>10.75</v>
          </cell>
          <cell r="G281">
            <v>8.0820000000000003E-2</v>
          </cell>
          <cell r="H281">
            <v>0</v>
          </cell>
          <cell r="I281">
            <v>0</v>
          </cell>
          <cell r="L281">
            <v>2.725E-2</v>
          </cell>
          <cell r="Q281">
            <v>0</v>
          </cell>
          <cell r="R281">
            <v>0</v>
          </cell>
          <cell r="S281">
            <v>0</v>
          </cell>
        </row>
        <row r="282">
          <cell r="E282" t="str">
            <v>20150701LGRSE519</v>
          </cell>
          <cell r="F282">
            <v>10.75</v>
          </cell>
          <cell r="G282">
            <v>8.0820000000000003E-2</v>
          </cell>
          <cell r="H282">
            <v>0</v>
          </cell>
          <cell r="I282">
            <v>0</v>
          </cell>
          <cell r="L282">
            <v>2.725E-2</v>
          </cell>
          <cell r="Q282">
            <v>0</v>
          </cell>
          <cell r="R282">
            <v>0</v>
          </cell>
          <cell r="S282">
            <v>0</v>
          </cell>
        </row>
        <row r="283">
          <cell r="E283" t="str">
            <v>20150701LGRSE540</v>
          </cell>
          <cell r="F283">
            <v>10.75</v>
          </cell>
          <cell r="G283">
            <v>8.0820000000000003E-2</v>
          </cell>
          <cell r="H283">
            <v>0</v>
          </cell>
          <cell r="I283">
            <v>0</v>
          </cell>
          <cell r="L283">
            <v>2.725E-2</v>
          </cell>
          <cell r="Q283">
            <v>0</v>
          </cell>
          <cell r="R283">
            <v>0</v>
          </cell>
          <cell r="S283">
            <v>0</v>
          </cell>
        </row>
        <row r="284">
          <cell r="E284" t="str">
            <v>20150701LGCME550</v>
          </cell>
          <cell r="F284">
            <v>25</v>
          </cell>
          <cell r="G284">
            <v>8.9480000000000004E-2</v>
          </cell>
          <cell r="H284">
            <v>0</v>
          </cell>
          <cell r="I284">
            <v>0</v>
          </cell>
          <cell r="L284">
            <v>2.725E-2</v>
          </cell>
          <cell r="Q284">
            <v>0</v>
          </cell>
          <cell r="R284">
            <v>0</v>
          </cell>
          <cell r="S284">
            <v>0</v>
          </cell>
        </row>
        <row r="285">
          <cell r="E285" t="str">
            <v>20150701LGCME551</v>
          </cell>
          <cell r="F285">
            <v>25</v>
          </cell>
          <cell r="G285">
            <v>8.9480000000000004E-2</v>
          </cell>
          <cell r="H285">
            <v>0</v>
          </cell>
          <cell r="I285">
            <v>0</v>
          </cell>
          <cell r="L285">
            <v>2.725E-2</v>
          </cell>
          <cell r="Q285">
            <v>0</v>
          </cell>
          <cell r="R285">
            <v>0</v>
          </cell>
          <cell r="S285">
            <v>0</v>
          </cell>
        </row>
        <row r="286">
          <cell r="E286" t="str">
            <v>20150701LGCME551UM</v>
          </cell>
          <cell r="F286">
            <v>25</v>
          </cell>
          <cell r="G286">
            <v>8.9480000000000004E-2</v>
          </cell>
          <cell r="H286">
            <v>0</v>
          </cell>
          <cell r="I286">
            <v>0</v>
          </cell>
          <cell r="L286">
            <v>2.725E-2</v>
          </cell>
          <cell r="Q286">
            <v>0</v>
          </cell>
          <cell r="R286">
            <v>0</v>
          </cell>
          <cell r="S286">
            <v>0</v>
          </cell>
        </row>
        <row r="287">
          <cell r="E287" t="str">
            <v>20150701LGCME557</v>
          </cell>
          <cell r="F287">
            <v>25</v>
          </cell>
          <cell r="G287">
            <v>8.9480000000000004E-2</v>
          </cell>
          <cell r="H287">
            <v>0</v>
          </cell>
          <cell r="I287">
            <v>0</v>
          </cell>
          <cell r="L287">
            <v>2.725E-2</v>
          </cell>
          <cell r="Q287">
            <v>0</v>
          </cell>
          <cell r="R287">
            <v>0</v>
          </cell>
          <cell r="S287">
            <v>0</v>
          </cell>
        </row>
        <row r="288">
          <cell r="E288" t="str">
            <v>20150701LGCME552</v>
          </cell>
          <cell r="F288">
            <v>0</v>
          </cell>
          <cell r="G288">
            <v>8.9480000000000004E-2</v>
          </cell>
          <cell r="H288">
            <v>0</v>
          </cell>
          <cell r="I288">
            <v>0</v>
          </cell>
          <cell r="L288">
            <v>2.725E-2</v>
          </cell>
          <cell r="Q288">
            <v>0</v>
          </cell>
          <cell r="R288">
            <v>0</v>
          </cell>
          <cell r="S288">
            <v>0</v>
          </cell>
        </row>
        <row r="289">
          <cell r="E289" t="str">
            <v>20150701LGCME650</v>
          </cell>
          <cell r="F289">
            <v>40</v>
          </cell>
          <cell r="G289">
            <v>8.9480000000000004E-2</v>
          </cell>
          <cell r="H289">
            <v>0</v>
          </cell>
          <cell r="I289">
            <v>0</v>
          </cell>
          <cell r="L289">
            <v>2.725E-2</v>
          </cell>
          <cell r="Q289">
            <v>0</v>
          </cell>
          <cell r="R289">
            <v>0</v>
          </cell>
          <cell r="S289">
            <v>0</v>
          </cell>
        </row>
        <row r="290">
          <cell r="E290" t="str">
            <v>20150701LGCME651</v>
          </cell>
          <cell r="F290">
            <v>40</v>
          </cell>
          <cell r="G290">
            <v>8.9480000000000004E-2</v>
          </cell>
          <cell r="H290">
            <v>0</v>
          </cell>
          <cell r="I290">
            <v>0</v>
          </cell>
          <cell r="L290">
            <v>2.725E-2</v>
          </cell>
          <cell r="Q290">
            <v>0</v>
          </cell>
          <cell r="R290">
            <v>0</v>
          </cell>
          <cell r="S290">
            <v>0</v>
          </cell>
        </row>
        <row r="291">
          <cell r="E291" t="str">
            <v>20150701LGCME657</v>
          </cell>
          <cell r="F291">
            <v>40</v>
          </cell>
          <cell r="G291">
            <v>8.9480000000000004E-2</v>
          </cell>
          <cell r="H291">
            <v>0</v>
          </cell>
          <cell r="I291">
            <v>0</v>
          </cell>
          <cell r="L291">
            <v>2.725E-2</v>
          </cell>
          <cell r="Q291">
            <v>0</v>
          </cell>
          <cell r="R291">
            <v>0</v>
          </cell>
          <cell r="S291">
            <v>0</v>
          </cell>
        </row>
        <row r="292">
          <cell r="E292" t="str">
            <v>20150701LGCME652</v>
          </cell>
          <cell r="F292">
            <v>0</v>
          </cell>
          <cell r="G292">
            <v>8.9480000000000004E-2</v>
          </cell>
          <cell r="H292">
            <v>0</v>
          </cell>
          <cell r="I292">
            <v>0</v>
          </cell>
          <cell r="L292">
            <v>2.725E-2</v>
          </cell>
          <cell r="Q292">
            <v>0</v>
          </cell>
          <cell r="R292">
            <v>0</v>
          </cell>
          <cell r="S292">
            <v>0</v>
          </cell>
        </row>
        <row r="293">
          <cell r="E293" t="str">
            <v>20150701LGCME561</v>
          </cell>
          <cell r="F293">
            <v>90</v>
          </cell>
          <cell r="G293">
            <v>4.0710000000000003E-2</v>
          </cell>
          <cell r="H293">
            <v>0</v>
          </cell>
          <cell r="I293">
            <v>0</v>
          </cell>
          <cell r="L293">
            <v>2.725E-2</v>
          </cell>
          <cell r="Q293">
            <v>0</v>
          </cell>
          <cell r="R293">
            <v>13.98</v>
          </cell>
          <cell r="S293">
            <v>16.39</v>
          </cell>
        </row>
        <row r="294">
          <cell r="E294" t="str">
            <v>20150701LGCME563</v>
          </cell>
          <cell r="F294">
            <v>200</v>
          </cell>
          <cell r="G294">
            <v>3.925E-2</v>
          </cell>
          <cell r="H294">
            <v>0</v>
          </cell>
          <cell r="I294">
            <v>0</v>
          </cell>
          <cell r="L294">
            <v>2.725E-2</v>
          </cell>
          <cell r="Q294">
            <v>0</v>
          </cell>
          <cell r="R294">
            <v>11.62</v>
          </cell>
          <cell r="S294">
            <v>13.91</v>
          </cell>
        </row>
        <row r="295">
          <cell r="E295" t="str">
            <v>20150701LGCME567</v>
          </cell>
          <cell r="F295">
            <v>90</v>
          </cell>
          <cell r="G295">
            <v>4.0710000000000003E-2</v>
          </cell>
          <cell r="H295">
            <v>0</v>
          </cell>
          <cell r="I295">
            <v>0</v>
          </cell>
          <cell r="L295">
            <v>2.725E-2</v>
          </cell>
          <cell r="Q295">
            <v>0</v>
          </cell>
          <cell r="R295">
            <v>13.98</v>
          </cell>
          <cell r="S295">
            <v>16.39</v>
          </cell>
        </row>
        <row r="296">
          <cell r="E296" t="str">
            <v>20150701LGCME569</v>
          </cell>
          <cell r="F296">
            <v>200</v>
          </cell>
          <cell r="G296">
            <v>3.925E-2</v>
          </cell>
          <cell r="H296">
            <v>0</v>
          </cell>
          <cell r="I296">
            <v>0</v>
          </cell>
          <cell r="L296">
            <v>2.725E-2</v>
          </cell>
          <cell r="Q296">
            <v>0</v>
          </cell>
          <cell r="R296">
            <v>11.62</v>
          </cell>
          <cell r="S296">
            <v>13.91</v>
          </cell>
        </row>
        <row r="297">
          <cell r="E297" t="str">
            <v>20150701LGCME591</v>
          </cell>
          <cell r="F297">
            <v>200</v>
          </cell>
          <cell r="G297">
            <v>4.0489999999999998E-2</v>
          </cell>
          <cell r="H297">
            <v>0</v>
          </cell>
          <cell r="I297">
            <v>0</v>
          </cell>
          <cell r="L297">
            <v>2.725E-2</v>
          </cell>
          <cell r="Q297">
            <v>3.91</v>
          </cell>
          <cell r="R297">
            <v>4.41</v>
          </cell>
          <cell r="S297">
            <v>6.05</v>
          </cell>
        </row>
        <row r="298">
          <cell r="E298" t="str">
            <v>20150701LGCME593</v>
          </cell>
          <cell r="F298">
            <v>300</v>
          </cell>
          <cell r="G298">
            <v>3.8240000000000003E-2</v>
          </cell>
          <cell r="H298">
            <v>0</v>
          </cell>
          <cell r="I298">
            <v>0</v>
          </cell>
          <cell r="L298">
            <v>2.725E-2</v>
          </cell>
          <cell r="Q298">
            <v>3.24</v>
          </cell>
          <cell r="R298">
            <v>3.4</v>
          </cell>
          <cell r="S298">
            <v>4.75</v>
          </cell>
        </row>
        <row r="299">
          <cell r="E299" t="str">
            <v>20150701LGINE661</v>
          </cell>
          <cell r="F299">
            <v>90</v>
          </cell>
          <cell r="G299">
            <v>4.0710000000000003E-2</v>
          </cell>
          <cell r="H299">
            <v>0</v>
          </cell>
          <cell r="I299">
            <v>0</v>
          </cell>
          <cell r="L299">
            <v>2.725E-2</v>
          </cell>
          <cell r="Q299">
            <v>0</v>
          </cell>
          <cell r="R299">
            <v>13.98</v>
          </cell>
          <cell r="S299">
            <v>16.39</v>
          </cell>
        </row>
        <row r="300">
          <cell r="E300" t="str">
            <v>20150701LGINE663</v>
          </cell>
          <cell r="F300">
            <v>200</v>
          </cell>
          <cell r="G300">
            <v>3.925E-2</v>
          </cell>
          <cell r="H300">
            <v>0</v>
          </cell>
          <cell r="I300">
            <v>0</v>
          </cell>
          <cell r="L300">
            <v>2.725E-2</v>
          </cell>
          <cell r="Q300">
            <v>0</v>
          </cell>
          <cell r="R300">
            <v>11.62</v>
          </cell>
          <cell r="S300">
            <v>13.91</v>
          </cell>
        </row>
        <row r="301">
          <cell r="E301" t="str">
            <v>20150701LGINE691</v>
          </cell>
          <cell r="F301">
            <v>200</v>
          </cell>
          <cell r="G301">
            <v>4.0489999999999998E-2</v>
          </cell>
          <cell r="H301">
            <v>0</v>
          </cell>
          <cell r="I301">
            <v>0</v>
          </cell>
          <cell r="L301">
            <v>2.725E-2</v>
          </cell>
          <cell r="Q301">
            <v>3.91</v>
          </cell>
          <cell r="R301">
            <v>4.41</v>
          </cell>
          <cell r="S301">
            <v>6.05</v>
          </cell>
        </row>
        <row r="302">
          <cell r="E302" t="str">
            <v>20150701LGINE693</v>
          </cell>
          <cell r="F302">
            <v>300</v>
          </cell>
          <cell r="G302">
            <v>3.8240000000000003E-2</v>
          </cell>
          <cell r="H302">
            <v>0</v>
          </cell>
          <cell r="I302">
            <v>0</v>
          </cell>
          <cell r="L302">
            <v>2.725E-2</v>
          </cell>
          <cell r="Q302">
            <v>3.24</v>
          </cell>
          <cell r="R302">
            <v>3.4</v>
          </cell>
          <cell r="S302">
            <v>4.75</v>
          </cell>
        </row>
        <row r="303">
          <cell r="E303" t="str">
            <v>20150701LGINE694</v>
          </cell>
          <cell r="F303">
            <v>300</v>
          </cell>
          <cell r="G303">
            <v>3.8240000000000003E-2</v>
          </cell>
          <cell r="H303">
            <v>0</v>
          </cell>
          <cell r="I303">
            <v>0</v>
          </cell>
          <cell r="L303">
            <v>2.725E-2</v>
          </cell>
          <cell r="Q303">
            <v>3.24</v>
          </cell>
          <cell r="R303">
            <v>3.4</v>
          </cell>
          <cell r="S303">
            <v>4.75</v>
          </cell>
        </row>
        <row r="304">
          <cell r="E304" t="str">
            <v>20150701LGINE643</v>
          </cell>
          <cell r="F304">
            <v>1000</v>
          </cell>
          <cell r="G304">
            <v>3.7109999999999997E-2</v>
          </cell>
          <cell r="H304">
            <v>0</v>
          </cell>
          <cell r="I304">
            <v>0</v>
          </cell>
          <cell r="L304">
            <v>2.725E-2</v>
          </cell>
          <cell r="Q304">
            <v>2.57</v>
          </cell>
          <cell r="R304">
            <v>2.82</v>
          </cell>
          <cell r="S304">
            <v>4.37</v>
          </cell>
        </row>
        <row r="305">
          <cell r="E305" t="str">
            <v>20150701LGINE682</v>
          </cell>
          <cell r="F305">
            <v>1000</v>
          </cell>
          <cell r="G305">
            <v>3.6119999999999999E-2</v>
          </cell>
          <cell r="H305">
            <v>0</v>
          </cell>
          <cell r="I305">
            <v>0</v>
          </cell>
          <cell r="L305">
            <v>2.725E-2</v>
          </cell>
          <cell r="Q305">
            <v>1.89</v>
          </cell>
          <cell r="R305">
            <v>1.89</v>
          </cell>
          <cell r="S305">
            <v>2.94</v>
          </cell>
        </row>
        <row r="306">
          <cell r="E306" t="str">
            <v>20150701LGINE683</v>
          </cell>
          <cell r="F306">
            <v>1000</v>
          </cell>
          <cell r="G306">
            <v>3.6119999999999999E-2</v>
          </cell>
          <cell r="H306">
            <v>0</v>
          </cell>
          <cell r="I306">
            <v>0</v>
          </cell>
          <cell r="L306">
            <v>2.725E-2</v>
          </cell>
          <cell r="Q306">
            <v>1.1399999999999999</v>
          </cell>
          <cell r="R306">
            <v>1.89</v>
          </cell>
          <cell r="S306">
            <v>2.94</v>
          </cell>
        </row>
        <row r="307">
          <cell r="E307" t="str">
            <v>20150701LGMLE570</v>
          </cell>
          <cell r="F307">
            <v>0</v>
          </cell>
          <cell r="H307">
            <v>0</v>
          </cell>
          <cell r="I307">
            <v>0</v>
          </cell>
          <cell r="L307">
            <v>2.725E-2</v>
          </cell>
          <cell r="Q307">
            <v>0</v>
          </cell>
          <cell r="R307">
            <v>0</v>
          </cell>
          <cell r="S307">
            <v>0</v>
          </cell>
        </row>
        <row r="308">
          <cell r="E308" t="str">
            <v>20150701LGMLE571</v>
          </cell>
          <cell r="F308">
            <v>0</v>
          </cell>
          <cell r="H308">
            <v>0</v>
          </cell>
          <cell r="I308">
            <v>0</v>
          </cell>
          <cell r="L308">
            <v>2.725E-2</v>
          </cell>
          <cell r="Q308">
            <v>0</v>
          </cell>
          <cell r="R308">
            <v>0</v>
          </cell>
          <cell r="S308">
            <v>0</v>
          </cell>
        </row>
        <row r="309">
          <cell r="E309" t="str">
            <v>20150701LGMLE572</v>
          </cell>
          <cell r="F309">
            <v>0</v>
          </cell>
          <cell r="H309">
            <v>0</v>
          </cell>
          <cell r="I309">
            <v>0</v>
          </cell>
          <cell r="L309">
            <v>2.725E-2</v>
          </cell>
          <cell r="Q309">
            <v>0</v>
          </cell>
          <cell r="R309">
            <v>0</v>
          </cell>
          <cell r="S309">
            <v>0</v>
          </cell>
        </row>
        <row r="310">
          <cell r="E310" t="str">
            <v>20150701LGMLE573</v>
          </cell>
          <cell r="F310">
            <v>3.25</v>
          </cell>
          <cell r="H310">
            <v>0</v>
          </cell>
          <cell r="I310">
            <v>0</v>
          </cell>
          <cell r="L310">
            <v>2.725E-2</v>
          </cell>
          <cell r="Q310">
            <v>0</v>
          </cell>
          <cell r="R310">
            <v>0</v>
          </cell>
          <cell r="S310">
            <v>0</v>
          </cell>
        </row>
        <row r="311">
          <cell r="E311" t="str">
            <v>20150701LGMLE574</v>
          </cell>
          <cell r="F311">
            <v>3.25</v>
          </cell>
          <cell r="H311">
            <v>0</v>
          </cell>
          <cell r="I311">
            <v>0</v>
          </cell>
          <cell r="L311">
            <v>2.725E-2</v>
          </cell>
          <cell r="Q311">
            <v>0</v>
          </cell>
          <cell r="R311">
            <v>0</v>
          </cell>
          <cell r="S311">
            <v>0</v>
          </cell>
        </row>
        <row r="312">
          <cell r="E312" t="str">
            <v>20150701LGMLE575</v>
          </cell>
          <cell r="F312">
            <v>3.25</v>
          </cell>
          <cell r="H312">
            <v>0</v>
          </cell>
          <cell r="I312">
            <v>0</v>
          </cell>
          <cell r="L312">
            <v>2.725E-2</v>
          </cell>
          <cell r="Q312">
            <v>0</v>
          </cell>
          <cell r="R312">
            <v>0</v>
          </cell>
          <cell r="S312">
            <v>0</v>
          </cell>
        </row>
        <row r="313">
          <cell r="E313" t="str">
            <v>20150701LGMLE577</v>
          </cell>
          <cell r="F313">
            <v>3.25</v>
          </cell>
          <cell r="H313">
            <v>0</v>
          </cell>
          <cell r="I313">
            <v>0</v>
          </cell>
          <cell r="L313">
            <v>2.725E-2</v>
          </cell>
          <cell r="Q313">
            <v>0</v>
          </cell>
          <cell r="R313">
            <v>0</v>
          </cell>
          <cell r="S313">
            <v>0</v>
          </cell>
        </row>
        <row r="314">
          <cell r="E314" t="str">
            <v>20150701LGINE599</v>
          </cell>
          <cell r="F314">
            <v>0</v>
          </cell>
          <cell r="H314">
            <v>0</v>
          </cell>
          <cell r="I314">
            <v>0</v>
          </cell>
          <cell r="L314">
            <v>2.725E-2</v>
          </cell>
          <cell r="Q314">
            <v>0</v>
          </cell>
          <cell r="R314">
            <v>12.72</v>
          </cell>
          <cell r="S314">
            <v>15.040000000000001</v>
          </cell>
        </row>
        <row r="315">
          <cell r="E315" t="str">
            <v>20150701LGCME671</v>
          </cell>
          <cell r="F315">
            <v>0</v>
          </cell>
          <cell r="H315">
            <v>0</v>
          </cell>
          <cell r="I315">
            <v>0</v>
          </cell>
          <cell r="L315">
            <v>2.725E-2</v>
          </cell>
          <cell r="Q315">
            <v>0</v>
          </cell>
          <cell r="R315">
            <v>10.35</v>
          </cell>
          <cell r="S315">
            <v>10.35</v>
          </cell>
        </row>
        <row r="316">
          <cell r="E316" t="str">
            <v>20150701LGRSE521</v>
          </cell>
          <cell r="F316">
            <v>10.75</v>
          </cell>
          <cell r="G316">
            <v>5.5710000000000003E-2</v>
          </cell>
          <cell r="H316">
            <v>0.22706000000000001</v>
          </cell>
          <cell r="I316">
            <v>0</v>
          </cell>
          <cell r="L316">
            <v>2.725E-2</v>
          </cell>
          <cell r="Q316">
            <v>0</v>
          </cell>
          <cell r="R316">
            <v>0</v>
          </cell>
          <cell r="S316">
            <v>0</v>
          </cell>
        </row>
        <row r="317">
          <cell r="E317" t="str">
            <v>20150701LGRSE523</v>
          </cell>
          <cell r="F317">
            <v>10.75</v>
          </cell>
          <cell r="G317">
            <v>4.0079999999999998E-2</v>
          </cell>
          <cell r="H317">
            <v>0</v>
          </cell>
          <cell r="I317">
            <v>0</v>
          </cell>
          <cell r="L317">
            <v>2.725E-2</v>
          </cell>
          <cell r="Q317">
            <v>0</v>
          </cell>
          <cell r="R317">
            <v>3.25</v>
          </cell>
          <cell r="S317">
            <v>12.38</v>
          </cell>
        </row>
        <row r="318">
          <cell r="E318" t="str">
            <v>20150701LGRSE527</v>
          </cell>
          <cell r="F318">
            <v>10.75</v>
          </cell>
          <cell r="G318">
            <v>5.5710000000000003E-2</v>
          </cell>
          <cell r="H318">
            <v>0.22706000000000001</v>
          </cell>
          <cell r="I318">
            <v>0</v>
          </cell>
          <cell r="L318">
            <v>2.725E-2</v>
          </cell>
          <cell r="Q318">
            <v>0</v>
          </cell>
          <cell r="R318">
            <v>0</v>
          </cell>
          <cell r="S318">
            <v>0</v>
          </cell>
        </row>
        <row r="319">
          <cell r="E319" t="str">
            <v>20150701LGRSE529</v>
          </cell>
          <cell r="F319">
            <v>10.75</v>
          </cell>
          <cell r="G319">
            <v>4.0079999999999998E-2</v>
          </cell>
          <cell r="H319">
            <v>0</v>
          </cell>
          <cell r="I319">
            <v>0</v>
          </cell>
          <cell r="L319">
            <v>2.725E-2</v>
          </cell>
          <cell r="Q319">
            <v>0</v>
          </cell>
          <cell r="R319">
            <v>3.25</v>
          </cell>
          <cell r="S319">
            <v>12.38</v>
          </cell>
        </row>
        <row r="320">
          <cell r="E320" t="str">
            <v>20160201LGRSE411</v>
          </cell>
          <cell r="F320">
            <v>0</v>
          </cell>
          <cell r="G320">
            <v>8.6389999999999995E-2</v>
          </cell>
          <cell r="H320">
            <v>0</v>
          </cell>
          <cell r="I320">
            <v>0</v>
          </cell>
          <cell r="L320">
            <v>2.725E-2</v>
          </cell>
          <cell r="Q320">
            <v>0</v>
          </cell>
          <cell r="R320">
            <v>0</v>
          </cell>
          <cell r="S320">
            <v>0</v>
          </cell>
        </row>
        <row r="321">
          <cell r="E321" t="str">
            <v>20160201LGCME451</v>
          </cell>
          <cell r="F321">
            <v>0</v>
          </cell>
          <cell r="G321">
            <v>9.6500000000000002E-2</v>
          </cell>
          <cell r="H321">
            <v>0</v>
          </cell>
          <cell r="I321">
            <v>0</v>
          </cell>
          <cell r="L321">
            <v>2.725E-2</v>
          </cell>
          <cell r="Q321">
            <v>0</v>
          </cell>
          <cell r="R321">
            <v>0</v>
          </cell>
          <cell r="S321">
            <v>0</v>
          </cell>
        </row>
        <row r="322">
          <cell r="E322" t="str">
            <v>20160201LGRSE511</v>
          </cell>
          <cell r="F322">
            <v>10.75</v>
          </cell>
          <cell r="G322">
            <v>8.6389999999999995E-2</v>
          </cell>
          <cell r="H322">
            <v>0</v>
          </cell>
          <cell r="I322">
            <v>0</v>
          </cell>
          <cell r="L322">
            <v>2.725E-2</v>
          </cell>
          <cell r="Q322">
            <v>0</v>
          </cell>
          <cell r="R322">
            <v>0</v>
          </cell>
          <cell r="S322">
            <v>0</v>
          </cell>
        </row>
        <row r="323">
          <cell r="E323" t="str">
            <v>20160201LGRSE519</v>
          </cell>
          <cell r="F323">
            <v>10.75</v>
          </cell>
          <cell r="G323">
            <v>8.6389999999999995E-2</v>
          </cell>
          <cell r="H323">
            <v>0</v>
          </cell>
          <cell r="I323">
            <v>0</v>
          </cell>
          <cell r="L323">
            <v>2.725E-2</v>
          </cell>
          <cell r="Q323">
            <v>0</v>
          </cell>
          <cell r="R323">
            <v>0</v>
          </cell>
          <cell r="S323">
            <v>0</v>
          </cell>
        </row>
        <row r="324">
          <cell r="E324" t="str">
            <v>20160201LGRSE540</v>
          </cell>
          <cell r="F324">
            <v>10.75</v>
          </cell>
          <cell r="G324">
            <v>8.6389999999999995E-2</v>
          </cell>
          <cell r="H324">
            <v>0</v>
          </cell>
          <cell r="I324">
            <v>0</v>
          </cell>
          <cell r="L324">
            <v>2.725E-2</v>
          </cell>
          <cell r="Q324">
            <v>0</v>
          </cell>
          <cell r="R324">
            <v>0</v>
          </cell>
          <cell r="S324">
            <v>0</v>
          </cell>
        </row>
        <row r="325">
          <cell r="E325" t="str">
            <v>20160201LGCME551</v>
          </cell>
          <cell r="F325">
            <v>25</v>
          </cell>
          <cell r="G325">
            <v>9.6500000000000002E-2</v>
          </cell>
          <cell r="H325">
            <v>0</v>
          </cell>
          <cell r="I325">
            <v>0</v>
          </cell>
          <cell r="L325">
            <v>2.725E-2</v>
          </cell>
          <cell r="Q325">
            <v>0</v>
          </cell>
          <cell r="R325">
            <v>0</v>
          </cell>
          <cell r="S325">
            <v>0</v>
          </cell>
        </row>
        <row r="326">
          <cell r="E326" t="str">
            <v>20160201LGCME551DS</v>
          </cell>
          <cell r="F326">
            <v>25</v>
          </cell>
          <cell r="G326">
            <v>9.6500000000000002E-2</v>
          </cell>
          <cell r="H326">
            <v>0</v>
          </cell>
          <cell r="I326">
            <v>0</v>
          </cell>
          <cell r="L326">
            <v>2.725E-2</v>
          </cell>
          <cell r="Q326">
            <v>0</v>
          </cell>
          <cell r="R326">
            <v>0</v>
          </cell>
          <cell r="S326">
            <v>0</v>
          </cell>
        </row>
        <row r="327">
          <cell r="E327" t="str">
            <v>20160201LGCME551UM</v>
          </cell>
          <cell r="F327">
            <v>25</v>
          </cell>
          <cell r="G327">
            <v>9.6500000000000002E-2</v>
          </cell>
          <cell r="H327">
            <v>0</v>
          </cell>
          <cell r="I327">
            <v>0</v>
          </cell>
          <cell r="L327">
            <v>2.725E-2</v>
          </cell>
          <cell r="Q327">
            <v>0</v>
          </cell>
          <cell r="R327">
            <v>0</v>
          </cell>
          <cell r="S327">
            <v>0</v>
          </cell>
        </row>
        <row r="328">
          <cell r="E328" t="str">
            <v>20160201LGCME557</v>
          </cell>
          <cell r="F328">
            <v>25</v>
          </cell>
          <cell r="G328">
            <v>9.6500000000000002E-2</v>
          </cell>
          <cell r="H328">
            <v>0</v>
          </cell>
          <cell r="I328">
            <v>0</v>
          </cell>
          <cell r="L328">
            <v>2.725E-2</v>
          </cell>
          <cell r="Q328">
            <v>0</v>
          </cell>
          <cell r="R328">
            <v>0</v>
          </cell>
          <cell r="S328">
            <v>0</v>
          </cell>
        </row>
        <row r="329">
          <cell r="E329" t="str">
            <v>20160201LGCME552</v>
          </cell>
          <cell r="F329">
            <v>0</v>
          </cell>
          <cell r="G329">
            <v>9.6500000000000002E-2</v>
          </cell>
          <cell r="H329">
            <v>0</v>
          </cell>
          <cell r="I329">
            <v>0</v>
          </cell>
          <cell r="L329">
            <v>2.725E-2</v>
          </cell>
          <cell r="Q329">
            <v>0</v>
          </cell>
          <cell r="R329">
            <v>0</v>
          </cell>
          <cell r="S329">
            <v>0</v>
          </cell>
        </row>
        <row r="330">
          <cell r="E330" t="str">
            <v>20160201LGCME650</v>
          </cell>
          <cell r="F330">
            <v>40</v>
          </cell>
          <cell r="G330">
            <v>9.6500000000000002E-2</v>
          </cell>
          <cell r="H330">
            <v>0</v>
          </cell>
          <cell r="I330">
            <v>0</v>
          </cell>
          <cell r="L330">
            <v>2.725E-2</v>
          </cell>
          <cell r="Q330">
            <v>0</v>
          </cell>
          <cell r="R330">
            <v>0</v>
          </cell>
          <cell r="S330">
            <v>0</v>
          </cell>
        </row>
        <row r="331">
          <cell r="E331" t="str">
            <v>20160201LGCME651</v>
          </cell>
          <cell r="F331">
            <v>40</v>
          </cell>
          <cell r="G331">
            <v>9.6500000000000002E-2</v>
          </cell>
          <cell r="H331">
            <v>0</v>
          </cell>
          <cell r="I331">
            <v>0</v>
          </cell>
          <cell r="L331">
            <v>2.725E-2</v>
          </cell>
          <cell r="Q331">
            <v>0</v>
          </cell>
          <cell r="R331">
            <v>0</v>
          </cell>
          <cell r="S331">
            <v>0</v>
          </cell>
        </row>
        <row r="332">
          <cell r="E332" t="str">
            <v>20160201LGCME651DS</v>
          </cell>
          <cell r="F332">
            <v>40</v>
          </cell>
          <cell r="G332">
            <v>9.6500000000000002E-2</v>
          </cell>
          <cell r="H332">
            <v>0</v>
          </cell>
          <cell r="I332">
            <v>0</v>
          </cell>
          <cell r="L332">
            <v>2.725E-2</v>
          </cell>
          <cell r="Q332">
            <v>0</v>
          </cell>
          <cell r="R332">
            <v>0</v>
          </cell>
          <cell r="S332">
            <v>0</v>
          </cell>
        </row>
        <row r="333">
          <cell r="E333" t="str">
            <v>20160201LGCME657</v>
          </cell>
          <cell r="F333">
            <v>40</v>
          </cell>
          <cell r="G333">
            <v>9.6500000000000002E-2</v>
          </cell>
          <cell r="H333">
            <v>0</v>
          </cell>
          <cell r="I333">
            <v>0</v>
          </cell>
          <cell r="L333">
            <v>2.725E-2</v>
          </cell>
          <cell r="Q333">
            <v>0</v>
          </cell>
          <cell r="R333">
            <v>0</v>
          </cell>
          <cell r="S333">
            <v>0</v>
          </cell>
        </row>
        <row r="334">
          <cell r="E334" t="str">
            <v>20160201LGCME652</v>
          </cell>
          <cell r="F334">
            <v>0</v>
          </cell>
          <cell r="G334">
            <v>9.6500000000000002E-2</v>
          </cell>
          <cell r="H334">
            <v>0</v>
          </cell>
          <cell r="I334">
            <v>0</v>
          </cell>
          <cell r="L334">
            <v>2.725E-2</v>
          </cell>
          <cell r="Q334">
            <v>0</v>
          </cell>
          <cell r="R334">
            <v>0</v>
          </cell>
          <cell r="S334">
            <v>0</v>
          </cell>
        </row>
        <row r="335">
          <cell r="E335" t="str">
            <v>20160201LGCME561</v>
          </cell>
          <cell r="F335">
            <v>90</v>
          </cell>
          <cell r="G335">
            <v>4.0710000000000003E-2</v>
          </cell>
          <cell r="H335">
            <v>0</v>
          </cell>
          <cell r="I335">
            <v>0</v>
          </cell>
          <cell r="L335">
            <v>2.725E-2</v>
          </cell>
          <cell r="Q335">
            <v>0</v>
          </cell>
          <cell r="R335">
            <v>15.99</v>
          </cell>
          <cell r="S335">
            <v>18.399999999999999</v>
          </cell>
        </row>
        <row r="336">
          <cell r="E336" t="str">
            <v>20160201LGCME561DS</v>
          </cell>
          <cell r="F336">
            <v>90</v>
          </cell>
          <cell r="G336">
            <v>4.0710000000000003E-2</v>
          </cell>
          <cell r="H336">
            <v>0</v>
          </cell>
          <cell r="I336">
            <v>0</v>
          </cell>
          <cell r="L336">
            <v>2.725E-2</v>
          </cell>
          <cell r="Q336">
            <v>0</v>
          </cell>
          <cell r="R336">
            <v>15.99</v>
          </cell>
          <cell r="S336">
            <v>18.399999999999999</v>
          </cell>
        </row>
        <row r="337">
          <cell r="E337" t="str">
            <v>20160201LGCME561PF</v>
          </cell>
          <cell r="F337">
            <v>90</v>
          </cell>
          <cell r="G337">
            <v>4.0710000000000003E-2</v>
          </cell>
          <cell r="H337">
            <v>0</v>
          </cell>
          <cell r="I337">
            <v>0</v>
          </cell>
          <cell r="L337">
            <v>2.725E-2</v>
          </cell>
          <cell r="Q337">
            <v>0</v>
          </cell>
          <cell r="R337">
            <v>15.99</v>
          </cell>
          <cell r="S337">
            <v>18.399999999999999</v>
          </cell>
        </row>
        <row r="338">
          <cell r="E338" t="str">
            <v>20160201LGCME563</v>
          </cell>
          <cell r="F338">
            <v>200</v>
          </cell>
          <cell r="G338">
            <v>3.925E-2</v>
          </cell>
          <cell r="H338">
            <v>0</v>
          </cell>
          <cell r="I338">
            <v>0</v>
          </cell>
          <cell r="L338">
            <v>2.725E-2</v>
          </cell>
          <cell r="Q338">
            <v>0</v>
          </cell>
          <cell r="R338">
            <v>13.63</v>
          </cell>
          <cell r="S338">
            <v>15.92</v>
          </cell>
        </row>
        <row r="339">
          <cell r="E339" t="str">
            <v>20160201LGCME563DS</v>
          </cell>
          <cell r="F339">
            <v>200</v>
          </cell>
          <cell r="G339">
            <v>3.925E-2</v>
          </cell>
          <cell r="H339">
            <v>0</v>
          </cell>
          <cell r="I339">
            <v>0</v>
          </cell>
          <cell r="L339">
            <v>2.725E-2</v>
          </cell>
          <cell r="Q339">
            <v>0</v>
          </cell>
          <cell r="R339">
            <v>13.63</v>
          </cell>
          <cell r="S339">
            <v>15.92</v>
          </cell>
        </row>
        <row r="340">
          <cell r="E340" t="str">
            <v>20160201LGCME567</v>
          </cell>
          <cell r="F340">
            <v>90</v>
          </cell>
          <cell r="G340">
            <v>4.0710000000000003E-2</v>
          </cell>
          <cell r="H340">
            <v>0</v>
          </cell>
          <cell r="I340">
            <v>0</v>
          </cell>
          <cell r="L340">
            <v>2.725E-2</v>
          </cell>
          <cell r="Q340">
            <v>0</v>
          </cell>
          <cell r="R340">
            <v>15.99</v>
          </cell>
          <cell r="S340">
            <v>18.399999999999999</v>
          </cell>
        </row>
        <row r="341">
          <cell r="E341" t="str">
            <v>20160201LGCME567PF</v>
          </cell>
          <cell r="F341">
            <v>90</v>
          </cell>
          <cell r="G341">
            <v>4.0710000000000003E-2</v>
          </cell>
          <cell r="H341">
            <v>0</v>
          </cell>
          <cell r="I341">
            <v>0</v>
          </cell>
          <cell r="L341">
            <v>2.725E-2</v>
          </cell>
          <cell r="Q341">
            <v>0</v>
          </cell>
          <cell r="R341">
            <v>15.99</v>
          </cell>
          <cell r="S341">
            <v>18.399999999999999</v>
          </cell>
        </row>
        <row r="342">
          <cell r="E342" t="str">
            <v>20160201LGCME569</v>
          </cell>
          <cell r="F342">
            <v>200</v>
          </cell>
          <cell r="G342">
            <v>3.925E-2</v>
          </cell>
          <cell r="H342">
            <v>0</v>
          </cell>
          <cell r="I342">
            <v>0</v>
          </cell>
          <cell r="L342">
            <v>2.725E-2</v>
          </cell>
          <cell r="Q342">
            <v>0</v>
          </cell>
          <cell r="R342">
            <v>13.63</v>
          </cell>
          <cell r="S342">
            <v>15.92</v>
          </cell>
        </row>
        <row r="343">
          <cell r="E343" t="str">
            <v>20160201LGCME591</v>
          </cell>
          <cell r="F343">
            <v>200</v>
          </cell>
          <cell r="G343">
            <v>4.0489999999999998E-2</v>
          </cell>
          <cell r="H343">
            <v>0</v>
          </cell>
          <cell r="I343">
            <v>0</v>
          </cell>
          <cell r="L343">
            <v>2.725E-2</v>
          </cell>
          <cell r="Q343">
            <v>4.5999999999999996</v>
          </cell>
          <cell r="R343">
            <v>5.0999999999999996</v>
          </cell>
          <cell r="S343">
            <v>6.74</v>
          </cell>
        </row>
        <row r="344">
          <cell r="E344" t="str">
            <v>20160201LGCME593</v>
          </cell>
          <cell r="F344">
            <v>300</v>
          </cell>
          <cell r="G344">
            <v>3.8240000000000003E-2</v>
          </cell>
          <cell r="H344">
            <v>0</v>
          </cell>
          <cell r="I344">
            <v>0</v>
          </cell>
          <cell r="L344">
            <v>2.725E-2</v>
          </cell>
          <cell r="Q344">
            <v>3.75</v>
          </cell>
          <cell r="R344">
            <v>3.91</v>
          </cell>
          <cell r="S344">
            <v>5.26</v>
          </cell>
        </row>
        <row r="345">
          <cell r="E345" t="str">
            <v>20160201LGINE661</v>
          </cell>
          <cell r="F345">
            <v>90</v>
          </cell>
          <cell r="G345">
            <v>4.0710000000000003E-2</v>
          </cell>
          <cell r="H345">
            <v>0</v>
          </cell>
          <cell r="I345">
            <v>0</v>
          </cell>
          <cell r="L345">
            <v>2.725E-2</v>
          </cell>
          <cell r="Q345">
            <v>0</v>
          </cell>
          <cell r="R345">
            <v>15.99</v>
          </cell>
          <cell r="S345">
            <v>18.399999999999999</v>
          </cell>
        </row>
        <row r="346">
          <cell r="E346" t="str">
            <v>20160201LGINE661DO</v>
          </cell>
          <cell r="F346">
            <v>90</v>
          </cell>
          <cell r="G346">
            <v>4.0710000000000003E-2</v>
          </cell>
          <cell r="H346">
            <v>0</v>
          </cell>
          <cell r="I346">
            <v>0</v>
          </cell>
          <cell r="L346">
            <v>2.725E-2</v>
          </cell>
          <cell r="Q346">
            <v>0</v>
          </cell>
          <cell r="R346">
            <v>15.99</v>
          </cell>
          <cell r="S346">
            <v>18.399999999999999</v>
          </cell>
        </row>
        <row r="347">
          <cell r="E347" t="str">
            <v>20160201LGINE661DS</v>
          </cell>
          <cell r="F347">
            <v>90</v>
          </cell>
          <cell r="G347">
            <v>4.0710000000000003E-2</v>
          </cell>
          <cell r="H347">
            <v>0</v>
          </cell>
          <cell r="I347">
            <v>0</v>
          </cell>
          <cell r="L347">
            <v>2.725E-2</v>
          </cell>
          <cell r="Q347">
            <v>0</v>
          </cell>
          <cell r="R347">
            <v>15.99</v>
          </cell>
          <cell r="S347">
            <v>18.399999999999999</v>
          </cell>
        </row>
        <row r="348">
          <cell r="E348" t="str">
            <v>20160201LGINE661PD</v>
          </cell>
          <cell r="F348">
            <v>90</v>
          </cell>
          <cell r="G348">
            <v>4.0710000000000003E-2</v>
          </cell>
          <cell r="H348">
            <v>0</v>
          </cell>
          <cell r="I348">
            <v>0</v>
          </cell>
          <cell r="L348">
            <v>2.725E-2</v>
          </cell>
          <cell r="Q348">
            <v>0</v>
          </cell>
          <cell r="R348">
            <v>15.99</v>
          </cell>
          <cell r="S348">
            <v>18.399999999999999</v>
          </cell>
        </row>
        <row r="349">
          <cell r="E349" t="str">
            <v>20160201LGINE661PO</v>
          </cell>
          <cell r="F349">
            <v>90</v>
          </cell>
          <cell r="G349">
            <v>4.0710000000000003E-2</v>
          </cell>
          <cell r="H349">
            <v>0</v>
          </cell>
          <cell r="I349">
            <v>0</v>
          </cell>
          <cell r="L349">
            <v>2.725E-2</v>
          </cell>
          <cell r="Q349">
            <v>0</v>
          </cell>
          <cell r="R349">
            <v>15.99</v>
          </cell>
          <cell r="S349">
            <v>18.399999999999999</v>
          </cell>
        </row>
        <row r="350">
          <cell r="E350" t="str">
            <v>20160201LGINE663</v>
          </cell>
          <cell r="F350">
            <v>200</v>
          </cell>
          <cell r="G350">
            <v>3.925E-2</v>
          </cell>
          <cell r="H350">
            <v>0</v>
          </cell>
          <cell r="I350">
            <v>0</v>
          </cell>
          <cell r="L350">
            <v>2.725E-2</v>
          </cell>
          <cell r="Q350">
            <v>0</v>
          </cell>
          <cell r="R350">
            <v>13.63</v>
          </cell>
          <cell r="S350">
            <v>15.92</v>
          </cell>
        </row>
        <row r="351">
          <cell r="E351" t="str">
            <v>20160201LGINE663DO</v>
          </cell>
          <cell r="F351">
            <v>200</v>
          </cell>
          <cell r="G351">
            <v>3.925E-2</v>
          </cell>
          <cell r="H351">
            <v>0</v>
          </cell>
          <cell r="I351">
            <v>0</v>
          </cell>
          <cell r="L351">
            <v>2.725E-2</v>
          </cell>
          <cell r="Q351">
            <v>0</v>
          </cell>
          <cell r="R351">
            <v>13.63</v>
          </cell>
          <cell r="S351">
            <v>15.92</v>
          </cell>
        </row>
        <row r="352">
          <cell r="E352" t="str">
            <v>20160201LGINE663DS</v>
          </cell>
          <cell r="F352">
            <v>200</v>
          </cell>
          <cell r="G352">
            <v>3.925E-2</v>
          </cell>
          <cell r="H352">
            <v>0</v>
          </cell>
          <cell r="I352">
            <v>0</v>
          </cell>
          <cell r="L352">
            <v>2.725E-2</v>
          </cell>
          <cell r="Q352">
            <v>0</v>
          </cell>
          <cell r="R352">
            <v>13.63</v>
          </cell>
          <cell r="S352">
            <v>15.92</v>
          </cell>
        </row>
        <row r="353">
          <cell r="E353" t="str">
            <v>20160201LGINE663PD</v>
          </cell>
          <cell r="F353">
            <v>200</v>
          </cell>
          <cell r="G353">
            <v>3.925E-2</v>
          </cell>
          <cell r="H353">
            <v>0</v>
          </cell>
          <cell r="I353">
            <v>0</v>
          </cell>
          <cell r="L353">
            <v>2.725E-2</v>
          </cell>
          <cell r="Q353">
            <v>0</v>
          </cell>
          <cell r="R353">
            <v>13.63</v>
          </cell>
          <cell r="S353">
            <v>15.92</v>
          </cell>
        </row>
        <row r="354">
          <cell r="E354" t="str">
            <v>20160201LGINE663PO</v>
          </cell>
          <cell r="F354">
            <v>200</v>
          </cell>
          <cell r="G354">
            <v>3.925E-2</v>
          </cell>
          <cell r="H354">
            <v>0</v>
          </cell>
          <cell r="I354">
            <v>0</v>
          </cell>
          <cell r="L354">
            <v>2.725E-2</v>
          </cell>
          <cell r="Q354">
            <v>0</v>
          </cell>
          <cell r="R354">
            <v>13.63</v>
          </cell>
          <cell r="S354">
            <v>15.92</v>
          </cell>
        </row>
        <row r="355">
          <cell r="E355" t="str">
            <v>20160201LGINE691</v>
          </cell>
          <cell r="F355">
            <v>200</v>
          </cell>
          <cell r="G355">
            <v>4.0489999999999998E-2</v>
          </cell>
          <cell r="H355">
            <v>0</v>
          </cell>
          <cell r="I355">
            <v>0</v>
          </cell>
          <cell r="L355">
            <v>2.725E-2</v>
          </cell>
          <cell r="Q355">
            <v>4.5999999999999996</v>
          </cell>
          <cell r="R355">
            <v>5.0999999999999996</v>
          </cell>
          <cell r="S355">
            <v>6.74</v>
          </cell>
        </row>
        <row r="356">
          <cell r="E356" t="str">
            <v>20160201LGINE691DO</v>
          </cell>
          <cell r="F356">
            <v>200</v>
          </cell>
          <cell r="G356">
            <v>4.0489999999999998E-2</v>
          </cell>
          <cell r="H356">
            <v>0</v>
          </cell>
          <cell r="I356">
            <v>0</v>
          </cell>
          <cell r="L356">
            <v>2.725E-2</v>
          </cell>
          <cell r="Q356">
            <v>4.5999999999999996</v>
          </cell>
          <cell r="R356">
            <v>5.0999999999999996</v>
          </cell>
          <cell r="S356">
            <v>6.74</v>
          </cell>
        </row>
        <row r="357">
          <cell r="E357" t="str">
            <v>20160201LGINE693</v>
          </cell>
          <cell r="F357">
            <v>300</v>
          </cell>
          <cell r="G357">
            <v>3.8240000000000003E-2</v>
          </cell>
          <cell r="H357">
            <v>0</v>
          </cell>
          <cell r="I357">
            <v>0</v>
          </cell>
          <cell r="L357">
            <v>2.725E-2</v>
          </cell>
          <cell r="Q357">
            <v>3.75</v>
          </cell>
          <cell r="R357">
            <v>3.91</v>
          </cell>
          <cell r="S357">
            <v>5.26</v>
          </cell>
        </row>
        <row r="358">
          <cell r="E358" t="str">
            <v>20160201LGINE693DO</v>
          </cell>
          <cell r="F358">
            <v>300</v>
          </cell>
          <cell r="G358">
            <v>3.8240000000000003E-2</v>
          </cell>
          <cell r="H358">
            <v>0</v>
          </cell>
          <cell r="I358">
            <v>0</v>
          </cell>
          <cell r="L358">
            <v>2.725E-2</v>
          </cell>
          <cell r="Q358">
            <v>3.75</v>
          </cell>
          <cell r="R358">
            <v>3.91</v>
          </cell>
          <cell r="S358">
            <v>5.26</v>
          </cell>
        </row>
        <row r="359">
          <cell r="E359" t="str">
            <v>20160201LGINE694</v>
          </cell>
          <cell r="F359">
            <v>300</v>
          </cell>
          <cell r="G359">
            <v>3.8240000000000003E-2</v>
          </cell>
          <cell r="H359">
            <v>0</v>
          </cell>
          <cell r="I359">
            <v>0</v>
          </cell>
          <cell r="L359">
            <v>2.725E-2</v>
          </cell>
          <cell r="Q359">
            <v>3.75</v>
          </cell>
          <cell r="R359">
            <v>3.91</v>
          </cell>
          <cell r="S359">
            <v>5.26</v>
          </cell>
        </row>
        <row r="360">
          <cell r="E360" t="str">
            <v>20160201LGINE643</v>
          </cell>
          <cell r="F360">
            <v>1000</v>
          </cell>
          <cell r="G360">
            <v>3.7109999999999997E-2</v>
          </cell>
          <cell r="H360">
            <v>0</v>
          </cell>
          <cell r="I360">
            <v>0</v>
          </cell>
          <cell r="L360">
            <v>2.725E-2</v>
          </cell>
          <cell r="Q360">
            <v>3.05</v>
          </cell>
          <cell r="R360">
            <v>3.3</v>
          </cell>
          <cell r="S360">
            <v>4.8499999999999996</v>
          </cell>
        </row>
        <row r="361">
          <cell r="E361" t="str">
            <v>20160201LGINE643DO</v>
          </cell>
          <cell r="F361">
            <v>1000</v>
          </cell>
          <cell r="G361">
            <v>3.7109999999999997E-2</v>
          </cell>
          <cell r="H361">
            <v>0</v>
          </cell>
          <cell r="I361">
            <v>0</v>
          </cell>
          <cell r="L361">
            <v>2.725E-2</v>
          </cell>
          <cell r="Q361">
            <v>3.05</v>
          </cell>
          <cell r="R361">
            <v>3.3</v>
          </cell>
          <cell r="S361">
            <v>4.8499999999999996</v>
          </cell>
        </row>
        <row r="362">
          <cell r="E362" t="str">
            <v>20160201LGINE682</v>
          </cell>
          <cell r="F362">
            <v>1000</v>
          </cell>
          <cell r="G362">
            <v>3.6119999999999999E-2</v>
          </cell>
          <cell r="H362">
            <v>0</v>
          </cell>
          <cell r="I362">
            <v>0</v>
          </cell>
          <cell r="L362">
            <v>2.725E-2</v>
          </cell>
          <cell r="Q362">
            <v>2.37</v>
          </cell>
          <cell r="R362">
            <v>2.37</v>
          </cell>
          <cell r="S362">
            <v>3.42</v>
          </cell>
        </row>
        <row r="363">
          <cell r="E363" t="str">
            <v>20160201LGINE683</v>
          </cell>
          <cell r="F363">
            <v>1000</v>
          </cell>
          <cell r="G363">
            <v>3.6119999999999999E-2</v>
          </cell>
          <cell r="H363">
            <v>0</v>
          </cell>
          <cell r="I363">
            <v>0</v>
          </cell>
          <cell r="L363">
            <v>2.725E-2</v>
          </cell>
          <cell r="Q363">
            <v>1.62</v>
          </cell>
          <cell r="R363">
            <v>2.37</v>
          </cell>
          <cell r="S363">
            <v>3.42</v>
          </cell>
        </row>
        <row r="364">
          <cell r="E364" t="str">
            <v>20160201LGMLE570</v>
          </cell>
          <cell r="F364">
            <v>0</v>
          </cell>
          <cell r="G364">
            <v>6.9339999999999999E-2</v>
          </cell>
          <cell r="H364">
            <v>0</v>
          </cell>
          <cell r="I364">
            <v>0</v>
          </cell>
          <cell r="L364">
            <v>2.725E-2</v>
          </cell>
          <cell r="Q364">
            <v>0</v>
          </cell>
          <cell r="R364">
            <v>0</v>
          </cell>
          <cell r="S364">
            <v>0</v>
          </cell>
        </row>
        <row r="365">
          <cell r="E365" t="str">
            <v>20160201LGMLE571</v>
          </cell>
          <cell r="F365">
            <v>0</v>
          </cell>
          <cell r="G365">
            <v>6.9339999999999999E-2</v>
          </cell>
          <cell r="H365">
            <v>0</v>
          </cell>
          <cell r="I365">
            <v>0</v>
          </cell>
          <cell r="L365">
            <v>2.725E-2</v>
          </cell>
          <cell r="Q365">
            <v>0</v>
          </cell>
          <cell r="R365">
            <v>0</v>
          </cell>
          <cell r="S365">
            <v>0</v>
          </cell>
        </row>
        <row r="366">
          <cell r="E366" t="str">
            <v>20160201LGMLE572</v>
          </cell>
          <cell r="F366">
            <v>0</v>
          </cell>
          <cell r="G366">
            <v>6.9339999999999999E-2</v>
          </cell>
          <cell r="H366">
            <v>0</v>
          </cell>
          <cell r="I366">
            <v>0</v>
          </cell>
          <cell r="L366">
            <v>2.725E-2</v>
          </cell>
          <cell r="Q366">
            <v>0</v>
          </cell>
          <cell r="R366">
            <v>0</v>
          </cell>
          <cell r="S366">
            <v>0</v>
          </cell>
        </row>
        <row r="367">
          <cell r="E367" t="str">
            <v>20160201LGMLE573</v>
          </cell>
          <cell r="F367">
            <v>4</v>
          </cell>
          <cell r="G367">
            <v>7.8710000000000002E-2</v>
          </cell>
          <cell r="H367">
            <v>0</v>
          </cell>
          <cell r="I367">
            <v>0</v>
          </cell>
          <cell r="L367">
            <v>2.725E-2</v>
          </cell>
          <cell r="Q367">
            <v>0</v>
          </cell>
          <cell r="R367">
            <v>0</v>
          </cell>
          <cell r="S367">
            <v>0</v>
          </cell>
        </row>
        <row r="368">
          <cell r="E368" t="str">
            <v>20160201LGMLE574</v>
          </cell>
          <cell r="F368">
            <v>4</v>
          </cell>
          <cell r="G368">
            <v>7.8710000000000002E-2</v>
          </cell>
          <cell r="H368">
            <v>0</v>
          </cell>
          <cell r="I368">
            <v>0</v>
          </cell>
          <cell r="L368">
            <v>2.725E-2</v>
          </cell>
          <cell r="Q368">
            <v>0</v>
          </cell>
          <cell r="R368">
            <v>0</v>
          </cell>
          <cell r="S368">
            <v>0</v>
          </cell>
        </row>
        <row r="369">
          <cell r="E369" t="str">
            <v>20160201LGMLE575</v>
          </cell>
          <cell r="F369">
            <v>4</v>
          </cell>
          <cell r="G369">
            <v>7.8710000000000002E-2</v>
          </cell>
          <cell r="H369">
            <v>0</v>
          </cell>
          <cell r="I369">
            <v>0</v>
          </cell>
          <cell r="L369">
            <v>2.725E-2</v>
          </cell>
          <cell r="Q369">
            <v>0</v>
          </cell>
          <cell r="R369">
            <v>0</v>
          </cell>
          <cell r="S369">
            <v>0</v>
          </cell>
        </row>
        <row r="370">
          <cell r="E370" t="str">
            <v>20160201LGMLE577</v>
          </cell>
          <cell r="F370">
            <v>4</v>
          </cell>
          <cell r="G370">
            <v>7.8710000000000002E-2</v>
          </cell>
          <cell r="H370">
            <v>0</v>
          </cell>
          <cell r="I370">
            <v>0</v>
          </cell>
          <cell r="L370">
            <v>2.725E-2</v>
          </cell>
          <cell r="Q370">
            <v>0</v>
          </cell>
          <cell r="R370">
            <v>0</v>
          </cell>
          <cell r="S370">
            <v>0</v>
          </cell>
        </row>
        <row r="371">
          <cell r="E371" t="str">
            <v>20160201LGINE599</v>
          </cell>
          <cell r="F371">
            <v>0</v>
          </cell>
          <cell r="G371">
            <v>3.9100000000000003E-2</v>
          </cell>
          <cell r="H371">
            <v>0</v>
          </cell>
          <cell r="I371">
            <v>0</v>
          </cell>
          <cell r="L371">
            <v>2.725E-2</v>
          </cell>
          <cell r="Q371">
            <v>0</v>
          </cell>
          <cell r="R371">
            <v>13.27</v>
          </cell>
          <cell r="S371">
            <v>15.59</v>
          </cell>
        </row>
        <row r="372">
          <cell r="E372" t="str">
            <v>20160201LGCME671</v>
          </cell>
          <cell r="F372">
            <v>0</v>
          </cell>
          <cell r="G372">
            <v>3.8719999999999997E-2</v>
          </cell>
          <cell r="H372">
            <v>0</v>
          </cell>
          <cell r="I372">
            <v>0</v>
          </cell>
          <cell r="L372">
            <v>2.725E-2</v>
          </cell>
          <cell r="Q372">
            <v>0</v>
          </cell>
          <cell r="R372">
            <v>11.1</v>
          </cell>
          <cell r="S372">
            <v>11.1</v>
          </cell>
        </row>
        <row r="373">
          <cell r="E373" t="str">
            <v>20160201LGRSE521</v>
          </cell>
          <cell r="F373">
            <v>10.75</v>
          </cell>
          <cell r="G373">
            <v>6.1280000000000001E-2</v>
          </cell>
          <cell r="H373">
            <v>0</v>
          </cell>
          <cell r="I373">
            <v>0.23263</v>
          </cell>
          <cell r="L373">
            <v>2.725E-2</v>
          </cell>
          <cell r="Q373">
            <v>0</v>
          </cell>
          <cell r="R373">
            <v>0</v>
          </cell>
          <cell r="S373">
            <v>0</v>
          </cell>
        </row>
        <row r="374">
          <cell r="E374" t="str">
            <v>20160201LGRSE523</v>
          </cell>
          <cell r="F374">
            <v>10.75</v>
          </cell>
          <cell r="G374">
            <v>6.1280000000000001E-2</v>
          </cell>
          <cell r="H374">
            <v>0.23263</v>
          </cell>
          <cell r="I374">
            <v>0</v>
          </cell>
          <cell r="L374">
            <v>2.725E-2</v>
          </cell>
          <cell r="Q374">
            <v>0</v>
          </cell>
          <cell r="R374">
            <v>0</v>
          </cell>
          <cell r="S374">
            <v>0</v>
          </cell>
        </row>
        <row r="375">
          <cell r="E375" t="str">
            <v>20160201LGRSE527</v>
          </cell>
          <cell r="F375">
            <v>10.75</v>
          </cell>
          <cell r="G375">
            <v>4.5650000000000003E-2</v>
          </cell>
          <cell r="H375">
            <v>0</v>
          </cell>
          <cell r="I375">
            <v>0</v>
          </cell>
          <cell r="L375">
            <v>2.725E-2</v>
          </cell>
          <cell r="Q375">
            <v>0</v>
          </cell>
          <cell r="R375">
            <v>3.25</v>
          </cell>
          <cell r="S375">
            <v>12.38</v>
          </cell>
        </row>
        <row r="376">
          <cell r="E376" t="str">
            <v>20160201LGRSE529</v>
          </cell>
          <cell r="F376">
            <v>10.75</v>
          </cell>
          <cell r="G376">
            <v>4.5650000000000003E-2</v>
          </cell>
          <cell r="H376">
            <v>0</v>
          </cell>
          <cell r="I376">
            <v>0</v>
          </cell>
          <cell r="L376">
            <v>2.725E-2</v>
          </cell>
          <cell r="Q376">
            <v>0</v>
          </cell>
          <cell r="R376">
            <v>3.25</v>
          </cell>
          <cell r="S376">
            <v>12.38</v>
          </cell>
        </row>
        <row r="377">
          <cell r="E377" t="str">
            <v>20160201LGCME520</v>
          </cell>
          <cell r="F377">
            <v>10.75</v>
          </cell>
          <cell r="G377">
            <v>6.1280000000000001E-2</v>
          </cell>
          <cell r="H377">
            <v>0.22966</v>
          </cell>
          <cell r="I377">
            <v>0</v>
          </cell>
          <cell r="L377">
            <v>2.725E-2</v>
          </cell>
          <cell r="Q377">
            <v>0</v>
          </cell>
          <cell r="R377">
            <v>0</v>
          </cell>
          <cell r="S377">
            <v>0</v>
          </cell>
        </row>
        <row r="378">
          <cell r="E378" t="str">
            <v>20160201LGCME522</v>
          </cell>
          <cell r="F378">
            <v>10.75</v>
          </cell>
          <cell r="G378">
            <v>4.5650000000000003E-2</v>
          </cell>
          <cell r="H378">
            <v>0</v>
          </cell>
          <cell r="I378">
            <v>0</v>
          </cell>
          <cell r="L378">
            <v>2.725E-2</v>
          </cell>
          <cell r="Q378">
            <v>0</v>
          </cell>
          <cell r="R378">
            <v>3.25</v>
          </cell>
          <cell r="S378">
            <v>12.38</v>
          </cell>
        </row>
        <row r="379">
          <cell r="E379" t="str">
            <v>20160201LGCME526</v>
          </cell>
          <cell r="F379">
            <v>10.75</v>
          </cell>
          <cell r="G379">
            <v>6.1280000000000001E-2</v>
          </cell>
          <cell r="H379">
            <v>0.22966</v>
          </cell>
          <cell r="I379">
            <v>0</v>
          </cell>
          <cell r="L379">
            <v>2.725E-2</v>
          </cell>
          <cell r="Q379">
            <v>0</v>
          </cell>
          <cell r="R379">
            <v>0</v>
          </cell>
          <cell r="S379">
            <v>0</v>
          </cell>
        </row>
        <row r="380">
          <cell r="E380" t="str">
            <v>20160201LGCME528</v>
          </cell>
          <cell r="F380">
            <v>10.75</v>
          </cell>
          <cell r="G380">
            <v>4.5650000000000003E-2</v>
          </cell>
          <cell r="H380">
            <v>0</v>
          </cell>
          <cell r="I380">
            <v>0</v>
          </cell>
          <cell r="L380">
            <v>2.725E-2</v>
          </cell>
          <cell r="Q380">
            <v>0</v>
          </cell>
          <cell r="R380">
            <v>3.25</v>
          </cell>
          <cell r="S380">
            <v>12.38</v>
          </cell>
        </row>
        <row r="381">
          <cell r="E381" t="str">
            <v>20160201LGCME563PF</v>
          </cell>
          <cell r="F381">
            <v>200</v>
          </cell>
          <cell r="G381">
            <v>3.925E-2</v>
          </cell>
          <cell r="H381">
            <v>0</v>
          </cell>
          <cell r="I381">
            <v>0</v>
          </cell>
          <cell r="L381">
            <v>2.725E-2</v>
          </cell>
          <cell r="Q381">
            <v>0</v>
          </cell>
          <cell r="R381">
            <v>13.63</v>
          </cell>
          <cell r="S381">
            <v>15.92</v>
          </cell>
        </row>
        <row r="382">
          <cell r="E382" t="str">
            <v>20160201LGCME569PF</v>
          </cell>
          <cell r="F382">
            <v>200</v>
          </cell>
          <cell r="G382">
            <v>3.925E-2</v>
          </cell>
          <cell r="H382">
            <v>0</v>
          </cell>
          <cell r="I382">
            <v>0</v>
          </cell>
          <cell r="L382">
            <v>2.725E-2</v>
          </cell>
          <cell r="Q382">
            <v>0</v>
          </cell>
          <cell r="R382">
            <v>13.63</v>
          </cell>
          <cell r="S382">
            <v>15.92</v>
          </cell>
        </row>
        <row r="383">
          <cell r="E383" t="str">
            <v>20160201LGCSR790</v>
          </cell>
          <cell r="L383">
            <v>2.725E-2</v>
          </cell>
          <cell r="Q383">
            <v>0</v>
          </cell>
        </row>
        <row r="384">
          <cell r="E384" t="str">
            <v>20160201LGCSR791</v>
          </cell>
          <cell r="L384">
            <v>2.725E-2</v>
          </cell>
          <cell r="Q384">
            <v>0</v>
          </cell>
        </row>
        <row r="385">
          <cell r="E385" t="str">
            <v>20160201LGCSR792</v>
          </cell>
          <cell r="L385">
            <v>2.725E-2</v>
          </cell>
          <cell r="Q385">
            <v>0</v>
          </cell>
        </row>
        <row r="386">
          <cell r="E386" t="str">
            <v>20160201LGCSR793</v>
          </cell>
          <cell r="L386">
            <v>2.725E-2</v>
          </cell>
          <cell r="Q386">
            <v>0</v>
          </cell>
        </row>
        <row r="387">
          <cell r="E387" t="str">
            <v>20160201LGINE551DO</v>
          </cell>
          <cell r="F387">
            <v>25</v>
          </cell>
          <cell r="G387">
            <v>9.6500000000000002E-2</v>
          </cell>
          <cell r="H387">
            <v>0</v>
          </cell>
          <cell r="I387">
            <v>0</v>
          </cell>
          <cell r="L387">
            <v>2.725E-2</v>
          </cell>
          <cell r="Q387">
            <v>0</v>
          </cell>
          <cell r="R387">
            <v>0</v>
          </cell>
          <cell r="S387">
            <v>0</v>
          </cell>
        </row>
        <row r="388">
          <cell r="E388" t="str">
            <v>20160201LGINE551DS</v>
          </cell>
          <cell r="F388">
            <v>25</v>
          </cell>
          <cell r="G388">
            <v>9.6500000000000002E-2</v>
          </cell>
          <cell r="H388">
            <v>0</v>
          </cell>
          <cell r="I388">
            <v>0</v>
          </cell>
          <cell r="L388">
            <v>2.725E-2</v>
          </cell>
          <cell r="Q388">
            <v>0</v>
          </cell>
          <cell r="R388">
            <v>0</v>
          </cell>
          <cell r="S388">
            <v>0</v>
          </cell>
        </row>
        <row r="389">
          <cell r="E389" t="str">
            <v>20160201LGINE651DO</v>
          </cell>
          <cell r="F389">
            <v>40</v>
          </cell>
          <cell r="G389">
            <v>9.6500000000000002E-2</v>
          </cell>
          <cell r="H389">
            <v>0</v>
          </cell>
          <cell r="I389">
            <v>0</v>
          </cell>
          <cell r="L389">
            <v>2.725E-2</v>
          </cell>
          <cell r="Q389">
            <v>0</v>
          </cell>
          <cell r="R389">
            <v>0</v>
          </cell>
          <cell r="S389">
            <v>0</v>
          </cell>
        </row>
        <row r="390">
          <cell r="E390" t="str">
            <v>20160201LGINE651DS</v>
          </cell>
          <cell r="F390">
            <v>40</v>
          </cell>
          <cell r="G390">
            <v>9.6500000000000002E-2</v>
          </cell>
          <cell r="H390">
            <v>0</v>
          </cell>
          <cell r="I390">
            <v>0</v>
          </cell>
          <cell r="L390">
            <v>2.725E-2</v>
          </cell>
          <cell r="Q390">
            <v>0</v>
          </cell>
          <cell r="R390">
            <v>0</v>
          </cell>
          <cell r="S390">
            <v>0</v>
          </cell>
        </row>
        <row r="391">
          <cell r="E391" t="str">
            <v>20160201LGINELRI</v>
          </cell>
          <cell r="L391">
            <v>2.725E-2</v>
          </cell>
          <cell r="Q391">
            <v>0</v>
          </cell>
        </row>
        <row r="392">
          <cell r="E392" t="str">
            <v>20160201LGCME597</v>
          </cell>
          <cell r="F392">
            <v>200</v>
          </cell>
          <cell r="G392">
            <v>4.0489999999999998E-2</v>
          </cell>
          <cell r="H392">
            <v>0</v>
          </cell>
          <cell r="I392">
            <v>0</v>
          </cell>
          <cell r="L392">
            <v>2.725E-2</v>
          </cell>
          <cell r="Q392">
            <v>4.5999999999999996</v>
          </cell>
          <cell r="R392">
            <v>5.0999999999999996</v>
          </cell>
          <cell r="S392">
            <v>6.74</v>
          </cell>
        </row>
        <row r="393">
          <cell r="E393" t="str">
            <v>20160201LGCME643</v>
          </cell>
          <cell r="F393">
            <v>1000</v>
          </cell>
          <cell r="G393">
            <v>3.7109999999999997E-2</v>
          </cell>
          <cell r="H393">
            <v>0</v>
          </cell>
          <cell r="I393">
            <v>0</v>
          </cell>
          <cell r="L393">
            <v>2.725E-2</v>
          </cell>
          <cell r="Q393">
            <v>3.05</v>
          </cell>
          <cell r="R393">
            <v>3.3</v>
          </cell>
          <cell r="S393">
            <v>4.8499999999999996</v>
          </cell>
        </row>
        <row r="394">
          <cell r="E394" t="str">
            <v>20160201LGCME705</v>
          </cell>
          <cell r="L394">
            <v>2.725E-2</v>
          </cell>
          <cell r="Q394">
            <v>0</v>
          </cell>
        </row>
        <row r="395">
          <cell r="E395" t="str">
            <v>20160201LGCME706</v>
          </cell>
          <cell r="L395">
            <v>2.725E-2</v>
          </cell>
          <cell r="Q395">
            <v>0</v>
          </cell>
        </row>
        <row r="396">
          <cell r="E396" t="str">
            <v>20160201LGCME707</v>
          </cell>
          <cell r="L396">
            <v>2.725E-2</v>
          </cell>
          <cell r="Q396">
            <v>0</v>
          </cell>
        </row>
        <row r="397">
          <cell r="E397" t="str">
            <v>20160201LGCMELRI</v>
          </cell>
          <cell r="L397">
            <v>2.725E-2</v>
          </cell>
          <cell r="Q397">
            <v>0</v>
          </cell>
        </row>
        <row r="398">
          <cell r="E398" t="str">
            <v>20160201LGE_EVC</v>
          </cell>
          <cell r="L398">
            <v>2.725E-2</v>
          </cell>
          <cell r="Q398">
            <v>0</v>
          </cell>
        </row>
        <row r="399">
          <cell r="E399" t="str">
            <v>20160201LGE_EVSE1</v>
          </cell>
          <cell r="L399">
            <v>2.725E-2</v>
          </cell>
          <cell r="Q399">
            <v>0</v>
          </cell>
        </row>
        <row r="400">
          <cell r="E400" t="str">
            <v>20160201LGE_EVSE2</v>
          </cell>
          <cell r="L400">
            <v>2.725E-2</v>
          </cell>
          <cell r="Q400">
            <v>0</v>
          </cell>
        </row>
      </sheetData>
      <sheetData sheetId="27">
        <row r="1521">
          <cell r="E1521" t="str">
            <v>20160201LGUM_201</v>
          </cell>
          <cell r="F1521">
            <v>8.77</v>
          </cell>
          <cell r="H1521">
            <v>1.0899999999999999</v>
          </cell>
        </row>
        <row r="1522">
          <cell r="E1522" t="str">
            <v>20160201LGUM_203</v>
          </cell>
          <cell r="F1522">
            <v>11.690000000000001</v>
          </cell>
          <cell r="H1522">
            <v>2.7099999999999991</v>
          </cell>
        </row>
        <row r="1523">
          <cell r="E1523" t="str">
            <v>20160201LGUM_204</v>
          </cell>
          <cell r="F1523">
            <v>14.409999999999998</v>
          </cell>
          <cell r="H1523">
            <v>4.2000000000000011</v>
          </cell>
        </row>
        <row r="1524">
          <cell r="E1524" t="str">
            <v>20160201LGUM_206</v>
          </cell>
          <cell r="F1524">
            <v>13.08</v>
          </cell>
          <cell r="H1524">
            <v>1.0899999999999999</v>
          </cell>
        </row>
        <row r="1525">
          <cell r="E1525" t="str">
            <v>20160201LGUM_207</v>
          </cell>
          <cell r="F1525">
            <v>16.440000000000001</v>
          </cell>
          <cell r="H1525">
            <v>4.2000000000000011</v>
          </cell>
        </row>
        <row r="1526">
          <cell r="E1526" t="str">
            <v>20160201LGUM_208</v>
          </cell>
          <cell r="F1526">
            <v>14.91</v>
          </cell>
          <cell r="H1526">
            <v>1.9100000000000001</v>
          </cell>
        </row>
        <row r="1527">
          <cell r="E1527" t="str">
            <v>20160201LGUM_209</v>
          </cell>
          <cell r="F1527">
            <v>29.46</v>
          </cell>
          <cell r="H1527">
            <v>10.170000000000002</v>
          </cell>
        </row>
        <row r="1528">
          <cell r="E1528" t="str">
            <v>20160201LGUM_210</v>
          </cell>
          <cell r="F1528">
            <v>30.66</v>
          </cell>
          <cell r="H1528">
            <v>10.170000000000002</v>
          </cell>
        </row>
        <row r="1529">
          <cell r="E1529" t="str">
            <v>20160201LGUM_252</v>
          </cell>
          <cell r="F1529">
            <v>10.25</v>
          </cell>
          <cell r="H1529">
            <v>1.9099999999999993</v>
          </cell>
        </row>
        <row r="1530">
          <cell r="E1530" t="str">
            <v>20160201LGUM_266</v>
          </cell>
          <cell r="F1530">
            <v>28.44</v>
          </cell>
          <cell r="H1530">
            <v>2.8000000000000007</v>
          </cell>
        </row>
        <row r="1531">
          <cell r="E1531" t="str">
            <v>20160201LGUM_267</v>
          </cell>
          <cell r="F1531">
            <v>32.64</v>
          </cell>
          <cell r="H1531">
            <v>4.4499999999999993</v>
          </cell>
        </row>
        <row r="1532">
          <cell r="E1532" t="str">
            <v>20160201LGUM_274</v>
          </cell>
          <cell r="F1532">
            <v>18.259999999999998</v>
          </cell>
          <cell r="H1532">
            <v>1.2699999999999996</v>
          </cell>
        </row>
        <row r="1533">
          <cell r="E1533" t="str">
            <v>20160201LGUM_275</v>
          </cell>
          <cell r="F1533">
            <v>25.860000000000003</v>
          </cell>
          <cell r="H1533">
            <v>1.7899999999999991</v>
          </cell>
        </row>
        <row r="1534">
          <cell r="E1534" t="str">
            <v>20160201LGUM_276</v>
          </cell>
          <cell r="F1534">
            <v>15.2</v>
          </cell>
          <cell r="H1534">
            <v>0.88</v>
          </cell>
        </row>
        <row r="1535">
          <cell r="E1535" t="str">
            <v>20160201LGUM_277</v>
          </cell>
          <cell r="F1535">
            <v>23.110000000000003</v>
          </cell>
          <cell r="H1535">
            <v>1.7900000000000027</v>
          </cell>
        </row>
        <row r="1536">
          <cell r="E1536" t="str">
            <v>20160201LGUM_278</v>
          </cell>
          <cell r="F1536">
            <v>76.239999999999995</v>
          </cell>
          <cell r="H1536">
            <v>9.8400000000000034</v>
          </cell>
        </row>
        <row r="1537">
          <cell r="E1537" t="str">
            <v>20160201LGUM_279</v>
          </cell>
          <cell r="F1537">
            <v>45.11</v>
          </cell>
          <cell r="H1537">
            <v>9.8399999999999963</v>
          </cell>
        </row>
        <row r="1538">
          <cell r="E1538" t="str">
            <v>20160201LGUM_280</v>
          </cell>
          <cell r="F1538">
            <v>20.41</v>
          </cell>
          <cell r="H1538">
            <v>0.88</v>
          </cell>
        </row>
        <row r="1539">
          <cell r="E1539" t="str">
            <v>20160201LGUM_281</v>
          </cell>
          <cell r="F1539">
            <v>21.42</v>
          </cell>
          <cell r="H1539">
            <v>1.2699999999999996</v>
          </cell>
        </row>
        <row r="1540">
          <cell r="E1540" t="str">
            <v>20160201LGUM_282</v>
          </cell>
          <cell r="F1540">
            <v>20.56</v>
          </cell>
          <cell r="H1540">
            <v>0.88</v>
          </cell>
        </row>
        <row r="1541">
          <cell r="E1541" t="str">
            <v>20160201LGUM_283</v>
          </cell>
          <cell r="F1541">
            <v>21.89</v>
          </cell>
          <cell r="H1541">
            <v>1.2699999999999996</v>
          </cell>
        </row>
        <row r="1542">
          <cell r="E1542" t="str">
            <v>20160201LGUM_314</v>
          </cell>
          <cell r="F1542">
            <v>19.93</v>
          </cell>
          <cell r="H1542">
            <v>2.7100000000000009</v>
          </cell>
        </row>
        <row r="1543">
          <cell r="E1543" t="str">
            <v>20160201LGUM_315</v>
          </cell>
          <cell r="F1543">
            <v>23.85</v>
          </cell>
          <cell r="H1543">
            <v>4.1999999999999993</v>
          </cell>
        </row>
        <row r="1544">
          <cell r="E1544" t="str">
            <v>20160201LGUM_318</v>
          </cell>
          <cell r="F1544">
            <v>18.09</v>
          </cell>
          <cell r="H1544">
            <v>1.9100000000000001</v>
          </cell>
        </row>
        <row r="1545">
          <cell r="E1545" t="str">
            <v>20160201LGUM_347</v>
          </cell>
          <cell r="F1545">
            <v>23.84</v>
          </cell>
          <cell r="H1545">
            <v>26.14</v>
          </cell>
        </row>
        <row r="1546">
          <cell r="E1546" t="str">
            <v>20160201LGUM_348</v>
          </cell>
          <cell r="F1546">
            <v>13.930000000000001</v>
          </cell>
          <cell r="H1546">
            <v>2.9800000000000004</v>
          </cell>
        </row>
        <row r="1547">
          <cell r="E1547" t="str">
            <v>20160201LGUM_349</v>
          </cell>
          <cell r="F1547">
            <v>9.5699999999999985</v>
          </cell>
          <cell r="H1547">
            <v>0.91000000000000014</v>
          </cell>
        </row>
        <row r="1548">
          <cell r="E1548" t="str">
            <v>20160201LGUM_400</v>
          </cell>
          <cell r="F1548">
            <v>25.33</v>
          </cell>
          <cell r="H1548">
            <v>1.0199999999999996</v>
          </cell>
        </row>
        <row r="1549">
          <cell r="E1549" t="str">
            <v>20160201LGUM_401</v>
          </cell>
          <cell r="F1549">
            <v>25.980000000000004</v>
          </cell>
          <cell r="H1549">
            <v>1.0599999999999987</v>
          </cell>
        </row>
        <row r="1550">
          <cell r="E1550" t="str">
            <v>20160201LGUM_412</v>
          </cell>
          <cell r="F1550">
            <v>20.82</v>
          </cell>
          <cell r="H1550">
            <v>0.75</v>
          </cell>
        </row>
        <row r="1551">
          <cell r="E1551" t="str">
            <v>20160201LGUM_413</v>
          </cell>
          <cell r="F1551">
            <v>21.560000000000002</v>
          </cell>
          <cell r="H1551">
            <v>1.0599999999999987</v>
          </cell>
        </row>
        <row r="1552">
          <cell r="E1552" t="str">
            <v>20160201LGUM_415</v>
          </cell>
          <cell r="F1552">
            <v>21.21</v>
          </cell>
          <cell r="H1552">
            <v>0.75</v>
          </cell>
        </row>
        <row r="1553">
          <cell r="E1553" t="str">
            <v>20160201LGUM_416</v>
          </cell>
          <cell r="F1553">
            <v>23.630000000000003</v>
          </cell>
          <cell r="H1553">
            <v>1.0599999999999987</v>
          </cell>
        </row>
        <row r="1554">
          <cell r="E1554" t="str">
            <v>20160201LGUM_417</v>
          </cell>
          <cell r="F1554">
            <v>24.75</v>
          </cell>
          <cell r="H1554">
            <v>1.0300000000000011</v>
          </cell>
        </row>
        <row r="1555">
          <cell r="E1555" t="str">
            <v>20160201LGUM_419</v>
          </cell>
          <cell r="F1555">
            <v>26.299999999999997</v>
          </cell>
          <cell r="H1555">
            <v>1.6499999999999986</v>
          </cell>
        </row>
        <row r="1556">
          <cell r="E1556" t="str">
            <v>20160201LGUM_420</v>
          </cell>
          <cell r="F1556">
            <v>30.860000000000003</v>
          </cell>
          <cell r="H1556">
            <v>1.6499999999999986</v>
          </cell>
        </row>
        <row r="1557">
          <cell r="E1557" t="str">
            <v>20160201LGUM_421</v>
          </cell>
          <cell r="F1557">
            <v>33.96</v>
          </cell>
          <cell r="H1557">
            <v>2.6700000000000017</v>
          </cell>
        </row>
        <row r="1558">
          <cell r="E1558" t="str">
            <v>20160201LGUM_422</v>
          </cell>
          <cell r="F1558">
            <v>39.629999999999995</v>
          </cell>
          <cell r="H1558">
            <v>4.28</v>
          </cell>
        </row>
        <row r="1559">
          <cell r="E1559" t="str">
            <v>20160201LGUM_423</v>
          </cell>
          <cell r="F1559">
            <v>27.320000000000004</v>
          </cell>
          <cell r="H1559">
            <v>1.6500000000000021</v>
          </cell>
        </row>
        <row r="1560">
          <cell r="E1560" t="str">
            <v>20160201LGUM_424</v>
          </cell>
          <cell r="F1560">
            <v>29.55</v>
          </cell>
          <cell r="H1560">
            <v>3.9800000000000004</v>
          </cell>
        </row>
        <row r="1561">
          <cell r="E1561" t="str">
            <v>20160201LGUM_425</v>
          </cell>
          <cell r="F1561">
            <v>35.269999999999996</v>
          </cell>
          <cell r="H1561">
            <v>4.2799999999999976</v>
          </cell>
        </row>
        <row r="1562">
          <cell r="E1562" t="str">
            <v>20160201LGUM_426</v>
          </cell>
          <cell r="F1562">
            <v>34.260000000000005</v>
          </cell>
          <cell r="H1562">
            <v>0.75</v>
          </cell>
        </row>
        <row r="1563">
          <cell r="E1563" t="str">
            <v>20160201LGUM_427</v>
          </cell>
          <cell r="F1563">
            <v>36.24</v>
          </cell>
          <cell r="H1563">
            <v>0.75</v>
          </cell>
        </row>
        <row r="1564">
          <cell r="E1564" t="str">
            <v>20160201LGUM_428</v>
          </cell>
          <cell r="F1564">
            <v>35.169999999999995</v>
          </cell>
          <cell r="H1564">
            <v>1.0600000000000023</v>
          </cell>
        </row>
        <row r="1565">
          <cell r="E1565" t="str">
            <v>20160201LGUM_429</v>
          </cell>
          <cell r="F1565">
            <v>37.15</v>
          </cell>
          <cell r="H1565">
            <v>1.0599999999999952</v>
          </cell>
        </row>
        <row r="1566">
          <cell r="E1566" t="str">
            <v>20160201LGUM_430</v>
          </cell>
          <cell r="F1566">
            <v>33.300000000000004</v>
          </cell>
          <cell r="H1566">
            <v>0.75</v>
          </cell>
        </row>
        <row r="1567">
          <cell r="E1567" t="str">
            <v>20160201LGUM_431</v>
          </cell>
          <cell r="F1567">
            <v>33.970000000000006</v>
          </cell>
          <cell r="H1567">
            <v>0.75</v>
          </cell>
        </row>
        <row r="1568">
          <cell r="E1568" t="str">
            <v>20160201LGUM_432</v>
          </cell>
          <cell r="F1568">
            <v>35.409999999999997</v>
          </cell>
          <cell r="H1568">
            <v>1.0600000000000023</v>
          </cell>
        </row>
        <row r="1569">
          <cell r="E1569" t="str">
            <v>20160201LGUM_433</v>
          </cell>
          <cell r="F1569">
            <v>36.069999999999993</v>
          </cell>
          <cell r="H1569">
            <v>1.0600000000000023</v>
          </cell>
        </row>
        <row r="1570">
          <cell r="E1570" t="str">
            <v>20160201LGUM_439</v>
          </cell>
          <cell r="F1570">
            <v>17.420000000000002</v>
          </cell>
          <cell r="H1570">
            <v>1.6499999999999986</v>
          </cell>
        </row>
        <row r="1571">
          <cell r="E1571" t="str">
            <v>20160201LGUM_440</v>
          </cell>
          <cell r="F1571">
            <v>19.37</v>
          </cell>
          <cell r="H1571">
            <v>2.67</v>
          </cell>
        </row>
        <row r="1572">
          <cell r="E1572" t="str">
            <v>20160201LGUM_441</v>
          </cell>
          <cell r="F1572">
            <v>23.55</v>
          </cell>
          <cell r="H1572">
            <v>4.2800000000000011</v>
          </cell>
        </row>
        <row r="1573">
          <cell r="E1573" t="str">
            <v>20160201LGUM_444</v>
          </cell>
          <cell r="F1573">
            <v>21.69</v>
          </cell>
          <cell r="H1573">
            <v>1.6500000000000004</v>
          </cell>
        </row>
        <row r="1574">
          <cell r="E1574" t="str">
            <v>20160201LGUM_445</v>
          </cell>
          <cell r="F1574">
            <v>23.630000000000003</v>
          </cell>
          <cell r="H1574">
            <v>1.6500000000000004</v>
          </cell>
        </row>
        <row r="1575">
          <cell r="E1575" t="str">
            <v>20160201LGUM_452</v>
          </cell>
          <cell r="F1575">
            <v>13.78</v>
          </cell>
          <cell r="H1575">
            <v>1.6500000000000004</v>
          </cell>
        </row>
        <row r="1576">
          <cell r="E1576" t="str">
            <v>20160201LGUM_453</v>
          </cell>
          <cell r="F1576">
            <v>16.170000000000002</v>
          </cell>
          <cell r="H1576">
            <v>3.9800000000000004</v>
          </cell>
        </row>
        <row r="1577">
          <cell r="E1577" t="str">
            <v>20160201LGUM_454</v>
          </cell>
          <cell r="F1577">
            <v>18.610000000000003</v>
          </cell>
          <cell r="H1577">
            <v>4.2800000000000011</v>
          </cell>
        </row>
        <row r="1578">
          <cell r="E1578" t="str">
            <v>20160201LGUM_455</v>
          </cell>
          <cell r="F1578">
            <v>14.729999999999999</v>
          </cell>
          <cell r="H1578">
            <v>1.6499999999999986</v>
          </cell>
        </row>
        <row r="1579">
          <cell r="E1579" t="str">
            <v>20160201LGUM_456</v>
          </cell>
          <cell r="F1579">
            <v>19.440000000000001</v>
          </cell>
          <cell r="H1579">
            <v>4.2800000000000011</v>
          </cell>
        </row>
        <row r="1580">
          <cell r="E1580" t="str">
            <v>20160201LGUM_457</v>
          </cell>
          <cell r="F1580">
            <v>11.93</v>
          </cell>
          <cell r="H1580">
            <v>1.0599999999999987</v>
          </cell>
        </row>
        <row r="1581">
          <cell r="E1581" t="str">
            <v>20160201LGUM_458</v>
          </cell>
          <cell r="F1581">
            <v>10.25</v>
          </cell>
          <cell r="H1581">
            <v>1.9099999999999993</v>
          </cell>
        </row>
        <row r="1582">
          <cell r="E1582" t="str">
            <v>20160201LGUM_470</v>
          </cell>
          <cell r="F1582">
            <v>13.81</v>
          </cell>
          <cell r="H1582">
            <v>1.3699999999999992</v>
          </cell>
        </row>
        <row r="1583">
          <cell r="E1583" t="str">
            <v>20160201LGUM_471</v>
          </cell>
          <cell r="F1583">
            <v>16.09</v>
          </cell>
          <cell r="H1583">
            <v>1.3699999999999992</v>
          </cell>
        </row>
        <row r="1584">
          <cell r="E1584" t="str">
            <v>20160201LGUM_473</v>
          </cell>
          <cell r="F1584">
            <v>19.89</v>
          </cell>
          <cell r="H1584">
            <v>3.1799999999999979</v>
          </cell>
        </row>
        <row r="1585">
          <cell r="E1585" t="str">
            <v>20160201LGUM_474</v>
          </cell>
          <cell r="F1585">
            <v>22.18</v>
          </cell>
          <cell r="H1585">
            <v>3.1799999999999997</v>
          </cell>
        </row>
        <row r="1586">
          <cell r="E1586" t="str">
            <v>20160201LGUM_475</v>
          </cell>
          <cell r="F1586">
            <v>29.64</v>
          </cell>
          <cell r="H1586">
            <v>3.1800000000000033</v>
          </cell>
        </row>
        <row r="1587">
          <cell r="E1587" t="str">
            <v>20160201LGUM_476</v>
          </cell>
          <cell r="F1587">
            <v>42.04</v>
          </cell>
          <cell r="H1587">
            <v>9.8100000000000023</v>
          </cell>
        </row>
        <row r="1588">
          <cell r="E1588" t="str">
            <v>20160201LGUM_477</v>
          </cell>
          <cell r="F1588">
            <v>45.230000000000004</v>
          </cell>
          <cell r="H1588">
            <v>9.8100000000000023</v>
          </cell>
        </row>
        <row r="1589">
          <cell r="E1589" t="str">
            <v>20160201LGUM_479</v>
          </cell>
          <cell r="F1589">
            <v>15.08</v>
          </cell>
          <cell r="H1589">
            <v>1.370000000000001</v>
          </cell>
        </row>
        <row r="1590">
          <cell r="E1590" t="str">
            <v>20160201LGUM_480</v>
          </cell>
          <cell r="F1590">
            <v>24.85</v>
          </cell>
          <cell r="H1590">
            <v>1.370000000000001</v>
          </cell>
        </row>
        <row r="1591">
          <cell r="E1591" t="str">
            <v>20160201LGUM_481</v>
          </cell>
          <cell r="F1591">
            <v>21.669999999999998</v>
          </cell>
          <cell r="H1591">
            <v>3.1800000000000033</v>
          </cell>
        </row>
        <row r="1592">
          <cell r="E1592" t="str">
            <v>20160201LGUM_482</v>
          </cell>
          <cell r="F1592">
            <v>31.43</v>
          </cell>
          <cell r="H1592">
            <v>3.1800000000000033</v>
          </cell>
        </row>
        <row r="1593">
          <cell r="E1593" t="str">
            <v>20160201LGUM_483</v>
          </cell>
          <cell r="F1593">
            <v>45.010000000000005</v>
          </cell>
          <cell r="H1593">
            <v>9.8100000000000023</v>
          </cell>
        </row>
        <row r="1594">
          <cell r="E1594" t="str">
            <v>20160201LGUM_484</v>
          </cell>
          <cell r="F1594">
            <v>54.760000000000005</v>
          </cell>
          <cell r="H1594">
            <v>9.8100000000000023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"/>
      <sheetName val="Sch M-2.3 (1)"/>
      <sheetName val="Sch M-2.3 (2)"/>
      <sheetName val="Sch M-2.3 (3)"/>
      <sheetName val="Summary==&gt;"/>
      <sheetName val="Rate Summary"/>
      <sheetName val="Data==&gt;"/>
      <sheetName val="ECR in Base Rates"/>
      <sheetName val="ECR in Base Rates (forecasted)"/>
      <sheetName val="12MonResults"/>
      <sheetName val="12MonLights"/>
      <sheetName val="12MonPoles"/>
      <sheetName val="Sources ==&gt;"/>
      <sheetName val="FinForecast"/>
      <sheetName val="Customers"/>
      <sheetName val="Cal_Energy"/>
      <sheetName val="Billing Demand"/>
      <sheetName val="1055 Lights Forecast"/>
      <sheetName val="Summary"/>
      <sheetName val="1051 Poles Forecast"/>
      <sheetName val="Lights Load Forecast"/>
      <sheetName val="Power Factor"/>
      <sheetName val="12ME PF"/>
      <sheetName val="Rates"/>
      <sheetName val="LightingRates"/>
      <sheetName val="PoleRates"/>
      <sheetName val="1051"/>
      <sheetName val="Misc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FLSP</v>
          </cell>
        </row>
        <row r="5">
          <cell r="C5" t="str">
            <v>FLST</v>
          </cell>
        </row>
        <row r="6">
          <cell r="C6" t="str">
            <v>GSS</v>
          </cell>
        </row>
        <row r="7">
          <cell r="C7" t="str">
            <v>GSS</v>
          </cell>
        </row>
        <row r="8">
          <cell r="C8" t="str">
            <v>GSS</v>
          </cell>
          <cell r="E8">
            <v>28298.768992638488</v>
          </cell>
          <cell r="AV8">
            <v>4750653.12</v>
          </cell>
        </row>
        <row r="9">
          <cell r="C9" t="str">
            <v>GSS</v>
          </cell>
        </row>
        <row r="10">
          <cell r="C10" t="str">
            <v>GSS</v>
          </cell>
        </row>
        <row r="11">
          <cell r="C11" t="str">
            <v>GSS</v>
          </cell>
        </row>
        <row r="12">
          <cell r="C12" t="str">
            <v>PSS</v>
          </cell>
          <cell r="E12">
            <v>2594</v>
          </cell>
          <cell r="AV12">
            <v>11335388.199999999</v>
          </cell>
        </row>
        <row r="13">
          <cell r="C13" t="str">
            <v>PSP</v>
          </cell>
          <cell r="E13">
            <v>51</v>
          </cell>
          <cell r="AV13">
            <v>838355.34</v>
          </cell>
        </row>
        <row r="14">
          <cell r="C14" t="str">
            <v>PSS</v>
          </cell>
        </row>
        <row r="15">
          <cell r="C15" t="str">
            <v>TODS</v>
          </cell>
          <cell r="E15">
            <v>276</v>
          </cell>
          <cell r="AV15">
            <v>4867921.22</v>
          </cell>
        </row>
        <row r="16">
          <cell r="C16" t="str">
            <v>CTODP</v>
          </cell>
          <cell r="E16">
            <v>44</v>
          </cell>
          <cell r="AV16">
            <v>2776437.72</v>
          </cell>
        </row>
        <row r="17">
          <cell r="C17" t="str">
            <v>GS3</v>
          </cell>
          <cell r="E17">
            <v>16946.502209483646</v>
          </cell>
          <cell r="AV17">
            <v>8881769.6400000006</v>
          </cell>
        </row>
        <row r="18">
          <cell r="C18" t="str">
            <v>GS3</v>
          </cell>
        </row>
        <row r="19">
          <cell r="C19" t="str">
            <v>GS3</v>
          </cell>
        </row>
        <row r="20">
          <cell r="C20" t="str">
            <v>GS3</v>
          </cell>
        </row>
        <row r="21">
          <cell r="C21" t="str">
            <v>LWC</v>
          </cell>
          <cell r="E21">
            <v>1</v>
          </cell>
          <cell r="AV21">
            <v>311357.74</v>
          </cell>
        </row>
        <row r="22">
          <cell r="C22" t="str">
            <v>CSR</v>
          </cell>
        </row>
        <row r="23">
          <cell r="C23" t="str">
            <v>CSR</v>
          </cell>
        </row>
        <row r="24">
          <cell r="C24" t="str">
            <v>FK</v>
          </cell>
          <cell r="E24">
            <v>1</v>
          </cell>
          <cell r="AV24">
            <v>662039.44999999995</v>
          </cell>
        </row>
        <row r="25">
          <cell r="C25" t="str">
            <v>RTS</v>
          </cell>
          <cell r="E25">
            <v>13</v>
          </cell>
          <cell r="AV25">
            <v>5370162.7400000002</v>
          </cell>
        </row>
        <row r="26">
          <cell r="C26" t="str">
            <v>PSS</v>
          </cell>
          <cell r="E26">
            <v>229</v>
          </cell>
          <cell r="AV26">
            <v>1754555.97</v>
          </cell>
        </row>
        <row r="27">
          <cell r="C27" t="str">
            <v>PSP</v>
          </cell>
          <cell r="E27">
            <v>19</v>
          </cell>
          <cell r="AV27">
            <v>95476.59</v>
          </cell>
        </row>
        <row r="28">
          <cell r="C28" t="str">
            <v>ITODS</v>
          </cell>
          <cell r="E28">
            <v>94</v>
          </cell>
          <cell r="AV28">
            <v>1866500.54</v>
          </cell>
        </row>
        <row r="29">
          <cell r="C29" t="str">
            <v>ITODP</v>
          </cell>
          <cell r="E29">
            <v>62</v>
          </cell>
          <cell r="AV29">
            <v>7289025.2199999997</v>
          </cell>
        </row>
        <row r="30">
          <cell r="C30" t="str">
            <v>ITODP</v>
          </cell>
        </row>
        <row r="31">
          <cell r="C31" t="str">
            <v>LE</v>
          </cell>
          <cell r="E31">
            <v>165</v>
          </cell>
          <cell r="AV31">
            <v>24876.74</v>
          </cell>
        </row>
        <row r="32">
          <cell r="C32" t="str">
            <v>LE</v>
          </cell>
        </row>
        <row r="33">
          <cell r="C33" t="str">
            <v>LE</v>
          </cell>
        </row>
        <row r="34">
          <cell r="C34" t="str">
            <v>TE</v>
          </cell>
          <cell r="E34">
            <v>905</v>
          </cell>
          <cell r="AV34">
            <v>25370.63</v>
          </cell>
        </row>
        <row r="35">
          <cell r="C35" t="str">
            <v>TE</v>
          </cell>
        </row>
        <row r="36">
          <cell r="C36" t="str">
            <v>RS</v>
          </cell>
        </row>
        <row r="37">
          <cell r="C37" t="str">
            <v>RS</v>
          </cell>
          <cell r="E37">
            <v>364045.81654471927</v>
          </cell>
          <cell r="AV37">
            <v>39352333.799999997</v>
          </cell>
        </row>
        <row r="38">
          <cell r="C38" t="str">
            <v>RS</v>
          </cell>
        </row>
        <row r="39">
          <cell r="C39" t="str">
            <v>VFD</v>
          </cell>
        </row>
        <row r="40">
          <cell r="C40" t="str">
            <v>LEV</v>
          </cell>
        </row>
        <row r="41">
          <cell r="C41" t="str">
            <v>LEV</v>
          </cell>
        </row>
        <row r="42">
          <cell r="C42" t="str">
            <v>GSS</v>
          </cell>
        </row>
        <row r="43">
          <cell r="C43" t="str">
            <v>GS3</v>
          </cell>
        </row>
        <row r="44">
          <cell r="C44" t="str">
            <v>PSS</v>
          </cell>
        </row>
        <row r="45">
          <cell r="C45" t="str">
            <v>PSS</v>
          </cell>
        </row>
        <row r="46">
          <cell r="C46" t="str">
            <v>PSP</v>
          </cell>
        </row>
        <row r="47">
          <cell r="C47" t="str">
            <v>PSS</v>
          </cell>
        </row>
        <row r="48">
          <cell r="C48" t="str">
            <v>PSP</v>
          </cell>
        </row>
        <row r="49">
          <cell r="C49" t="str">
            <v>PSS</v>
          </cell>
        </row>
        <row r="50">
          <cell r="C50" t="str">
            <v>PSS</v>
          </cell>
        </row>
        <row r="51">
          <cell r="C51" t="str">
            <v>PSS</v>
          </cell>
        </row>
        <row r="52">
          <cell r="C52" t="str">
            <v>PSS</v>
          </cell>
        </row>
        <row r="53">
          <cell r="C53" t="str">
            <v>PSP</v>
          </cell>
        </row>
        <row r="54">
          <cell r="C54" t="str">
            <v>PSP</v>
          </cell>
        </row>
        <row r="55">
          <cell r="C55" t="str">
            <v>PSP</v>
          </cell>
        </row>
        <row r="56">
          <cell r="C56" t="str">
            <v>PSP</v>
          </cell>
        </row>
        <row r="57">
          <cell r="C57" t="str">
            <v>ITODS</v>
          </cell>
        </row>
        <row r="58">
          <cell r="C58" t="str">
            <v>ITODP</v>
          </cell>
        </row>
        <row r="59">
          <cell r="C59" t="str">
            <v>RTS</v>
          </cell>
        </row>
        <row r="60">
          <cell r="C60" t="str">
            <v>RTODE</v>
          </cell>
          <cell r="E60">
            <v>50</v>
          </cell>
          <cell r="AV60">
            <v>4865.72</v>
          </cell>
        </row>
        <row r="61">
          <cell r="C61" t="str">
            <v>RTODE</v>
          </cell>
        </row>
        <row r="62">
          <cell r="C62" t="str">
            <v>RTODD</v>
          </cell>
        </row>
        <row r="63">
          <cell r="C63" t="str">
            <v>RTODD</v>
          </cell>
        </row>
        <row r="64">
          <cell r="C64" t="str">
            <v>RTODE</v>
          </cell>
        </row>
        <row r="65">
          <cell r="C65" t="str">
            <v>RTODD</v>
          </cell>
        </row>
        <row r="66">
          <cell r="C66" t="str">
            <v>RTODE</v>
          </cell>
        </row>
        <row r="67">
          <cell r="C67" t="str">
            <v>RTODD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CSR</v>
          </cell>
          <cell r="E70">
            <v>2</v>
          </cell>
          <cell r="AV70">
            <v>-329600</v>
          </cell>
        </row>
        <row r="71">
          <cell r="C71" t="str">
            <v>CSR</v>
          </cell>
        </row>
        <row r="72">
          <cell r="C72" t="str">
            <v>CSR</v>
          </cell>
        </row>
        <row r="73">
          <cell r="C73" t="str">
            <v>CSR</v>
          </cell>
        </row>
        <row r="74">
          <cell r="C74" t="str">
            <v>GSS</v>
          </cell>
        </row>
        <row r="75">
          <cell r="C75" t="str">
            <v>GSS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LRI</v>
          </cell>
        </row>
        <row r="79">
          <cell r="C79" t="str">
            <v>TODS</v>
          </cell>
        </row>
        <row r="80">
          <cell r="C80" t="str">
            <v>RTS</v>
          </cell>
        </row>
        <row r="81">
          <cell r="C81" t="str">
            <v>SQF</v>
          </cell>
        </row>
        <row r="82">
          <cell r="C82" t="str">
            <v>SQF</v>
          </cell>
        </row>
        <row r="83">
          <cell r="C83" t="str">
            <v>LQF</v>
          </cell>
        </row>
        <row r="84">
          <cell r="C84" t="str">
            <v>LRI</v>
          </cell>
        </row>
        <row r="85">
          <cell r="C85" t="str">
            <v>EVC</v>
          </cell>
        </row>
        <row r="86">
          <cell r="C86" t="str">
            <v>EVSE</v>
          </cell>
        </row>
        <row r="87">
          <cell r="C87" t="str">
            <v>EVSE</v>
          </cell>
        </row>
        <row r="88">
          <cell r="C88" t="str">
            <v>FLSP</v>
          </cell>
        </row>
        <row r="89">
          <cell r="C89" t="str">
            <v>FLST</v>
          </cell>
        </row>
        <row r="90">
          <cell r="C90" t="str">
            <v>GSS</v>
          </cell>
        </row>
        <row r="91">
          <cell r="C91" t="str">
            <v>GSS</v>
          </cell>
        </row>
        <row r="92">
          <cell r="C92" t="str">
            <v>GSS</v>
          </cell>
          <cell r="E92">
            <v>28980.364778550382</v>
          </cell>
          <cell r="AV92">
            <v>4482720.58</v>
          </cell>
        </row>
        <row r="93">
          <cell r="C93" t="str">
            <v>GSS</v>
          </cell>
        </row>
        <row r="94">
          <cell r="C94" t="str">
            <v>GSS</v>
          </cell>
        </row>
        <row r="95">
          <cell r="C95" t="str">
            <v>GSS</v>
          </cell>
        </row>
        <row r="96">
          <cell r="C96" t="str">
            <v>PSS</v>
          </cell>
          <cell r="E96">
            <v>2593</v>
          </cell>
          <cell r="AV96">
            <v>10375265.630000001</v>
          </cell>
        </row>
        <row r="97">
          <cell r="C97" t="str">
            <v>PSP</v>
          </cell>
          <cell r="E97">
            <v>51</v>
          </cell>
          <cell r="AV97">
            <v>824836.96</v>
          </cell>
        </row>
        <row r="98">
          <cell r="C98" t="str">
            <v>PSS</v>
          </cell>
        </row>
        <row r="99">
          <cell r="C99" t="str">
            <v>TODS</v>
          </cell>
          <cell r="E99">
            <v>276</v>
          </cell>
          <cell r="AV99">
            <v>4828528.75</v>
          </cell>
        </row>
        <row r="100">
          <cell r="C100" t="str">
            <v>CTODP</v>
          </cell>
          <cell r="E100">
            <v>44</v>
          </cell>
          <cell r="AV100">
            <v>2720027.99</v>
          </cell>
        </row>
        <row r="101">
          <cell r="C101" t="str">
            <v>GS3</v>
          </cell>
          <cell r="E101">
            <v>16280.917456794456</v>
          </cell>
          <cell r="AV101">
            <v>8414251.0299999993</v>
          </cell>
        </row>
        <row r="102">
          <cell r="C102" t="str">
            <v>GS3</v>
          </cell>
        </row>
        <row r="103">
          <cell r="C103" t="str">
            <v>GS3</v>
          </cell>
        </row>
        <row r="104">
          <cell r="C104" t="str">
            <v>GS3</v>
          </cell>
        </row>
        <row r="105">
          <cell r="C105" t="str">
            <v>LWC</v>
          </cell>
          <cell r="E105">
            <v>1</v>
          </cell>
          <cell r="AV105">
            <v>292415.01</v>
          </cell>
        </row>
        <row r="106">
          <cell r="C106" t="str">
            <v>CSR</v>
          </cell>
        </row>
        <row r="107">
          <cell r="C107" t="str">
            <v>CSR</v>
          </cell>
        </row>
        <row r="108">
          <cell r="C108" t="str">
            <v>FK</v>
          </cell>
          <cell r="E108">
            <v>1</v>
          </cell>
          <cell r="AV108">
            <v>590331.56000000006</v>
          </cell>
        </row>
        <row r="109">
          <cell r="C109" t="str">
            <v>RTS</v>
          </cell>
          <cell r="E109">
            <v>13</v>
          </cell>
          <cell r="AV109">
            <v>4634962.33</v>
          </cell>
        </row>
        <row r="110">
          <cell r="C110" t="str">
            <v>PSS</v>
          </cell>
          <cell r="E110">
            <v>229</v>
          </cell>
          <cell r="AV110">
            <v>1628104.13</v>
          </cell>
        </row>
        <row r="111">
          <cell r="C111" t="str">
            <v>PSP</v>
          </cell>
          <cell r="E111">
            <v>19</v>
          </cell>
          <cell r="AV111">
            <v>97312.54</v>
          </cell>
        </row>
        <row r="112">
          <cell r="C112" t="str">
            <v>ITODS</v>
          </cell>
          <cell r="E112">
            <v>94</v>
          </cell>
          <cell r="AV112">
            <v>1809841.54</v>
          </cell>
        </row>
        <row r="113">
          <cell r="C113" t="str">
            <v>ITODP</v>
          </cell>
          <cell r="E113">
            <v>62</v>
          </cell>
          <cell r="AV113">
            <v>7247695.4900000002</v>
          </cell>
        </row>
        <row r="114">
          <cell r="C114" t="str">
            <v>ITODP</v>
          </cell>
        </row>
        <row r="115">
          <cell r="C115" t="str">
            <v>LE</v>
          </cell>
          <cell r="E115">
            <v>165</v>
          </cell>
          <cell r="AV115">
            <v>21847.89</v>
          </cell>
        </row>
        <row r="116">
          <cell r="C116" t="str">
            <v>LE</v>
          </cell>
        </row>
        <row r="117">
          <cell r="C117" t="str">
            <v>LE</v>
          </cell>
        </row>
        <row r="118">
          <cell r="C118" t="str">
            <v>TE</v>
          </cell>
          <cell r="E118">
            <v>905</v>
          </cell>
          <cell r="AV118">
            <v>24518.66</v>
          </cell>
        </row>
        <row r="119">
          <cell r="C119" t="str">
            <v>TE</v>
          </cell>
        </row>
        <row r="120">
          <cell r="C120" t="str">
            <v>RS</v>
          </cell>
        </row>
        <row r="121">
          <cell r="C121" t="str">
            <v>RS</v>
          </cell>
          <cell r="E121">
            <v>364149.89248547499</v>
          </cell>
          <cell r="AV121">
            <v>32966202.399999999</v>
          </cell>
        </row>
        <row r="122">
          <cell r="C122" t="str">
            <v>RS</v>
          </cell>
        </row>
        <row r="123">
          <cell r="C123" t="str">
            <v>VFD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GSS</v>
          </cell>
        </row>
        <row r="127">
          <cell r="C127" t="str">
            <v>GS3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PSS</v>
          </cell>
        </row>
        <row r="132">
          <cell r="C132" t="str">
            <v>PSP</v>
          </cell>
        </row>
        <row r="133">
          <cell r="C133" t="str">
            <v>PSS</v>
          </cell>
        </row>
        <row r="134">
          <cell r="C134" t="str">
            <v>PSS</v>
          </cell>
        </row>
        <row r="135">
          <cell r="C135" t="str">
            <v>PSS</v>
          </cell>
        </row>
        <row r="136">
          <cell r="C136" t="str">
            <v>PSS</v>
          </cell>
        </row>
        <row r="137">
          <cell r="C137" t="str">
            <v>PSP</v>
          </cell>
        </row>
        <row r="138">
          <cell r="C138" t="str">
            <v>PSP</v>
          </cell>
        </row>
        <row r="139">
          <cell r="C139" t="str">
            <v>PSP</v>
          </cell>
        </row>
        <row r="140">
          <cell r="C140" t="str">
            <v>PSP</v>
          </cell>
        </row>
        <row r="141">
          <cell r="C141" t="str">
            <v>ITODS</v>
          </cell>
        </row>
        <row r="142">
          <cell r="C142" t="str">
            <v>ITODP</v>
          </cell>
        </row>
        <row r="143">
          <cell r="C143" t="str">
            <v>RTS</v>
          </cell>
        </row>
        <row r="144">
          <cell r="C144" t="str">
            <v>RTODE</v>
          </cell>
          <cell r="E144">
            <v>51</v>
          </cell>
          <cell r="AV144">
            <v>4144.76</v>
          </cell>
        </row>
        <row r="145">
          <cell r="C145" t="str">
            <v>RTODE</v>
          </cell>
        </row>
        <row r="146">
          <cell r="C146" t="str">
            <v>RTODD</v>
          </cell>
        </row>
        <row r="147">
          <cell r="C147" t="str">
            <v>RTODD</v>
          </cell>
        </row>
        <row r="148">
          <cell r="C148" t="str">
            <v>RTODE</v>
          </cell>
        </row>
        <row r="149">
          <cell r="C149" t="str">
            <v>RTODD</v>
          </cell>
        </row>
        <row r="150">
          <cell r="C150" t="str">
            <v>RTODE</v>
          </cell>
        </row>
        <row r="151">
          <cell r="C151" t="str">
            <v>RTODD</v>
          </cell>
        </row>
        <row r="152">
          <cell r="C152" t="str">
            <v>PSP</v>
          </cell>
        </row>
        <row r="153">
          <cell r="C153" t="str">
            <v>PSP</v>
          </cell>
        </row>
        <row r="154">
          <cell r="C154" t="str">
            <v>CSR</v>
          </cell>
          <cell r="E154">
            <v>2</v>
          </cell>
          <cell r="AV154">
            <v>-329600</v>
          </cell>
        </row>
        <row r="155">
          <cell r="C155" t="str">
            <v>CSR</v>
          </cell>
        </row>
        <row r="156">
          <cell r="C156" t="str">
            <v>CSR</v>
          </cell>
        </row>
        <row r="157">
          <cell r="C157" t="str">
            <v>CSR</v>
          </cell>
        </row>
        <row r="158">
          <cell r="C158" t="str">
            <v>GSS</v>
          </cell>
        </row>
        <row r="159">
          <cell r="C159" t="str">
            <v>GSS</v>
          </cell>
        </row>
        <row r="160">
          <cell r="C160" t="str">
            <v>GS3</v>
          </cell>
        </row>
        <row r="161">
          <cell r="C161" t="str">
            <v>GS3</v>
          </cell>
        </row>
        <row r="162">
          <cell r="C162" t="str">
            <v>LRI</v>
          </cell>
        </row>
        <row r="163">
          <cell r="C163" t="str">
            <v>TODS</v>
          </cell>
        </row>
        <row r="164">
          <cell r="C164" t="str">
            <v>RTS</v>
          </cell>
        </row>
        <row r="165">
          <cell r="C165" t="str">
            <v>SQF</v>
          </cell>
        </row>
        <row r="166">
          <cell r="C166" t="str">
            <v>SQF</v>
          </cell>
        </row>
        <row r="167">
          <cell r="C167" t="str">
            <v>LQF</v>
          </cell>
        </row>
        <row r="168">
          <cell r="C168" t="str">
            <v>LRI</v>
          </cell>
        </row>
        <row r="169">
          <cell r="C169" t="str">
            <v>EVC</v>
          </cell>
        </row>
        <row r="170">
          <cell r="C170" t="str">
            <v>EVSE</v>
          </cell>
        </row>
        <row r="171">
          <cell r="C171" t="str">
            <v>EVSE</v>
          </cell>
        </row>
        <row r="172">
          <cell r="C172" t="str">
            <v>FLSP</v>
          </cell>
        </row>
        <row r="173">
          <cell r="C173" t="str">
            <v>FLST</v>
          </cell>
        </row>
        <row r="174">
          <cell r="C174" t="str">
            <v>GSS</v>
          </cell>
        </row>
        <row r="175">
          <cell r="C175" t="str">
            <v>GSS</v>
          </cell>
        </row>
        <row r="176">
          <cell r="C176" t="str">
            <v>GSS</v>
          </cell>
          <cell r="E176">
            <v>28984.344936463298</v>
          </cell>
          <cell r="AV176">
            <v>4562923.68</v>
          </cell>
        </row>
        <row r="177">
          <cell r="C177" t="str">
            <v>GSS</v>
          </cell>
        </row>
        <row r="178">
          <cell r="C178" t="str">
            <v>GSS</v>
          </cell>
        </row>
        <row r="179">
          <cell r="C179" t="str">
            <v>GSS</v>
          </cell>
        </row>
        <row r="180">
          <cell r="C180" t="str">
            <v>PSS</v>
          </cell>
          <cell r="E180">
            <v>2592</v>
          </cell>
          <cell r="AV180">
            <v>10150734.890000001</v>
          </cell>
        </row>
        <row r="181">
          <cell r="C181" t="str">
            <v>PSP</v>
          </cell>
          <cell r="E181">
            <v>51</v>
          </cell>
          <cell r="AV181">
            <v>795364.31</v>
          </cell>
        </row>
        <row r="182">
          <cell r="C182" t="str">
            <v>PSS</v>
          </cell>
        </row>
        <row r="183">
          <cell r="C183" t="str">
            <v>TODS</v>
          </cell>
          <cell r="E183">
            <v>276</v>
          </cell>
          <cell r="AV183">
            <v>4968099.6500000004</v>
          </cell>
        </row>
        <row r="184">
          <cell r="C184" t="str">
            <v>CTODP</v>
          </cell>
          <cell r="E184">
            <v>44</v>
          </cell>
          <cell r="AV184">
            <v>2596623.59</v>
          </cell>
        </row>
        <row r="185">
          <cell r="C185" t="str">
            <v>GS3</v>
          </cell>
          <cell r="E185">
            <v>16290.734139909669</v>
          </cell>
          <cell r="AV185">
            <v>8658607.7300000004</v>
          </cell>
        </row>
        <row r="186">
          <cell r="C186" t="str">
            <v>GS3</v>
          </cell>
        </row>
        <row r="187">
          <cell r="C187" t="str">
            <v>GS3</v>
          </cell>
        </row>
        <row r="188">
          <cell r="C188" t="str">
            <v>GS3</v>
          </cell>
        </row>
        <row r="189">
          <cell r="C189" t="str">
            <v>LWC</v>
          </cell>
          <cell r="E189">
            <v>1</v>
          </cell>
          <cell r="AV189">
            <v>278495.73</v>
          </cell>
        </row>
        <row r="190">
          <cell r="C190" t="str">
            <v>CSR</v>
          </cell>
        </row>
        <row r="191">
          <cell r="C191" t="str">
            <v>CSR</v>
          </cell>
        </row>
        <row r="192">
          <cell r="C192" t="str">
            <v>FK</v>
          </cell>
          <cell r="E192">
            <v>1</v>
          </cell>
          <cell r="AV192">
            <v>594769.06999999995</v>
          </cell>
        </row>
        <row r="193">
          <cell r="C193" t="str">
            <v>RTS</v>
          </cell>
          <cell r="E193">
            <v>13</v>
          </cell>
          <cell r="AV193">
            <v>5849626.8700000001</v>
          </cell>
        </row>
        <row r="194">
          <cell r="C194" t="str">
            <v>PSS</v>
          </cell>
          <cell r="E194">
            <v>229</v>
          </cell>
          <cell r="AV194">
            <v>1586209.23</v>
          </cell>
        </row>
        <row r="195">
          <cell r="C195" t="str">
            <v>PSP</v>
          </cell>
          <cell r="E195">
            <v>19</v>
          </cell>
          <cell r="AV195">
            <v>93507.39</v>
          </cell>
        </row>
        <row r="196">
          <cell r="C196" t="str">
            <v>ITODS</v>
          </cell>
          <cell r="E196">
            <v>94</v>
          </cell>
          <cell r="AV196">
            <v>1887571.47</v>
          </cell>
        </row>
        <row r="197">
          <cell r="C197" t="str">
            <v>ITODP</v>
          </cell>
          <cell r="E197">
            <v>62</v>
          </cell>
          <cell r="AV197">
            <v>6888604.6299999999</v>
          </cell>
        </row>
        <row r="198">
          <cell r="C198" t="str">
            <v>ITODP</v>
          </cell>
        </row>
        <row r="199">
          <cell r="C199" t="str">
            <v>LE</v>
          </cell>
          <cell r="E199">
            <v>165</v>
          </cell>
          <cell r="AV199">
            <v>21820.05</v>
          </cell>
        </row>
        <row r="200">
          <cell r="C200" t="str">
            <v>LE</v>
          </cell>
        </row>
        <row r="201">
          <cell r="C201" t="str">
            <v>LE</v>
          </cell>
        </row>
        <row r="202">
          <cell r="C202" t="str">
            <v>TE</v>
          </cell>
          <cell r="E202">
            <v>905</v>
          </cell>
          <cell r="AV202">
            <v>25393.29</v>
          </cell>
        </row>
        <row r="203">
          <cell r="C203" t="str">
            <v>TE</v>
          </cell>
        </row>
        <row r="204">
          <cell r="C204" t="str">
            <v>RS</v>
          </cell>
        </row>
        <row r="205">
          <cell r="C205" t="str">
            <v>RS</v>
          </cell>
          <cell r="E205">
            <v>364901.59408951807</v>
          </cell>
          <cell r="AV205">
            <v>32180723.609999999</v>
          </cell>
        </row>
        <row r="206">
          <cell r="C206" t="str">
            <v>RS</v>
          </cell>
        </row>
        <row r="207">
          <cell r="C207" t="str">
            <v>VFD</v>
          </cell>
        </row>
        <row r="208">
          <cell r="C208" t="str">
            <v>LEV</v>
          </cell>
        </row>
        <row r="209">
          <cell r="C209" t="str">
            <v>LEV</v>
          </cell>
        </row>
        <row r="210">
          <cell r="C210" t="str">
            <v>GSS</v>
          </cell>
        </row>
        <row r="211">
          <cell r="C211" t="str">
            <v>GS3</v>
          </cell>
        </row>
        <row r="212">
          <cell r="C212" t="str">
            <v>PSS</v>
          </cell>
        </row>
        <row r="213">
          <cell r="C213" t="str">
            <v>PSS</v>
          </cell>
        </row>
        <row r="214">
          <cell r="C214" t="str">
            <v>PSP</v>
          </cell>
        </row>
        <row r="215">
          <cell r="C215" t="str">
            <v>PSS</v>
          </cell>
        </row>
        <row r="216">
          <cell r="C216" t="str">
            <v>PSP</v>
          </cell>
        </row>
        <row r="217">
          <cell r="C217" t="str">
            <v>PSS</v>
          </cell>
        </row>
        <row r="218">
          <cell r="C218" t="str">
            <v>PSS</v>
          </cell>
        </row>
        <row r="219">
          <cell r="C219" t="str">
            <v>PSS</v>
          </cell>
        </row>
        <row r="220">
          <cell r="C220" t="str">
            <v>PSS</v>
          </cell>
        </row>
        <row r="221">
          <cell r="C221" t="str">
            <v>PSP</v>
          </cell>
        </row>
        <row r="222">
          <cell r="C222" t="str">
            <v>PSP</v>
          </cell>
        </row>
        <row r="223">
          <cell r="C223" t="str">
            <v>PSP</v>
          </cell>
        </row>
        <row r="224">
          <cell r="C224" t="str">
            <v>PSP</v>
          </cell>
        </row>
        <row r="225">
          <cell r="C225" t="str">
            <v>ITODS</v>
          </cell>
        </row>
        <row r="226">
          <cell r="C226" t="str">
            <v>ITODP</v>
          </cell>
        </row>
        <row r="227">
          <cell r="C227" t="str">
            <v>RTS</v>
          </cell>
        </row>
        <row r="228">
          <cell r="C228" t="str">
            <v>RTODE</v>
          </cell>
          <cell r="E228">
            <v>52</v>
          </cell>
          <cell r="AV228">
            <v>4069.61</v>
          </cell>
        </row>
        <row r="229">
          <cell r="C229" t="str">
            <v>RTODE</v>
          </cell>
        </row>
        <row r="230">
          <cell r="C230" t="str">
            <v>RTODD</v>
          </cell>
        </row>
        <row r="231">
          <cell r="C231" t="str">
            <v>RTODD</v>
          </cell>
        </row>
        <row r="232">
          <cell r="C232" t="str">
            <v>RTODE</v>
          </cell>
        </row>
        <row r="233">
          <cell r="C233" t="str">
            <v>RTODD</v>
          </cell>
        </row>
        <row r="234">
          <cell r="C234" t="str">
            <v>RTODE</v>
          </cell>
        </row>
        <row r="235">
          <cell r="C235" t="str">
            <v>RTODD</v>
          </cell>
        </row>
        <row r="236">
          <cell r="C236" t="str">
            <v>PSP</v>
          </cell>
        </row>
        <row r="237">
          <cell r="C237" t="str">
            <v>PSP</v>
          </cell>
        </row>
        <row r="238">
          <cell r="C238" t="str">
            <v>CSR</v>
          </cell>
          <cell r="E238">
            <v>2</v>
          </cell>
          <cell r="AV238">
            <v>-329600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GSS</v>
          </cell>
        </row>
        <row r="243">
          <cell r="C243" t="str">
            <v>GSS</v>
          </cell>
        </row>
        <row r="244">
          <cell r="C244" t="str">
            <v>GS3</v>
          </cell>
        </row>
        <row r="245">
          <cell r="C245" t="str">
            <v>GS3</v>
          </cell>
        </row>
        <row r="246">
          <cell r="C246" t="str">
            <v>LRI</v>
          </cell>
        </row>
        <row r="247">
          <cell r="C247" t="str">
            <v>TODS</v>
          </cell>
        </row>
        <row r="248">
          <cell r="C248" t="str">
            <v>RTS</v>
          </cell>
        </row>
        <row r="249">
          <cell r="C249" t="str">
            <v>SQF</v>
          </cell>
        </row>
        <row r="250">
          <cell r="C250" t="str">
            <v>SQF</v>
          </cell>
        </row>
        <row r="251">
          <cell r="C251" t="str">
            <v>LQF</v>
          </cell>
        </row>
        <row r="252">
          <cell r="C252" t="str">
            <v>LRI</v>
          </cell>
        </row>
        <row r="253">
          <cell r="C253" t="str">
            <v>EVC</v>
          </cell>
        </row>
        <row r="254">
          <cell r="C254" t="str">
            <v>EVSE</v>
          </cell>
        </row>
        <row r="255">
          <cell r="C255" t="str">
            <v>EVSE</v>
          </cell>
        </row>
        <row r="256">
          <cell r="C256" t="str">
            <v>FLSP</v>
          </cell>
        </row>
        <row r="257">
          <cell r="C257" t="str">
            <v>FLST</v>
          </cell>
        </row>
        <row r="258">
          <cell r="C258" t="str">
            <v>GSS</v>
          </cell>
        </row>
        <row r="259">
          <cell r="C259" t="str">
            <v>GSS</v>
          </cell>
        </row>
        <row r="260">
          <cell r="C260" t="str">
            <v>GSS</v>
          </cell>
          <cell r="E260">
            <v>28877.624252350917</v>
          </cell>
          <cell r="AV260">
            <v>4409994.78</v>
          </cell>
        </row>
        <row r="261">
          <cell r="C261" t="str">
            <v>GSS</v>
          </cell>
        </row>
        <row r="262">
          <cell r="C262" t="str">
            <v>GSS</v>
          </cell>
        </row>
        <row r="263">
          <cell r="C263" t="str">
            <v>GSS</v>
          </cell>
        </row>
        <row r="264">
          <cell r="C264" t="str">
            <v>PSS</v>
          </cell>
          <cell r="E264">
            <v>2591</v>
          </cell>
          <cell r="AV264">
            <v>10276837.16</v>
          </cell>
        </row>
        <row r="265">
          <cell r="C265" t="str">
            <v>PSP</v>
          </cell>
          <cell r="E265">
            <v>51</v>
          </cell>
          <cell r="AV265">
            <v>949115.15</v>
          </cell>
        </row>
        <row r="266">
          <cell r="C266" t="str">
            <v>PSS</v>
          </cell>
        </row>
        <row r="267">
          <cell r="C267" t="str">
            <v>TODS</v>
          </cell>
          <cell r="E267">
            <v>276</v>
          </cell>
          <cell r="AV267">
            <v>4965412.8899999997</v>
          </cell>
        </row>
        <row r="268">
          <cell r="C268" t="str">
            <v>CTODP</v>
          </cell>
          <cell r="E268">
            <v>44</v>
          </cell>
          <cell r="AV268">
            <v>2837304.53</v>
          </cell>
        </row>
        <row r="269">
          <cell r="C269" t="str">
            <v>GS3</v>
          </cell>
          <cell r="E269">
            <v>16414.893005937254</v>
          </cell>
          <cell r="AV269">
            <v>8607428.9399999995</v>
          </cell>
        </row>
        <row r="270">
          <cell r="C270" t="str">
            <v>GS3</v>
          </cell>
        </row>
        <row r="271">
          <cell r="C271" t="str">
            <v>GS3</v>
          </cell>
        </row>
        <row r="272">
          <cell r="C272" t="str">
            <v>GS3</v>
          </cell>
        </row>
        <row r="273">
          <cell r="C273" t="str">
            <v>LWC</v>
          </cell>
          <cell r="E273">
            <v>1</v>
          </cell>
          <cell r="AV273">
            <v>279072.84000000003</v>
          </cell>
        </row>
        <row r="274">
          <cell r="C274" t="str">
            <v>CSR</v>
          </cell>
        </row>
        <row r="275">
          <cell r="C275" t="str">
            <v>CSR</v>
          </cell>
        </row>
        <row r="276">
          <cell r="C276" t="str">
            <v>FK</v>
          </cell>
          <cell r="E276">
            <v>1</v>
          </cell>
          <cell r="AV276">
            <v>478249.66</v>
          </cell>
        </row>
        <row r="277">
          <cell r="C277" t="str">
            <v>RTS</v>
          </cell>
          <cell r="E277">
            <v>13</v>
          </cell>
          <cell r="AV277">
            <v>6056096.0700000003</v>
          </cell>
        </row>
        <row r="278">
          <cell r="C278" t="str">
            <v>PSS</v>
          </cell>
          <cell r="E278">
            <v>229</v>
          </cell>
          <cell r="AV278">
            <v>1605751.86</v>
          </cell>
        </row>
        <row r="279">
          <cell r="C279" t="str">
            <v>PSP</v>
          </cell>
          <cell r="E279">
            <v>19</v>
          </cell>
          <cell r="AV279">
            <v>119443.96</v>
          </cell>
        </row>
        <row r="280">
          <cell r="C280" t="str">
            <v>ITODS</v>
          </cell>
          <cell r="E280">
            <v>94</v>
          </cell>
          <cell r="AV280">
            <v>1840790.72</v>
          </cell>
        </row>
        <row r="281">
          <cell r="C281" t="str">
            <v>ITODP</v>
          </cell>
          <cell r="E281">
            <v>62</v>
          </cell>
          <cell r="AV281">
            <v>7410120.5099999998</v>
          </cell>
        </row>
        <row r="282">
          <cell r="C282" t="str">
            <v>ITODP</v>
          </cell>
        </row>
        <row r="283">
          <cell r="C283" t="str">
            <v>LE</v>
          </cell>
          <cell r="E283">
            <v>165</v>
          </cell>
          <cell r="AV283">
            <v>19343</v>
          </cell>
        </row>
        <row r="284">
          <cell r="C284" t="str">
            <v>LE</v>
          </cell>
        </row>
        <row r="285">
          <cell r="C285" t="str">
            <v>LE</v>
          </cell>
        </row>
        <row r="286">
          <cell r="C286" t="str">
            <v>TE</v>
          </cell>
          <cell r="E286">
            <v>905</v>
          </cell>
          <cell r="AV286">
            <v>24874.98</v>
          </cell>
        </row>
        <row r="287">
          <cell r="C287" t="str">
            <v>TE</v>
          </cell>
        </row>
        <row r="288">
          <cell r="C288" t="str">
            <v>RS</v>
          </cell>
        </row>
        <row r="289">
          <cell r="C289" t="str">
            <v>RS</v>
          </cell>
          <cell r="E289">
            <v>364549.34457795846</v>
          </cell>
          <cell r="AV289">
            <v>28047574.280000001</v>
          </cell>
        </row>
        <row r="290">
          <cell r="C290" t="str">
            <v>RS</v>
          </cell>
        </row>
        <row r="291">
          <cell r="C291" t="str">
            <v>VFD</v>
          </cell>
        </row>
        <row r="292">
          <cell r="C292" t="str">
            <v>LEV</v>
          </cell>
        </row>
        <row r="293">
          <cell r="C293" t="str">
            <v>LEV</v>
          </cell>
        </row>
        <row r="294">
          <cell r="C294" t="str">
            <v>GSS</v>
          </cell>
        </row>
        <row r="295">
          <cell r="C295" t="str">
            <v>GS3</v>
          </cell>
        </row>
        <row r="296">
          <cell r="C296" t="str">
            <v>PSS</v>
          </cell>
        </row>
        <row r="297">
          <cell r="C297" t="str">
            <v>PSS</v>
          </cell>
        </row>
        <row r="298">
          <cell r="C298" t="str">
            <v>PSP</v>
          </cell>
        </row>
        <row r="299">
          <cell r="C299" t="str">
            <v>PSS</v>
          </cell>
        </row>
        <row r="300">
          <cell r="C300" t="str">
            <v>PSP</v>
          </cell>
        </row>
        <row r="301">
          <cell r="C301" t="str">
            <v>PSS</v>
          </cell>
        </row>
        <row r="302">
          <cell r="C302" t="str">
            <v>PSS</v>
          </cell>
        </row>
        <row r="303">
          <cell r="C303" t="str">
            <v>PSS</v>
          </cell>
        </row>
        <row r="304">
          <cell r="C304" t="str">
            <v>PSS</v>
          </cell>
        </row>
        <row r="305">
          <cell r="C305" t="str">
            <v>PSP</v>
          </cell>
        </row>
        <row r="306">
          <cell r="C306" t="str">
            <v>PSP</v>
          </cell>
        </row>
        <row r="307">
          <cell r="C307" t="str">
            <v>PSP</v>
          </cell>
        </row>
        <row r="308">
          <cell r="C308" t="str">
            <v>PSP</v>
          </cell>
        </row>
        <row r="309">
          <cell r="C309" t="str">
            <v>ITODS</v>
          </cell>
        </row>
        <row r="310">
          <cell r="C310" t="str">
            <v>ITODP</v>
          </cell>
        </row>
        <row r="311">
          <cell r="C311" t="str">
            <v>RTS</v>
          </cell>
        </row>
        <row r="312">
          <cell r="C312" t="str">
            <v>RTODE</v>
          </cell>
          <cell r="E312">
            <v>53</v>
          </cell>
          <cell r="AV312">
            <v>3642.28</v>
          </cell>
        </row>
        <row r="313">
          <cell r="C313" t="str">
            <v>RTODE</v>
          </cell>
        </row>
        <row r="314">
          <cell r="C314" t="str">
            <v>RTODD</v>
          </cell>
        </row>
        <row r="315">
          <cell r="C315" t="str">
            <v>RTODD</v>
          </cell>
        </row>
        <row r="316">
          <cell r="C316" t="str">
            <v>RTODE</v>
          </cell>
        </row>
        <row r="317">
          <cell r="C317" t="str">
            <v>RTODD</v>
          </cell>
        </row>
        <row r="318">
          <cell r="C318" t="str">
            <v>RTODE</v>
          </cell>
        </row>
        <row r="319">
          <cell r="C319" t="str">
            <v>RTODD</v>
          </cell>
        </row>
        <row r="320">
          <cell r="C320" t="str">
            <v>PSP</v>
          </cell>
        </row>
        <row r="321">
          <cell r="C321" t="str">
            <v>PSP</v>
          </cell>
        </row>
        <row r="322">
          <cell r="C322" t="str">
            <v>CSR</v>
          </cell>
          <cell r="E322">
            <v>2</v>
          </cell>
          <cell r="AV322">
            <v>-329600</v>
          </cell>
        </row>
        <row r="323">
          <cell r="C323" t="str">
            <v>CSR</v>
          </cell>
        </row>
        <row r="324">
          <cell r="C324" t="str">
            <v>CSR</v>
          </cell>
        </row>
        <row r="325">
          <cell r="C325" t="str">
            <v>CSR</v>
          </cell>
        </row>
        <row r="326">
          <cell r="C326" t="str">
            <v>GSS</v>
          </cell>
        </row>
        <row r="327">
          <cell r="C327" t="str">
            <v>GSS</v>
          </cell>
        </row>
        <row r="328">
          <cell r="C328" t="str">
            <v>GS3</v>
          </cell>
        </row>
        <row r="329">
          <cell r="C329" t="str">
            <v>GS3</v>
          </cell>
        </row>
        <row r="330">
          <cell r="C330" t="str">
            <v>LRI</v>
          </cell>
        </row>
        <row r="331">
          <cell r="C331" t="str">
            <v>TODS</v>
          </cell>
        </row>
        <row r="332">
          <cell r="C332" t="str">
            <v>RTS</v>
          </cell>
        </row>
        <row r="333">
          <cell r="C333" t="str">
            <v>SQF</v>
          </cell>
        </row>
        <row r="334">
          <cell r="C334" t="str">
            <v>SQF</v>
          </cell>
        </row>
        <row r="335">
          <cell r="C335" t="str">
            <v>LQF</v>
          </cell>
        </row>
        <row r="336">
          <cell r="C336" t="str">
            <v>LRI</v>
          </cell>
        </row>
        <row r="337">
          <cell r="C337" t="str">
            <v>EVC</v>
          </cell>
        </row>
        <row r="338">
          <cell r="C338" t="str">
            <v>EVSE</v>
          </cell>
        </row>
        <row r="339">
          <cell r="C339" t="str">
            <v>EVSE</v>
          </cell>
        </row>
        <row r="340">
          <cell r="C340" t="str">
            <v>FLSP</v>
          </cell>
        </row>
        <row r="341">
          <cell r="C341" t="str">
            <v>FLST</v>
          </cell>
        </row>
        <row r="342">
          <cell r="C342" t="str">
            <v>GSS</v>
          </cell>
        </row>
        <row r="343">
          <cell r="C343" t="str">
            <v>GSS</v>
          </cell>
        </row>
        <row r="344">
          <cell r="C344" t="str">
            <v>GSS</v>
          </cell>
          <cell r="E344">
            <v>29021.756260427315</v>
          </cell>
          <cell r="AV344">
            <v>4786477.96</v>
          </cell>
        </row>
        <row r="345">
          <cell r="C345" t="str">
            <v>GSS</v>
          </cell>
        </row>
        <row r="346">
          <cell r="C346" t="str">
            <v>GSS</v>
          </cell>
        </row>
        <row r="347">
          <cell r="C347" t="str">
            <v>GSS</v>
          </cell>
        </row>
        <row r="348">
          <cell r="C348" t="str">
            <v>PSS</v>
          </cell>
          <cell r="E348">
            <v>2590</v>
          </cell>
          <cell r="AV348">
            <v>11869919.220000001</v>
          </cell>
        </row>
        <row r="349">
          <cell r="C349" t="str">
            <v>PSP</v>
          </cell>
          <cell r="E349">
            <v>51</v>
          </cell>
          <cell r="AV349">
            <v>1065985.82</v>
          </cell>
        </row>
        <row r="350">
          <cell r="C350" t="str">
            <v>PSS</v>
          </cell>
        </row>
        <row r="351">
          <cell r="C351" t="str">
            <v>TODS</v>
          </cell>
          <cell r="E351">
            <v>276</v>
          </cell>
          <cell r="AV351">
            <v>5357729.74</v>
          </cell>
        </row>
        <row r="352">
          <cell r="C352" t="str">
            <v>CTODP</v>
          </cell>
          <cell r="E352">
            <v>44</v>
          </cell>
          <cell r="AV352">
            <v>2996070.05</v>
          </cell>
        </row>
        <row r="353">
          <cell r="C353" t="str">
            <v>GS3</v>
          </cell>
          <cell r="E353">
            <v>16285.787624834726</v>
          </cell>
          <cell r="AV353">
            <v>9780403.0500000007</v>
          </cell>
        </row>
        <row r="354">
          <cell r="C354" t="str">
            <v>GS3</v>
          </cell>
        </row>
        <row r="355">
          <cell r="C355" t="str">
            <v>GS3</v>
          </cell>
        </row>
        <row r="356">
          <cell r="C356" t="str">
            <v>GS3</v>
          </cell>
        </row>
        <row r="357">
          <cell r="C357" t="str">
            <v>LWC</v>
          </cell>
          <cell r="E357">
            <v>1</v>
          </cell>
          <cell r="AV357">
            <v>278800.28000000003</v>
          </cell>
        </row>
        <row r="358">
          <cell r="C358" t="str">
            <v>CSR</v>
          </cell>
        </row>
        <row r="359">
          <cell r="C359" t="str">
            <v>CSR</v>
          </cell>
        </row>
        <row r="360">
          <cell r="C360" t="str">
            <v>FK</v>
          </cell>
          <cell r="E360">
            <v>1</v>
          </cell>
          <cell r="AV360">
            <v>524050.49</v>
          </cell>
        </row>
        <row r="361">
          <cell r="C361" t="str">
            <v>RTS</v>
          </cell>
          <cell r="E361">
            <v>13</v>
          </cell>
          <cell r="AV361">
            <v>6457907.3700000001</v>
          </cell>
        </row>
        <row r="362">
          <cell r="C362" t="str">
            <v>PSS</v>
          </cell>
          <cell r="E362">
            <v>229</v>
          </cell>
          <cell r="AV362">
            <v>1847584.42</v>
          </cell>
        </row>
        <row r="363">
          <cell r="C363" t="str">
            <v>PSP</v>
          </cell>
          <cell r="E363">
            <v>19</v>
          </cell>
          <cell r="AV363">
            <v>123331.73</v>
          </cell>
        </row>
        <row r="364">
          <cell r="C364" t="str">
            <v>ITODS</v>
          </cell>
          <cell r="E364">
            <v>94</v>
          </cell>
          <cell r="AV364">
            <v>2017115.04</v>
          </cell>
        </row>
        <row r="365">
          <cell r="C365" t="str">
            <v>ITODP</v>
          </cell>
          <cell r="E365">
            <v>62</v>
          </cell>
          <cell r="AV365">
            <v>7855562.6299999999</v>
          </cell>
        </row>
        <row r="366">
          <cell r="C366" t="str">
            <v>ITODP</v>
          </cell>
        </row>
        <row r="367">
          <cell r="C367" t="str">
            <v>LE</v>
          </cell>
          <cell r="E367">
            <v>165</v>
          </cell>
          <cell r="AV367">
            <v>18411.62</v>
          </cell>
        </row>
        <row r="368">
          <cell r="C368" t="str">
            <v>LE</v>
          </cell>
        </row>
        <row r="369">
          <cell r="C369" t="str">
            <v>LE</v>
          </cell>
        </row>
        <row r="370">
          <cell r="C370" t="str">
            <v>TE</v>
          </cell>
          <cell r="E370">
            <v>905</v>
          </cell>
          <cell r="AV370">
            <v>27185.82</v>
          </cell>
        </row>
        <row r="371">
          <cell r="C371" t="str">
            <v>TE</v>
          </cell>
        </row>
        <row r="372">
          <cell r="C372" t="str">
            <v>RS</v>
          </cell>
        </row>
        <row r="373">
          <cell r="C373" t="str">
            <v>RS</v>
          </cell>
          <cell r="E373">
            <v>364714.45769028889</v>
          </cell>
          <cell r="AV373">
            <v>33551374.550000001</v>
          </cell>
        </row>
        <row r="374">
          <cell r="C374" t="str">
            <v>RS</v>
          </cell>
        </row>
        <row r="375">
          <cell r="C375" t="str">
            <v>VFD</v>
          </cell>
        </row>
        <row r="376">
          <cell r="C376" t="str">
            <v>LEV</v>
          </cell>
        </row>
        <row r="377">
          <cell r="C377" t="str">
            <v>LEV</v>
          </cell>
        </row>
        <row r="378">
          <cell r="C378" t="str">
            <v>GSS</v>
          </cell>
        </row>
        <row r="379">
          <cell r="C379" t="str">
            <v>GS3</v>
          </cell>
        </row>
        <row r="380">
          <cell r="C380" t="str">
            <v>PSS</v>
          </cell>
        </row>
        <row r="381">
          <cell r="C381" t="str">
            <v>PSS</v>
          </cell>
        </row>
        <row r="382">
          <cell r="C382" t="str">
            <v>PSP</v>
          </cell>
        </row>
        <row r="383">
          <cell r="C383" t="str">
            <v>PSS</v>
          </cell>
        </row>
        <row r="384">
          <cell r="C384" t="str">
            <v>PSP</v>
          </cell>
        </row>
        <row r="385">
          <cell r="C385" t="str">
            <v>PSS</v>
          </cell>
        </row>
        <row r="386">
          <cell r="C386" t="str">
            <v>PSS</v>
          </cell>
        </row>
        <row r="387">
          <cell r="C387" t="str">
            <v>PSS</v>
          </cell>
        </row>
        <row r="388">
          <cell r="C388" t="str">
            <v>PSS</v>
          </cell>
        </row>
        <row r="389">
          <cell r="C389" t="str">
            <v>PSP</v>
          </cell>
        </row>
        <row r="390">
          <cell r="C390" t="str">
            <v>PSP</v>
          </cell>
        </row>
        <row r="391">
          <cell r="C391" t="str">
            <v>PSP</v>
          </cell>
        </row>
        <row r="392">
          <cell r="C392" t="str">
            <v>PSP</v>
          </cell>
        </row>
        <row r="393">
          <cell r="C393" t="str">
            <v>ITODS</v>
          </cell>
        </row>
        <row r="394">
          <cell r="C394" t="str">
            <v>ITODP</v>
          </cell>
        </row>
        <row r="395">
          <cell r="C395" t="str">
            <v>RTS</v>
          </cell>
        </row>
        <row r="396">
          <cell r="C396" t="str">
            <v>RTODE</v>
          </cell>
          <cell r="E396">
            <v>54</v>
          </cell>
          <cell r="AV396">
            <v>4570.41</v>
          </cell>
        </row>
        <row r="397">
          <cell r="C397" t="str">
            <v>RTODE</v>
          </cell>
        </row>
        <row r="398">
          <cell r="C398" t="str">
            <v>RTODD</v>
          </cell>
        </row>
        <row r="399">
          <cell r="C399" t="str">
            <v>RTODD</v>
          </cell>
        </row>
        <row r="400">
          <cell r="C400" t="str">
            <v>RTODE</v>
          </cell>
        </row>
        <row r="401">
          <cell r="C401" t="str">
            <v>RTODD</v>
          </cell>
        </row>
        <row r="402">
          <cell r="C402" t="str">
            <v>RTODE</v>
          </cell>
        </row>
        <row r="403">
          <cell r="C403" t="str">
            <v>RTODD</v>
          </cell>
        </row>
        <row r="404">
          <cell r="C404" t="str">
            <v>PSP</v>
          </cell>
        </row>
        <row r="405">
          <cell r="C405" t="str">
            <v>PSP</v>
          </cell>
        </row>
        <row r="406">
          <cell r="C406" t="str">
            <v>CSR</v>
          </cell>
          <cell r="E406">
            <v>2</v>
          </cell>
          <cell r="AV406">
            <v>-329600</v>
          </cell>
        </row>
        <row r="407">
          <cell r="C407" t="str">
            <v>CSR</v>
          </cell>
        </row>
        <row r="408">
          <cell r="C408" t="str">
            <v>CSR</v>
          </cell>
        </row>
        <row r="409">
          <cell r="C409" t="str">
            <v>CSR</v>
          </cell>
        </row>
        <row r="410">
          <cell r="C410" t="str">
            <v>GSS</v>
          </cell>
        </row>
        <row r="411">
          <cell r="C411" t="str">
            <v>GSS</v>
          </cell>
        </row>
        <row r="412">
          <cell r="C412" t="str">
            <v>GS3</v>
          </cell>
        </row>
        <row r="413">
          <cell r="C413" t="str">
            <v>GS3</v>
          </cell>
        </row>
        <row r="414">
          <cell r="C414" t="str">
            <v>LRI</v>
          </cell>
        </row>
        <row r="415">
          <cell r="C415" t="str">
            <v>TODS</v>
          </cell>
        </row>
        <row r="416">
          <cell r="C416" t="str">
            <v>RTS</v>
          </cell>
        </row>
        <row r="417">
          <cell r="C417" t="str">
            <v>SQF</v>
          </cell>
        </row>
        <row r="418">
          <cell r="C418" t="str">
            <v>SQF</v>
          </cell>
        </row>
        <row r="419">
          <cell r="C419" t="str">
            <v>LQF</v>
          </cell>
        </row>
        <row r="420">
          <cell r="C420" t="str">
            <v>LRI</v>
          </cell>
        </row>
        <row r="421">
          <cell r="C421" t="str">
            <v>EVC</v>
          </cell>
        </row>
        <row r="422">
          <cell r="C422" t="str">
            <v>EVSE</v>
          </cell>
        </row>
        <row r="423">
          <cell r="C423" t="str">
            <v>EVSE</v>
          </cell>
        </row>
        <row r="424">
          <cell r="C424" t="str">
            <v>FLSP</v>
          </cell>
        </row>
        <row r="425">
          <cell r="C425" t="str">
            <v>FLST</v>
          </cell>
        </row>
        <row r="426">
          <cell r="C426" t="str">
            <v>GSS</v>
          </cell>
        </row>
        <row r="427">
          <cell r="C427" t="str">
            <v>GSS</v>
          </cell>
        </row>
        <row r="428">
          <cell r="C428" t="str">
            <v>GSS</v>
          </cell>
          <cell r="E428">
            <v>28613.084361914629</v>
          </cell>
          <cell r="AV428">
            <v>5042493.51</v>
          </cell>
        </row>
        <row r="429">
          <cell r="C429" t="str">
            <v>GSS</v>
          </cell>
        </row>
        <row r="430">
          <cell r="C430" t="str">
            <v>GSS</v>
          </cell>
        </row>
        <row r="431">
          <cell r="C431" t="str">
            <v>GSS</v>
          </cell>
        </row>
        <row r="432">
          <cell r="C432" t="str">
            <v>PSS</v>
          </cell>
          <cell r="E432">
            <v>2589</v>
          </cell>
          <cell r="AV432">
            <v>13496867.01</v>
          </cell>
        </row>
        <row r="433">
          <cell r="C433" t="str">
            <v>PSP</v>
          </cell>
          <cell r="E433">
            <v>51</v>
          </cell>
          <cell r="AV433">
            <v>1093252.24</v>
          </cell>
        </row>
        <row r="434">
          <cell r="C434" t="str">
            <v>PSS</v>
          </cell>
        </row>
        <row r="435">
          <cell r="C435" t="str">
            <v>TODS</v>
          </cell>
          <cell r="E435">
            <v>276</v>
          </cell>
          <cell r="AV435">
            <v>5422553.4400000004</v>
          </cell>
        </row>
        <row r="436">
          <cell r="C436" t="str">
            <v>CTODP</v>
          </cell>
          <cell r="E436">
            <v>44</v>
          </cell>
          <cell r="AV436">
            <v>3232334.33</v>
          </cell>
        </row>
        <row r="437">
          <cell r="C437" t="str">
            <v>GS3</v>
          </cell>
          <cell r="E437">
            <v>16707.408093290644</v>
          </cell>
          <cell r="AV437">
            <v>11196463.199999999</v>
          </cell>
        </row>
        <row r="438">
          <cell r="C438" t="str">
            <v>GS3</v>
          </cell>
        </row>
        <row r="439">
          <cell r="C439" t="str">
            <v>GS3</v>
          </cell>
        </row>
        <row r="440">
          <cell r="C440" t="str">
            <v>GS3</v>
          </cell>
        </row>
        <row r="441">
          <cell r="C441" t="str">
            <v>LWC</v>
          </cell>
          <cell r="E441">
            <v>1</v>
          </cell>
          <cell r="AV441">
            <v>310196.69</v>
          </cell>
        </row>
        <row r="442">
          <cell r="C442" t="str">
            <v>CSR</v>
          </cell>
        </row>
        <row r="443">
          <cell r="C443" t="str">
            <v>CSR</v>
          </cell>
        </row>
        <row r="444">
          <cell r="C444" t="str">
            <v>FK</v>
          </cell>
          <cell r="E444">
            <v>1</v>
          </cell>
          <cell r="AV444">
            <v>658700.12</v>
          </cell>
        </row>
        <row r="445">
          <cell r="C445" t="str">
            <v>RTS</v>
          </cell>
          <cell r="E445">
            <v>13</v>
          </cell>
          <cell r="AV445">
            <v>6043361.4299999997</v>
          </cell>
        </row>
        <row r="446">
          <cell r="C446" t="str">
            <v>PSS</v>
          </cell>
          <cell r="E446">
            <v>229</v>
          </cell>
          <cell r="AV446">
            <v>2100027.2000000002</v>
          </cell>
        </row>
        <row r="447">
          <cell r="C447" t="str">
            <v>PSP</v>
          </cell>
          <cell r="E447">
            <v>19</v>
          </cell>
          <cell r="AV447">
            <v>128177.48</v>
          </cell>
        </row>
        <row r="448">
          <cell r="C448" t="str">
            <v>ITODS</v>
          </cell>
          <cell r="E448">
            <v>94</v>
          </cell>
          <cell r="AV448">
            <v>2023472.49</v>
          </cell>
        </row>
        <row r="449">
          <cell r="C449" t="str">
            <v>ITODP</v>
          </cell>
          <cell r="E449">
            <v>62</v>
          </cell>
          <cell r="AV449">
            <v>8653364.6699999999</v>
          </cell>
        </row>
        <row r="450">
          <cell r="C450" t="str">
            <v>ITODP</v>
          </cell>
        </row>
        <row r="451">
          <cell r="C451" t="str">
            <v>LE</v>
          </cell>
          <cell r="E451">
            <v>165</v>
          </cell>
          <cell r="AV451">
            <v>18040.330000000002</v>
          </cell>
        </row>
        <row r="452">
          <cell r="C452" t="str">
            <v>LE</v>
          </cell>
        </row>
        <row r="453">
          <cell r="C453" t="str">
            <v>LE</v>
          </cell>
        </row>
        <row r="454">
          <cell r="C454" t="str">
            <v>TE</v>
          </cell>
          <cell r="E454">
            <v>905</v>
          </cell>
          <cell r="AV454">
            <v>27245.94</v>
          </cell>
        </row>
        <row r="455">
          <cell r="C455" t="str">
            <v>TE</v>
          </cell>
        </row>
        <row r="456">
          <cell r="C456" t="str">
            <v>RS</v>
          </cell>
        </row>
        <row r="457">
          <cell r="C457" t="str">
            <v>RS</v>
          </cell>
          <cell r="E457">
            <v>365355.74929701828</v>
          </cell>
          <cell r="AV457">
            <v>43071978.899999999</v>
          </cell>
        </row>
        <row r="458">
          <cell r="C458" t="str">
            <v>RS</v>
          </cell>
        </row>
        <row r="459">
          <cell r="C459" t="str">
            <v>VFD</v>
          </cell>
        </row>
        <row r="460">
          <cell r="C460" t="str">
            <v>LEV</v>
          </cell>
        </row>
        <row r="461">
          <cell r="C461" t="str">
            <v>LEV</v>
          </cell>
        </row>
        <row r="462">
          <cell r="C462" t="str">
            <v>GSS</v>
          </cell>
        </row>
        <row r="463">
          <cell r="C463" t="str">
            <v>GS3</v>
          </cell>
        </row>
        <row r="464">
          <cell r="C464" t="str">
            <v>PSS</v>
          </cell>
        </row>
        <row r="465">
          <cell r="C465" t="str">
            <v>PSS</v>
          </cell>
        </row>
        <row r="466">
          <cell r="C466" t="str">
            <v>PSP</v>
          </cell>
        </row>
        <row r="467">
          <cell r="C467" t="str">
            <v>PSS</v>
          </cell>
        </row>
        <row r="468">
          <cell r="C468" t="str">
            <v>PSP</v>
          </cell>
        </row>
        <row r="469">
          <cell r="C469" t="str">
            <v>PSS</v>
          </cell>
        </row>
        <row r="470">
          <cell r="C470" t="str">
            <v>PSS</v>
          </cell>
        </row>
        <row r="471">
          <cell r="C471" t="str">
            <v>PSS</v>
          </cell>
        </row>
        <row r="472">
          <cell r="C472" t="str">
            <v>PSS</v>
          </cell>
        </row>
        <row r="473">
          <cell r="C473" t="str">
            <v>PSP</v>
          </cell>
        </row>
        <row r="474">
          <cell r="C474" t="str">
            <v>PSP</v>
          </cell>
        </row>
        <row r="475">
          <cell r="C475" t="str">
            <v>PSP</v>
          </cell>
        </row>
        <row r="476">
          <cell r="C476" t="str">
            <v>PSP</v>
          </cell>
        </row>
        <row r="477">
          <cell r="C477" t="str">
            <v>ITODS</v>
          </cell>
        </row>
        <row r="478">
          <cell r="C478" t="str">
            <v>ITODP</v>
          </cell>
        </row>
        <row r="479">
          <cell r="C479" t="str">
            <v>RTS</v>
          </cell>
        </row>
        <row r="480">
          <cell r="C480" t="str">
            <v>RTODE</v>
          </cell>
          <cell r="E480">
            <v>55</v>
          </cell>
          <cell r="AV480">
            <v>6194.98</v>
          </cell>
        </row>
        <row r="481">
          <cell r="C481" t="str">
            <v>RTODE</v>
          </cell>
        </row>
        <row r="482">
          <cell r="C482" t="str">
            <v>RTODD</v>
          </cell>
        </row>
        <row r="483">
          <cell r="C483" t="str">
            <v>RTODD</v>
          </cell>
        </row>
        <row r="484">
          <cell r="C484" t="str">
            <v>RTODE</v>
          </cell>
        </row>
        <row r="485">
          <cell r="C485" t="str">
            <v>RTODD</v>
          </cell>
        </row>
        <row r="486">
          <cell r="C486" t="str">
            <v>RTODE</v>
          </cell>
        </row>
        <row r="487">
          <cell r="C487" t="str">
            <v>RTODD</v>
          </cell>
        </row>
        <row r="488">
          <cell r="C488" t="str">
            <v>PSP</v>
          </cell>
        </row>
        <row r="489">
          <cell r="C489" t="str">
            <v>PSP</v>
          </cell>
        </row>
        <row r="490">
          <cell r="C490" t="str">
            <v>CSR</v>
          </cell>
          <cell r="E490">
            <v>2</v>
          </cell>
          <cell r="AV490">
            <v>-329600</v>
          </cell>
        </row>
        <row r="491">
          <cell r="C491" t="str">
            <v>CSR</v>
          </cell>
        </row>
        <row r="492">
          <cell r="C492" t="str">
            <v>CSR</v>
          </cell>
        </row>
        <row r="493">
          <cell r="C493" t="str">
            <v>CSR</v>
          </cell>
        </row>
        <row r="494">
          <cell r="C494" t="str">
            <v>GSS</v>
          </cell>
        </row>
        <row r="495">
          <cell r="C495" t="str">
            <v>GSS</v>
          </cell>
        </row>
        <row r="496">
          <cell r="C496" t="str">
            <v>GS3</v>
          </cell>
        </row>
        <row r="497">
          <cell r="C497" t="str">
            <v>GS3</v>
          </cell>
        </row>
        <row r="498">
          <cell r="C498" t="str">
            <v>LRI</v>
          </cell>
        </row>
        <row r="499">
          <cell r="C499" t="str">
            <v>TODS</v>
          </cell>
        </row>
        <row r="500">
          <cell r="C500" t="str">
            <v>RTS</v>
          </cell>
        </row>
        <row r="501">
          <cell r="C501" t="str">
            <v>SQF</v>
          </cell>
        </row>
        <row r="502">
          <cell r="C502" t="str">
            <v>SQF</v>
          </cell>
        </row>
        <row r="503">
          <cell r="C503" t="str">
            <v>LQF</v>
          </cell>
        </row>
        <row r="504">
          <cell r="C504" t="str">
            <v>LRI</v>
          </cell>
        </row>
        <row r="505">
          <cell r="C505" t="str">
            <v>EVC</v>
          </cell>
        </row>
        <row r="506">
          <cell r="C506" t="str">
            <v>EVSE</v>
          </cell>
        </row>
        <row r="507">
          <cell r="C507" t="str">
            <v>EVSE</v>
          </cell>
        </row>
        <row r="508">
          <cell r="C508" t="str">
            <v>FLSP</v>
          </cell>
        </row>
        <row r="509">
          <cell r="C509" t="str">
            <v>FLST</v>
          </cell>
        </row>
        <row r="510">
          <cell r="C510" t="str">
            <v>GSS</v>
          </cell>
        </row>
        <row r="511">
          <cell r="C511" t="str">
            <v>GSS</v>
          </cell>
        </row>
        <row r="512">
          <cell r="C512" t="str">
            <v>GSS</v>
          </cell>
          <cell r="E512">
            <v>28616.596191908196</v>
          </cell>
          <cell r="AV512">
            <v>5182760.92</v>
          </cell>
        </row>
        <row r="513">
          <cell r="C513" t="str">
            <v>GSS</v>
          </cell>
        </row>
        <row r="514">
          <cell r="C514" t="str">
            <v>GSS</v>
          </cell>
        </row>
        <row r="515">
          <cell r="C515" t="str">
            <v>GSS</v>
          </cell>
        </row>
        <row r="516">
          <cell r="C516" t="str">
            <v>PSS</v>
          </cell>
          <cell r="E516">
            <v>2601</v>
          </cell>
          <cell r="AV516">
            <v>14287184.27</v>
          </cell>
        </row>
        <row r="517">
          <cell r="C517" t="str">
            <v>PSP</v>
          </cell>
          <cell r="E517">
            <v>55</v>
          </cell>
          <cell r="AV517">
            <v>1029286.79</v>
          </cell>
        </row>
        <row r="518">
          <cell r="C518" t="str">
            <v>PSS</v>
          </cell>
        </row>
        <row r="519">
          <cell r="C519" t="str">
            <v>TODS</v>
          </cell>
          <cell r="E519">
            <v>276</v>
          </cell>
          <cell r="AV519">
            <v>5482400.5099999998</v>
          </cell>
        </row>
        <row r="520">
          <cell r="C520" t="str">
            <v>CTODP</v>
          </cell>
          <cell r="E520">
            <v>44</v>
          </cell>
          <cell r="AV520">
            <v>3137372.6</v>
          </cell>
        </row>
        <row r="521">
          <cell r="C521" t="str">
            <v>GS3</v>
          </cell>
          <cell r="E521">
            <v>16537.856792638493</v>
          </cell>
          <cell r="AV521">
            <v>11513335.289999999</v>
          </cell>
        </row>
        <row r="522">
          <cell r="C522" t="str">
            <v>GS3</v>
          </cell>
        </row>
        <row r="523">
          <cell r="C523" t="str">
            <v>GS3</v>
          </cell>
        </row>
        <row r="524">
          <cell r="C524" t="str">
            <v>GS3</v>
          </cell>
        </row>
        <row r="525">
          <cell r="C525" t="str">
            <v>LWC</v>
          </cell>
          <cell r="E525">
            <v>1</v>
          </cell>
          <cell r="AV525">
            <v>296042.33</v>
          </cell>
        </row>
        <row r="526">
          <cell r="C526" t="str">
            <v>CSR</v>
          </cell>
        </row>
        <row r="527">
          <cell r="C527" t="str">
            <v>CSR</v>
          </cell>
        </row>
        <row r="528">
          <cell r="C528" t="str">
            <v>FK</v>
          </cell>
          <cell r="E528">
            <v>1</v>
          </cell>
          <cell r="AV528">
            <v>701009.12</v>
          </cell>
        </row>
        <row r="529">
          <cell r="C529" t="str">
            <v>RTS</v>
          </cell>
          <cell r="E529">
            <v>13</v>
          </cell>
          <cell r="AV529">
            <v>5672341.5700000003</v>
          </cell>
        </row>
        <row r="530">
          <cell r="C530" t="str">
            <v>PSS</v>
          </cell>
          <cell r="E530">
            <v>230</v>
          </cell>
          <cell r="AV530">
            <v>2208802.15</v>
          </cell>
        </row>
        <row r="531">
          <cell r="C531" t="str">
            <v>PSP</v>
          </cell>
          <cell r="E531">
            <v>19</v>
          </cell>
          <cell r="AV531">
            <v>125917.53</v>
          </cell>
        </row>
        <row r="532">
          <cell r="C532" t="str">
            <v>ITODS</v>
          </cell>
          <cell r="E532">
            <v>94</v>
          </cell>
          <cell r="AV532">
            <v>2047098.39</v>
          </cell>
        </row>
        <row r="533">
          <cell r="C533" t="str">
            <v>ITODP</v>
          </cell>
          <cell r="E533">
            <v>61</v>
          </cell>
          <cell r="AV533">
            <v>8316154.7999999998</v>
          </cell>
        </row>
        <row r="534">
          <cell r="C534" t="str">
            <v>ITODP</v>
          </cell>
        </row>
        <row r="535">
          <cell r="C535" t="str">
            <v>LE</v>
          </cell>
          <cell r="E535">
            <v>165</v>
          </cell>
          <cell r="AV535">
            <v>15642.53</v>
          </cell>
        </row>
        <row r="536">
          <cell r="C536" t="str">
            <v>LE</v>
          </cell>
        </row>
        <row r="537">
          <cell r="C537" t="str">
            <v>LE</v>
          </cell>
        </row>
        <row r="538">
          <cell r="C538" t="str">
            <v>TE</v>
          </cell>
          <cell r="E538">
            <v>905</v>
          </cell>
          <cell r="AV538">
            <v>24925.35</v>
          </cell>
        </row>
        <row r="539">
          <cell r="C539" t="str">
            <v>TE</v>
          </cell>
        </row>
        <row r="540">
          <cell r="C540" t="str">
            <v>RS</v>
          </cell>
        </row>
        <row r="541">
          <cell r="C541" t="str">
            <v>RS</v>
          </cell>
          <cell r="E541">
            <v>363793.80714901612</v>
          </cell>
          <cell r="AV541">
            <v>50123400.619999997</v>
          </cell>
        </row>
        <row r="542">
          <cell r="C542" t="str">
            <v>RS</v>
          </cell>
        </row>
        <row r="543">
          <cell r="C543" t="str">
            <v>VFD</v>
          </cell>
        </row>
        <row r="544">
          <cell r="C544" t="str">
            <v>LEV</v>
          </cell>
        </row>
        <row r="545">
          <cell r="C545" t="str">
            <v>LEV</v>
          </cell>
        </row>
        <row r="546">
          <cell r="C546" t="str">
            <v>GSS</v>
          </cell>
        </row>
        <row r="547">
          <cell r="C547" t="str">
            <v>GS3</v>
          </cell>
        </row>
        <row r="548">
          <cell r="C548" t="str">
            <v>PSS</v>
          </cell>
        </row>
        <row r="549">
          <cell r="C549" t="str">
            <v>PSS</v>
          </cell>
        </row>
        <row r="550">
          <cell r="C550" t="str">
            <v>PSP</v>
          </cell>
        </row>
        <row r="551">
          <cell r="C551" t="str">
            <v>PSS</v>
          </cell>
        </row>
        <row r="552">
          <cell r="C552" t="str">
            <v>PSP</v>
          </cell>
        </row>
        <row r="553">
          <cell r="C553" t="str">
            <v>PSS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PSS</v>
          </cell>
        </row>
        <row r="557">
          <cell r="C557" t="str">
            <v>PSP</v>
          </cell>
        </row>
        <row r="558">
          <cell r="C558" t="str">
            <v>PSP</v>
          </cell>
        </row>
        <row r="559">
          <cell r="C559" t="str">
            <v>PSP</v>
          </cell>
        </row>
        <row r="560">
          <cell r="C560" t="str">
            <v>PSP</v>
          </cell>
        </row>
        <row r="561">
          <cell r="C561" t="str">
            <v>ITODS</v>
          </cell>
        </row>
        <row r="562">
          <cell r="C562" t="str">
            <v>ITODP</v>
          </cell>
        </row>
        <row r="563">
          <cell r="C563" t="str">
            <v>RTS</v>
          </cell>
        </row>
        <row r="564">
          <cell r="C564" t="str">
            <v>RTODE</v>
          </cell>
          <cell r="E564">
            <v>45</v>
          </cell>
          <cell r="AV564">
            <v>5908.97</v>
          </cell>
        </row>
        <row r="565">
          <cell r="C565" t="str">
            <v>RTODE</v>
          </cell>
        </row>
        <row r="566">
          <cell r="C566" t="str">
            <v>RTODD</v>
          </cell>
        </row>
        <row r="567">
          <cell r="C567" t="str">
            <v>RTODD</v>
          </cell>
        </row>
        <row r="568">
          <cell r="C568" t="str">
            <v>RTODE</v>
          </cell>
        </row>
        <row r="569">
          <cell r="C569" t="str">
            <v>RTODD</v>
          </cell>
        </row>
        <row r="570">
          <cell r="C570" t="str">
            <v>RTODE</v>
          </cell>
        </row>
        <row r="571">
          <cell r="C571" t="str">
            <v>RTODD</v>
          </cell>
        </row>
        <row r="572">
          <cell r="C572" t="str">
            <v>PSP</v>
          </cell>
        </row>
        <row r="573">
          <cell r="C573" t="str">
            <v>PSP</v>
          </cell>
        </row>
        <row r="574">
          <cell r="C574" t="str">
            <v>CSR</v>
          </cell>
          <cell r="E574">
            <v>2</v>
          </cell>
          <cell r="AV574">
            <v>-329600</v>
          </cell>
        </row>
        <row r="575">
          <cell r="C575" t="str">
            <v>CSR</v>
          </cell>
        </row>
        <row r="576">
          <cell r="C576" t="str">
            <v>CSR</v>
          </cell>
        </row>
        <row r="577">
          <cell r="C577" t="str">
            <v>CSR</v>
          </cell>
        </row>
        <row r="578">
          <cell r="C578" t="str">
            <v>GSS</v>
          </cell>
        </row>
        <row r="579">
          <cell r="C579" t="str">
            <v>GSS</v>
          </cell>
        </row>
        <row r="580">
          <cell r="C580" t="str">
            <v>GS3</v>
          </cell>
        </row>
        <row r="581">
          <cell r="C581" t="str">
            <v>GS3</v>
          </cell>
        </row>
        <row r="582">
          <cell r="C582" t="str">
            <v>LRI</v>
          </cell>
        </row>
        <row r="583">
          <cell r="C583" t="str">
            <v>TODS</v>
          </cell>
        </row>
        <row r="584">
          <cell r="C584" t="str">
            <v>RTS</v>
          </cell>
        </row>
        <row r="585">
          <cell r="C585" t="str">
            <v>SQF</v>
          </cell>
        </row>
        <row r="586">
          <cell r="C586" t="str">
            <v>SQF</v>
          </cell>
        </row>
        <row r="587">
          <cell r="C587" t="str">
            <v>LQF</v>
          </cell>
        </row>
        <row r="588">
          <cell r="C588" t="str">
            <v>LRI</v>
          </cell>
        </row>
        <row r="589">
          <cell r="C589" t="str">
            <v>EVC</v>
          </cell>
        </row>
        <row r="590">
          <cell r="C590" t="str">
            <v>EVSE</v>
          </cell>
        </row>
        <row r="591">
          <cell r="C591" t="str">
            <v>EVSE</v>
          </cell>
        </row>
        <row r="592">
          <cell r="C592" t="str">
            <v>FLSP</v>
          </cell>
        </row>
        <row r="593">
          <cell r="C593" t="str">
            <v>FLST</v>
          </cell>
        </row>
        <row r="594">
          <cell r="C594" t="str">
            <v>GSS</v>
          </cell>
        </row>
        <row r="595">
          <cell r="C595" t="str">
            <v>GSS</v>
          </cell>
        </row>
        <row r="596">
          <cell r="C596" t="str">
            <v>GSS</v>
          </cell>
          <cell r="E596">
            <v>28622.697155345129</v>
          </cell>
          <cell r="AV596">
            <v>5145773.8499999996</v>
          </cell>
        </row>
        <row r="597">
          <cell r="C597" t="str">
            <v>GSS</v>
          </cell>
        </row>
        <row r="598">
          <cell r="C598" t="str">
            <v>GSS</v>
          </cell>
        </row>
        <row r="599">
          <cell r="C599" t="str">
            <v>GSS</v>
          </cell>
        </row>
        <row r="600">
          <cell r="C600" t="str">
            <v>PSS</v>
          </cell>
          <cell r="E600">
            <v>2600</v>
          </cell>
          <cell r="AV600">
            <v>14520751.619999999</v>
          </cell>
        </row>
        <row r="601">
          <cell r="C601" t="str">
            <v>PSP</v>
          </cell>
          <cell r="E601">
            <v>55</v>
          </cell>
          <cell r="AV601">
            <v>1076753.1000000001</v>
          </cell>
        </row>
        <row r="602">
          <cell r="C602" t="str">
            <v>PSS</v>
          </cell>
        </row>
        <row r="603">
          <cell r="C603" t="str">
            <v>TODS</v>
          </cell>
          <cell r="E603">
            <v>276</v>
          </cell>
          <cell r="AV603">
            <v>5518387.0899999999</v>
          </cell>
        </row>
        <row r="604">
          <cell r="C604" t="str">
            <v>CTODP</v>
          </cell>
          <cell r="E604">
            <v>44</v>
          </cell>
          <cell r="AV604">
            <v>3221938.41</v>
          </cell>
        </row>
        <row r="605">
          <cell r="C605" t="str">
            <v>GS3</v>
          </cell>
          <cell r="E605">
            <v>16545.914351945812</v>
          </cell>
          <cell r="AV605">
            <v>11487209.32</v>
          </cell>
        </row>
        <row r="606">
          <cell r="C606" t="str">
            <v>GS3</v>
          </cell>
        </row>
        <row r="607">
          <cell r="C607" t="str">
            <v>GS3</v>
          </cell>
        </row>
        <row r="608">
          <cell r="C608" t="str">
            <v>GS3</v>
          </cell>
        </row>
        <row r="609">
          <cell r="C609" t="str">
            <v>LWC</v>
          </cell>
          <cell r="E609">
            <v>1</v>
          </cell>
          <cell r="AV609">
            <v>301900.02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FK</v>
          </cell>
          <cell r="E612">
            <v>1</v>
          </cell>
          <cell r="AV612">
            <v>697443.58</v>
          </cell>
        </row>
        <row r="613">
          <cell r="C613" t="str">
            <v>RTS</v>
          </cell>
          <cell r="E613">
            <v>13</v>
          </cell>
          <cell r="AV613">
            <v>6099176.4800000004</v>
          </cell>
        </row>
        <row r="614">
          <cell r="C614" t="str">
            <v>PSS</v>
          </cell>
          <cell r="E614">
            <v>230</v>
          </cell>
          <cell r="AV614">
            <v>2249982.21</v>
          </cell>
        </row>
        <row r="615">
          <cell r="C615" t="str">
            <v>PSP</v>
          </cell>
          <cell r="E615">
            <v>19</v>
          </cell>
          <cell r="AV615">
            <v>136251.06</v>
          </cell>
        </row>
        <row r="616">
          <cell r="C616" t="str">
            <v>ITODS</v>
          </cell>
          <cell r="E616">
            <v>94</v>
          </cell>
          <cell r="AV616">
            <v>2027215.24</v>
          </cell>
        </row>
        <row r="617">
          <cell r="C617" t="str">
            <v>ITODP</v>
          </cell>
          <cell r="E617">
            <v>61</v>
          </cell>
          <cell r="AV617">
            <v>8368737.21</v>
          </cell>
        </row>
        <row r="618">
          <cell r="C618" t="str">
            <v>ITODP</v>
          </cell>
        </row>
        <row r="619">
          <cell r="C619" t="str">
            <v>LE</v>
          </cell>
          <cell r="E619">
            <v>165</v>
          </cell>
          <cell r="AV619">
            <v>17445.330000000002</v>
          </cell>
        </row>
        <row r="620">
          <cell r="C620" t="str">
            <v>LE</v>
          </cell>
        </row>
        <row r="621">
          <cell r="C621" t="str">
            <v>LE</v>
          </cell>
        </row>
        <row r="622">
          <cell r="C622" t="str">
            <v>TE</v>
          </cell>
          <cell r="E622">
            <v>905</v>
          </cell>
          <cell r="AV622">
            <v>24943.46</v>
          </cell>
        </row>
        <row r="623">
          <cell r="C623" t="str">
            <v>TE</v>
          </cell>
        </row>
        <row r="624">
          <cell r="C624" t="str">
            <v>RS</v>
          </cell>
        </row>
        <row r="625">
          <cell r="C625" t="str">
            <v>RS</v>
          </cell>
          <cell r="E625">
            <v>364036.57918466342</v>
          </cell>
          <cell r="AV625">
            <v>49873459.990000002</v>
          </cell>
        </row>
        <row r="626">
          <cell r="C626" t="str">
            <v>RS</v>
          </cell>
        </row>
        <row r="627">
          <cell r="C627" t="str">
            <v>VFD</v>
          </cell>
        </row>
        <row r="628">
          <cell r="C628" t="str">
            <v>LEV</v>
          </cell>
        </row>
        <row r="629">
          <cell r="C629" t="str">
            <v>LEV</v>
          </cell>
        </row>
        <row r="630">
          <cell r="C630" t="str">
            <v>GSS</v>
          </cell>
        </row>
        <row r="631">
          <cell r="C631" t="str">
            <v>GS3</v>
          </cell>
        </row>
        <row r="632">
          <cell r="C632" t="str">
            <v>PSS</v>
          </cell>
        </row>
        <row r="633">
          <cell r="C633" t="str">
            <v>PSS</v>
          </cell>
        </row>
        <row r="634">
          <cell r="C634" t="str">
            <v>PSP</v>
          </cell>
        </row>
        <row r="635">
          <cell r="C635" t="str">
            <v>PSS</v>
          </cell>
        </row>
        <row r="636">
          <cell r="C636" t="str">
            <v>PSP</v>
          </cell>
        </row>
        <row r="637">
          <cell r="C637" t="str">
            <v>PSS</v>
          </cell>
        </row>
        <row r="638">
          <cell r="C638" t="str">
            <v>PSS</v>
          </cell>
        </row>
        <row r="639">
          <cell r="C639" t="str">
            <v>PSS</v>
          </cell>
        </row>
        <row r="640">
          <cell r="C640" t="str">
            <v>PSS</v>
          </cell>
        </row>
        <row r="641">
          <cell r="C641" t="str">
            <v>PSP</v>
          </cell>
        </row>
        <row r="642">
          <cell r="C642" t="str">
            <v>PSP</v>
          </cell>
        </row>
        <row r="643">
          <cell r="C643" t="str">
            <v>PSP</v>
          </cell>
        </row>
        <row r="644">
          <cell r="C644" t="str">
            <v>PSP</v>
          </cell>
        </row>
        <row r="645">
          <cell r="C645" t="str">
            <v>ITODS</v>
          </cell>
        </row>
        <row r="646">
          <cell r="C646" t="str">
            <v>ITODP</v>
          </cell>
        </row>
        <row r="647">
          <cell r="C647" t="str">
            <v>RTS</v>
          </cell>
        </row>
        <row r="648">
          <cell r="C648" t="str">
            <v>RTODE</v>
          </cell>
          <cell r="E648">
            <v>46</v>
          </cell>
          <cell r="AV648">
            <v>5973.95</v>
          </cell>
        </row>
        <row r="649">
          <cell r="C649" t="str">
            <v>RTODE</v>
          </cell>
        </row>
        <row r="650">
          <cell r="C650" t="str">
            <v>RTODD</v>
          </cell>
        </row>
        <row r="651">
          <cell r="C651" t="str">
            <v>RTODD</v>
          </cell>
        </row>
        <row r="652">
          <cell r="C652" t="str">
            <v>RTODE</v>
          </cell>
        </row>
        <row r="653">
          <cell r="C653" t="str">
            <v>RTODD</v>
          </cell>
        </row>
        <row r="654">
          <cell r="C654" t="str">
            <v>RTODE</v>
          </cell>
        </row>
        <row r="655">
          <cell r="C655" t="str">
            <v>RTODD</v>
          </cell>
        </row>
        <row r="656">
          <cell r="C656" t="str">
            <v>PSP</v>
          </cell>
        </row>
        <row r="657">
          <cell r="C657" t="str">
            <v>PSP</v>
          </cell>
        </row>
        <row r="658">
          <cell r="C658" t="str">
            <v>CSR</v>
          </cell>
          <cell r="E658">
            <v>2</v>
          </cell>
          <cell r="AV658">
            <v>-329600</v>
          </cell>
        </row>
        <row r="659">
          <cell r="C659" t="str">
            <v>CSR</v>
          </cell>
        </row>
        <row r="660">
          <cell r="C660" t="str">
            <v>CSR</v>
          </cell>
        </row>
        <row r="661">
          <cell r="C661" t="str">
            <v>CSR</v>
          </cell>
        </row>
        <row r="662">
          <cell r="C662" t="str">
            <v>GSS</v>
          </cell>
        </row>
        <row r="663">
          <cell r="C663" t="str">
            <v>GSS</v>
          </cell>
        </row>
        <row r="664">
          <cell r="C664" t="str">
            <v>GS3</v>
          </cell>
        </row>
        <row r="665">
          <cell r="C665" t="str">
            <v>GS3</v>
          </cell>
        </row>
        <row r="666">
          <cell r="C666" t="str">
            <v>LRI</v>
          </cell>
        </row>
        <row r="667">
          <cell r="C667" t="str">
            <v>TODS</v>
          </cell>
        </row>
        <row r="668">
          <cell r="C668" t="str">
            <v>RTS</v>
          </cell>
        </row>
        <row r="669">
          <cell r="C669" t="str">
            <v>SQF</v>
          </cell>
        </row>
        <row r="670">
          <cell r="C670" t="str">
            <v>SQF</v>
          </cell>
        </row>
        <row r="671">
          <cell r="C671" t="str">
            <v>LQF</v>
          </cell>
        </row>
        <row r="672">
          <cell r="C672" t="str">
            <v>LRI</v>
          </cell>
        </row>
        <row r="673">
          <cell r="C673" t="str">
            <v>EVC</v>
          </cell>
        </row>
        <row r="674">
          <cell r="C674" t="str">
            <v>EVSE</v>
          </cell>
        </row>
        <row r="675">
          <cell r="C675" t="str">
            <v>EVSE</v>
          </cell>
        </row>
        <row r="676">
          <cell r="C676" t="str">
            <v>FLSP</v>
          </cell>
        </row>
        <row r="677">
          <cell r="C677" t="str">
            <v>FLST</v>
          </cell>
        </row>
        <row r="678">
          <cell r="C678" t="str">
            <v>GSS</v>
          </cell>
        </row>
        <row r="679">
          <cell r="C679" t="str">
            <v>GSS</v>
          </cell>
        </row>
        <row r="680">
          <cell r="C680" t="str">
            <v>GSS</v>
          </cell>
          <cell r="E680">
            <v>28618.995090112297</v>
          </cell>
          <cell r="AV680">
            <v>4422014.82</v>
          </cell>
        </row>
        <row r="681">
          <cell r="C681" t="str">
            <v>GSS</v>
          </cell>
        </row>
        <row r="682">
          <cell r="C682" t="str">
            <v>GSS</v>
          </cell>
        </row>
        <row r="683">
          <cell r="C683" t="str">
            <v>GSS</v>
          </cell>
        </row>
        <row r="684">
          <cell r="C684" t="str">
            <v>PSS</v>
          </cell>
          <cell r="E684">
            <v>2599</v>
          </cell>
          <cell r="AV684">
            <v>13002999.77</v>
          </cell>
        </row>
        <row r="685">
          <cell r="C685" t="str">
            <v>PSP</v>
          </cell>
          <cell r="E685">
            <v>55</v>
          </cell>
          <cell r="AV685">
            <v>944304.36</v>
          </cell>
        </row>
        <row r="686">
          <cell r="C686" t="str">
            <v>PSS</v>
          </cell>
        </row>
        <row r="687">
          <cell r="C687" t="str">
            <v>TODS</v>
          </cell>
          <cell r="E687">
            <v>276</v>
          </cell>
          <cell r="AV687">
            <v>4927941.72</v>
          </cell>
        </row>
        <row r="688">
          <cell r="C688" t="str">
            <v>CTODP</v>
          </cell>
          <cell r="E688">
            <v>44</v>
          </cell>
          <cell r="AV688">
            <v>2982186.65</v>
          </cell>
        </row>
        <row r="689">
          <cell r="C689" t="str">
            <v>GS3</v>
          </cell>
          <cell r="E689">
            <v>16561.816934458097</v>
          </cell>
          <cell r="AV689">
            <v>9853013.7200000007</v>
          </cell>
        </row>
        <row r="690">
          <cell r="C690" t="str">
            <v>GS3</v>
          </cell>
        </row>
        <row r="691">
          <cell r="C691" t="str">
            <v>GS3</v>
          </cell>
        </row>
        <row r="692">
          <cell r="C692" t="str">
            <v>GS3</v>
          </cell>
        </row>
        <row r="693">
          <cell r="C693" t="str">
            <v>LWC</v>
          </cell>
          <cell r="E693">
            <v>1</v>
          </cell>
          <cell r="AV693">
            <v>311730.65999999997</v>
          </cell>
        </row>
        <row r="694">
          <cell r="C694" t="str">
            <v>CSR</v>
          </cell>
        </row>
        <row r="695">
          <cell r="C695" t="str">
            <v>CSR</v>
          </cell>
        </row>
        <row r="696">
          <cell r="C696" t="str">
            <v>FK</v>
          </cell>
          <cell r="E696">
            <v>1</v>
          </cell>
          <cell r="AV696">
            <v>549917.17000000004</v>
          </cell>
        </row>
        <row r="697">
          <cell r="C697" t="str">
            <v>RTS</v>
          </cell>
          <cell r="E697">
            <v>13</v>
          </cell>
          <cell r="AV697">
            <v>5420574.9699999997</v>
          </cell>
        </row>
        <row r="698">
          <cell r="C698" t="str">
            <v>PSS</v>
          </cell>
          <cell r="E698">
            <v>230</v>
          </cell>
          <cell r="AV698">
            <v>2013655.87</v>
          </cell>
        </row>
        <row r="699">
          <cell r="C699" t="str">
            <v>PSP</v>
          </cell>
          <cell r="E699">
            <v>19</v>
          </cell>
          <cell r="AV699">
            <v>119873.93</v>
          </cell>
        </row>
        <row r="700">
          <cell r="C700" t="str">
            <v>ITODS</v>
          </cell>
          <cell r="E700">
            <v>94</v>
          </cell>
          <cell r="AV700">
            <v>1859856.99</v>
          </cell>
        </row>
        <row r="701">
          <cell r="C701" t="str">
            <v>ITODP</v>
          </cell>
          <cell r="E701">
            <v>61</v>
          </cell>
          <cell r="AV701">
            <v>7540440.5800000001</v>
          </cell>
        </row>
        <row r="702">
          <cell r="C702" t="str">
            <v>ITODP</v>
          </cell>
        </row>
        <row r="703">
          <cell r="C703" t="str">
            <v>LE</v>
          </cell>
          <cell r="E703">
            <v>165</v>
          </cell>
          <cell r="AV703">
            <v>17364.05</v>
          </cell>
        </row>
        <row r="704">
          <cell r="C704" t="str">
            <v>LE</v>
          </cell>
        </row>
        <row r="705">
          <cell r="C705" t="str">
            <v>LE</v>
          </cell>
        </row>
        <row r="706">
          <cell r="C706" t="str">
            <v>TE</v>
          </cell>
          <cell r="E706">
            <v>905</v>
          </cell>
          <cell r="AV706">
            <v>22772.65</v>
          </cell>
        </row>
        <row r="707">
          <cell r="C707" t="str">
            <v>TE</v>
          </cell>
        </row>
        <row r="708">
          <cell r="C708" t="str">
            <v>RS</v>
          </cell>
        </row>
        <row r="709">
          <cell r="C709" t="str">
            <v>RS</v>
          </cell>
          <cell r="E709">
            <v>363325.63943675248</v>
          </cell>
          <cell r="AV709">
            <v>37061106.93</v>
          </cell>
        </row>
        <row r="710">
          <cell r="C710" t="str">
            <v>RS</v>
          </cell>
        </row>
        <row r="711">
          <cell r="C711" t="str">
            <v>VFD</v>
          </cell>
        </row>
        <row r="712">
          <cell r="C712" t="str">
            <v>LEV</v>
          </cell>
        </row>
        <row r="713">
          <cell r="C713" t="str">
            <v>LEV</v>
          </cell>
        </row>
        <row r="714">
          <cell r="C714" t="str">
            <v>GSS</v>
          </cell>
        </row>
        <row r="715">
          <cell r="C715" t="str">
            <v>GS3</v>
          </cell>
        </row>
        <row r="716">
          <cell r="C716" t="str">
            <v>PSS</v>
          </cell>
        </row>
        <row r="717">
          <cell r="C717" t="str">
            <v>PSS</v>
          </cell>
        </row>
        <row r="718">
          <cell r="C718" t="str">
            <v>PSP</v>
          </cell>
        </row>
        <row r="719">
          <cell r="C719" t="str">
            <v>PSS</v>
          </cell>
        </row>
        <row r="720">
          <cell r="C720" t="str">
            <v>PSP</v>
          </cell>
        </row>
        <row r="721">
          <cell r="C721" t="str">
            <v>PSS</v>
          </cell>
        </row>
        <row r="722">
          <cell r="C722" t="str">
            <v>PSS</v>
          </cell>
        </row>
        <row r="723">
          <cell r="C723" t="str">
            <v>PSS</v>
          </cell>
        </row>
        <row r="724">
          <cell r="C724" t="str">
            <v>PSS</v>
          </cell>
        </row>
        <row r="725">
          <cell r="C725" t="str">
            <v>PSP</v>
          </cell>
        </row>
        <row r="726">
          <cell r="C726" t="str">
            <v>PSP</v>
          </cell>
        </row>
        <row r="727">
          <cell r="C727" t="str">
            <v>PSP</v>
          </cell>
        </row>
        <row r="728">
          <cell r="C728" t="str">
            <v>PSP</v>
          </cell>
        </row>
        <row r="729">
          <cell r="C729" t="str">
            <v>ITODS</v>
          </cell>
        </row>
        <row r="730">
          <cell r="C730" t="str">
            <v>ITODP</v>
          </cell>
        </row>
        <row r="731">
          <cell r="C731" t="str">
            <v>RTS</v>
          </cell>
        </row>
        <row r="732">
          <cell r="C732" t="str">
            <v>RTODE</v>
          </cell>
          <cell r="E732">
            <v>46</v>
          </cell>
          <cell r="AV732">
            <v>4552.6499999999996</v>
          </cell>
        </row>
        <row r="733">
          <cell r="C733" t="str">
            <v>RTODE</v>
          </cell>
        </row>
        <row r="734">
          <cell r="C734" t="str">
            <v>RTODD</v>
          </cell>
        </row>
        <row r="735">
          <cell r="C735" t="str">
            <v>RTODD</v>
          </cell>
        </row>
        <row r="736">
          <cell r="C736" t="str">
            <v>RTODE</v>
          </cell>
        </row>
        <row r="737">
          <cell r="C737" t="str">
            <v>RTODD</v>
          </cell>
        </row>
        <row r="738">
          <cell r="C738" t="str">
            <v>RTODE</v>
          </cell>
        </row>
        <row r="739">
          <cell r="C739" t="str">
            <v>RTODD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CSR</v>
          </cell>
          <cell r="E742">
            <v>2</v>
          </cell>
          <cell r="AV742">
            <v>-329600</v>
          </cell>
        </row>
        <row r="743">
          <cell r="C743" t="str">
            <v>CSR</v>
          </cell>
        </row>
        <row r="744">
          <cell r="C744" t="str">
            <v>CSR</v>
          </cell>
        </row>
        <row r="745">
          <cell r="C745" t="str">
            <v>CSR</v>
          </cell>
        </row>
        <row r="746">
          <cell r="C746" t="str">
            <v>GSS</v>
          </cell>
        </row>
        <row r="747">
          <cell r="C747" t="str">
            <v>GSS</v>
          </cell>
        </row>
        <row r="748">
          <cell r="C748" t="str">
            <v>GS3</v>
          </cell>
        </row>
        <row r="749">
          <cell r="C749" t="str">
            <v>GS3</v>
          </cell>
        </row>
        <row r="750">
          <cell r="C750" t="str">
            <v>LRI</v>
          </cell>
        </row>
        <row r="751">
          <cell r="C751" t="str">
            <v>TODS</v>
          </cell>
        </row>
        <row r="752">
          <cell r="C752" t="str">
            <v>RTS</v>
          </cell>
        </row>
        <row r="753">
          <cell r="C753" t="str">
            <v>SQF</v>
          </cell>
        </row>
        <row r="754">
          <cell r="C754" t="str">
            <v>SQF</v>
          </cell>
        </row>
        <row r="755">
          <cell r="C755" t="str">
            <v>LQF</v>
          </cell>
        </row>
        <row r="756">
          <cell r="C756" t="str">
            <v>LRI</v>
          </cell>
        </row>
        <row r="757">
          <cell r="C757" t="str">
            <v>EVC</v>
          </cell>
        </row>
        <row r="758">
          <cell r="C758" t="str">
            <v>EVSE</v>
          </cell>
        </row>
        <row r="759">
          <cell r="C759" t="str">
            <v>EVSE</v>
          </cell>
        </row>
        <row r="760">
          <cell r="C760" t="str">
            <v>FLSP</v>
          </cell>
        </row>
        <row r="761">
          <cell r="C761" t="str">
            <v>FLST</v>
          </cell>
        </row>
        <row r="762">
          <cell r="C762" t="str">
            <v>GSS</v>
          </cell>
        </row>
        <row r="763">
          <cell r="C763" t="str">
            <v>GSS</v>
          </cell>
        </row>
        <row r="764">
          <cell r="C764" t="str">
            <v>GSS</v>
          </cell>
          <cell r="E764">
            <v>28613.202498302449</v>
          </cell>
          <cell r="AV764">
            <v>4243861.82</v>
          </cell>
        </row>
        <row r="765">
          <cell r="C765" t="str">
            <v>GSS</v>
          </cell>
        </row>
        <row r="766">
          <cell r="C766" t="str">
            <v>GSS</v>
          </cell>
        </row>
        <row r="767">
          <cell r="C767" t="str">
            <v>GSS</v>
          </cell>
        </row>
        <row r="768">
          <cell r="C768" t="str">
            <v>PSS</v>
          </cell>
          <cell r="E768">
            <v>2597</v>
          </cell>
          <cell r="AV768">
            <v>11516838.27</v>
          </cell>
        </row>
        <row r="769">
          <cell r="C769" t="str">
            <v>PSP</v>
          </cell>
          <cell r="E769">
            <v>55</v>
          </cell>
          <cell r="AV769">
            <v>847704.83</v>
          </cell>
        </row>
        <row r="770">
          <cell r="C770" t="str">
            <v>PSS</v>
          </cell>
        </row>
        <row r="771">
          <cell r="C771" t="str">
            <v>TODS</v>
          </cell>
          <cell r="E771">
            <v>276</v>
          </cell>
          <cell r="AV771">
            <v>5088927.1500000004</v>
          </cell>
        </row>
        <row r="772">
          <cell r="C772" t="str">
            <v>CTODP</v>
          </cell>
          <cell r="E772">
            <v>44</v>
          </cell>
          <cell r="AV772">
            <v>2827103.34</v>
          </cell>
        </row>
        <row r="773">
          <cell r="C773" t="str">
            <v>GS3</v>
          </cell>
          <cell r="E773">
            <v>16585.226349920566</v>
          </cell>
          <cell r="AV773">
            <v>9296212.3599999994</v>
          </cell>
        </row>
        <row r="774">
          <cell r="C774" t="str">
            <v>GS3</v>
          </cell>
        </row>
        <row r="775">
          <cell r="C775" t="str">
            <v>GS3</v>
          </cell>
        </row>
        <row r="776">
          <cell r="C776" t="str">
            <v>GS3</v>
          </cell>
        </row>
        <row r="777">
          <cell r="C777" t="str">
            <v>LWC</v>
          </cell>
          <cell r="E777">
            <v>1</v>
          </cell>
          <cell r="AV777">
            <v>289109.25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FK</v>
          </cell>
          <cell r="E780">
            <v>1</v>
          </cell>
          <cell r="AV780">
            <v>446739.21</v>
          </cell>
        </row>
        <row r="781">
          <cell r="C781" t="str">
            <v>RTS</v>
          </cell>
          <cell r="E781">
            <v>13</v>
          </cell>
          <cell r="AV781">
            <v>5746475.7000000002</v>
          </cell>
        </row>
        <row r="782">
          <cell r="C782" t="str">
            <v>PSS</v>
          </cell>
          <cell r="E782">
            <v>230</v>
          </cell>
          <cell r="AV782">
            <v>1811299.19</v>
          </cell>
        </row>
        <row r="783">
          <cell r="C783" t="str">
            <v>PSP</v>
          </cell>
          <cell r="E783">
            <v>19</v>
          </cell>
          <cell r="AV783">
            <v>112686.93</v>
          </cell>
        </row>
        <row r="784">
          <cell r="C784" t="str">
            <v>ITODS</v>
          </cell>
          <cell r="E784">
            <v>94</v>
          </cell>
          <cell r="AV784">
            <v>1892591.84</v>
          </cell>
        </row>
        <row r="785">
          <cell r="C785" t="str">
            <v>ITODP</v>
          </cell>
          <cell r="E785">
            <v>61</v>
          </cell>
          <cell r="AV785">
            <v>7365562.0499999998</v>
          </cell>
        </row>
        <row r="786">
          <cell r="C786" t="str">
            <v>ITODP</v>
          </cell>
        </row>
        <row r="787">
          <cell r="C787" t="str">
            <v>LE</v>
          </cell>
          <cell r="E787">
            <v>165</v>
          </cell>
          <cell r="AV787">
            <v>20268.900000000001</v>
          </cell>
        </row>
        <row r="788">
          <cell r="C788" t="str">
            <v>LE</v>
          </cell>
        </row>
        <row r="789">
          <cell r="C789" t="str">
            <v>LE</v>
          </cell>
        </row>
        <row r="790">
          <cell r="C790" t="str">
            <v>TE</v>
          </cell>
          <cell r="E790">
            <v>905</v>
          </cell>
          <cell r="AV790">
            <v>24736.86</v>
          </cell>
        </row>
        <row r="791">
          <cell r="C791" t="str">
            <v>TE</v>
          </cell>
        </row>
        <row r="792">
          <cell r="C792" t="str">
            <v>RS</v>
          </cell>
        </row>
        <row r="793">
          <cell r="C793" t="str">
            <v>RS</v>
          </cell>
          <cell r="E793">
            <v>363285.28745179228</v>
          </cell>
          <cell r="AV793">
            <v>28451705.420000002</v>
          </cell>
        </row>
        <row r="794">
          <cell r="C794" t="str">
            <v>RS</v>
          </cell>
        </row>
        <row r="795">
          <cell r="C795" t="str">
            <v>VFD</v>
          </cell>
        </row>
        <row r="796">
          <cell r="C796" t="str">
            <v>LEV</v>
          </cell>
        </row>
        <row r="797">
          <cell r="C797" t="str">
            <v>LEV</v>
          </cell>
        </row>
        <row r="798">
          <cell r="C798" t="str">
            <v>GSS</v>
          </cell>
        </row>
        <row r="799">
          <cell r="C799" t="str">
            <v>GS3</v>
          </cell>
        </row>
        <row r="800">
          <cell r="C800" t="str">
            <v>PSS</v>
          </cell>
        </row>
        <row r="801">
          <cell r="C801" t="str">
            <v>PSS</v>
          </cell>
        </row>
        <row r="802">
          <cell r="C802" t="str">
            <v>PSP</v>
          </cell>
        </row>
        <row r="803">
          <cell r="C803" t="str">
            <v>PSS</v>
          </cell>
        </row>
        <row r="804">
          <cell r="C804" t="str">
            <v>PSP</v>
          </cell>
        </row>
        <row r="805">
          <cell r="C805" t="str">
            <v>PSS</v>
          </cell>
        </row>
        <row r="806">
          <cell r="C806" t="str">
            <v>PSS</v>
          </cell>
        </row>
        <row r="807">
          <cell r="C807" t="str">
            <v>PSS</v>
          </cell>
        </row>
        <row r="808">
          <cell r="C808" t="str">
            <v>PSS</v>
          </cell>
        </row>
        <row r="809">
          <cell r="C809" t="str">
            <v>PSP</v>
          </cell>
        </row>
        <row r="810">
          <cell r="C810" t="str">
            <v>PSP</v>
          </cell>
        </row>
        <row r="811">
          <cell r="C811" t="str">
            <v>PSP</v>
          </cell>
        </row>
        <row r="812">
          <cell r="C812" t="str">
            <v>PSP</v>
          </cell>
        </row>
        <row r="813">
          <cell r="C813" t="str">
            <v>ITODS</v>
          </cell>
        </row>
        <row r="814">
          <cell r="C814" t="str">
            <v>ITODP</v>
          </cell>
        </row>
        <row r="815">
          <cell r="C815" t="str">
            <v>RTS</v>
          </cell>
        </row>
        <row r="816">
          <cell r="C816" t="str">
            <v>RTODE</v>
          </cell>
          <cell r="E816">
            <v>47</v>
          </cell>
          <cell r="AV816">
            <v>3588.22</v>
          </cell>
        </row>
        <row r="817">
          <cell r="C817" t="str">
            <v>RTODE</v>
          </cell>
        </row>
        <row r="818">
          <cell r="C818" t="str">
            <v>RTODD</v>
          </cell>
        </row>
        <row r="819">
          <cell r="C819" t="str">
            <v>RTODD</v>
          </cell>
        </row>
        <row r="820">
          <cell r="C820" t="str">
            <v>RTODE</v>
          </cell>
        </row>
        <row r="821">
          <cell r="C821" t="str">
            <v>RTODD</v>
          </cell>
        </row>
        <row r="822">
          <cell r="C822" t="str">
            <v>RTODE</v>
          </cell>
        </row>
        <row r="823">
          <cell r="C823" t="str">
            <v>RTODD</v>
          </cell>
        </row>
        <row r="824">
          <cell r="C824" t="str">
            <v>PSP</v>
          </cell>
        </row>
        <row r="825">
          <cell r="C825" t="str">
            <v>PSP</v>
          </cell>
        </row>
        <row r="826">
          <cell r="C826" t="str">
            <v>CSR</v>
          </cell>
          <cell r="E826">
            <v>2</v>
          </cell>
          <cell r="AV826">
            <v>-329600</v>
          </cell>
        </row>
        <row r="827">
          <cell r="C827" t="str">
            <v>CSR</v>
          </cell>
        </row>
        <row r="828">
          <cell r="C828" t="str">
            <v>CSR</v>
          </cell>
        </row>
        <row r="829">
          <cell r="C829" t="str">
            <v>CSR</v>
          </cell>
        </row>
        <row r="830">
          <cell r="C830" t="str">
            <v>GSS</v>
          </cell>
        </row>
        <row r="831">
          <cell r="C831" t="str">
            <v>GSS</v>
          </cell>
        </row>
        <row r="832">
          <cell r="C832" t="str">
            <v>GS3</v>
          </cell>
        </row>
        <row r="833">
          <cell r="C833" t="str">
            <v>GS3</v>
          </cell>
        </row>
        <row r="834">
          <cell r="C834" t="str">
            <v>LRI</v>
          </cell>
        </row>
        <row r="835">
          <cell r="C835" t="str">
            <v>TODS</v>
          </cell>
        </row>
        <row r="836">
          <cell r="C836" t="str">
            <v>RTS</v>
          </cell>
        </row>
        <row r="837">
          <cell r="C837" t="str">
            <v>SQF</v>
          </cell>
        </row>
        <row r="838">
          <cell r="C838" t="str">
            <v>SQF</v>
          </cell>
        </row>
        <row r="839">
          <cell r="C839" t="str">
            <v>LQF</v>
          </cell>
        </row>
        <row r="840">
          <cell r="C840" t="str">
            <v>LRI</v>
          </cell>
        </row>
        <row r="841">
          <cell r="C841" t="str">
            <v>EVC</v>
          </cell>
        </row>
        <row r="842">
          <cell r="C842" t="str">
            <v>EVSE</v>
          </cell>
        </row>
        <row r="843">
          <cell r="C843" t="str">
            <v>EVSE</v>
          </cell>
        </row>
        <row r="844">
          <cell r="C844" t="str">
            <v>FLSP</v>
          </cell>
        </row>
        <row r="845">
          <cell r="C845" t="str">
            <v>FLST</v>
          </cell>
        </row>
        <row r="846">
          <cell r="C846" t="str">
            <v>GSS</v>
          </cell>
        </row>
        <row r="847">
          <cell r="C847" t="str">
            <v>GSS</v>
          </cell>
        </row>
        <row r="848">
          <cell r="C848" t="str">
            <v>GSS</v>
          </cell>
          <cell r="E848">
            <v>28612.748332331208</v>
          </cell>
          <cell r="AV848">
            <v>4122768.96</v>
          </cell>
        </row>
        <row r="849">
          <cell r="C849" t="str">
            <v>GSS</v>
          </cell>
        </row>
        <row r="850">
          <cell r="C850" t="str">
            <v>GSS</v>
          </cell>
        </row>
        <row r="851">
          <cell r="C851" t="str">
            <v>GSS</v>
          </cell>
        </row>
        <row r="852">
          <cell r="C852" t="str">
            <v>PSS</v>
          </cell>
          <cell r="E852">
            <v>2596</v>
          </cell>
          <cell r="AV852">
            <v>10747741.960000001</v>
          </cell>
        </row>
        <row r="853">
          <cell r="C853" t="str">
            <v>PSP</v>
          </cell>
          <cell r="E853">
            <v>55</v>
          </cell>
          <cell r="AV853">
            <v>885328.63</v>
          </cell>
        </row>
        <row r="854">
          <cell r="C854" t="str">
            <v>PSS</v>
          </cell>
        </row>
        <row r="855">
          <cell r="C855" t="str">
            <v>TODS</v>
          </cell>
          <cell r="E855">
            <v>276</v>
          </cell>
          <cell r="AV855">
            <v>5030960.33</v>
          </cell>
        </row>
        <row r="856">
          <cell r="C856" t="str">
            <v>CTODP</v>
          </cell>
          <cell r="E856">
            <v>44</v>
          </cell>
          <cell r="AV856">
            <v>2846519.21</v>
          </cell>
        </row>
        <row r="857">
          <cell r="C857" t="str">
            <v>GS3</v>
          </cell>
          <cell r="E857">
            <v>16600.861079942551</v>
          </cell>
          <cell r="AV857">
            <v>8562989.0800000001</v>
          </cell>
        </row>
        <row r="858">
          <cell r="C858" t="str">
            <v>GS3</v>
          </cell>
        </row>
        <row r="859">
          <cell r="C859" t="str">
            <v>GS3</v>
          </cell>
        </row>
        <row r="860">
          <cell r="C860" t="str">
            <v>GS3</v>
          </cell>
        </row>
        <row r="861">
          <cell r="C861" t="str">
            <v>LWC</v>
          </cell>
          <cell r="E861">
            <v>1</v>
          </cell>
          <cell r="AV861">
            <v>282313.07</v>
          </cell>
        </row>
        <row r="862">
          <cell r="C862" t="str">
            <v>CSR</v>
          </cell>
        </row>
        <row r="863">
          <cell r="C863" t="str">
            <v>CSR</v>
          </cell>
        </row>
        <row r="864">
          <cell r="C864" t="str">
            <v>FK</v>
          </cell>
          <cell r="E864">
            <v>1</v>
          </cell>
          <cell r="AV864">
            <v>455069.88</v>
          </cell>
        </row>
        <row r="865">
          <cell r="C865" t="str">
            <v>RTS</v>
          </cell>
          <cell r="E865">
            <v>13</v>
          </cell>
          <cell r="AV865">
            <v>5900098.3099999996</v>
          </cell>
        </row>
        <row r="866">
          <cell r="C866" t="str">
            <v>PSS</v>
          </cell>
          <cell r="E866">
            <v>230</v>
          </cell>
          <cell r="AV866">
            <v>1664462.42</v>
          </cell>
        </row>
        <row r="867">
          <cell r="C867" t="str">
            <v>PSP</v>
          </cell>
          <cell r="E867">
            <v>19</v>
          </cell>
          <cell r="AV867">
            <v>114379.96</v>
          </cell>
        </row>
        <row r="868">
          <cell r="C868" t="str">
            <v>ITODS</v>
          </cell>
          <cell r="E868">
            <v>94</v>
          </cell>
          <cell r="AV868">
            <v>1846246.29</v>
          </cell>
        </row>
        <row r="869">
          <cell r="C869" t="str">
            <v>ITODP</v>
          </cell>
          <cell r="E869">
            <v>61</v>
          </cell>
          <cell r="AV869">
            <v>7250758.3300000001</v>
          </cell>
        </row>
        <row r="870">
          <cell r="C870" t="str">
            <v>ITODP</v>
          </cell>
        </row>
        <row r="871">
          <cell r="C871" t="str">
            <v>LE</v>
          </cell>
          <cell r="E871">
            <v>165</v>
          </cell>
          <cell r="AV871">
            <v>23668.6</v>
          </cell>
        </row>
        <row r="872">
          <cell r="C872" t="str">
            <v>LE</v>
          </cell>
        </row>
        <row r="873">
          <cell r="C873" t="str">
            <v>LE</v>
          </cell>
        </row>
        <row r="874">
          <cell r="C874" t="str">
            <v>TE</v>
          </cell>
          <cell r="E874">
            <v>905</v>
          </cell>
          <cell r="AV874">
            <v>25699.75</v>
          </cell>
        </row>
        <row r="875">
          <cell r="C875" t="str">
            <v>TE</v>
          </cell>
        </row>
        <row r="876">
          <cell r="C876" t="str">
            <v>RS</v>
          </cell>
        </row>
        <row r="877">
          <cell r="C877" t="str">
            <v>RS</v>
          </cell>
          <cell r="E877">
            <v>363011.65608673613</v>
          </cell>
          <cell r="AV877">
            <v>29315350.329999998</v>
          </cell>
        </row>
        <row r="878">
          <cell r="C878" t="str">
            <v>RS</v>
          </cell>
        </row>
        <row r="879">
          <cell r="C879" t="str">
            <v>VFD</v>
          </cell>
        </row>
        <row r="880">
          <cell r="C880" t="str">
            <v>LEV</v>
          </cell>
        </row>
        <row r="881">
          <cell r="C881" t="str">
            <v>LEV</v>
          </cell>
        </row>
        <row r="882">
          <cell r="C882" t="str">
            <v>GSS</v>
          </cell>
        </row>
        <row r="883">
          <cell r="C883" t="str">
            <v>GS3</v>
          </cell>
        </row>
        <row r="884">
          <cell r="C884" t="str">
            <v>PSS</v>
          </cell>
        </row>
        <row r="885">
          <cell r="C885" t="str">
            <v>PSS</v>
          </cell>
        </row>
        <row r="886">
          <cell r="C886" t="str">
            <v>PSP</v>
          </cell>
        </row>
        <row r="887">
          <cell r="C887" t="str">
            <v>PSS</v>
          </cell>
        </row>
        <row r="888">
          <cell r="C888" t="str">
            <v>PSP</v>
          </cell>
        </row>
        <row r="889">
          <cell r="C889" t="str">
            <v>PSS</v>
          </cell>
        </row>
        <row r="890">
          <cell r="C890" t="str">
            <v>PSS</v>
          </cell>
        </row>
        <row r="891">
          <cell r="C891" t="str">
            <v>PSS</v>
          </cell>
        </row>
        <row r="892">
          <cell r="C892" t="str">
            <v>PSS</v>
          </cell>
        </row>
        <row r="893">
          <cell r="C893" t="str">
            <v>PSP</v>
          </cell>
        </row>
        <row r="894">
          <cell r="C894" t="str">
            <v>PSP</v>
          </cell>
        </row>
        <row r="895">
          <cell r="C895" t="str">
            <v>PSP</v>
          </cell>
        </row>
        <row r="896">
          <cell r="C896" t="str">
            <v>PSP</v>
          </cell>
        </row>
        <row r="897">
          <cell r="C897" t="str">
            <v>ITODS</v>
          </cell>
        </row>
        <row r="898">
          <cell r="C898" t="str">
            <v>ITODP</v>
          </cell>
        </row>
        <row r="899">
          <cell r="C899" t="str">
            <v>RTS</v>
          </cell>
        </row>
        <row r="900">
          <cell r="C900" t="str">
            <v>RTODE</v>
          </cell>
          <cell r="E900">
            <v>48</v>
          </cell>
          <cell r="AV900">
            <v>3585.6</v>
          </cell>
        </row>
        <row r="901">
          <cell r="C901" t="str">
            <v>RTODE</v>
          </cell>
        </row>
        <row r="902">
          <cell r="C902" t="str">
            <v>RTODD</v>
          </cell>
        </row>
        <row r="903">
          <cell r="C903" t="str">
            <v>RTODD</v>
          </cell>
        </row>
        <row r="904">
          <cell r="C904" t="str">
            <v>RTODE</v>
          </cell>
        </row>
        <row r="905">
          <cell r="C905" t="str">
            <v>RTODD</v>
          </cell>
        </row>
        <row r="906">
          <cell r="C906" t="str">
            <v>RTODE</v>
          </cell>
        </row>
        <row r="907">
          <cell r="C907" t="str">
            <v>RTODD</v>
          </cell>
        </row>
        <row r="908">
          <cell r="C908" t="str">
            <v>PSP</v>
          </cell>
        </row>
        <row r="909">
          <cell r="C909" t="str">
            <v>PSP</v>
          </cell>
        </row>
        <row r="910">
          <cell r="C910" t="str">
            <v>CSR</v>
          </cell>
          <cell r="E910">
            <v>2</v>
          </cell>
          <cell r="AV910">
            <v>-329600</v>
          </cell>
        </row>
        <row r="911">
          <cell r="C911" t="str">
            <v>CSR</v>
          </cell>
        </row>
        <row r="912">
          <cell r="C912" t="str">
            <v>CSR</v>
          </cell>
        </row>
        <row r="913">
          <cell r="C913" t="str">
            <v>CSR</v>
          </cell>
        </row>
        <row r="914">
          <cell r="C914" t="str">
            <v>GSS</v>
          </cell>
        </row>
        <row r="915">
          <cell r="C915" t="str">
            <v>GSS</v>
          </cell>
        </row>
        <row r="916">
          <cell r="C916" t="str">
            <v>GS3</v>
          </cell>
        </row>
        <row r="917">
          <cell r="C917" t="str">
            <v>GS3</v>
          </cell>
        </row>
        <row r="918">
          <cell r="C918" t="str">
            <v>LRI</v>
          </cell>
        </row>
        <row r="919">
          <cell r="C919" t="str">
            <v>TODS</v>
          </cell>
        </row>
        <row r="920">
          <cell r="C920" t="str">
            <v>RTS</v>
          </cell>
        </row>
        <row r="921">
          <cell r="C921" t="str">
            <v>SQF</v>
          </cell>
        </row>
        <row r="922">
          <cell r="C922" t="str">
            <v>SQF</v>
          </cell>
        </row>
        <row r="923">
          <cell r="C923" t="str">
            <v>LQF</v>
          </cell>
        </row>
        <row r="924">
          <cell r="C924" t="str">
            <v>LRI</v>
          </cell>
        </row>
        <row r="925">
          <cell r="C925" t="str">
            <v>EVC</v>
          </cell>
        </row>
        <row r="926">
          <cell r="C926" t="str">
            <v>EVSE</v>
          </cell>
        </row>
        <row r="927">
          <cell r="C927" t="str">
            <v>EVSE</v>
          </cell>
        </row>
        <row r="928">
          <cell r="C928" t="str">
            <v>FLSP</v>
          </cell>
        </row>
        <row r="929">
          <cell r="C929" t="str">
            <v>FLST</v>
          </cell>
        </row>
        <row r="930">
          <cell r="C930" t="str">
            <v>GSS</v>
          </cell>
        </row>
        <row r="931">
          <cell r="C931" t="str">
            <v>GSS</v>
          </cell>
        </row>
        <row r="932">
          <cell r="C932" t="str">
            <v>GSS</v>
          </cell>
          <cell r="E932">
            <v>28622.25096199982</v>
          </cell>
          <cell r="AV932">
            <v>4492881.82</v>
          </cell>
        </row>
        <row r="933">
          <cell r="C933" t="str">
            <v>GSS</v>
          </cell>
        </row>
        <row r="934">
          <cell r="C934" t="str">
            <v>GSS</v>
          </cell>
        </row>
        <row r="935">
          <cell r="C935" t="str">
            <v>GSS</v>
          </cell>
        </row>
        <row r="936">
          <cell r="C936" t="str">
            <v>PSS</v>
          </cell>
          <cell r="E936">
            <v>2595</v>
          </cell>
          <cell r="AV936">
            <v>11205360.970000001</v>
          </cell>
        </row>
        <row r="937">
          <cell r="C937" t="str">
            <v>PSP</v>
          </cell>
          <cell r="E937">
            <v>55</v>
          </cell>
          <cell r="AV937">
            <v>822755.96</v>
          </cell>
        </row>
        <row r="938">
          <cell r="C938" t="str">
            <v>PSS</v>
          </cell>
        </row>
        <row r="939">
          <cell r="C939" t="str">
            <v>TODS</v>
          </cell>
          <cell r="E939">
            <v>276</v>
          </cell>
          <cell r="AV939">
            <v>4983793.7</v>
          </cell>
        </row>
        <row r="940">
          <cell r="C940" t="str">
            <v>CTODP</v>
          </cell>
          <cell r="E940">
            <v>44</v>
          </cell>
          <cell r="AV940">
            <v>2717568.76</v>
          </cell>
        </row>
        <row r="941">
          <cell r="C941" t="str">
            <v>GS3</v>
          </cell>
          <cell r="E941">
            <v>16604.43966908177</v>
          </cell>
          <cell r="AV941">
            <v>8926047.9399999995</v>
          </cell>
        </row>
        <row r="942">
          <cell r="C942" t="str">
            <v>GS3</v>
          </cell>
        </row>
        <row r="943">
          <cell r="C943" t="str">
            <v>GS3</v>
          </cell>
        </row>
        <row r="944">
          <cell r="C944" t="str">
            <v>GS3</v>
          </cell>
        </row>
        <row r="945">
          <cell r="C945" t="str">
            <v>LWC</v>
          </cell>
          <cell r="E945">
            <v>1</v>
          </cell>
          <cell r="AV945">
            <v>291861.52</v>
          </cell>
        </row>
        <row r="946">
          <cell r="C946" t="str">
            <v>CSR</v>
          </cell>
        </row>
        <row r="947">
          <cell r="C947" t="str">
            <v>CSR</v>
          </cell>
        </row>
        <row r="948">
          <cell r="C948" t="str">
            <v>FK</v>
          </cell>
          <cell r="E948">
            <v>1</v>
          </cell>
          <cell r="AV948">
            <v>570173.88</v>
          </cell>
        </row>
        <row r="949">
          <cell r="C949" t="str">
            <v>RTS</v>
          </cell>
          <cell r="E949">
            <v>13</v>
          </cell>
          <cell r="AV949">
            <v>5717430.8799999999</v>
          </cell>
        </row>
        <row r="950">
          <cell r="C950" t="str">
            <v>PSS</v>
          </cell>
          <cell r="E950">
            <v>229</v>
          </cell>
          <cell r="AV950">
            <v>1744845.53</v>
          </cell>
        </row>
        <row r="951">
          <cell r="C951" t="str">
            <v>PSP</v>
          </cell>
          <cell r="E951">
            <v>19</v>
          </cell>
          <cell r="AV951">
            <v>105456.44</v>
          </cell>
        </row>
        <row r="952">
          <cell r="C952" t="str">
            <v>ITODS</v>
          </cell>
          <cell r="E952">
            <v>94</v>
          </cell>
          <cell r="AV952">
            <v>1916699.25</v>
          </cell>
        </row>
        <row r="953">
          <cell r="C953" t="str">
            <v>ITODP</v>
          </cell>
          <cell r="E953">
            <v>61</v>
          </cell>
          <cell r="AV953">
            <v>7383834.3899999997</v>
          </cell>
        </row>
        <row r="954">
          <cell r="C954" t="str">
            <v>ITODP</v>
          </cell>
        </row>
        <row r="955">
          <cell r="C955" t="str">
            <v>LE</v>
          </cell>
          <cell r="E955">
            <v>165</v>
          </cell>
          <cell r="AV955">
            <v>26210.22</v>
          </cell>
        </row>
        <row r="956">
          <cell r="C956" t="str">
            <v>LE</v>
          </cell>
        </row>
        <row r="957">
          <cell r="C957" t="str">
            <v>LE</v>
          </cell>
        </row>
        <row r="958">
          <cell r="C958" t="str">
            <v>TE</v>
          </cell>
          <cell r="E958">
            <v>905</v>
          </cell>
          <cell r="AV958">
            <v>26965.59</v>
          </cell>
        </row>
        <row r="959">
          <cell r="C959" t="str">
            <v>TE</v>
          </cell>
        </row>
        <row r="960">
          <cell r="C960" t="str">
            <v>RS</v>
          </cell>
        </row>
        <row r="961">
          <cell r="C961" t="str">
            <v>RS</v>
          </cell>
          <cell r="E961">
            <v>363543.8223276108</v>
          </cell>
          <cell r="AV961">
            <v>37999961.219999999</v>
          </cell>
        </row>
        <row r="962">
          <cell r="C962" t="str">
            <v>RS</v>
          </cell>
        </row>
        <row r="963">
          <cell r="C963" t="str">
            <v>VFD</v>
          </cell>
        </row>
        <row r="964">
          <cell r="C964" t="str">
            <v>LEV</v>
          </cell>
        </row>
        <row r="965">
          <cell r="C965" t="str">
            <v>LEV</v>
          </cell>
        </row>
        <row r="966">
          <cell r="C966" t="str">
            <v>GSS</v>
          </cell>
        </row>
        <row r="967">
          <cell r="C967" t="str">
            <v>GS3</v>
          </cell>
        </row>
        <row r="968">
          <cell r="C968" t="str">
            <v>PSS</v>
          </cell>
        </row>
        <row r="969">
          <cell r="C969" t="str">
            <v>PSS</v>
          </cell>
        </row>
        <row r="970">
          <cell r="C970" t="str">
            <v>PSP</v>
          </cell>
        </row>
        <row r="971">
          <cell r="C971" t="str">
            <v>PSS</v>
          </cell>
        </row>
        <row r="972">
          <cell r="C972" t="str">
            <v>PSP</v>
          </cell>
        </row>
        <row r="973">
          <cell r="C973" t="str">
            <v>PSS</v>
          </cell>
        </row>
        <row r="974">
          <cell r="C974" t="str">
            <v>PSS</v>
          </cell>
        </row>
        <row r="975">
          <cell r="C975" t="str">
            <v>PSS</v>
          </cell>
        </row>
        <row r="976">
          <cell r="C976" t="str">
            <v>PSS</v>
          </cell>
        </row>
        <row r="977">
          <cell r="C977" t="str">
            <v>PSP</v>
          </cell>
        </row>
        <row r="978">
          <cell r="C978" t="str">
            <v>PSP</v>
          </cell>
        </row>
        <row r="979">
          <cell r="C979" t="str">
            <v>PSP</v>
          </cell>
        </row>
        <row r="980">
          <cell r="C980" t="str">
            <v>PSP</v>
          </cell>
        </row>
        <row r="981">
          <cell r="C981" t="str">
            <v>ITODS</v>
          </cell>
        </row>
        <row r="982">
          <cell r="C982" t="str">
            <v>ITODP</v>
          </cell>
        </row>
        <row r="983">
          <cell r="C983" t="str">
            <v>RTS</v>
          </cell>
        </row>
        <row r="984">
          <cell r="C984" t="str">
            <v>RTODE</v>
          </cell>
          <cell r="E984">
            <v>49</v>
          </cell>
          <cell r="AV984">
            <v>4619.59</v>
          </cell>
        </row>
        <row r="985">
          <cell r="C985" t="str">
            <v>RTODE</v>
          </cell>
        </row>
        <row r="986">
          <cell r="C986" t="str">
            <v>RTODD</v>
          </cell>
        </row>
        <row r="987">
          <cell r="C987" t="str">
            <v>RTODD</v>
          </cell>
        </row>
        <row r="988">
          <cell r="C988" t="str">
            <v>RTODE</v>
          </cell>
        </row>
        <row r="989">
          <cell r="C989" t="str">
            <v>RTODD</v>
          </cell>
        </row>
        <row r="990">
          <cell r="C990" t="str">
            <v>RTODE</v>
          </cell>
        </row>
        <row r="991">
          <cell r="C991" t="str">
            <v>RTODD</v>
          </cell>
        </row>
        <row r="992">
          <cell r="C992" t="str">
            <v>PSP</v>
          </cell>
        </row>
        <row r="993">
          <cell r="C993" t="str">
            <v>PSP</v>
          </cell>
        </row>
        <row r="994">
          <cell r="C994" t="str">
            <v>CSR</v>
          </cell>
          <cell r="E994">
            <v>2</v>
          </cell>
          <cell r="AV994">
            <v>-329600</v>
          </cell>
        </row>
        <row r="995">
          <cell r="C995" t="str">
            <v>CSR</v>
          </cell>
        </row>
        <row r="996">
          <cell r="C996" t="str">
            <v>CSR</v>
          </cell>
        </row>
        <row r="997">
          <cell r="C997" t="str">
            <v>CSR</v>
          </cell>
        </row>
        <row r="998">
          <cell r="C998" t="str">
            <v>GSS</v>
          </cell>
        </row>
        <row r="999">
          <cell r="C999" t="str">
            <v>GSS</v>
          </cell>
        </row>
        <row r="1000">
          <cell r="C1000" t="str">
            <v>GS3</v>
          </cell>
        </row>
        <row r="1001">
          <cell r="C1001" t="str">
            <v>GS3</v>
          </cell>
        </row>
        <row r="1002">
          <cell r="C1002" t="str">
            <v>LRI</v>
          </cell>
        </row>
        <row r="1003">
          <cell r="C1003" t="str">
            <v>TODS</v>
          </cell>
        </row>
        <row r="1004">
          <cell r="C1004" t="str">
            <v>RTS</v>
          </cell>
        </row>
        <row r="1005">
          <cell r="C1005" t="str">
            <v>SQF</v>
          </cell>
        </row>
        <row r="1006">
          <cell r="C1006" t="str">
            <v>SQF</v>
          </cell>
        </row>
        <row r="1007">
          <cell r="C1007" t="str">
            <v>LQF</v>
          </cell>
        </row>
        <row r="1008">
          <cell r="C1008" t="str">
            <v>LRI</v>
          </cell>
        </row>
        <row r="1009">
          <cell r="C1009" t="str">
            <v>EVC</v>
          </cell>
        </row>
        <row r="1010">
          <cell r="C1010" t="str">
            <v>EVSE</v>
          </cell>
        </row>
        <row r="1011">
          <cell r="C1011" t="str">
            <v>EVSE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2:T31"/>
  <sheetViews>
    <sheetView showGridLines="0" tabSelected="1" workbookViewId="0">
      <selection activeCell="E25" sqref="E25"/>
    </sheetView>
  </sheetViews>
  <sheetFormatPr defaultRowHeight="12"/>
  <cols>
    <col min="2" max="4" width="20.140625" customWidth="1"/>
    <col min="5" max="5" width="17.85546875" customWidth="1"/>
    <col min="6" max="6" width="12.28515625" customWidth="1"/>
    <col min="7" max="7" width="2.5703125" customWidth="1"/>
    <col min="8" max="8" width="12.5703125" customWidth="1"/>
    <col min="10" max="10" width="30.28515625" customWidth="1"/>
    <col min="11" max="11" width="3.42578125" hidden="1" customWidth="1"/>
    <col min="12" max="12" width="8.7109375" hidden="1" customWidth="1"/>
    <col min="13" max="13" width="20.140625" hidden="1" customWidth="1"/>
    <col min="14" max="14" width="19.140625" hidden="1" customWidth="1"/>
    <col min="15" max="15" width="18" customWidth="1"/>
    <col min="16" max="16" width="17.7109375" bestFit="1" customWidth="1"/>
    <col min="17" max="17" width="17.140625" customWidth="1"/>
    <col min="18" max="18" width="13" customWidth="1"/>
  </cols>
  <sheetData>
    <row r="2" spans="1:12" ht="13.8">
      <c r="B2" s="227" t="s">
        <v>586</v>
      </c>
      <c r="C2" s="228"/>
      <c r="D2" s="228"/>
      <c r="E2" s="228"/>
      <c r="F2" s="272"/>
      <c r="G2" s="308"/>
      <c r="H2" s="309"/>
    </row>
    <row r="3" spans="1:12" ht="13.8">
      <c r="B3" s="229" t="s">
        <v>587</v>
      </c>
      <c r="C3" s="230"/>
      <c r="D3" s="230"/>
      <c r="E3" s="230"/>
      <c r="F3" s="230"/>
      <c r="G3" s="310"/>
      <c r="H3" s="311"/>
    </row>
    <row r="4" spans="1:12" ht="13.8">
      <c r="B4" s="232"/>
      <c r="C4" s="233"/>
      <c r="D4" s="233"/>
      <c r="E4" s="233"/>
      <c r="F4" s="233"/>
      <c r="G4" s="301"/>
      <c r="H4" s="302"/>
    </row>
    <row r="5" spans="1:12" ht="13.8">
      <c r="A5" s="226"/>
      <c r="B5" s="235" t="s">
        <v>601</v>
      </c>
      <c r="C5" s="233"/>
      <c r="D5" s="233"/>
      <c r="E5" s="233"/>
      <c r="F5" s="233"/>
      <c r="G5" s="233"/>
      <c r="H5" s="234"/>
      <c r="I5" s="226"/>
    </row>
    <row r="6" spans="1:12" ht="27.6">
      <c r="A6" s="226"/>
      <c r="B6" s="236" t="s">
        <v>585</v>
      </c>
      <c r="C6" s="237" t="s">
        <v>181</v>
      </c>
      <c r="D6" s="237" t="s">
        <v>205</v>
      </c>
      <c r="E6" s="238" t="s">
        <v>206</v>
      </c>
      <c r="F6" s="292" t="s">
        <v>609</v>
      </c>
      <c r="G6" s="293"/>
      <c r="H6" s="294" t="s">
        <v>610</v>
      </c>
      <c r="I6" s="226"/>
      <c r="J6" s="226" t="s">
        <v>611</v>
      </c>
    </row>
    <row r="7" spans="1:12" ht="13.8">
      <c r="A7" s="226"/>
      <c r="B7" s="239" t="s">
        <v>573</v>
      </c>
      <c r="C7" s="240">
        <v>622450114.86000001</v>
      </c>
      <c r="D7" s="240">
        <v>672890172.35000002</v>
      </c>
      <c r="E7" s="240">
        <v>50440057.49000001</v>
      </c>
      <c r="F7" s="298">
        <v>8.103469866230946E-2</v>
      </c>
      <c r="G7" s="233"/>
      <c r="H7" s="303">
        <f>E7/(C7-J7)</f>
        <v>0.10563116251812055</v>
      </c>
      <c r="I7" s="226"/>
      <c r="J7" s="295">
        <f>'Sch M-2.1 with TCJA'!B38-'Sch M-2.1 with TCJA, Non-Fuel'!B38</f>
        <v>144938968.6454798</v>
      </c>
    </row>
    <row r="8" spans="1:12" ht="13.8">
      <c r="A8" s="226"/>
      <c r="B8" s="239" t="s">
        <v>574</v>
      </c>
      <c r="C8" s="240">
        <v>465112879.71000004</v>
      </c>
      <c r="D8" s="240">
        <v>495866546.24000001</v>
      </c>
      <c r="E8" s="240">
        <v>30753666.529999971</v>
      </c>
      <c r="F8" s="298">
        <v>6.6120866292017161E-2</v>
      </c>
      <c r="G8" s="233"/>
      <c r="H8" s="303">
        <f t="shared" ref="H8:H11" si="0">E8/(C8-J8)</f>
        <v>8.3228845239069441E-2</v>
      </c>
      <c r="I8" s="226"/>
      <c r="J8" s="295">
        <f>'Sch M-2.1 with TCJA'!B39-'Sch M-2.1 with TCJA, Non-Fuel'!B39</f>
        <v>95605571.977181375</v>
      </c>
    </row>
    <row r="9" spans="1:12" ht="13.8">
      <c r="A9" s="226"/>
      <c r="B9" s="239" t="s">
        <v>575</v>
      </c>
      <c r="C9" s="240">
        <v>518915395.22000003</v>
      </c>
      <c r="D9" s="240">
        <v>550648013.79999995</v>
      </c>
      <c r="E9" s="240">
        <v>31732618.579999924</v>
      </c>
      <c r="F9" s="298">
        <v>6.1151815637588709E-2</v>
      </c>
      <c r="G9" s="233"/>
      <c r="H9" s="303">
        <f t="shared" si="0"/>
        <v>9.7268584186280233E-2</v>
      </c>
      <c r="I9" s="226"/>
      <c r="J9" s="295">
        <f>'Sch M-2.1 with TCJA'!B40-'Sch M-2.1 with TCJA, Non-Fuel'!B40</f>
        <v>192678318.31109381</v>
      </c>
    </row>
    <row r="10" spans="1:12" ht="15.6">
      <c r="A10" s="226"/>
      <c r="B10" s="239" t="s">
        <v>576</v>
      </c>
      <c r="C10" s="297">
        <v>289143.62</v>
      </c>
      <c r="D10" s="297">
        <v>288747.73000000004</v>
      </c>
      <c r="E10" s="297">
        <v>-395.88999999995576</v>
      </c>
      <c r="F10" s="299">
        <v>-1.3691811702432023E-3</v>
      </c>
      <c r="G10" s="304"/>
      <c r="H10" s="305">
        <f t="shared" si="0"/>
        <v>-1.8083386206883096E-3</v>
      </c>
      <c r="I10" s="226"/>
      <c r="J10" s="295">
        <f>'Sch M-2.1 with TCJA'!B41-'Sch M-2.1 with TCJA, Non-Fuel'!B41</f>
        <v>70218.914488115406</v>
      </c>
    </row>
    <row r="11" spans="1:12" ht="13.8">
      <c r="A11" s="226"/>
      <c r="B11" s="232" t="s">
        <v>584</v>
      </c>
      <c r="C11" s="240">
        <f>SUM(C7:C10)</f>
        <v>1606767533.4100001</v>
      </c>
      <c r="D11" s="240">
        <f>SUM(D7:D10)</f>
        <v>1719693480.1200001</v>
      </c>
      <c r="E11" s="240">
        <f>SUM(E7:E10)</f>
        <v>112925946.7099999</v>
      </c>
      <c r="F11" s="298">
        <f>E11/C11</f>
        <v>7.028144666972462E-2</v>
      </c>
      <c r="G11" s="233"/>
      <c r="H11" s="303">
        <f t="shared" si="0"/>
        <v>9.6232130298857521E-2</v>
      </c>
      <c r="I11" s="226"/>
      <c r="J11" s="295">
        <f>SUM(J7:J10)</f>
        <v>433293077.84824312</v>
      </c>
      <c r="K11" s="226"/>
      <c r="L11" s="226"/>
    </row>
    <row r="12" spans="1:12" ht="13.8">
      <c r="A12" s="226"/>
      <c r="B12" s="232"/>
      <c r="C12" s="233"/>
      <c r="D12" s="233"/>
      <c r="E12" s="233"/>
      <c r="F12" s="233"/>
      <c r="G12" s="233"/>
      <c r="H12" s="234"/>
      <c r="I12" s="226"/>
      <c r="J12" s="226"/>
      <c r="K12" s="226"/>
      <c r="L12" s="226"/>
    </row>
    <row r="13" spans="1:12" ht="13.8">
      <c r="A13" s="226"/>
      <c r="B13" s="235" t="s">
        <v>605</v>
      </c>
      <c r="C13" s="233"/>
      <c r="D13" s="233"/>
      <c r="E13" s="233"/>
      <c r="F13" s="233"/>
      <c r="G13" s="233"/>
      <c r="H13" s="234"/>
      <c r="I13" s="226"/>
      <c r="J13" s="226"/>
      <c r="K13" s="226"/>
      <c r="L13" s="226"/>
    </row>
    <row r="14" spans="1:12" ht="41.4">
      <c r="A14" s="226"/>
      <c r="B14" s="236" t="s">
        <v>585</v>
      </c>
      <c r="C14" s="237" t="s">
        <v>588</v>
      </c>
      <c r="D14" s="237" t="s">
        <v>205</v>
      </c>
      <c r="E14" s="238" t="s">
        <v>206</v>
      </c>
      <c r="F14" s="292" t="s">
        <v>609</v>
      </c>
      <c r="G14" s="293"/>
      <c r="H14" s="294" t="s">
        <v>610</v>
      </c>
      <c r="I14" s="226"/>
      <c r="J14" s="226"/>
      <c r="K14" s="226"/>
      <c r="L14" s="226"/>
    </row>
    <row r="15" spans="1:12" ht="13.8">
      <c r="A15" s="226"/>
      <c r="B15" s="239" t="s">
        <v>573</v>
      </c>
      <c r="C15" s="240">
        <f>'Sch M-2.1 with TCJA'!B38</f>
        <v>599602343.47176147</v>
      </c>
      <c r="D15" s="240">
        <v>672890172.35000002</v>
      </c>
      <c r="E15" s="240">
        <f>D15-C15</f>
        <v>73287828.878238559</v>
      </c>
      <c r="F15" s="298">
        <f>E15/C15</f>
        <v>0.1222273889956704</v>
      </c>
      <c r="G15" s="233"/>
      <c r="H15" s="303">
        <f t="shared" ref="H15:H19" si="1">E15/(C15-J15)</f>
        <v>0.16119140651309435</v>
      </c>
      <c r="I15" s="226"/>
      <c r="J15" s="296">
        <f>J7</f>
        <v>144938968.6454798</v>
      </c>
    </row>
    <row r="16" spans="1:12" ht="13.8">
      <c r="A16" s="226"/>
      <c r="B16" s="239" t="s">
        <v>574</v>
      </c>
      <c r="C16" s="240">
        <f>'Sch M-2.1 with TCJA'!B39</f>
        <v>453344922.71613705</v>
      </c>
      <c r="D16" s="240">
        <v>495866546.24000001</v>
      </c>
      <c r="E16" s="240">
        <f t="shared" ref="E16:E18" si="2">D16-C16</f>
        <v>42521623.523862958</v>
      </c>
      <c r="F16" s="298">
        <f t="shared" ref="F16:F19" si="3">E16/C16</f>
        <v>9.3795301090176697E-2</v>
      </c>
      <c r="G16" s="233"/>
      <c r="H16" s="303">
        <f t="shared" si="1"/>
        <v>0.11886202464456087</v>
      </c>
      <c r="I16" s="226"/>
      <c r="J16" s="296">
        <f t="shared" ref="J16:J19" si="4">J8</f>
        <v>95605571.977181375</v>
      </c>
    </row>
    <row r="17" spans="1:20" ht="13.8">
      <c r="A17" s="226"/>
      <c r="B17" s="239" t="s">
        <v>575</v>
      </c>
      <c r="C17" s="240">
        <f>'Sch M-2.1 with TCJA'!B40</f>
        <v>495184731.77761632</v>
      </c>
      <c r="D17" s="240">
        <v>550648013.79999995</v>
      </c>
      <c r="E17" s="240">
        <f t="shared" si="2"/>
        <v>55463282.02238363</v>
      </c>
      <c r="F17" s="298">
        <f t="shared" si="3"/>
        <v>0.11200523453799009</v>
      </c>
      <c r="G17" s="233"/>
      <c r="H17" s="303">
        <f t="shared" si="1"/>
        <v>0.18334580542214385</v>
      </c>
      <c r="I17" s="226"/>
      <c r="J17" s="296">
        <f t="shared" si="4"/>
        <v>192678318.31109381</v>
      </c>
    </row>
    <row r="18" spans="1:20" ht="15.6">
      <c r="A18" s="226"/>
      <c r="B18" s="239" t="s">
        <v>576</v>
      </c>
      <c r="C18" s="297">
        <f>'Sch M-2.1 with TCJA'!B41</f>
        <v>280505.54764</v>
      </c>
      <c r="D18" s="297">
        <v>288747.73000000004</v>
      </c>
      <c r="E18" s="297">
        <f t="shared" si="2"/>
        <v>8242.1823600000353</v>
      </c>
      <c r="F18" s="300">
        <f t="shared" si="3"/>
        <v>2.9383313197705551E-2</v>
      </c>
      <c r="G18" s="306"/>
      <c r="H18" s="307">
        <f t="shared" si="1"/>
        <v>3.9194989412602937E-2</v>
      </c>
      <c r="I18" s="226"/>
      <c r="J18" s="296">
        <f t="shared" si="4"/>
        <v>70218.914488115406</v>
      </c>
    </row>
    <row r="19" spans="1:20" ht="13.8">
      <c r="A19" s="226"/>
      <c r="B19" s="232" t="s">
        <v>584</v>
      </c>
      <c r="C19" s="240">
        <f>SUM(C15:C18)</f>
        <v>1548412503.513155</v>
      </c>
      <c r="D19" s="240">
        <f>SUM(D15:D18)</f>
        <v>1719693480.1200001</v>
      </c>
      <c r="E19" s="240">
        <f>SUM(E15:E18)</f>
        <v>171280976.60684514</v>
      </c>
      <c r="F19" s="298">
        <f t="shared" si="3"/>
        <v>0.11061714899500615</v>
      </c>
      <c r="G19" s="233"/>
      <c r="H19" s="303">
        <f t="shared" si="1"/>
        <v>0.15359877396514324</v>
      </c>
      <c r="I19" s="226"/>
      <c r="J19" s="296">
        <f t="shared" si="4"/>
        <v>433293077.84824312</v>
      </c>
      <c r="N19" s="312" t="s">
        <v>577</v>
      </c>
    </row>
    <row r="20" spans="1:20" ht="13.8">
      <c r="A20" s="226"/>
      <c r="B20" s="232"/>
      <c r="C20" s="233"/>
      <c r="D20" s="233"/>
      <c r="E20" s="233"/>
      <c r="F20" s="233"/>
      <c r="G20" s="233"/>
      <c r="H20" s="234"/>
      <c r="I20" s="226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1:20" ht="13.8">
      <c r="A21" s="226"/>
      <c r="B21" s="241" t="s">
        <v>594</v>
      </c>
      <c r="C21" s="242"/>
      <c r="D21" s="242"/>
      <c r="E21" s="243"/>
      <c r="F21" s="243"/>
      <c r="G21" s="243"/>
      <c r="H21" s="244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20" ht="15.6">
      <c r="A22" s="226"/>
      <c r="B22" s="226"/>
      <c r="C22" s="226"/>
      <c r="D22" s="226"/>
      <c r="E22" s="226"/>
      <c r="F22" s="226"/>
      <c r="G22" s="226"/>
      <c r="H22" s="226"/>
      <c r="I22" s="226"/>
      <c r="J22" s="313" t="s">
        <v>591</v>
      </c>
      <c r="K22" s="272"/>
      <c r="L22" s="272"/>
      <c r="M22" s="272"/>
      <c r="N22" s="272"/>
      <c r="O22" s="272"/>
      <c r="P22" s="272"/>
      <c r="Q22" s="272"/>
      <c r="R22" s="273"/>
    </row>
    <row r="23" spans="1:20" ht="15.6">
      <c r="A23" s="226"/>
      <c r="B23" s="226"/>
      <c r="C23" s="226"/>
      <c r="D23" s="226"/>
      <c r="E23" s="226"/>
      <c r="F23" s="226"/>
      <c r="G23" s="226"/>
      <c r="H23" s="226"/>
      <c r="I23" s="226"/>
      <c r="J23" s="314" t="s">
        <v>612</v>
      </c>
      <c r="K23" s="230"/>
      <c r="L23" s="230"/>
      <c r="M23" s="230"/>
      <c r="N23" s="230"/>
      <c r="O23" s="230"/>
      <c r="P23" s="230"/>
      <c r="Q23" s="230"/>
      <c r="R23" s="231"/>
    </row>
    <row r="24" spans="1:20" ht="11.4" customHeight="1">
      <c r="A24" s="226"/>
      <c r="B24" s="226"/>
      <c r="C24" s="226"/>
      <c r="D24" s="226"/>
      <c r="E24" s="226"/>
      <c r="F24" s="226"/>
      <c r="G24" s="226"/>
      <c r="H24" s="226"/>
      <c r="I24" s="226"/>
      <c r="J24" s="229"/>
      <c r="K24" s="230"/>
      <c r="L24" s="230"/>
      <c r="M24" s="230"/>
      <c r="N24" s="230"/>
      <c r="O24" s="230"/>
      <c r="P24" s="230"/>
      <c r="Q24" s="230"/>
      <c r="R24" s="231"/>
    </row>
    <row r="25" spans="1:20" ht="61.8" customHeight="1">
      <c r="A25" s="226"/>
      <c r="E25" s="226"/>
      <c r="F25" s="226"/>
      <c r="G25" s="226"/>
      <c r="H25" s="226"/>
      <c r="I25" s="226"/>
      <c r="J25" s="239"/>
      <c r="K25" s="248" t="s">
        <v>581</v>
      </c>
      <c r="L25" s="249" t="s">
        <v>583</v>
      </c>
      <c r="M25" s="248" t="s">
        <v>602</v>
      </c>
      <c r="N25" s="248" t="s">
        <v>603</v>
      </c>
      <c r="O25" s="248" t="s">
        <v>613</v>
      </c>
      <c r="P25" s="288" t="s">
        <v>614</v>
      </c>
      <c r="Q25" s="249" t="s">
        <v>615</v>
      </c>
      <c r="R25" s="274" t="s">
        <v>604</v>
      </c>
    </row>
    <row r="26" spans="1:20" ht="15.6">
      <c r="A26" s="226"/>
      <c r="B26" s="226"/>
      <c r="C26" s="226"/>
      <c r="D26" s="226"/>
      <c r="E26" s="226"/>
      <c r="F26" s="226"/>
      <c r="G26" s="226"/>
      <c r="H26" s="226"/>
      <c r="I26" s="226"/>
      <c r="J26" s="275" t="s">
        <v>562</v>
      </c>
      <c r="K26" s="276">
        <v>622450114.86000001</v>
      </c>
      <c r="L26" s="277">
        <v>-22847771.388238549</v>
      </c>
      <c r="M26" s="276">
        <v>599602343.47176147</v>
      </c>
      <c r="N26" s="276">
        <v>672707241.76472819</v>
      </c>
      <c r="O26" s="276">
        <f>N26-M26</f>
        <v>73104898.292966723</v>
      </c>
      <c r="P26" s="289">
        <v>0.12192230248748119</v>
      </c>
      <c r="Q26" s="276">
        <v>50257126.904728144</v>
      </c>
      <c r="R26" s="278">
        <v>8.0740810717067429E-2</v>
      </c>
      <c r="S26" s="245"/>
      <c r="T26" s="150"/>
    </row>
    <row r="27" spans="1:20" ht="13.8">
      <c r="A27" s="226"/>
      <c r="B27" s="226"/>
      <c r="C27" s="226"/>
      <c r="D27" s="226"/>
      <c r="E27" s="226"/>
      <c r="F27" s="226"/>
      <c r="G27" s="226"/>
      <c r="H27" s="226"/>
      <c r="I27" s="226"/>
      <c r="J27" s="275" t="s">
        <v>563</v>
      </c>
      <c r="K27" s="276">
        <v>465112879.71000004</v>
      </c>
      <c r="L27" s="277">
        <v>-11767956.993862987</v>
      </c>
      <c r="M27" s="276">
        <v>453344922.71613705</v>
      </c>
      <c r="N27" s="276">
        <v>501042390.82823503</v>
      </c>
      <c r="O27" s="276">
        <f t="shared" ref="O27:O30" si="5">N27-M27</f>
        <v>47697468.112097979</v>
      </c>
      <c r="P27" s="289">
        <v>0.10521231345512143</v>
      </c>
      <c r="Q27" s="276">
        <v>35929511.118235022</v>
      </c>
      <c r="R27" s="278">
        <v>7.7249013488160628E-2</v>
      </c>
      <c r="S27" s="34"/>
      <c r="T27" s="188"/>
    </row>
    <row r="28" spans="1:20" ht="13.8">
      <c r="A28" s="226"/>
      <c r="B28" s="226"/>
      <c r="C28" s="226"/>
      <c r="D28" s="226"/>
      <c r="E28" s="226"/>
      <c r="F28" s="226"/>
      <c r="G28" s="226"/>
      <c r="H28" s="226"/>
      <c r="I28" s="226"/>
      <c r="J28" s="275" t="s">
        <v>564</v>
      </c>
      <c r="K28" s="276">
        <v>518915395.22000003</v>
      </c>
      <c r="L28" s="277">
        <v>-23730663.442383707</v>
      </c>
      <c r="M28" s="276">
        <v>495184731.77761632</v>
      </c>
      <c r="N28" s="276">
        <v>545655099.79703677</v>
      </c>
      <c r="O28" s="276">
        <f t="shared" si="5"/>
        <v>50470368.019420445</v>
      </c>
      <c r="P28" s="289">
        <v>0.1019223024874812</v>
      </c>
      <c r="Q28" s="276">
        <v>26739704.577036746</v>
      </c>
      <c r="R28" s="278">
        <v>5.1529988941068409E-2</v>
      </c>
    </row>
    <row r="29" spans="1:20" ht="13.8">
      <c r="A29" s="226"/>
      <c r="B29" s="226"/>
      <c r="C29" s="226"/>
      <c r="D29" s="226"/>
      <c r="E29" s="226"/>
      <c r="F29" s="226" t="s">
        <v>577</v>
      </c>
      <c r="G29" s="226"/>
      <c r="H29" s="226"/>
      <c r="I29" s="226"/>
      <c r="J29" s="275" t="s">
        <v>565</v>
      </c>
      <c r="K29" s="276">
        <v>289143.62</v>
      </c>
      <c r="L29" s="277">
        <v>-8638.072359999991</v>
      </c>
      <c r="M29" s="276">
        <v>280505.54764</v>
      </c>
      <c r="N29" s="276">
        <v>288747.73000000004</v>
      </c>
      <c r="O29" s="276">
        <f t="shared" si="5"/>
        <v>8242.1823600000353</v>
      </c>
      <c r="P29" s="289">
        <v>2.9383313197705551E-2</v>
      </c>
      <c r="Q29" s="276">
        <v>-395.88999999995576</v>
      </c>
      <c r="R29" s="278">
        <v>-1.3691811702432023E-3</v>
      </c>
    </row>
    <row r="30" spans="1:20" ht="15.6">
      <c r="A30" s="226"/>
      <c r="B30" s="226"/>
      <c r="C30" s="226"/>
      <c r="D30" s="226"/>
      <c r="E30" s="226"/>
      <c r="F30" s="226"/>
      <c r="G30" s="226"/>
      <c r="H30" s="226"/>
      <c r="I30" s="226"/>
      <c r="J30" s="275" t="s">
        <v>595</v>
      </c>
      <c r="K30" s="276">
        <v>1588591928.1700001</v>
      </c>
      <c r="L30" s="277">
        <v>-58355029.896845244</v>
      </c>
      <c r="M30" s="279">
        <f>'SJB-x'!D59+'SJB-x'!D60+'SJB-x'!D61</f>
        <v>-18119474.374855205</v>
      </c>
      <c r="N30" s="280">
        <f>'SJB-x'!E59+'SJB-x'!E60+'SJB-x'!E61</f>
        <v>-18126531.679999996</v>
      </c>
      <c r="O30" s="281">
        <f t="shared" si="5"/>
        <v>-7057.30514479056</v>
      </c>
      <c r="P30" s="290"/>
      <c r="Q30" s="279">
        <f>'SJB-x'!I59+'SJB-x'!I60+'SJB-x'!I61</f>
        <v>-7071.6099999999979</v>
      </c>
      <c r="R30" s="287"/>
    </row>
    <row r="31" spans="1:20" ht="13.8">
      <c r="J31" s="282" t="s">
        <v>144</v>
      </c>
      <c r="K31" s="283"/>
      <c r="L31" s="284">
        <f>SUM(M26:M29)</f>
        <v>1548412503.513155</v>
      </c>
      <c r="M31" s="284">
        <f>SUM(M26:M30)</f>
        <v>1530293029.1382997</v>
      </c>
      <c r="N31" s="284">
        <f>SUM(N26:N30)</f>
        <v>1701566948.4399998</v>
      </c>
      <c r="O31" s="284">
        <f>SUM(O26:O30)</f>
        <v>171273919.30170035</v>
      </c>
      <c r="P31" s="291">
        <f>O31/M31</f>
        <v>0.111922302487481</v>
      </c>
      <c r="Q31" s="284">
        <f>SUM(Q26:Q29)</f>
        <v>112925946.7099999</v>
      </c>
      <c r="R31" s="285">
        <v>7.1085559927329151E-2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W67"/>
  <sheetViews>
    <sheetView zoomScaleNormal="100"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ColWidth="9.28515625" defaultRowHeight="13.8"/>
  <cols>
    <col min="1" max="1" width="69.140625" style="150" customWidth="1"/>
    <col min="2" max="4" width="20.140625" style="150" customWidth="1"/>
    <col min="5" max="5" width="12.28515625" style="150" customWidth="1"/>
    <col min="6" max="6" width="2.140625" style="150" bestFit="1" customWidth="1"/>
    <col min="7" max="7" width="15.85546875" style="150" bestFit="1" customWidth="1"/>
    <col min="8" max="8" width="19" style="150" customWidth="1"/>
    <col min="9" max="9" width="15.85546875" style="150" customWidth="1"/>
    <col min="10" max="10" width="18.85546875" style="150" customWidth="1"/>
    <col min="11" max="11" width="19.85546875" style="150" customWidth="1"/>
    <col min="12" max="12" width="19.140625" style="150" customWidth="1"/>
    <col min="13" max="13" width="15.85546875" style="150" bestFit="1" customWidth="1"/>
    <col min="14" max="14" width="19" style="150" customWidth="1"/>
    <col min="15" max="15" width="9.28515625" style="150"/>
    <col min="16" max="18" width="19" style="150" customWidth="1"/>
    <col min="19" max="19" width="9.7109375" style="150" bestFit="1" customWidth="1"/>
    <col min="20" max="20" width="10.140625" style="150" bestFit="1" customWidth="1"/>
    <col min="21" max="21" width="16.28515625" style="150" bestFit="1" customWidth="1"/>
    <col min="22" max="22" width="15.7109375" style="150" bestFit="1" customWidth="1"/>
    <col min="23" max="23" width="14.28515625" style="150" bestFit="1" customWidth="1"/>
    <col min="24" max="16384" width="9.28515625" style="150"/>
  </cols>
  <sheetData>
    <row r="1" spans="1:23">
      <c r="A1" s="113" t="s">
        <v>171</v>
      </c>
      <c r="E1" s="39" t="s">
        <v>204</v>
      </c>
      <c r="F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13" t="s">
        <v>172</v>
      </c>
      <c r="E2" s="39" t="s">
        <v>179</v>
      </c>
      <c r="F2" s="39"/>
      <c r="H2" s="150" t="s">
        <v>577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13" t="s">
        <v>170</v>
      </c>
      <c r="E3" s="39" t="s">
        <v>191</v>
      </c>
      <c r="F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K4" s="1"/>
      <c r="L4" s="1"/>
      <c r="M4" s="1"/>
      <c r="N4" s="1"/>
      <c r="O4" s="1"/>
      <c r="P4" s="1">
        <v>2.6089999999999999E-2</v>
      </c>
      <c r="Q4" s="1"/>
      <c r="R4" s="1"/>
      <c r="S4" s="1"/>
      <c r="T4" s="1"/>
      <c r="U4" s="1"/>
      <c r="V4" s="1"/>
      <c r="W4" s="1"/>
    </row>
    <row r="5" spans="1:23" s="174" customFormat="1" ht="55.2">
      <c r="A5" s="169" t="s">
        <v>167</v>
      </c>
      <c r="B5" s="169" t="s">
        <v>599</v>
      </c>
      <c r="C5" s="169" t="s">
        <v>598</v>
      </c>
      <c r="D5" s="170" t="s">
        <v>206</v>
      </c>
      <c r="E5" s="171" t="s">
        <v>207</v>
      </c>
      <c r="F5" s="172"/>
      <c r="G5" s="173"/>
      <c r="H5" s="169" t="s">
        <v>205</v>
      </c>
      <c r="I5" s="173"/>
      <c r="J5" s="50" t="s">
        <v>566</v>
      </c>
      <c r="K5" s="50" t="s">
        <v>567</v>
      </c>
      <c r="L5" s="218" t="s">
        <v>181</v>
      </c>
      <c r="M5" s="219" t="s">
        <v>570</v>
      </c>
      <c r="N5" s="219" t="s">
        <v>571</v>
      </c>
      <c r="O5" s="1"/>
      <c r="P5" s="219" t="s">
        <v>596</v>
      </c>
      <c r="Q5" s="219" t="s">
        <v>600</v>
      </c>
      <c r="R5" s="219" t="s">
        <v>597</v>
      </c>
      <c r="S5" s="1"/>
      <c r="T5" s="1"/>
      <c r="U5" s="1"/>
      <c r="V5" s="1"/>
      <c r="W5" s="1"/>
    </row>
    <row r="6" spans="1:23" s="174" customFormat="1" ht="14.4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76" t="s">
        <v>14</v>
      </c>
      <c r="B7" s="10">
        <f>L7+N7-R7</f>
        <v>454608097.99834961</v>
      </c>
      <c r="C7" s="10">
        <f>H7-R7</f>
        <v>527886293.16043776</v>
      </c>
      <c r="D7" s="10">
        <f>C7-B7</f>
        <v>73278195.162088156</v>
      </c>
      <c r="E7" s="177">
        <f t="shared" ref="E7:E20" si="0">IF(B7=0,0,D7/B7)</f>
        <v>0.16118981488612677</v>
      </c>
      <c r="F7" s="177"/>
      <c r="H7" s="10">
        <f>'Sch M-2.2'!H8</f>
        <v>672804773.73000002</v>
      </c>
      <c r="J7" s="150">
        <v>6091291832.8970022</v>
      </c>
      <c r="K7" s="26">
        <f>'Sch M-2.2'!C8</f>
        <v>5964632817.777586</v>
      </c>
      <c r="L7" s="10">
        <f>'Sch M-2.2'!E8</f>
        <v>622371122.25999999</v>
      </c>
      <c r="M7" s="220">
        <v>3.8300000000000001E-3</v>
      </c>
      <c r="N7" s="10">
        <f>-K7*M7</f>
        <v>-22844543.692088153</v>
      </c>
      <c r="O7" s="1"/>
      <c r="P7" s="10">
        <f>$K7*P$4</f>
        <v>155617270.21581721</v>
      </c>
      <c r="Q7" s="10">
        <f>'Sch M-2.3 (1)'!D13</f>
        <v>-10698789.646254972</v>
      </c>
      <c r="R7" s="286">
        <f>P7+Q7</f>
        <v>144918480.56956226</v>
      </c>
      <c r="S7" s="1"/>
      <c r="T7" s="1"/>
      <c r="U7" s="1"/>
      <c r="V7" s="1"/>
      <c r="W7" s="1"/>
    </row>
    <row r="8" spans="1:23">
      <c r="A8" s="176" t="s">
        <v>225</v>
      </c>
      <c r="B8" s="10">
        <f t="shared" ref="B8:B24" si="1">L8+N8-R8</f>
        <v>55276.82793208769</v>
      </c>
      <c r="C8" s="10">
        <f t="shared" ref="C8:C24" si="2">H8-R8</f>
        <v>64910.544082464083</v>
      </c>
      <c r="D8" s="10">
        <f t="shared" ref="D8:D24" si="3">C8-B8</f>
        <v>9633.7161503763928</v>
      </c>
      <c r="E8" s="177">
        <f t="shared" si="0"/>
        <v>0.17428127681661179</v>
      </c>
      <c r="F8" s="177"/>
      <c r="H8" s="10">
        <f>'Sch M-2.2'!H9</f>
        <v>85398.62</v>
      </c>
      <c r="J8" s="150">
        <v>339606.86677292763</v>
      </c>
      <c r="K8" s="26">
        <f>'Sch M-2.2'!C9</f>
        <v>842740.50923666055</v>
      </c>
      <c r="L8" s="26">
        <f>'Sch M-2.2'!E9</f>
        <v>78992.600000000006</v>
      </c>
      <c r="M8" s="220">
        <v>3.8300000000000001E-3</v>
      </c>
      <c r="N8" s="26">
        <f t="shared" ref="N8:N24" si="4">-K8*M8</f>
        <v>-3227.6961503764101</v>
      </c>
      <c r="O8" s="1"/>
      <c r="P8" s="26">
        <f t="shared" ref="P8:P24" si="5">$K8*P$4</f>
        <v>21987.099885984473</v>
      </c>
      <c r="Q8" s="26">
        <f>'Sch M-2.3 (1)'!D14</f>
        <v>-1499.0239684485646</v>
      </c>
      <c r="R8" s="26">
        <f t="shared" ref="R8:R24" si="6">P8+Q8</f>
        <v>20488.075917535909</v>
      </c>
      <c r="S8" s="1"/>
      <c r="T8" s="1"/>
      <c r="U8" s="1"/>
      <c r="V8" s="1"/>
      <c r="W8" s="1"/>
    </row>
    <row r="9" spans="1:23">
      <c r="A9" s="176" t="s">
        <v>16</v>
      </c>
      <c r="B9" s="10">
        <f t="shared" si="1"/>
        <v>188837134.29520059</v>
      </c>
      <c r="C9" s="10">
        <f t="shared" si="2"/>
        <v>209644178.52726144</v>
      </c>
      <c r="D9" s="10">
        <f t="shared" si="3"/>
        <v>20807044.23206085</v>
      </c>
      <c r="E9" s="177">
        <f t="shared" si="0"/>
        <v>0.11018513021667727</v>
      </c>
      <c r="F9" s="177"/>
      <c r="H9" s="10">
        <f>'Sch M-2.2'!H12</f>
        <v>251799645.25</v>
      </c>
      <c r="J9" s="150">
        <v>1804682196.485518</v>
      </c>
      <c r="K9" s="26">
        <f>'Sch M-2.2'!C12</f>
        <v>1740266836.2620306</v>
      </c>
      <c r="L9" s="26">
        <f>'Sch M-2.2'!E12</f>
        <v>236178596.19</v>
      </c>
      <c r="M9" s="220">
        <v>2.98E-3</v>
      </c>
      <c r="N9" s="26">
        <f t="shared" si="4"/>
        <v>-5185995.172060851</v>
      </c>
      <c r="O9" s="1"/>
      <c r="P9" s="26">
        <f t="shared" si="5"/>
        <v>45403561.758076377</v>
      </c>
      <c r="Q9" s="26">
        <f>'Sch M-2.3 (1)'!D17</f>
        <v>-3248095.0353378304</v>
      </c>
      <c r="R9" s="26">
        <f t="shared" si="6"/>
        <v>42155466.722738549</v>
      </c>
      <c r="S9" s="1"/>
      <c r="T9" s="1"/>
      <c r="U9" s="1"/>
      <c r="V9" s="1"/>
      <c r="W9" s="1"/>
    </row>
    <row r="10" spans="1:23">
      <c r="A10" s="176" t="s">
        <v>180</v>
      </c>
      <c r="B10" s="10">
        <f t="shared" si="1"/>
        <v>9303020.0476164259</v>
      </c>
      <c r="C10" s="10">
        <f t="shared" si="2"/>
        <v>10549252.685927527</v>
      </c>
      <c r="D10" s="10">
        <f t="shared" si="3"/>
        <v>1246232.6383111011</v>
      </c>
      <c r="E10" s="177">
        <f t="shared" si="0"/>
        <v>0.13396000781814985</v>
      </c>
      <c r="F10" s="177"/>
      <c r="H10" s="10">
        <f>'Sch M-2.2'!H14</f>
        <v>13755552.35</v>
      </c>
      <c r="J10" s="150">
        <v>151861000</v>
      </c>
      <c r="K10" s="26">
        <f>'Sch M-2.2'!C14</f>
        <v>132208261.17822182</v>
      </c>
      <c r="L10" s="26">
        <f>'Sch M-2.2'!E14</f>
        <v>12903300.33</v>
      </c>
      <c r="M10" s="220">
        <v>2.98E-3</v>
      </c>
      <c r="N10" s="26">
        <f t="shared" si="4"/>
        <v>-393980.61831110105</v>
      </c>
      <c r="O10" s="1"/>
      <c r="P10" s="26">
        <f t="shared" si="5"/>
        <v>3449313.5341398073</v>
      </c>
      <c r="Q10" s="26">
        <f>'Sch M-2.3 (1)'!D19</f>
        <v>-243013.87006733459</v>
      </c>
      <c r="R10" s="26">
        <f t="shared" si="6"/>
        <v>3206299.6640724726</v>
      </c>
      <c r="S10" s="1"/>
      <c r="T10" s="1"/>
      <c r="U10" s="1"/>
      <c r="V10" s="1"/>
      <c r="W10" s="1"/>
    </row>
    <row r="11" spans="1:23">
      <c r="A11" s="176" t="s">
        <v>22</v>
      </c>
      <c r="B11" s="10">
        <f t="shared" si="1"/>
        <v>121671554.37177509</v>
      </c>
      <c r="C11" s="10">
        <f t="shared" si="2"/>
        <v>138353548.10938042</v>
      </c>
      <c r="D11" s="10">
        <f t="shared" si="3"/>
        <v>16681993.737605333</v>
      </c>
      <c r="E11" s="177">
        <f t="shared" si="0"/>
        <v>0.13710676931628943</v>
      </c>
      <c r="F11" s="177"/>
      <c r="H11" s="10">
        <f>'Sch M-2.2'!H16</f>
        <v>182116291.21000001</v>
      </c>
      <c r="J11" s="150">
        <v>2146594132.2992384</v>
      </c>
      <c r="K11" s="26">
        <f>'Sch M-2.2'!C16</f>
        <v>1808874932.0823293</v>
      </c>
      <c r="L11" s="26">
        <f>'Sch M-2.2'!E16</f>
        <v>170824744.77000001</v>
      </c>
      <c r="M11" s="220">
        <v>2.98E-3</v>
      </c>
      <c r="N11" s="26">
        <f t="shared" si="4"/>
        <v>-5390447.2976053413</v>
      </c>
      <c r="O11" s="1"/>
      <c r="P11" s="26">
        <f t="shared" si="5"/>
        <v>47193546.97802797</v>
      </c>
      <c r="Q11" s="26">
        <f>'Sch M-2.3 (1)'!D21</f>
        <v>-3430803.8774083867</v>
      </c>
      <c r="R11" s="26">
        <f t="shared" si="6"/>
        <v>43762743.100619584</v>
      </c>
      <c r="S11" s="1"/>
      <c r="T11" s="1"/>
      <c r="U11" s="1"/>
      <c r="V11" s="1"/>
      <c r="W11" s="1"/>
    </row>
    <row r="12" spans="1:23">
      <c r="A12" s="176" t="s">
        <v>21</v>
      </c>
      <c r="B12" s="10">
        <f t="shared" si="1"/>
        <v>9606303.9583194479</v>
      </c>
      <c r="C12" s="10">
        <f t="shared" si="2"/>
        <v>10930634.775953894</v>
      </c>
      <c r="D12" s="10">
        <f t="shared" si="3"/>
        <v>1324330.8176344465</v>
      </c>
      <c r="E12" s="177">
        <f t="shared" si="0"/>
        <v>0.13786059897548031</v>
      </c>
      <c r="F12" s="177"/>
      <c r="H12" s="10">
        <f>'Sch M-2.2'!H17</f>
        <v>14419934.120000001</v>
      </c>
      <c r="J12" s="150">
        <v>169814470.8207581</v>
      </c>
      <c r="K12" s="26">
        <f>'Sch M-2.2'!C17</f>
        <v>144252626.72296855</v>
      </c>
      <c r="L12" s="26">
        <f>'Sch M-2.2'!E17</f>
        <v>13525476.130000001</v>
      </c>
      <c r="M12" s="220">
        <v>2.98E-3</v>
      </c>
      <c r="N12" s="26">
        <f t="shared" si="4"/>
        <v>-429872.82763444626</v>
      </c>
      <c r="O12" s="1"/>
      <c r="P12" s="26">
        <f t="shared" si="5"/>
        <v>3763551.0312022492</v>
      </c>
      <c r="Q12" s="26">
        <f>'Sch M-2.3 (1)'!D22</f>
        <v>-274251.68715614214</v>
      </c>
      <c r="R12" s="26">
        <f t="shared" si="6"/>
        <v>3489299.344046107</v>
      </c>
      <c r="S12" s="1"/>
      <c r="T12" s="1"/>
      <c r="U12" s="1"/>
      <c r="V12" s="1"/>
      <c r="W12" s="1"/>
    </row>
    <row r="13" spans="1:23">
      <c r="A13" s="176" t="s">
        <v>24</v>
      </c>
      <c r="B13" s="10">
        <f t="shared" si="1"/>
        <v>87224436.533570886</v>
      </c>
      <c r="C13" s="10">
        <f t="shared" si="2"/>
        <v>101084219.48817411</v>
      </c>
      <c r="D13" s="10">
        <f t="shared" si="3"/>
        <v>13859782.954603225</v>
      </c>
      <c r="E13" s="177">
        <f t="shared" si="0"/>
        <v>0.15889793623681225</v>
      </c>
      <c r="F13" s="177"/>
      <c r="H13" s="10">
        <f>'Sch M-2.2'!H20</f>
        <v>145559799.41</v>
      </c>
      <c r="J13" s="150">
        <v>1671130914.5630004</v>
      </c>
      <c r="K13" s="26">
        <f>'Sch M-2.2'!C20</f>
        <v>1838229887.4507535</v>
      </c>
      <c r="L13" s="26">
        <f>'Sch M-2.2'!E20</f>
        <v>137177941.52000001</v>
      </c>
      <c r="M13" s="220">
        <v>2.98E-3</v>
      </c>
      <c r="N13" s="26">
        <f t="shared" si="4"/>
        <v>-5477925.0646032449</v>
      </c>
      <c r="O13" s="1"/>
      <c r="P13" s="26">
        <f t="shared" si="5"/>
        <v>47959417.763590157</v>
      </c>
      <c r="Q13" s="26">
        <f>'Sch M-2.3 (1)'!D25</f>
        <v>-3483837.8417642661</v>
      </c>
      <c r="R13" s="26">
        <f t="shared" si="6"/>
        <v>44475579.921825893</v>
      </c>
      <c r="S13" s="1"/>
      <c r="T13" s="1"/>
      <c r="U13" s="1"/>
      <c r="V13" s="1"/>
      <c r="W13" s="1"/>
    </row>
    <row r="14" spans="1:23">
      <c r="A14" s="176" t="s">
        <v>23</v>
      </c>
      <c r="B14" s="10">
        <f t="shared" si="1"/>
        <v>150961823.25605148</v>
      </c>
      <c r="C14" s="10">
        <f t="shared" si="2"/>
        <v>178896411.62026566</v>
      </c>
      <c r="D14" s="10">
        <f t="shared" si="3"/>
        <v>27934588.364214182</v>
      </c>
      <c r="E14" s="177">
        <f t="shared" si="0"/>
        <v>0.18504405790617259</v>
      </c>
      <c r="F14" s="177"/>
      <c r="H14" s="10">
        <f>'Sch M-2.2'!H21</f>
        <v>276375798.07999998</v>
      </c>
      <c r="J14" s="150">
        <v>4118000917.4033823</v>
      </c>
      <c r="K14" s="26">
        <f>'Sch M-2.2'!C21</f>
        <v>4029931451.0785847</v>
      </c>
      <c r="L14" s="26">
        <f>'Sch M-2.2'!E21</f>
        <v>260450405.44</v>
      </c>
      <c r="M14" s="220">
        <v>2.98E-3</v>
      </c>
      <c r="N14" s="26">
        <f t="shared" si="4"/>
        <v>-12009195.724214183</v>
      </c>
      <c r="O14" s="1"/>
      <c r="P14" s="26">
        <f t="shared" si="5"/>
        <v>105140911.55864027</v>
      </c>
      <c r="Q14" s="26">
        <f>'Sch M-2.3 (1)'!D26</f>
        <v>-7661525.0989059713</v>
      </c>
      <c r="R14" s="26">
        <f t="shared" si="6"/>
        <v>97479386.459734306</v>
      </c>
      <c r="S14" s="1"/>
      <c r="T14" s="1"/>
      <c r="U14" s="1"/>
      <c r="V14" s="1"/>
      <c r="W14" s="1"/>
    </row>
    <row r="15" spans="1:23">
      <c r="A15" s="176" t="s">
        <v>6</v>
      </c>
      <c r="B15" s="10">
        <f t="shared" si="1"/>
        <v>47310977.397334598</v>
      </c>
      <c r="C15" s="10">
        <f t="shared" si="2"/>
        <v>57047094.219113745</v>
      </c>
      <c r="D15" s="10">
        <f t="shared" si="3"/>
        <v>9736116.8217791468</v>
      </c>
      <c r="E15" s="177">
        <f t="shared" si="0"/>
        <v>0.20578980518647369</v>
      </c>
      <c r="F15" s="177"/>
      <c r="H15" s="10">
        <f>'Sch M-2.2'!H24</f>
        <v>92703875.959999993</v>
      </c>
      <c r="J15" s="150">
        <v>1497714279.3066747</v>
      </c>
      <c r="K15" s="26">
        <f>'Sch M-2.2'!C24</f>
        <v>1472660547.5768931</v>
      </c>
      <c r="L15" s="26">
        <f>'Sch M-2.2'!E24</f>
        <v>87356287.569999993</v>
      </c>
      <c r="M15" s="220">
        <v>2.98E-3</v>
      </c>
      <c r="N15" s="26">
        <f t="shared" si="4"/>
        <v>-4388528.4317791415</v>
      </c>
      <c r="O15" s="1"/>
      <c r="P15" s="26">
        <f t="shared" si="5"/>
        <v>38421713.686281137</v>
      </c>
      <c r="Q15" s="26">
        <f>'Sch M-2.3 (1)'!D29</f>
        <v>-2764931.9453948871</v>
      </c>
      <c r="R15" s="26">
        <f t="shared" si="6"/>
        <v>35656781.740886249</v>
      </c>
      <c r="S15" s="1"/>
      <c r="T15" s="1"/>
      <c r="U15" s="1"/>
      <c r="V15" s="1"/>
      <c r="W15" s="1"/>
    </row>
    <row r="16" spans="1:23">
      <c r="A16" s="176" t="s">
        <v>17</v>
      </c>
      <c r="B16" s="10">
        <f t="shared" si="1"/>
        <v>17009176.279565573</v>
      </c>
      <c r="C16" s="10">
        <f t="shared" si="2"/>
        <v>20941970.161352694</v>
      </c>
      <c r="D16" s="10">
        <f t="shared" si="3"/>
        <v>3932793.8817871213</v>
      </c>
      <c r="E16" s="177">
        <f t="shared" si="0"/>
        <v>0.23121601053143814</v>
      </c>
      <c r="F16" s="177"/>
      <c r="H16" s="10">
        <f>'Sch M-2.2'!H26</f>
        <v>36008540.350000001</v>
      </c>
      <c r="J16" s="150">
        <v>552917597.55256987</v>
      </c>
      <c r="K16" s="26">
        <f>'Sch M-2.2'!C26</f>
        <v>622487993.88829482</v>
      </c>
      <c r="L16" s="26">
        <f>'Sch M-2.2'!E26</f>
        <v>33930760.689999998</v>
      </c>
      <c r="M16" s="220">
        <v>2.98E-3</v>
      </c>
      <c r="N16" s="26">
        <f t="shared" si="4"/>
        <v>-1855014.2217871186</v>
      </c>
      <c r="O16" s="1"/>
      <c r="P16" s="26">
        <f t="shared" si="5"/>
        <v>16240711.760545611</v>
      </c>
      <c r="Q16" s="26">
        <f>'Sch M-2.3 (1)'!D31</f>
        <v>-1174141.5718983063</v>
      </c>
      <c r="R16" s="26">
        <f t="shared" si="6"/>
        <v>15066570.188647306</v>
      </c>
      <c r="S16" s="1"/>
      <c r="T16" s="1"/>
      <c r="U16" s="1"/>
      <c r="V16" s="1"/>
      <c r="W16" s="1"/>
    </row>
    <row r="17" spans="1:23">
      <c r="A17" s="176" t="s">
        <v>169</v>
      </c>
      <c r="B17" s="10">
        <f t="shared" si="1"/>
        <v>-18175605.239999995</v>
      </c>
      <c r="C17" s="10">
        <f t="shared" si="2"/>
        <v>-18175605.239999998</v>
      </c>
      <c r="D17" s="10">
        <f t="shared" si="3"/>
        <v>0</v>
      </c>
      <c r="E17" s="177">
        <f t="shared" si="0"/>
        <v>0</v>
      </c>
      <c r="F17" s="177"/>
      <c r="H17" s="10">
        <f>'Sch M-2.2'!H28</f>
        <v>-18175605.239999998</v>
      </c>
      <c r="J17" s="150">
        <v>0</v>
      </c>
      <c r="K17" s="26">
        <f>'Sch M-2.2'!C28</f>
        <v>0</v>
      </c>
      <c r="L17" s="26">
        <f>'Sch M-2.2'!E28</f>
        <v>-18175605.239999995</v>
      </c>
      <c r="M17" s="220"/>
      <c r="N17" s="26">
        <f t="shared" si="4"/>
        <v>0</v>
      </c>
      <c r="O17" s="1"/>
      <c r="P17" s="26">
        <f t="shared" si="5"/>
        <v>0</v>
      </c>
      <c r="Q17" s="26">
        <f>'Sch M-2.3 (1)'!D33</f>
        <v>0</v>
      </c>
      <c r="R17" s="26">
        <f t="shared" si="6"/>
        <v>0</v>
      </c>
      <c r="S17" s="1"/>
      <c r="T17" s="1"/>
      <c r="U17" s="1"/>
      <c r="V17" s="1"/>
      <c r="W17" s="1"/>
    </row>
    <row r="18" spans="1:23">
      <c r="A18" s="176" t="s">
        <v>95</v>
      </c>
      <c r="B18" s="10">
        <f t="shared" si="1"/>
        <v>68648.220950883871</v>
      </c>
      <c r="C18" s="10">
        <f t="shared" si="2"/>
        <v>72608.640950883884</v>
      </c>
      <c r="D18" s="10">
        <f t="shared" si="3"/>
        <v>3960.4200000000128</v>
      </c>
      <c r="E18" s="177">
        <f t="shared" si="0"/>
        <v>5.7691516912486293E-2</v>
      </c>
      <c r="F18" s="177"/>
      <c r="H18" s="10">
        <f>'Sch M-2.2'!H30</f>
        <v>104797.96000000002</v>
      </c>
      <c r="J18" s="150">
        <v>446720.97223221912</v>
      </c>
      <c r="K18" s="26">
        <f>'Sch M-2.2'!C30</f>
        <v>1329000</v>
      </c>
      <c r="L18" s="26">
        <f>'Sch M-2.2'!E30</f>
        <v>104797.96000000002</v>
      </c>
      <c r="M18" s="220">
        <v>2.98E-3</v>
      </c>
      <c r="N18" s="26">
        <f t="shared" si="4"/>
        <v>-3960.42</v>
      </c>
      <c r="O18" s="1"/>
      <c r="P18" s="26">
        <f t="shared" si="5"/>
        <v>34673.61</v>
      </c>
      <c r="Q18" s="26">
        <f>'Sch M-2.3 (1)'!D35</f>
        <v>-2484.290950883857</v>
      </c>
      <c r="R18" s="26">
        <f t="shared" si="6"/>
        <v>32189.319049116144</v>
      </c>
      <c r="S18" s="1"/>
      <c r="T18" s="1"/>
      <c r="U18" s="1"/>
      <c r="V18" s="1"/>
      <c r="W18" s="1"/>
    </row>
    <row r="19" spans="1:23">
      <c r="A19" s="176" t="s">
        <v>7</v>
      </c>
      <c r="B19" s="10">
        <f t="shared" si="1"/>
        <v>141638.41220100073</v>
      </c>
      <c r="C19" s="10">
        <f t="shared" si="2"/>
        <v>145920.17456100078</v>
      </c>
      <c r="D19" s="10">
        <f t="shared" si="3"/>
        <v>4281.7623600000516</v>
      </c>
      <c r="E19" s="177">
        <f t="shared" si="0"/>
        <v>3.0230234111377586E-2</v>
      </c>
      <c r="F19" s="177"/>
      <c r="H19" s="10">
        <f>'Sch M-2.2'!H32</f>
        <v>183949.77000000002</v>
      </c>
      <c r="J19" s="150">
        <v>1489131.4121127534</v>
      </c>
      <c r="K19" s="26">
        <f>'Sch M-2.2'!C32</f>
        <v>1569682</v>
      </c>
      <c r="L19" s="26">
        <f>'Sch M-2.2'!E32</f>
        <v>184345.66</v>
      </c>
      <c r="M19" s="220">
        <v>2.98E-3</v>
      </c>
      <c r="N19" s="26">
        <f t="shared" si="4"/>
        <v>-4677.65236</v>
      </c>
      <c r="O19" s="1"/>
      <c r="P19" s="26">
        <f t="shared" si="5"/>
        <v>40953.003379999995</v>
      </c>
      <c r="Q19" s="26">
        <f>'Sch M-2.3 (1)'!D37</f>
        <v>-2923.4079410007389</v>
      </c>
      <c r="R19" s="26">
        <f t="shared" si="6"/>
        <v>38029.595438999255</v>
      </c>
      <c r="S19" s="1"/>
      <c r="T19" s="1"/>
      <c r="U19" s="1"/>
      <c r="V19" s="1"/>
      <c r="W19" s="1"/>
    </row>
    <row r="20" spans="1:23">
      <c r="A20" s="176" t="s">
        <v>281</v>
      </c>
      <c r="B20" s="10">
        <f t="shared" si="1"/>
        <v>49045.660715931619</v>
      </c>
      <c r="C20" s="10">
        <f t="shared" si="2"/>
        <v>54082.872807129927</v>
      </c>
      <c r="D20" s="10">
        <f t="shared" si="3"/>
        <v>5037.2120911983075</v>
      </c>
      <c r="E20" s="177">
        <f t="shared" si="0"/>
        <v>0.10270454139405767</v>
      </c>
      <c r="F20" s="177"/>
      <c r="H20" s="10">
        <f>'Sch M-2.2'!H34</f>
        <v>63182.07</v>
      </c>
      <c r="K20" s="26">
        <f>'Sch M-2.2'!C34</f>
        <v>374708.75543567527</v>
      </c>
      <c r="L20" s="26">
        <f>'Sch M-2.2'!E34</f>
        <v>59261.49</v>
      </c>
      <c r="M20" s="220">
        <v>2.98E-3</v>
      </c>
      <c r="N20" s="26">
        <f t="shared" si="4"/>
        <v>-1116.6320911983123</v>
      </c>
      <c r="O20" s="1"/>
      <c r="P20" s="26">
        <f t="shared" si="5"/>
        <v>9776.1514293167675</v>
      </c>
      <c r="Q20" s="26">
        <f>'Sch M-2.3 (1)'!D39</f>
        <v>-676.95423644669768</v>
      </c>
      <c r="R20" s="26">
        <f t="shared" si="6"/>
        <v>9099.1971928700696</v>
      </c>
      <c r="S20" s="1"/>
      <c r="T20" s="1"/>
      <c r="U20" s="1"/>
      <c r="V20" s="1"/>
      <c r="W20" s="1"/>
    </row>
    <row r="21" spans="1:23">
      <c r="A21" s="176" t="s">
        <v>282</v>
      </c>
      <c r="B21" s="10">
        <f t="shared" si="1"/>
        <v>0</v>
      </c>
      <c r="C21" s="10">
        <f t="shared" si="2"/>
        <v>0</v>
      </c>
      <c r="D21" s="10">
        <f t="shared" si="3"/>
        <v>0</v>
      </c>
      <c r="E21" s="177">
        <f>IF(B21=0,0,D21/B21)</f>
        <v>0</v>
      </c>
      <c r="F21" s="177"/>
      <c r="H21" s="10">
        <f>'Sch M-2.2'!H35</f>
        <v>0</v>
      </c>
      <c r="K21" s="26">
        <f>'Sch M-2.2'!C35</f>
        <v>0</v>
      </c>
      <c r="L21" s="26">
        <f>'Sch M-2.2'!E35</f>
        <v>0</v>
      </c>
      <c r="M21" s="220">
        <v>2.98E-3</v>
      </c>
      <c r="N21" s="26">
        <f t="shared" si="4"/>
        <v>0</v>
      </c>
      <c r="O21" s="1"/>
      <c r="P21" s="26">
        <f t="shared" si="5"/>
        <v>0</v>
      </c>
      <c r="Q21" s="26">
        <f>'Sch M-2.3 (1)'!D40</f>
        <v>0</v>
      </c>
      <c r="R21" s="26">
        <f t="shared" si="6"/>
        <v>0</v>
      </c>
      <c r="S21" s="1"/>
      <c r="T21" s="1"/>
      <c r="U21" s="1"/>
      <c r="V21" s="1"/>
      <c r="W21" s="1"/>
    </row>
    <row r="22" spans="1:23">
      <c r="A22" s="176" t="s">
        <v>284</v>
      </c>
      <c r="B22" s="10">
        <f t="shared" si="1"/>
        <v>2794.9208081582697</v>
      </c>
      <c r="C22" s="10">
        <f t="shared" si="2"/>
        <v>745.53566337029213</v>
      </c>
      <c r="D22" s="10">
        <f t="shared" si="3"/>
        <v>-2049.3851447879774</v>
      </c>
      <c r="E22" s="177">
        <f t="shared" ref="E22:E24" si="7">IF(B22=0,0,D22/B22)</f>
        <v>-0.73325338550054753</v>
      </c>
      <c r="F22" s="179" t="s">
        <v>516</v>
      </c>
      <c r="H22" s="10">
        <f>'Sch M-2.2'!H38</f>
        <v>861.72000000000014</v>
      </c>
      <c r="K22" s="26">
        <f>'Sch M-2.2'!C38</f>
        <v>4800.2869839000186</v>
      </c>
      <c r="L22" s="26">
        <f>'Sch M-2.2'!E38</f>
        <v>2925.41</v>
      </c>
      <c r="M22" s="220">
        <v>2.98E-3</v>
      </c>
      <c r="N22" s="26">
        <f t="shared" si="4"/>
        <v>-14.304855212022055</v>
      </c>
      <c r="O22" s="1"/>
      <c r="P22" s="26">
        <f t="shared" si="5"/>
        <v>125.23948740995148</v>
      </c>
      <c r="Q22" s="26">
        <f>'Sch M-2.3 (1)'!D43</f>
        <v>-9.0551507802435136</v>
      </c>
      <c r="R22" s="26">
        <f t="shared" si="6"/>
        <v>116.18433662970797</v>
      </c>
      <c r="S22" s="1"/>
      <c r="T22" s="1"/>
      <c r="U22" s="1"/>
      <c r="V22" s="1"/>
      <c r="W22" s="1"/>
    </row>
    <row r="23" spans="1:23">
      <c r="A23" s="176" t="s">
        <v>480</v>
      </c>
      <c r="B23" s="10">
        <f t="shared" si="1"/>
        <v>53219.759999999995</v>
      </c>
      <c r="C23" s="10">
        <f t="shared" si="2"/>
        <v>48211.839999999997</v>
      </c>
      <c r="D23" s="10">
        <f t="shared" si="3"/>
        <v>-5007.9199999999983</v>
      </c>
      <c r="E23" s="177">
        <f t="shared" si="7"/>
        <v>-9.4098883572567765E-2</v>
      </c>
      <c r="F23" s="179" t="s">
        <v>516</v>
      </c>
      <c r="H23" s="10">
        <f>'Sch M-2.3 (2)'!J626</f>
        <v>48211.839999999997</v>
      </c>
      <c r="K23" s="26">
        <f>'Sch M-2.3 (2)'!E626</f>
        <v>0</v>
      </c>
      <c r="L23" s="26">
        <f>'Sch M-2.3 (2)'!G626</f>
        <v>53219.759999999995</v>
      </c>
      <c r="M23" s="220"/>
      <c r="N23" s="26">
        <f t="shared" si="4"/>
        <v>0</v>
      </c>
      <c r="O23" s="1"/>
      <c r="P23" s="26">
        <f t="shared" si="5"/>
        <v>0</v>
      </c>
      <c r="Q23" s="26">
        <f>'Sch M-2.3 (1)'!D49</f>
        <v>0</v>
      </c>
      <c r="R23" s="26">
        <f t="shared" si="6"/>
        <v>0</v>
      </c>
      <c r="S23" s="1"/>
      <c r="T23" s="1"/>
      <c r="U23" s="1"/>
      <c r="V23" s="1"/>
      <c r="W23" s="1"/>
    </row>
    <row r="24" spans="1:23" ht="15.6">
      <c r="A24" s="176" t="s">
        <v>208</v>
      </c>
      <c r="B24" s="15">
        <f t="shared" si="1"/>
        <v>28272292.405328229</v>
      </c>
      <c r="C24" s="15">
        <f t="shared" si="2"/>
        <v>30729277.29148823</v>
      </c>
      <c r="D24" s="15">
        <f t="shared" si="3"/>
        <v>2456984.8861600012</v>
      </c>
      <c r="E24" s="180">
        <f t="shared" si="7"/>
        <v>8.690433909409323E-2</v>
      </c>
      <c r="F24" s="180"/>
      <c r="H24" s="15">
        <f>'Sch M-2.2'!H42</f>
        <v>33711941.240000002</v>
      </c>
      <c r="J24" s="25">
        <v>123634652.94376437</v>
      </c>
      <c r="K24" s="25">
        <f>'Sch M-2.2'!C42</f>
        <v>123001492.00000034</v>
      </c>
      <c r="L24" s="25">
        <f>'Sch M-2.2'!E42</f>
        <v>31621500.800000001</v>
      </c>
      <c r="M24" s="220">
        <v>2.98E-3</v>
      </c>
      <c r="N24" s="25">
        <f t="shared" si="4"/>
        <v>-366544.44616000104</v>
      </c>
      <c r="O24" s="1"/>
      <c r="P24" s="25">
        <f t="shared" si="5"/>
        <v>3209108.9262800086</v>
      </c>
      <c r="Q24" s="25">
        <f>'Sch M-2.3 (1)'!D47</f>
        <v>-226444.9777682359</v>
      </c>
      <c r="R24" s="25">
        <f t="shared" si="6"/>
        <v>2982663.9485117728</v>
      </c>
      <c r="S24" s="1"/>
      <c r="T24" s="1"/>
      <c r="U24" s="1"/>
      <c r="V24" s="1"/>
      <c r="W24" s="1"/>
    </row>
    <row r="25" spans="1:23">
      <c r="A25" s="56" t="s">
        <v>144</v>
      </c>
      <c r="B25" s="10">
        <f>SUM(B7:B24)</f>
        <v>1096999835.1057198</v>
      </c>
      <c r="C25" s="10">
        <f>SUM(C7:C24)</f>
        <v>1268273754.4074202</v>
      </c>
      <c r="D25" s="216">
        <f>C25-B25</f>
        <v>171273919.30170035</v>
      </c>
      <c r="E25" s="221">
        <f>IF(B25=0,0,D25/B25)</f>
        <v>0.15612939384370497</v>
      </c>
      <c r="F25" s="177"/>
      <c r="G25" s="181"/>
      <c r="H25" s="10">
        <f>SUM(H7:H24)</f>
        <v>1701566948.4399998</v>
      </c>
      <c r="I25" s="181"/>
      <c r="J25" s="26">
        <f>SUM(J7:J24)</f>
        <v>18329917453.523026</v>
      </c>
      <c r="K25" s="26">
        <f>SUM(K7:K24)</f>
        <v>17880667777.569321</v>
      </c>
      <c r="L25" s="10">
        <f>SUM(L7:L24)</f>
        <v>1588648073.3400002</v>
      </c>
      <c r="N25" s="10">
        <f>SUM(N7:N24)</f>
        <v>-58355044.201700374</v>
      </c>
      <c r="O25" s="1"/>
      <c r="P25" s="10">
        <f t="shared" ref="P25:R25" si="8">SUM(P7:P24)</f>
        <v>466506622.31678355</v>
      </c>
      <c r="Q25" s="10">
        <f t="shared" si="8"/>
        <v>-33213428.284203894</v>
      </c>
      <c r="R25" s="10">
        <f t="shared" si="8"/>
        <v>433293194.03257972</v>
      </c>
      <c r="S25" s="1"/>
      <c r="T25" s="1"/>
      <c r="U25" s="1"/>
      <c r="V25" s="1"/>
      <c r="W25" s="1"/>
    </row>
    <row r="26" spans="1:23">
      <c r="A26" s="176" t="s">
        <v>469</v>
      </c>
      <c r="B26" s="26"/>
      <c r="C26" s="26"/>
      <c r="D26" s="26"/>
      <c r="E26" s="182"/>
      <c r="F26" s="182"/>
      <c r="G26" s="181"/>
      <c r="H26" s="26"/>
      <c r="I26" s="181"/>
      <c r="J26" s="18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56" t="s">
        <v>160</v>
      </c>
      <c r="B27" s="10">
        <v>3803817.2532682326</v>
      </c>
      <c r="C27" s="10">
        <f t="shared" ref="C27:C30" si="9">H27-R27</f>
        <v>-429826646.59497488</v>
      </c>
      <c r="D27" s="10">
        <f t="shared" ref="D27:D33" si="10">C27-B27</f>
        <v>-433630463.84824312</v>
      </c>
      <c r="E27" s="177">
        <f t="shared" ref="E27:E33" si="11">IF(B27=0,0,D27/B27)</f>
        <v>-113.99876360402662</v>
      </c>
      <c r="F27" s="177"/>
      <c r="G27" s="217" t="s">
        <v>568</v>
      </c>
      <c r="H27" s="10">
        <f>B27+E64</f>
        <v>3466431.2532682326</v>
      </c>
      <c r="I27" s="217"/>
      <c r="J27" s="26">
        <f>(J7+J8)/12</f>
        <v>507635953.31364793</v>
      </c>
      <c r="K27" s="26">
        <f>(K7+K8)/12</f>
        <v>497122963.19056851</v>
      </c>
      <c r="L27" s="1"/>
      <c r="M27" s="1"/>
      <c r="N27" s="1"/>
      <c r="O27" s="1"/>
      <c r="P27" s="1"/>
      <c r="Q27" s="1"/>
      <c r="R27" s="286">
        <f>R25-R22</f>
        <v>433293077.84824312</v>
      </c>
      <c r="S27" s="1"/>
      <c r="T27" s="1"/>
      <c r="U27" s="1"/>
      <c r="V27" s="1"/>
      <c r="W27" s="1"/>
    </row>
    <row r="28" spans="1:23">
      <c r="A28" s="56" t="s">
        <v>209</v>
      </c>
      <c r="B28" s="10">
        <v>2169333.6695098151</v>
      </c>
      <c r="C28" s="10">
        <f t="shared" si="9"/>
        <v>2169333.6695098151</v>
      </c>
      <c r="D28" s="10">
        <f t="shared" si="10"/>
        <v>0</v>
      </c>
      <c r="E28" s="177">
        <f t="shared" si="11"/>
        <v>0</v>
      </c>
      <c r="F28" s="177"/>
      <c r="G28" s="217" t="s">
        <v>569</v>
      </c>
      <c r="H28" s="10">
        <f>B28</f>
        <v>2169333.6695098151</v>
      </c>
      <c r="I28" s="217"/>
      <c r="J28" s="26">
        <f>SUM(J9:J24)/12</f>
        <v>1019857167.813271</v>
      </c>
      <c r="K28" s="26">
        <f>SUM(K9:K24)/12</f>
        <v>992932684.94020784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56" t="s">
        <v>110</v>
      </c>
      <c r="B29" s="10">
        <v>10023332.529999997</v>
      </c>
      <c r="C29" s="10">
        <f t="shared" si="9"/>
        <v>9974256.5299999975</v>
      </c>
      <c r="D29" s="10">
        <f t="shared" si="10"/>
        <v>-49076</v>
      </c>
      <c r="E29" s="177">
        <f t="shared" si="11"/>
        <v>-4.896175982699839E-3</v>
      </c>
      <c r="F29" s="177"/>
      <c r="G29" s="183"/>
      <c r="H29" s="10">
        <f>B29+E61+E65</f>
        <v>9974256.5299999975</v>
      </c>
      <c r="I29" s="183"/>
      <c r="J29" s="18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6">
      <c r="A30" s="56" t="s">
        <v>210</v>
      </c>
      <c r="B30" s="15">
        <v>22853925.389412586</v>
      </c>
      <c r="C30" s="15">
        <f t="shared" si="9"/>
        <v>22781371.389412586</v>
      </c>
      <c r="D30" s="15">
        <f t="shared" si="10"/>
        <v>-72554</v>
      </c>
      <c r="E30" s="184">
        <f t="shared" si="11"/>
        <v>-3.1746843819491816E-3</v>
      </c>
      <c r="F30" s="184"/>
      <c r="G30" s="185"/>
      <c r="H30" s="15">
        <f>B30+E63+E62</f>
        <v>22781371.389412586</v>
      </c>
      <c r="I30" s="185"/>
      <c r="J30" s="18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86" t="s">
        <v>467</v>
      </c>
      <c r="B31" s="119">
        <f>SUM(B25:B30)</f>
        <v>1135850243.9479105</v>
      </c>
      <c r="C31" s="119">
        <f>SUM(C25:C30)</f>
        <v>873372069.40136766</v>
      </c>
      <c r="D31" s="119">
        <f t="shared" si="10"/>
        <v>-262478174.54654288</v>
      </c>
      <c r="E31" s="152">
        <f t="shared" si="11"/>
        <v>-0.2310851945008518</v>
      </c>
      <c r="F31" s="152"/>
      <c r="H31" s="119">
        <f>SUM(H25:H30)</f>
        <v>1739958341.2821906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6">
      <c r="A32" s="56" t="s">
        <v>483</v>
      </c>
      <c r="B32" s="15">
        <v>0</v>
      </c>
      <c r="C32" s="15">
        <f>H32-R32</f>
        <v>199767</v>
      </c>
      <c r="D32" s="15">
        <f t="shared" si="10"/>
        <v>199767</v>
      </c>
      <c r="E32" s="180">
        <f t="shared" si="11"/>
        <v>0</v>
      </c>
      <c r="F32" s="177" t="s">
        <v>516</v>
      </c>
      <c r="H32" s="15">
        <f>E57</f>
        <v>199767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86" t="s">
        <v>8</v>
      </c>
      <c r="B33" s="150">
        <f>B31+B32</f>
        <v>1135850243.9479105</v>
      </c>
      <c r="C33" s="150">
        <f>C31+C32</f>
        <v>873571836.40136766</v>
      </c>
      <c r="D33" s="178">
        <f t="shared" si="10"/>
        <v>-262278407.54654288</v>
      </c>
      <c r="E33" s="177">
        <f t="shared" si="11"/>
        <v>-0.23090932008337081</v>
      </c>
      <c r="F33" s="177"/>
      <c r="H33" s="150">
        <f>H31+H32</f>
        <v>1740158108.2821906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B34" s="10"/>
      <c r="C34" s="10"/>
      <c r="D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50" t="s">
        <v>517</v>
      </c>
      <c r="B35" s="10"/>
      <c r="C35" s="10"/>
      <c r="D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150" t="s">
        <v>518</v>
      </c>
      <c r="B36" s="10"/>
      <c r="C36" s="10"/>
      <c r="D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B37" s="10"/>
      <c r="C37" s="10"/>
      <c r="D37" s="10"/>
      <c r="H37" s="150" t="s">
        <v>611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188" t="s">
        <v>562</v>
      </c>
      <c r="B38" s="10">
        <f>B7+B8</f>
        <v>454663374.82628167</v>
      </c>
      <c r="C38" s="10">
        <f>C7+C8</f>
        <v>527951203.70452023</v>
      </c>
      <c r="D38" s="10">
        <f t="shared" ref="D38:D41" si="12">C38-B38</f>
        <v>73287828.878238559</v>
      </c>
      <c r="E38" s="177">
        <f t="shared" ref="E38:E44" si="13">IF(B38=0,0,D38/B38)</f>
        <v>0.16119140651309435</v>
      </c>
      <c r="F38" s="187"/>
      <c r="G38" s="34" t="s">
        <v>577</v>
      </c>
      <c r="H38" s="150">
        <f>R7+R8</f>
        <v>144938968.6454798</v>
      </c>
    </row>
    <row r="39" spans="1:23">
      <c r="A39" s="188" t="s">
        <v>563</v>
      </c>
      <c r="B39" s="10">
        <f>SUM(B9:B12,B20:B21,B24)</f>
        <v>357739350.73895568</v>
      </c>
      <c r="C39" s="10">
        <f>SUM(C9:C12,C20:C21,C24)</f>
        <v>400260974.26281863</v>
      </c>
      <c r="D39" s="10">
        <f t="shared" si="12"/>
        <v>42521623.523862958</v>
      </c>
      <c r="E39" s="177">
        <f t="shared" si="13"/>
        <v>0.11886202464456087</v>
      </c>
      <c r="F39" s="187"/>
    </row>
    <row r="40" spans="1:23">
      <c r="A40" s="188" t="s">
        <v>564</v>
      </c>
      <c r="B40" s="10">
        <f>SUM(B13:B16)</f>
        <v>302506413.46652251</v>
      </c>
      <c r="C40" s="10">
        <f>SUM(C13:C16)</f>
        <v>357969695.48890626</v>
      </c>
      <c r="D40" s="10">
        <f t="shared" si="12"/>
        <v>55463282.022383749</v>
      </c>
      <c r="E40" s="177">
        <f t="shared" si="13"/>
        <v>0.18334580542214424</v>
      </c>
    </row>
    <row r="41" spans="1:23">
      <c r="A41" s="188" t="s">
        <v>565</v>
      </c>
      <c r="B41" s="10">
        <f>SUM(B18:B19)</f>
        <v>210286.6331518846</v>
      </c>
      <c r="C41" s="10">
        <f>SUM(C18:C19)</f>
        <v>218528.81551188466</v>
      </c>
      <c r="D41" s="10">
        <f t="shared" si="12"/>
        <v>8242.1823600000644</v>
      </c>
      <c r="E41" s="177">
        <f t="shared" si="13"/>
        <v>3.9194989412603076E-2</v>
      </c>
    </row>
    <row r="42" spans="1:23" ht="15.6">
      <c r="A42" s="188" t="s">
        <v>580</v>
      </c>
      <c r="B42" s="15">
        <f>B17</f>
        <v>-18175605.239999995</v>
      </c>
      <c r="C42" s="15">
        <f>C17</f>
        <v>-18175605.239999998</v>
      </c>
      <c r="D42" s="15">
        <v>0</v>
      </c>
      <c r="E42" s="184">
        <f t="shared" si="13"/>
        <v>0</v>
      </c>
      <c r="G42" s="196">
        <v>0</v>
      </c>
      <c r="H42" s="196"/>
      <c r="I42" s="196"/>
      <c r="J42" s="196">
        <v>0</v>
      </c>
      <c r="K42" s="223">
        <v>0</v>
      </c>
    </row>
    <row r="43" spans="1:23" ht="15.6">
      <c r="A43" s="188"/>
      <c r="B43" s="10">
        <f>SUM(B38:B42)</f>
        <v>1096943820.4249115</v>
      </c>
      <c r="C43" s="10">
        <f>SUM(C38:C42)</f>
        <v>1268224797.0317569</v>
      </c>
      <c r="D43" s="10">
        <f>SUM(D38:D42)</f>
        <v>171280976.60684526</v>
      </c>
      <c r="E43" s="177">
        <f t="shared" si="13"/>
        <v>0.15614380009041662</v>
      </c>
      <c r="G43" s="196"/>
      <c r="H43" s="196"/>
      <c r="I43" s="196"/>
      <c r="J43" s="196"/>
      <c r="K43" s="223"/>
    </row>
    <row r="44" spans="1:23" ht="15.6">
      <c r="A44" s="188"/>
      <c r="B44" s="15">
        <f>B43-B42</f>
        <v>1115119425.6649115</v>
      </c>
      <c r="C44" s="15">
        <f t="shared" ref="C44:D44" si="14">C43-C42</f>
        <v>1286400402.2717569</v>
      </c>
      <c r="D44" s="15">
        <f t="shared" si="14"/>
        <v>171280976.60684526</v>
      </c>
      <c r="E44" s="177">
        <f t="shared" si="13"/>
        <v>0.1535987739651434</v>
      </c>
      <c r="G44" s="196"/>
      <c r="H44" s="196"/>
      <c r="I44" s="196"/>
      <c r="J44" s="196"/>
      <c r="K44" s="223"/>
    </row>
    <row r="45" spans="1:23" ht="15.6">
      <c r="A45" s="188"/>
      <c r="B45" s="15"/>
      <c r="C45" s="15"/>
      <c r="D45" s="15"/>
      <c r="E45" s="224"/>
      <c r="G45" s="196"/>
      <c r="H45" s="196"/>
      <c r="I45" s="196"/>
      <c r="J45" s="196"/>
      <c r="K45" s="223"/>
    </row>
    <row r="46" spans="1:23">
      <c r="A46" s="188" t="s">
        <v>562</v>
      </c>
      <c r="B46" s="10"/>
      <c r="C46" s="10"/>
      <c r="D46" s="10">
        <f>B38*E46</f>
        <v>75532950.862823412</v>
      </c>
      <c r="E46" s="224">
        <f>E25+0.01</f>
        <v>0.16612939384370498</v>
      </c>
      <c r="J46" s="266">
        <f>(D48-J48)*B38/(B38+B39)+D46</f>
        <v>77225936.158479452</v>
      </c>
      <c r="K46" s="267">
        <f>J46/B38</f>
        <v>0.16985299550021163</v>
      </c>
      <c r="L46" s="266"/>
    </row>
    <row r="47" spans="1:23">
      <c r="A47" s="188" t="s">
        <v>563</v>
      </c>
      <c r="B47" s="10"/>
      <c r="C47" s="10"/>
      <c r="D47" s="10">
        <f>(SUM(D38:D41)-SUM(D46,D48:D49))</f>
        <v>51534704.727965727</v>
      </c>
      <c r="E47" s="34">
        <f>D47/B39</f>
        <v>0.14405657253392534</v>
      </c>
      <c r="J47" s="266">
        <f>(D48-J48)*B39/(B39+B38)+D47</f>
        <v>52866783.566974908</v>
      </c>
      <c r="K47" s="267">
        <f>J47/B39</f>
        <v>0.14778017419043196</v>
      </c>
      <c r="L47" s="266"/>
    </row>
    <row r="48" spans="1:23">
      <c r="A48" s="188" t="s">
        <v>564</v>
      </c>
      <c r="B48" s="10"/>
      <c r="C48" s="10"/>
      <c r="D48" s="10">
        <f>B40*E48</f>
        <v>44205078.833696127</v>
      </c>
      <c r="E48" s="224">
        <f>E25-0.01</f>
        <v>0.14612939384370496</v>
      </c>
      <c r="J48" s="266">
        <f>(E25-0.02)*B40</f>
        <v>41180014.699030906</v>
      </c>
      <c r="K48" s="268">
        <f>J48/B40</f>
        <v>0.13612939384370498</v>
      </c>
      <c r="L48" s="266" t="s">
        <v>578</v>
      </c>
    </row>
    <row r="49" spans="1:12" ht="15.6">
      <c r="A49" s="188" t="s">
        <v>565</v>
      </c>
      <c r="B49" s="10"/>
      <c r="C49" s="10"/>
      <c r="D49" s="15">
        <f>B41*E49</f>
        <v>8242.1823600000644</v>
      </c>
      <c r="E49" s="225">
        <f>E41</f>
        <v>3.9194989412603076E-2</v>
      </c>
      <c r="J49" s="266">
        <f>D49</f>
        <v>8242.1823600000644</v>
      </c>
      <c r="K49" s="269">
        <f>E49</f>
        <v>3.9194989412603076E-2</v>
      </c>
      <c r="L49" s="266"/>
    </row>
    <row r="50" spans="1:12">
      <c r="B50" s="10">
        <f>SUM(B38:B41)</f>
        <v>1115119425.6649115</v>
      </c>
      <c r="C50" s="10"/>
      <c r="D50" s="10">
        <f>SUM(D46:D49)</f>
        <v>171280976.60684526</v>
      </c>
    </row>
    <row r="51" spans="1:12">
      <c r="B51" s="10"/>
      <c r="C51" s="10"/>
      <c r="D51" s="10"/>
    </row>
    <row r="52" spans="1:12">
      <c r="B52" s="10"/>
      <c r="C52" s="10"/>
      <c r="D52" s="10"/>
    </row>
    <row r="53" spans="1:12" ht="31.2">
      <c r="B53" s="189"/>
      <c r="C53" s="190" t="s">
        <v>503</v>
      </c>
      <c r="D53" s="191" t="s">
        <v>507</v>
      </c>
      <c r="E53" s="190" t="s">
        <v>8</v>
      </c>
      <c r="F53" s="190"/>
    </row>
    <row r="54" spans="1:12">
      <c r="B54" s="189" t="s">
        <v>515</v>
      </c>
      <c r="C54" s="192">
        <f>E54-D54</f>
        <v>29649.968000000001</v>
      </c>
      <c r="D54" s="192">
        <f>2064*(1-0.2495)</f>
        <v>1549.0319999999999</v>
      </c>
      <c r="E54" s="192">
        <v>31199</v>
      </c>
      <c r="F54" s="192"/>
    </row>
    <row r="55" spans="1:12">
      <c r="B55" s="189" t="s">
        <v>504</v>
      </c>
      <c r="C55" s="192">
        <f>E55-D55</f>
        <v>164873.2885</v>
      </c>
      <c r="D55" s="192">
        <f>4923*(1-0.2495)</f>
        <v>3694.7114999999999</v>
      </c>
      <c r="E55" s="192">
        <v>168568</v>
      </c>
      <c r="F55" s="192"/>
    </row>
    <row r="56" spans="1:12" ht="15.6">
      <c r="B56" s="189" t="s">
        <v>505</v>
      </c>
      <c r="C56" s="193">
        <v>0</v>
      </c>
      <c r="D56" s="193">
        <v>0</v>
      </c>
      <c r="E56" s="193">
        <f>SUM(C56:D56)</f>
        <v>0</v>
      </c>
      <c r="F56" s="193"/>
    </row>
    <row r="57" spans="1:12" ht="15.6">
      <c r="B57" s="189" t="s">
        <v>8</v>
      </c>
      <c r="C57" s="194">
        <f>SUM(C54:C56)</f>
        <v>194523.25649999999</v>
      </c>
      <c r="D57" s="194">
        <f>SUM(D54:D56)</f>
        <v>5243.7434999999996</v>
      </c>
      <c r="E57" s="194">
        <f>SUM(E54:E56)</f>
        <v>199767</v>
      </c>
      <c r="F57" s="194"/>
    </row>
    <row r="60" spans="1:12" ht="15.6">
      <c r="B60" s="189" t="s">
        <v>508</v>
      </c>
      <c r="C60" s="192"/>
      <c r="D60" s="192"/>
      <c r="E60" s="190" t="s">
        <v>8</v>
      </c>
      <c r="F60" s="190"/>
    </row>
    <row r="61" spans="1:12">
      <c r="B61" s="195" t="s">
        <v>509</v>
      </c>
      <c r="C61" s="192"/>
      <c r="D61" s="192"/>
      <c r="E61" s="192">
        <v>-48282</v>
      </c>
      <c r="F61" s="192"/>
    </row>
    <row r="62" spans="1:12">
      <c r="B62" s="195" t="s">
        <v>510</v>
      </c>
      <c r="C62" s="192"/>
      <c r="D62" s="192"/>
      <c r="E62" s="192">
        <v>14260</v>
      </c>
      <c r="F62" s="192"/>
    </row>
    <row r="63" spans="1:12">
      <c r="B63" s="195" t="s">
        <v>511</v>
      </c>
      <c r="C63" s="192"/>
      <c r="D63" s="192"/>
      <c r="E63" s="192">
        <v>-86814</v>
      </c>
      <c r="F63" s="192"/>
    </row>
    <row r="64" spans="1:12">
      <c r="B64" s="195" t="s">
        <v>512</v>
      </c>
      <c r="C64" s="192"/>
      <c r="D64" s="192"/>
      <c r="E64" s="192">
        <v>-337386</v>
      </c>
      <c r="F64" s="192"/>
    </row>
    <row r="65" spans="2:6" ht="15.6">
      <c r="B65" s="195" t="s">
        <v>513</v>
      </c>
      <c r="C65" s="192"/>
      <c r="D65" s="192"/>
      <c r="E65" s="196">
        <v>-794</v>
      </c>
      <c r="F65" s="196"/>
    </row>
    <row r="66" spans="2:6" ht="15.6">
      <c r="B66" s="192"/>
      <c r="C66" s="192"/>
      <c r="D66" s="192"/>
      <c r="E66" s="197">
        <f>SUM(E61:E65)</f>
        <v>-459016</v>
      </c>
      <c r="F66" s="197"/>
    </row>
    <row r="67" spans="2:6">
      <c r="B67" s="192"/>
      <c r="C67" s="192"/>
      <c r="D67" s="192"/>
      <c r="E67" s="192"/>
      <c r="F67" s="192"/>
    </row>
  </sheetData>
  <printOptions horizontalCentered="1"/>
  <pageMargins left="0.75" right="0.75" top="1" bottom="0.5" header="0.25" footer="0.25"/>
  <pageSetup scale="91" orientation="landscape" r:id="rId1"/>
  <headerFooter>
    <oddHeader xml:space="preserve">&amp;C&amp;"-,Bold"&amp;10KENTUCKY UTILILITIES COMPANY
Case No. 2018-00294
Forecast Period Revenues at Current and Proposed Rates
for the Twelve Months Ended April 30, 2020&amp;R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67"/>
  <sheetViews>
    <sheetView topLeftCell="A25" zoomScaleNormal="100" zoomScaleSheetLayoutView="100" workbookViewId="0">
      <selection activeCell="B45" sqref="B45"/>
    </sheetView>
  </sheetViews>
  <sheetFormatPr defaultColWidth="9.28515625" defaultRowHeight="13.8"/>
  <cols>
    <col min="1" max="1" width="69.140625" style="150" customWidth="1"/>
    <col min="2" max="4" width="20.140625" style="150" customWidth="1"/>
    <col min="5" max="5" width="12.28515625" style="150" customWidth="1"/>
    <col min="6" max="6" width="2.140625" style="150" bestFit="1" customWidth="1"/>
    <col min="7" max="7" width="15.85546875" style="150" bestFit="1" customWidth="1"/>
    <col min="8" max="8" width="18.85546875" style="150" customWidth="1"/>
    <col min="9" max="9" width="19.85546875" style="150" customWidth="1"/>
    <col min="10" max="10" width="19.140625" style="150" customWidth="1"/>
    <col min="11" max="11" width="15.85546875" style="150" bestFit="1" customWidth="1"/>
    <col min="12" max="12" width="19" style="150" customWidth="1"/>
    <col min="13" max="16" width="9.28515625" style="150"/>
    <col min="17" max="17" width="9.7109375" style="150" bestFit="1" customWidth="1"/>
    <col min="18" max="18" width="10.140625" style="150" bestFit="1" customWidth="1"/>
    <col min="19" max="19" width="16.28515625" style="150" bestFit="1" customWidth="1"/>
    <col min="20" max="20" width="15.7109375" style="150" bestFit="1" customWidth="1"/>
    <col min="21" max="21" width="14.28515625" style="150" bestFit="1" customWidth="1"/>
    <col min="22" max="16384" width="9.28515625" style="150"/>
  </cols>
  <sheetData>
    <row r="1" spans="1:21">
      <c r="A1" s="113" t="s">
        <v>171</v>
      </c>
      <c r="E1" s="39" t="s">
        <v>204</v>
      </c>
      <c r="F1" s="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13" t="s">
        <v>172</v>
      </c>
      <c r="E2" s="39" t="s">
        <v>179</v>
      </c>
      <c r="F2" s="3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13" t="s">
        <v>170</v>
      </c>
      <c r="E3" s="39" t="s">
        <v>191</v>
      </c>
      <c r="F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174" customFormat="1" ht="55.2">
      <c r="A5" s="169" t="s">
        <v>167</v>
      </c>
      <c r="B5" s="169" t="s">
        <v>572</v>
      </c>
      <c r="C5" s="169" t="s">
        <v>205</v>
      </c>
      <c r="D5" s="170" t="s">
        <v>206</v>
      </c>
      <c r="E5" s="171" t="s">
        <v>207</v>
      </c>
      <c r="F5" s="172"/>
      <c r="G5" s="173"/>
      <c r="H5" s="50" t="s">
        <v>566</v>
      </c>
      <c r="I5" s="50" t="s">
        <v>567</v>
      </c>
      <c r="J5" s="218" t="s">
        <v>181</v>
      </c>
      <c r="K5" s="219" t="s">
        <v>570</v>
      </c>
      <c r="L5" s="219" t="s">
        <v>571</v>
      </c>
      <c r="M5" s="1"/>
      <c r="N5" s="1"/>
      <c r="O5" s="1"/>
      <c r="P5" s="1"/>
      <c r="Q5" s="1"/>
      <c r="R5" s="1"/>
      <c r="S5" s="1"/>
      <c r="T5" s="1"/>
      <c r="U5" s="1"/>
    </row>
    <row r="6" spans="1:21" s="174" customFormat="1" ht="14.4">
      <c r="A6" s="175"/>
      <c r="B6" s="175"/>
      <c r="C6" s="175"/>
      <c r="D6" s="175"/>
      <c r="E6" s="175"/>
      <c r="F6" s="175"/>
      <c r="G6" s="175"/>
      <c r="H6" s="17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76" t="s">
        <v>14</v>
      </c>
      <c r="B7" s="10">
        <f>J7+L7</f>
        <v>599526578.56791186</v>
      </c>
      <c r="C7" s="10">
        <f>'Sch M-2.2'!H8</f>
        <v>672804773.73000002</v>
      </c>
      <c r="D7" s="10">
        <f>C7-B7</f>
        <v>73278195.162088156</v>
      </c>
      <c r="E7" s="177">
        <f t="shared" ref="E7:E20" si="0">IF(B7=0,0,D7/B7)</f>
        <v>0.12222676655491681</v>
      </c>
      <c r="F7" s="177"/>
      <c r="H7" s="150">
        <v>6091291832.8970022</v>
      </c>
      <c r="I7" s="26">
        <f>'Sch M-2.2'!C8</f>
        <v>5964632817.777586</v>
      </c>
      <c r="J7" s="10">
        <f>'Sch M-2.2'!E8</f>
        <v>622371122.25999999</v>
      </c>
      <c r="K7" s="220">
        <v>3.8300000000000001E-3</v>
      </c>
      <c r="L7" s="10">
        <f>-I7*K7</f>
        <v>-22844543.692088153</v>
      </c>
      <c r="M7" s="1"/>
      <c r="N7" s="1"/>
      <c r="O7" s="1"/>
      <c r="P7" s="1"/>
      <c r="Q7" s="1"/>
      <c r="R7" s="1"/>
      <c r="S7" s="1"/>
      <c r="T7" s="1"/>
      <c r="U7" s="1"/>
    </row>
    <row r="8" spans="1:21">
      <c r="A8" s="176" t="s">
        <v>225</v>
      </c>
      <c r="B8" s="10">
        <f t="shared" ref="B8:B24" si="1">J8+L8</f>
        <v>75764.903849623603</v>
      </c>
      <c r="C8" s="10">
        <f>'Sch M-2.2'!H9</f>
        <v>85398.62</v>
      </c>
      <c r="D8" s="10">
        <f>C8-B8</f>
        <v>9633.7161503763928</v>
      </c>
      <c r="E8" s="177">
        <f t="shared" si="0"/>
        <v>0.12715275359547959</v>
      </c>
      <c r="F8" s="177"/>
      <c r="H8" s="150">
        <v>339606.86677292763</v>
      </c>
      <c r="I8" s="26">
        <f>'Sch M-2.2'!C9</f>
        <v>842740.50923666055</v>
      </c>
      <c r="J8" s="26">
        <f>'Sch M-2.2'!E9</f>
        <v>78992.600000000006</v>
      </c>
      <c r="K8" s="220">
        <v>3.8300000000000001E-3</v>
      </c>
      <c r="L8" s="26">
        <f t="shared" ref="L8:L24" si="2">-I8*K8</f>
        <v>-3227.6961503764101</v>
      </c>
      <c r="M8" s="1"/>
      <c r="N8" s="1"/>
      <c r="O8" s="1"/>
      <c r="P8" s="1"/>
      <c r="Q8" s="1"/>
      <c r="R8" s="1"/>
      <c r="S8" s="1"/>
      <c r="T8" s="1"/>
      <c r="U8" s="1"/>
    </row>
    <row r="9" spans="1:21">
      <c r="A9" s="176" t="s">
        <v>16</v>
      </c>
      <c r="B9" s="10">
        <f t="shared" si="1"/>
        <v>230992601.01793915</v>
      </c>
      <c r="C9" s="10">
        <f>'Sch M-2.2'!H12</f>
        <v>251799645.25</v>
      </c>
      <c r="D9" s="10">
        <f t="shared" ref="D9:D25" si="3">C9-B9</f>
        <v>20807044.23206085</v>
      </c>
      <c r="E9" s="177">
        <f t="shared" si="0"/>
        <v>9.0076669730408163E-2</v>
      </c>
      <c r="F9" s="177"/>
      <c r="H9" s="150">
        <v>1804682196.485518</v>
      </c>
      <c r="I9" s="26">
        <f>'Sch M-2.2'!C12</f>
        <v>1740266836.2620306</v>
      </c>
      <c r="J9" s="26">
        <f>'Sch M-2.2'!E12</f>
        <v>236178596.19</v>
      </c>
      <c r="K9" s="220">
        <v>2.98E-3</v>
      </c>
      <c r="L9" s="26">
        <f t="shared" si="2"/>
        <v>-5185995.172060851</v>
      </c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76" t="s">
        <v>180</v>
      </c>
      <c r="B10" s="10">
        <f t="shared" si="1"/>
        <v>12509319.711688899</v>
      </c>
      <c r="C10" s="10">
        <f>'Sch M-2.2'!H14</f>
        <v>13755552.35</v>
      </c>
      <c r="D10" s="10">
        <f t="shared" si="3"/>
        <v>1246232.6383111011</v>
      </c>
      <c r="E10" s="177">
        <f t="shared" si="0"/>
        <v>9.9624333459684661E-2</v>
      </c>
      <c r="F10" s="177"/>
      <c r="H10" s="150">
        <v>151861000</v>
      </c>
      <c r="I10" s="26">
        <f>'Sch M-2.2'!C14</f>
        <v>132208261.17822182</v>
      </c>
      <c r="J10" s="26">
        <f>'Sch M-2.2'!E14</f>
        <v>12903300.33</v>
      </c>
      <c r="K10" s="220">
        <v>2.98E-3</v>
      </c>
      <c r="L10" s="26">
        <f t="shared" si="2"/>
        <v>-393980.61831110105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76" t="s">
        <v>22</v>
      </c>
      <c r="B11" s="10">
        <f t="shared" si="1"/>
        <v>165434297.47239468</v>
      </c>
      <c r="C11" s="10">
        <f>'Sch M-2.2'!H16</f>
        <v>182116291.21000001</v>
      </c>
      <c r="D11" s="10">
        <f t="shared" si="3"/>
        <v>16681993.737605333</v>
      </c>
      <c r="E11" s="177">
        <f t="shared" si="0"/>
        <v>0.10083757716799316</v>
      </c>
      <c r="F11" s="177"/>
      <c r="H11" s="150">
        <v>2146594132.2992384</v>
      </c>
      <c r="I11" s="26">
        <f>'Sch M-2.2'!C16</f>
        <v>1808874932.0823293</v>
      </c>
      <c r="J11" s="26">
        <f>'Sch M-2.2'!E16</f>
        <v>170824744.77000001</v>
      </c>
      <c r="K11" s="220">
        <v>2.98E-3</v>
      </c>
      <c r="L11" s="26">
        <f t="shared" si="2"/>
        <v>-5390447.2976053413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76" t="s">
        <v>21</v>
      </c>
      <c r="B12" s="10">
        <f t="shared" si="1"/>
        <v>13095603.302365554</v>
      </c>
      <c r="C12" s="10">
        <f>'Sch M-2.2'!H17</f>
        <v>14419934.120000001</v>
      </c>
      <c r="D12" s="10">
        <f t="shared" si="3"/>
        <v>1324330.8176344465</v>
      </c>
      <c r="E12" s="177">
        <f t="shared" si="0"/>
        <v>0.10112789667316992</v>
      </c>
      <c r="F12" s="177"/>
      <c r="H12" s="150">
        <v>169814470.8207581</v>
      </c>
      <c r="I12" s="26">
        <f>'Sch M-2.2'!C17</f>
        <v>144252626.72296855</v>
      </c>
      <c r="J12" s="26">
        <f>'Sch M-2.2'!E17</f>
        <v>13525476.130000001</v>
      </c>
      <c r="K12" s="220">
        <v>2.98E-3</v>
      </c>
      <c r="L12" s="26">
        <f t="shared" si="2"/>
        <v>-429872.82763444626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76" t="s">
        <v>24</v>
      </c>
      <c r="B13" s="10">
        <f t="shared" si="1"/>
        <v>131700016.45539677</v>
      </c>
      <c r="C13" s="10">
        <f>'Sch M-2.2'!H20</f>
        <v>145559799.41</v>
      </c>
      <c r="D13" s="10">
        <f t="shared" si="3"/>
        <v>13859782.954603225</v>
      </c>
      <c r="E13" s="177">
        <f t="shared" si="0"/>
        <v>0.10523751877659908</v>
      </c>
      <c r="F13" s="177"/>
      <c r="H13" s="150">
        <v>1671130914.5630004</v>
      </c>
      <c r="I13" s="26">
        <f>'Sch M-2.2'!C20</f>
        <v>1838229887.4507535</v>
      </c>
      <c r="J13" s="26">
        <f>'Sch M-2.2'!E20</f>
        <v>137177941.52000001</v>
      </c>
      <c r="K13" s="220">
        <v>2.98E-3</v>
      </c>
      <c r="L13" s="26">
        <f t="shared" si="2"/>
        <v>-5477925.0646032449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76" t="s">
        <v>23</v>
      </c>
      <c r="B14" s="10">
        <f t="shared" si="1"/>
        <v>248441209.7157858</v>
      </c>
      <c r="C14" s="10">
        <f>'Sch M-2.2'!H21</f>
        <v>276375798.07999998</v>
      </c>
      <c r="D14" s="10">
        <f t="shared" si="3"/>
        <v>27934588.364214182</v>
      </c>
      <c r="E14" s="177">
        <f t="shared" si="0"/>
        <v>0.11243943142995909</v>
      </c>
      <c r="F14" s="177"/>
      <c r="H14" s="150">
        <v>4118000917.4033823</v>
      </c>
      <c r="I14" s="26">
        <f>'Sch M-2.2'!C21</f>
        <v>4029931451.0785847</v>
      </c>
      <c r="J14" s="26">
        <f>'Sch M-2.2'!E21</f>
        <v>260450405.44</v>
      </c>
      <c r="K14" s="220">
        <v>2.98E-3</v>
      </c>
      <c r="L14" s="26">
        <f t="shared" si="2"/>
        <v>-12009195.724214183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176" t="s">
        <v>6</v>
      </c>
      <c r="B15" s="10">
        <f t="shared" si="1"/>
        <v>82967759.138220847</v>
      </c>
      <c r="C15" s="10">
        <f>'Sch M-2.2'!H24</f>
        <v>92703875.959999993</v>
      </c>
      <c r="D15" s="10">
        <f t="shared" si="3"/>
        <v>9736116.8217791468</v>
      </c>
      <c r="E15" s="177">
        <f t="shared" si="0"/>
        <v>0.11734819552688147</v>
      </c>
      <c r="F15" s="177"/>
      <c r="H15" s="150">
        <v>1497714279.3066747</v>
      </c>
      <c r="I15" s="26">
        <f>'Sch M-2.2'!C24</f>
        <v>1472660547.5768931</v>
      </c>
      <c r="J15" s="26">
        <f>'Sch M-2.2'!E24</f>
        <v>87356287.569999993</v>
      </c>
      <c r="K15" s="220">
        <v>2.98E-3</v>
      </c>
      <c r="L15" s="26">
        <f t="shared" si="2"/>
        <v>-4388528.4317791415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76" t="s">
        <v>17</v>
      </c>
      <c r="B16" s="10">
        <f t="shared" si="1"/>
        <v>32075746.46821288</v>
      </c>
      <c r="C16" s="10">
        <f>'Sch M-2.2'!H26</f>
        <v>36008540.350000001</v>
      </c>
      <c r="D16" s="10">
        <f t="shared" si="3"/>
        <v>3932793.8817871213</v>
      </c>
      <c r="E16" s="177">
        <f t="shared" si="0"/>
        <v>0.12260958246706828</v>
      </c>
      <c r="F16" s="177"/>
      <c r="H16" s="150">
        <v>552917597.55256987</v>
      </c>
      <c r="I16" s="26">
        <f>'Sch M-2.2'!C26</f>
        <v>622487993.88829482</v>
      </c>
      <c r="J16" s="26">
        <f>'Sch M-2.2'!E26</f>
        <v>33930760.689999998</v>
      </c>
      <c r="K16" s="220">
        <v>2.98E-3</v>
      </c>
      <c r="L16" s="26">
        <f t="shared" si="2"/>
        <v>-1855014.2217871186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76" t="s">
        <v>169</v>
      </c>
      <c r="B17" s="10">
        <f t="shared" si="1"/>
        <v>-18175605.239999995</v>
      </c>
      <c r="C17" s="10">
        <f>'Sch M-2.2'!H28</f>
        <v>-18175605.239999998</v>
      </c>
      <c r="D17" s="10">
        <f>C17-B17</f>
        <v>0</v>
      </c>
      <c r="E17" s="177">
        <f t="shared" si="0"/>
        <v>0</v>
      </c>
      <c r="F17" s="177"/>
      <c r="H17" s="150">
        <v>0</v>
      </c>
      <c r="I17" s="26">
        <f>'Sch M-2.2'!C28</f>
        <v>0</v>
      </c>
      <c r="J17" s="26">
        <f>'Sch M-2.2'!E28</f>
        <v>-18175605.239999995</v>
      </c>
      <c r="K17" s="220"/>
      <c r="L17" s="26">
        <f t="shared" si="2"/>
        <v>0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176" t="s">
        <v>95</v>
      </c>
      <c r="B18" s="10">
        <f t="shared" si="1"/>
        <v>100837.54000000002</v>
      </c>
      <c r="C18" s="10">
        <f>'Sch M-2.2'!H30</f>
        <v>104797.96000000002</v>
      </c>
      <c r="D18" s="10">
        <f t="shared" si="3"/>
        <v>3960.4199999999983</v>
      </c>
      <c r="E18" s="177">
        <f t="shared" si="0"/>
        <v>3.9275254037335672E-2</v>
      </c>
      <c r="F18" s="177"/>
      <c r="H18" s="150">
        <v>446720.97223221912</v>
      </c>
      <c r="I18" s="26">
        <f>'Sch M-2.2'!C30</f>
        <v>1329000</v>
      </c>
      <c r="J18" s="26">
        <f>'Sch M-2.2'!E30</f>
        <v>104797.96000000002</v>
      </c>
      <c r="K18" s="220">
        <v>2.98E-3</v>
      </c>
      <c r="L18" s="26">
        <f t="shared" si="2"/>
        <v>-3960.42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176" t="s">
        <v>7</v>
      </c>
      <c r="B19" s="10">
        <f t="shared" si="1"/>
        <v>179668.00764</v>
      </c>
      <c r="C19" s="10">
        <f>'Sch M-2.2'!H32</f>
        <v>183949.77000000002</v>
      </c>
      <c r="D19" s="10">
        <f t="shared" si="3"/>
        <v>4281.7623600000225</v>
      </c>
      <c r="E19" s="177">
        <f t="shared" si="0"/>
        <v>2.3831523576414177E-2</v>
      </c>
      <c r="F19" s="177"/>
      <c r="H19" s="150">
        <v>1489131.4121127534</v>
      </c>
      <c r="I19" s="26">
        <f>'Sch M-2.2'!C32</f>
        <v>1569682</v>
      </c>
      <c r="J19" s="26">
        <f>'Sch M-2.2'!E32</f>
        <v>184345.66</v>
      </c>
      <c r="K19" s="220">
        <v>2.98E-3</v>
      </c>
      <c r="L19" s="26">
        <f t="shared" si="2"/>
        <v>-4677.65236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76" t="s">
        <v>281</v>
      </c>
      <c r="B20" s="10">
        <f t="shared" si="1"/>
        <v>58144.857908801685</v>
      </c>
      <c r="C20" s="10">
        <f>'Sch M-2.2'!H34</f>
        <v>63182.07</v>
      </c>
      <c r="D20" s="10">
        <f t="shared" si="3"/>
        <v>5037.2120911983147</v>
      </c>
      <c r="E20" s="177">
        <f t="shared" si="0"/>
        <v>8.6632116275853974E-2</v>
      </c>
      <c r="F20" s="177"/>
      <c r="I20" s="26">
        <f>'Sch M-2.2'!C34</f>
        <v>374708.75543567527</v>
      </c>
      <c r="J20" s="26">
        <f>'Sch M-2.2'!E34</f>
        <v>59261.49</v>
      </c>
      <c r="K20" s="220">
        <v>2.98E-3</v>
      </c>
      <c r="L20" s="26">
        <f t="shared" si="2"/>
        <v>-1116.6320911983123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176" t="s">
        <v>282</v>
      </c>
      <c r="B21" s="10">
        <f t="shared" si="1"/>
        <v>0</v>
      </c>
      <c r="C21" s="10">
        <f>'Sch M-2.2'!H35</f>
        <v>0</v>
      </c>
      <c r="D21" s="10">
        <f t="shared" si="3"/>
        <v>0</v>
      </c>
      <c r="E21" s="177">
        <f>IF(B21=0,0,D21/B21)</f>
        <v>0</v>
      </c>
      <c r="F21" s="177"/>
      <c r="I21" s="26">
        <f>'Sch M-2.2'!C35</f>
        <v>0</v>
      </c>
      <c r="J21" s="26">
        <f>'Sch M-2.2'!E35</f>
        <v>0</v>
      </c>
      <c r="K21" s="220">
        <v>2.98E-3</v>
      </c>
      <c r="L21" s="26">
        <f t="shared" si="2"/>
        <v>0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76" t="s">
        <v>284</v>
      </c>
      <c r="B22" s="10">
        <f t="shared" si="1"/>
        <v>2911.1051447879777</v>
      </c>
      <c r="C22" s="10">
        <f>'Sch M-2.2'!H38</f>
        <v>861.72000000000014</v>
      </c>
      <c r="D22" s="10">
        <f t="shared" si="3"/>
        <v>-2049.3851447879774</v>
      </c>
      <c r="E22" s="177">
        <f t="shared" ref="E22:E24" si="4">IF(B22=0,0,D22/B22)</f>
        <v>-0.70398870630186006</v>
      </c>
      <c r="F22" s="179" t="s">
        <v>516</v>
      </c>
      <c r="I22" s="26">
        <f>'Sch M-2.2'!C38</f>
        <v>4800.2869839000186</v>
      </c>
      <c r="J22" s="26">
        <f>'Sch M-2.2'!E38</f>
        <v>2925.41</v>
      </c>
      <c r="K22" s="220">
        <v>2.98E-3</v>
      </c>
      <c r="L22" s="26">
        <f t="shared" si="2"/>
        <v>-14.304855212022055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76" t="s">
        <v>480</v>
      </c>
      <c r="B23" s="10">
        <f t="shared" si="1"/>
        <v>53219.759999999995</v>
      </c>
      <c r="C23" s="10">
        <f>'Sch M-2.3 (2)'!J626</f>
        <v>48211.839999999997</v>
      </c>
      <c r="D23" s="10">
        <f t="shared" si="3"/>
        <v>-5007.9199999999983</v>
      </c>
      <c r="E23" s="177">
        <f t="shared" si="4"/>
        <v>-9.4098883572567765E-2</v>
      </c>
      <c r="F23" s="179" t="s">
        <v>516</v>
      </c>
      <c r="I23" s="26">
        <f>'Sch M-2.3 (2)'!E626</f>
        <v>0</v>
      </c>
      <c r="J23" s="26">
        <f>'Sch M-2.3 (2)'!G626</f>
        <v>53219.759999999995</v>
      </c>
      <c r="K23" s="220"/>
      <c r="L23" s="26">
        <f t="shared" si="2"/>
        <v>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.6">
      <c r="A24" s="176" t="s">
        <v>208</v>
      </c>
      <c r="B24" s="15">
        <f t="shared" si="1"/>
        <v>31254956.353840001</v>
      </c>
      <c r="C24" s="15">
        <f>'Sch M-2.2'!H42</f>
        <v>33711941.240000002</v>
      </c>
      <c r="D24" s="15">
        <f t="shared" si="3"/>
        <v>2456984.8861600012</v>
      </c>
      <c r="E24" s="180">
        <f t="shared" si="4"/>
        <v>7.861104838363131E-2</v>
      </c>
      <c r="F24" s="180"/>
      <c r="H24" s="25">
        <v>123634652.94376437</v>
      </c>
      <c r="I24" s="25">
        <f>'Sch M-2.2'!C42</f>
        <v>123001492.00000034</v>
      </c>
      <c r="J24" s="25">
        <f>'Sch M-2.2'!E42</f>
        <v>31621500.800000001</v>
      </c>
      <c r="K24" s="220">
        <v>2.98E-3</v>
      </c>
      <c r="L24" s="25">
        <f t="shared" si="2"/>
        <v>-366544.44616000104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6" t="s">
        <v>144</v>
      </c>
      <c r="B25" s="10">
        <f>SUM(B7:B24)</f>
        <v>1530293029.1382992</v>
      </c>
      <c r="C25" s="10">
        <f>SUM(C7:C24)</f>
        <v>1701566948.4399998</v>
      </c>
      <c r="D25" s="216">
        <f t="shared" si="3"/>
        <v>171273919.30170059</v>
      </c>
      <c r="E25" s="221">
        <f>IF(B25=0,0,D25/B25)</f>
        <v>0.1119223024874812</v>
      </c>
      <c r="F25" s="177"/>
      <c r="G25" s="181"/>
      <c r="H25" s="26">
        <f>SUM(H7:H24)</f>
        <v>18329917453.523026</v>
      </c>
      <c r="I25" s="26">
        <f>SUM(I7:I24)</f>
        <v>17880667777.569321</v>
      </c>
      <c r="J25" s="10">
        <f>SUM(J7:J24)</f>
        <v>1588648073.3400002</v>
      </c>
      <c r="L25" s="10">
        <f>SUM(L7:L24)</f>
        <v>-58355044.201700374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76" t="s">
        <v>469</v>
      </c>
      <c r="B26" s="26"/>
      <c r="C26" s="26"/>
      <c r="D26" s="26"/>
      <c r="E26" s="182"/>
      <c r="F26" s="182"/>
      <c r="G26" s="181"/>
      <c r="H26" s="18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6" t="s">
        <v>160</v>
      </c>
      <c r="B27" s="10">
        <v>3803817.2532682326</v>
      </c>
      <c r="C27" s="10">
        <f>B27+E64</f>
        <v>3466431.2532682326</v>
      </c>
      <c r="D27" s="10">
        <f>C27-B27</f>
        <v>-337386</v>
      </c>
      <c r="E27" s="177">
        <f t="shared" ref="E27:E33" si="5">IF(B27=0,0,D27/B27)</f>
        <v>-8.8696690071038142E-2</v>
      </c>
      <c r="F27" s="177"/>
      <c r="G27" s="217" t="s">
        <v>568</v>
      </c>
      <c r="H27" s="26">
        <f>(H7+H8)/12</f>
        <v>507635953.31364793</v>
      </c>
      <c r="I27" s="26">
        <f>(I7+I8)/12</f>
        <v>497122963.19056851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6" t="s">
        <v>209</v>
      </c>
      <c r="B28" s="10">
        <v>2169333.6695098151</v>
      </c>
      <c r="C28" s="10">
        <f t="shared" ref="C28" si="6">B28</f>
        <v>2169333.6695098151</v>
      </c>
      <c r="D28" s="10">
        <f t="shared" ref="D28:D30" si="7">C28-B28</f>
        <v>0</v>
      </c>
      <c r="E28" s="177">
        <f t="shared" si="5"/>
        <v>0</v>
      </c>
      <c r="F28" s="177"/>
      <c r="G28" s="217" t="s">
        <v>569</v>
      </c>
      <c r="H28" s="26">
        <f>SUM(H9:H24)/12</f>
        <v>1019857167.813271</v>
      </c>
      <c r="I28" s="26">
        <f>SUM(I9:I24)/12</f>
        <v>992932684.94020784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 t="s">
        <v>110</v>
      </c>
      <c r="B29" s="10">
        <v>10023332.529999997</v>
      </c>
      <c r="C29" s="10">
        <f>B29+E61+E65</f>
        <v>9974256.5299999975</v>
      </c>
      <c r="D29" s="10">
        <f t="shared" si="7"/>
        <v>-49076</v>
      </c>
      <c r="E29" s="177">
        <f t="shared" si="5"/>
        <v>-4.896175982699839E-3</v>
      </c>
      <c r="F29" s="177"/>
      <c r="G29" s="183"/>
      <c r="H29" s="18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6">
      <c r="A30" s="56" t="s">
        <v>210</v>
      </c>
      <c r="B30" s="15">
        <v>22853925.389412586</v>
      </c>
      <c r="C30" s="15">
        <f>B30+E63+E62</f>
        <v>22781371.389412586</v>
      </c>
      <c r="D30" s="15">
        <f t="shared" si="7"/>
        <v>-72554</v>
      </c>
      <c r="E30" s="184">
        <f t="shared" si="5"/>
        <v>-3.1746843819491816E-3</v>
      </c>
      <c r="F30" s="184"/>
      <c r="G30" s="185"/>
      <c r="H30" s="1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86" t="s">
        <v>467</v>
      </c>
      <c r="B31" s="119">
        <f>SUM(B25:B30)</f>
        <v>1569143437.98049</v>
      </c>
      <c r="C31" s="119">
        <f>SUM(C25:C30)</f>
        <v>1739958341.2821906</v>
      </c>
      <c r="D31" s="119">
        <f>SUM(D25:D30)</f>
        <v>170814903.30170059</v>
      </c>
      <c r="E31" s="152">
        <f t="shared" si="5"/>
        <v>0.10885869269003337</v>
      </c>
      <c r="F31" s="15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6">
      <c r="A32" s="56" t="s">
        <v>483</v>
      </c>
      <c r="B32" s="15">
        <v>0</v>
      </c>
      <c r="C32" s="15">
        <f>E57</f>
        <v>199767</v>
      </c>
      <c r="D32" s="15">
        <f t="shared" ref="D32" si="8">C32-B32</f>
        <v>199767</v>
      </c>
      <c r="E32" s="180">
        <f t="shared" si="5"/>
        <v>0</v>
      </c>
      <c r="F32" s="177" t="s">
        <v>516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86" t="s">
        <v>8</v>
      </c>
      <c r="B33" s="150">
        <f>B31+B32</f>
        <v>1569143437.98049</v>
      </c>
      <c r="C33" s="150">
        <f>C31+C32</f>
        <v>1740158108.2821906</v>
      </c>
      <c r="D33" s="178">
        <f>D31+D32</f>
        <v>171014670.30170059</v>
      </c>
      <c r="E33" s="177">
        <f t="shared" si="5"/>
        <v>0.10898600227510043</v>
      </c>
      <c r="F33" s="17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B34" s="10"/>
      <c r="C34" s="10"/>
      <c r="D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50" t="s">
        <v>517</v>
      </c>
      <c r="B35" s="10"/>
      <c r="C35" s="10"/>
      <c r="D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50" t="s">
        <v>518</v>
      </c>
      <c r="B36" s="10"/>
      <c r="C36" s="10"/>
      <c r="D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B37" s="10"/>
      <c r="C37" s="10"/>
      <c r="D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88" t="s">
        <v>562</v>
      </c>
      <c r="B38" s="10">
        <f>B7+B8</f>
        <v>599602343.47176147</v>
      </c>
      <c r="C38" s="10">
        <f>C7+C8</f>
        <v>672890172.35000002</v>
      </c>
      <c r="D38" s="10">
        <f t="shared" ref="D38:D41" si="9">C38-B38</f>
        <v>73287828.878238559</v>
      </c>
      <c r="E38" s="177">
        <f t="shared" ref="E38:E43" si="10">IF(B38=0,0,D38/B38)</f>
        <v>0.1222273889956704</v>
      </c>
      <c r="F38" s="187"/>
      <c r="H38" s="150">
        <f>B38-'Sch M-2.1 with TCJA, Non-Fuel'!H38</f>
        <v>454663374.82628167</v>
      </c>
    </row>
    <row r="39" spans="1:21">
      <c r="A39" s="188" t="s">
        <v>563</v>
      </c>
      <c r="B39" s="10">
        <f>SUM(B9:B12,B20:B21,B24)</f>
        <v>453344922.71613705</v>
      </c>
      <c r="C39" s="10">
        <f>SUM(C9:C12,C20:C21,C24)</f>
        <v>495866546.24000001</v>
      </c>
      <c r="D39" s="10">
        <f t="shared" si="9"/>
        <v>42521623.523862958</v>
      </c>
      <c r="E39" s="177">
        <f t="shared" si="10"/>
        <v>9.3795301090176697E-2</v>
      </c>
      <c r="F39" s="187"/>
    </row>
    <row r="40" spans="1:21">
      <c r="A40" s="188" t="s">
        <v>564</v>
      </c>
      <c r="B40" s="10">
        <f>SUM(B13:B16)</f>
        <v>495184731.77761632</v>
      </c>
      <c r="C40" s="10">
        <f>SUM(C13:C16)</f>
        <v>550648013.79999995</v>
      </c>
      <c r="D40" s="10">
        <f t="shared" si="9"/>
        <v>55463282.02238363</v>
      </c>
      <c r="E40" s="177">
        <f t="shared" si="10"/>
        <v>0.11200523453799009</v>
      </c>
    </row>
    <row r="41" spans="1:21">
      <c r="A41" s="188" t="s">
        <v>565</v>
      </c>
      <c r="B41" s="10">
        <f>SUM(B18:B19)</f>
        <v>280505.54764</v>
      </c>
      <c r="C41" s="10">
        <f>SUM(C18:C19)</f>
        <v>288747.73000000004</v>
      </c>
      <c r="D41" s="10">
        <f t="shared" si="9"/>
        <v>8242.1823600000353</v>
      </c>
      <c r="E41" s="177">
        <f t="shared" si="10"/>
        <v>2.9383313197705551E-2</v>
      </c>
    </row>
    <row r="42" spans="1:21" ht="15.6">
      <c r="A42" s="188" t="s">
        <v>580</v>
      </c>
      <c r="B42" s="15">
        <f>B17</f>
        <v>-18175605.239999995</v>
      </c>
      <c r="C42" s="15">
        <f t="shared" ref="C42" si="11">B42+H42</f>
        <v>-18175605.239999995</v>
      </c>
      <c r="D42" s="15">
        <v>0</v>
      </c>
      <c r="E42" s="184">
        <f t="shared" si="10"/>
        <v>0</v>
      </c>
      <c r="G42" s="196">
        <v>0</v>
      </c>
      <c r="H42" s="196">
        <v>0</v>
      </c>
      <c r="I42" s="223">
        <v>0</v>
      </c>
    </row>
    <row r="43" spans="1:21" ht="15.6">
      <c r="A43" s="188"/>
      <c r="B43" s="10">
        <f>SUM(B38:B42)</f>
        <v>1530236898.273155</v>
      </c>
      <c r="C43" s="10">
        <f>SUM(C38:C42)</f>
        <v>1701517874.8800001</v>
      </c>
      <c r="D43" s="10">
        <f>SUM(D38:D42)</f>
        <v>171280976.60684514</v>
      </c>
      <c r="E43" s="177">
        <f t="shared" si="10"/>
        <v>0.11193101983106842</v>
      </c>
      <c r="G43" s="196"/>
      <c r="H43" s="196"/>
      <c r="I43" s="223"/>
    </row>
    <row r="44" spans="1:21" ht="15.6">
      <c r="A44" s="188"/>
      <c r="B44" s="15">
        <f>B43-B42</f>
        <v>1548412503.513155</v>
      </c>
      <c r="C44" s="15"/>
      <c r="D44" s="15"/>
      <c r="E44" s="224"/>
      <c r="G44" s="196"/>
      <c r="H44" s="196"/>
      <c r="I44" s="223"/>
    </row>
    <row r="45" spans="1:21" ht="15.6">
      <c r="A45" s="188"/>
      <c r="B45" s="15"/>
      <c r="C45" s="15"/>
      <c r="D45" s="15"/>
      <c r="E45" s="224"/>
      <c r="G45" s="196"/>
      <c r="H45" s="196"/>
      <c r="I45" s="223"/>
    </row>
    <row r="46" spans="1:21">
      <c r="A46" s="188" t="s">
        <v>562</v>
      </c>
      <c r="B46" s="10"/>
      <c r="C46" s="10"/>
      <c r="D46" s="10">
        <f>B38*E46</f>
        <v>73104898.292966694</v>
      </c>
      <c r="E46" s="224">
        <f>E25+0.01</f>
        <v>0.12192230248748119</v>
      </c>
      <c r="H46" s="266">
        <f>(D48-H48)*B38/(B38+B39)+D46</f>
        <v>75924734.909288853</v>
      </c>
      <c r="I46" s="267">
        <f>H46/B38</f>
        <v>0.12662514704274927</v>
      </c>
      <c r="J46" s="266"/>
    </row>
    <row r="47" spans="1:21">
      <c r="A47" s="188" t="s">
        <v>563</v>
      </c>
      <c r="B47" s="10"/>
      <c r="C47" s="10"/>
      <c r="D47" s="10">
        <f>(SUM(D38:D41)-SUM(D46,D48:D49))</f>
        <v>47697468.112098008</v>
      </c>
      <c r="E47" s="34">
        <f>D47/B39</f>
        <v>0.10521231345512143</v>
      </c>
      <c r="H47" s="266">
        <f>(D48-H48)*B39/(B39+B38)+D47</f>
        <v>49829478.813552022</v>
      </c>
      <c r="I47" s="267">
        <f>H47/B39</f>
        <v>0.10991515801038951</v>
      </c>
      <c r="J47" s="266"/>
    </row>
    <row r="48" spans="1:21">
      <c r="A48" s="188" t="s">
        <v>564</v>
      </c>
      <c r="B48" s="10"/>
      <c r="C48" s="10"/>
      <c r="D48" s="10">
        <f>B40*E48</f>
        <v>50470368.019420452</v>
      </c>
      <c r="E48" s="224">
        <f>E25-0.01</f>
        <v>0.1019223024874812</v>
      </c>
      <c r="H48" s="266">
        <f>(E25-0.02)*B40</f>
        <v>45518520.701644287</v>
      </c>
      <c r="I48" s="268">
        <f>H48/B40</f>
        <v>9.1922302487481192E-2</v>
      </c>
      <c r="J48" s="266" t="s">
        <v>578</v>
      </c>
    </row>
    <row r="49" spans="1:10" ht="15.6">
      <c r="A49" s="188" t="s">
        <v>565</v>
      </c>
      <c r="B49" s="10"/>
      <c r="C49" s="10"/>
      <c r="D49" s="15">
        <f>B41*E49</f>
        <v>8242.1823600000353</v>
      </c>
      <c r="E49" s="225">
        <f>E41</f>
        <v>2.9383313197705551E-2</v>
      </c>
      <c r="H49" s="266">
        <f>D49</f>
        <v>8242.1823600000353</v>
      </c>
      <c r="I49" s="269">
        <f>E49</f>
        <v>2.9383313197705551E-2</v>
      </c>
      <c r="J49" s="266"/>
    </row>
    <row r="50" spans="1:10">
      <c r="B50" s="10">
        <f>SUM(B38:B41)</f>
        <v>1548412503.513155</v>
      </c>
      <c r="C50" s="10"/>
      <c r="D50" s="10">
        <f>SUM(D46:D49)</f>
        <v>171280976.60684514</v>
      </c>
    </row>
    <row r="51" spans="1:10">
      <c r="B51" s="10"/>
      <c r="C51" s="10"/>
      <c r="D51" s="10"/>
    </row>
    <row r="52" spans="1:10">
      <c r="B52" s="10"/>
      <c r="C52" s="10"/>
      <c r="D52" s="10"/>
    </row>
    <row r="53" spans="1:10" ht="31.2">
      <c r="B53" s="189"/>
      <c r="C53" s="190" t="s">
        <v>503</v>
      </c>
      <c r="D53" s="191" t="s">
        <v>507</v>
      </c>
      <c r="E53" s="190" t="s">
        <v>8</v>
      </c>
      <c r="F53" s="190"/>
    </row>
    <row r="54" spans="1:10">
      <c r="B54" s="189" t="s">
        <v>515</v>
      </c>
      <c r="C54" s="192">
        <f>E54-D54</f>
        <v>29649.968000000001</v>
      </c>
      <c r="D54" s="192">
        <f>2064*(1-0.2495)</f>
        <v>1549.0319999999999</v>
      </c>
      <c r="E54" s="192">
        <v>31199</v>
      </c>
      <c r="F54" s="192"/>
    </row>
    <row r="55" spans="1:10">
      <c r="B55" s="189" t="s">
        <v>504</v>
      </c>
      <c r="C55" s="192">
        <f>E55-D55</f>
        <v>164873.2885</v>
      </c>
      <c r="D55" s="192">
        <f>4923*(1-0.2495)</f>
        <v>3694.7114999999999</v>
      </c>
      <c r="E55" s="192">
        <v>168568</v>
      </c>
      <c r="F55" s="192"/>
    </row>
    <row r="56" spans="1:10" ht="15.6">
      <c r="B56" s="189" t="s">
        <v>505</v>
      </c>
      <c r="C56" s="193">
        <v>0</v>
      </c>
      <c r="D56" s="193">
        <v>0</v>
      </c>
      <c r="E56" s="193">
        <f>SUM(C56:D56)</f>
        <v>0</v>
      </c>
      <c r="F56" s="193"/>
    </row>
    <row r="57" spans="1:10" ht="15.6">
      <c r="B57" s="189" t="s">
        <v>8</v>
      </c>
      <c r="C57" s="194">
        <f>SUM(C54:C56)</f>
        <v>194523.25649999999</v>
      </c>
      <c r="D57" s="194">
        <f>SUM(D54:D56)</f>
        <v>5243.7434999999996</v>
      </c>
      <c r="E57" s="194">
        <f>SUM(E54:E56)</f>
        <v>199767</v>
      </c>
      <c r="F57" s="194"/>
    </row>
    <row r="60" spans="1:10" ht="15.6">
      <c r="B60" s="189" t="s">
        <v>508</v>
      </c>
      <c r="C60" s="192"/>
      <c r="D60" s="192"/>
      <c r="E60" s="190" t="s">
        <v>8</v>
      </c>
      <c r="F60" s="190"/>
    </row>
    <row r="61" spans="1:10">
      <c r="B61" s="195" t="s">
        <v>509</v>
      </c>
      <c r="C61" s="192"/>
      <c r="D61" s="192"/>
      <c r="E61" s="192">
        <v>-48282</v>
      </c>
      <c r="F61" s="192"/>
    </row>
    <row r="62" spans="1:10">
      <c r="B62" s="195" t="s">
        <v>510</v>
      </c>
      <c r="C62" s="192"/>
      <c r="D62" s="192"/>
      <c r="E62" s="192">
        <v>14260</v>
      </c>
      <c r="F62" s="192"/>
    </row>
    <row r="63" spans="1:10">
      <c r="B63" s="195" t="s">
        <v>511</v>
      </c>
      <c r="C63" s="192"/>
      <c r="D63" s="192"/>
      <c r="E63" s="192">
        <v>-86814</v>
      </c>
      <c r="F63" s="192"/>
    </row>
    <row r="64" spans="1:10">
      <c r="B64" s="195" t="s">
        <v>512</v>
      </c>
      <c r="C64" s="192"/>
      <c r="D64" s="192"/>
      <c r="E64" s="192">
        <v>-337386</v>
      </c>
      <c r="F64" s="192"/>
    </row>
    <row r="65" spans="2:6" ht="15.6">
      <c r="B65" s="195" t="s">
        <v>513</v>
      </c>
      <c r="C65" s="192"/>
      <c r="D65" s="192"/>
      <c r="E65" s="196">
        <v>-794</v>
      </c>
      <c r="F65" s="196"/>
    </row>
    <row r="66" spans="2:6" ht="15.6">
      <c r="B66" s="192"/>
      <c r="C66" s="192"/>
      <c r="D66" s="192"/>
      <c r="E66" s="197">
        <f>SUM(E61:E65)</f>
        <v>-459016</v>
      </c>
      <c r="F66" s="197"/>
    </row>
    <row r="67" spans="2:6">
      <c r="B67" s="192"/>
      <c r="C67" s="192"/>
      <c r="D67" s="192"/>
      <c r="E67" s="192"/>
      <c r="F67" s="192"/>
    </row>
  </sheetData>
  <printOptions horizontalCentered="1"/>
  <pageMargins left="0.75" right="0.75" top="1" bottom="0.5" header="0.25" footer="0.25"/>
  <pageSetup scale="91" orientation="landscape" r:id="rId1"/>
  <headerFooter>
    <oddHeader xml:space="preserve">&amp;C&amp;"-,Bold"&amp;10KENTUCKY UTILILITIES COMPANY
Case No. 2018-00294
Forecast Period Revenues at Current and Proposed Rates
for the Twelve Months Ended April 30, 2020&amp;R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81"/>
  <sheetViews>
    <sheetView topLeftCell="A46" zoomScaleNormal="100" zoomScaleSheetLayoutView="100" workbookViewId="0">
      <selection activeCell="L53" sqref="L53"/>
    </sheetView>
  </sheetViews>
  <sheetFormatPr defaultColWidth="9.28515625" defaultRowHeight="13.8"/>
  <cols>
    <col min="1" max="1" width="53" style="150" customWidth="1"/>
    <col min="2" max="4" width="20.140625" style="150" customWidth="1"/>
    <col min="5" max="5" width="19.140625" style="150" customWidth="1"/>
    <col min="6" max="6" width="2.140625" style="150" bestFit="1" customWidth="1"/>
    <col min="7" max="7" width="17.42578125" style="150" bestFit="1" customWidth="1"/>
    <col min="8" max="8" width="15.85546875" style="150" customWidth="1"/>
    <col min="9" max="9" width="16.7109375" style="150" customWidth="1"/>
    <col min="10" max="10" width="11.42578125" style="150" customWidth="1"/>
    <col min="11" max="11" width="15.42578125" style="150" customWidth="1"/>
    <col min="12" max="15" width="20.140625" style="150" customWidth="1"/>
    <col min="16" max="16" width="16.42578125" style="150" customWidth="1"/>
    <col min="17" max="17" width="13.140625" style="150" customWidth="1"/>
    <col min="18" max="18" width="16.28515625" style="150" bestFit="1" customWidth="1"/>
    <col min="19" max="19" width="15.7109375" style="150" bestFit="1" customWidth="1"/>
    <col min="20" max="20" width="14.28515625" style="150" bestFit="1" customWidth="1"/>
    <col min="21" max="16384" width="9.28515625" style="150"/>
  </cols>
  <sheetData>
    <row r="1" spans="1:20">
      <c r="A1" s="113" t="s">
        <v>171</v>
      </c>
      <c r="E1" s="39" t="s">
        <v>204</v>
      </c>
      <c r="F1" s="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13" t="s">
        <v>172</v>
      </c>
      <c r="E2" s="39" t="s">
        <v>179</v>
      </c>
      <c r="F2" s="3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13" t="s">
        <v>170</v>
      </c>
      <c r="E3" s="39" t="s">
        <v>191</v>
      </c>
      <c r="F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74" customFormat="1" ht="27.6">
      <c r="A5" s="169" t="s">
        <v>167</v>
      </c>
      <c r="B5" s="169" t="s">
        <v>181</v>
      </c>
      <c r="C5" s="169" t="s">
        <v>205</v>
      </c>
      <c r="D5" s="170" t="s">
        <v>206</v>
      </c>
      <c r="E5" s="171" t="s">
        <v>207</v>
      </c>
      <c r="F5" s="172"/>
      <c r="G5" s="173"/>
      <c r="H5" s="2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74" customFormat="1" ht="14.4">
      <c r="A6" s="175"/>
      <c r="B6" s="175"/>
      <c r="C6" s="175"/>
      <c r="D6" s="175"/>
      <c r="E6" s="175"/>
      <c r="F6" s="175"/>
      <c r="G6" s="17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76" t="s">
        <v>14</v>
      </c>
      <c r="B7" s="10">
        <f>'Sch M-2.2'!E8</f>
        <v>622371122.25999999</v>
      </c>
      <c r="C7" s="10">
        <f>'Sch M-2.2'!H8</f>
        <v>672804773.73000002</v>
      </c>
      <c r="D7" s="10">
        <f>C7-B7</f>
        <v>50433651.470000029</v>
      </c>
      <c r="E7" s="177">
        <f t="shared" ref="E7:E20" si="0">IF(B7=0,0,D7/B7)</f>
        <v>8.1034690823799202E-2</v>
      </c>
      <c r="F7" s="17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76" t="s">
        <v>225</v>
      </c>
      <c r="B8" s="10">
        <f>'Sch M-2.2'!E9</f>
        <v>78992.600000000006</v>
      </c>
      <c r="C8" s="10">
        <f>'Sch M-2.2'!H9</f>
        <v>85398.62</v>
      </c>
      <c r="D8" s="10">
        <f>C8-B8</f>
        <v>6406.0199999999895</v>
      </c>
      <c r="E8" s="177">
        <f t="shared" si="0"/>
        <v>8.1096457136491121E-2</v>
      </c>
      <c r="F8" s="17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76" t="s">
        <v>16</v>
      </c>
      <c r="B9" s="10">
        <f>'Sch M-2.2'!E12</f>
        <v>236178596.19</v>
      </c>
      <c r="C9" s="10">
        <f>'Sch M-2.2'!H12</f>
        <v>251799645.25</v>
      </c>
      <c r="D9" s="10">
        <f t="shared" ref="D9:D25" si="1">C9-B9</f>
        <v>15621049.060000002</v>
      </c>
      <c r="E9" s="177">
        <f t="shared" si="0"/>
        <v>6.6140832878154823E-2</v>
      </c>
      <c r="F9" s="17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76" t="s">
        <v>180</v>
      </c>
      <c r="B10" s="10">
        <f>'Sch M-2.2'!E14</f>
        <v>12903300.33</v>
      </c>
      <c r="C10" s="10">
        <f>'Sch M-2.2'!H14</f>
        <v>13755552.35</v>
      </c>
      <c r="D10" s="10">
        <f t="shared" si="1"/>
        <v>852252.01999999955</v>
      </c>
      <c r="E10" s="177">
        <f t="shared" si="0"/>
        <v>6.6049150078180005E-2</v>
      </c>
      <c r="F10" s="17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76" t="s">
        <v>22</v>
      </c>
      <c r="B11" s="10">
        <f>'Sch M-2.2'!E16</f>
        <v>170824744.77000001</v>
      </c>
      <c r="C11" s="10">
        <f>'Sch M-2.2'!H16</f>
        <v>182116291.21000001</v>
      </c>
      <c r="D11" s="10">
        <f t="shared" si="1"/>
        <v>11291546.439999998</v>
      </c>
      <c r="E11" s="177">
        <f t="shared" si="0"/>
        <v>6.610018036440235E-2</v>
      </c>
      <c r="F11" s="17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76" t="s">
        <v>21</v>
      </c>
      <c r="B12" s="10">
        <f>'Sch M-2.2'!E17</f>
        <v>13525476.130000001</v>
      </c>
      <c r="C12" s="10">
        <f>'Sch M-2.2'!H17</f>
        <v>14419934.120000001</v>
      </c>
      <c r="D12" s="10">
        <f t="shared" si="1"/>
        <v>894457.99000000022</v>
      </c>
      <c r="E12" s="177">
        <f t="shared" si="0"/>
        <v>6.6131349566028189E-2</v>
      </c>
      <c r="F12" s="17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76" t="s">
        <v>24</v>
      </c>
      <c r="B13" s="10">
        <f>'Sch M-2.2'!E20</f>
        <v>137177941.52000001</v>
      </c>
      <c r="C13" s="10">
        <f>'Sch M-2.2'!H20</f>
        <v>145559799.41</v>
      </c>
      <c r="D13" s="10">
        <f t="shared" si="1"/>
        <v>8381857.8899999857</v>
      </c>
      <c r="E13" s="177">
        <f t="shared" si="0"/>
        <v>6.1102082427574138E-2</v>
      </c>
      <c r="F13" s="17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76" t="s">
        <v>23</v>
      </c>
      <c r="B14" s="10">
        <f>'Sch M-2.2'!E21</f>
        <v>260450405.44</v>
      </c>
      <c r="C14" s="10">
        <f>'Sch M-2.2'!H21</f>
        <v>276375798.07999998</v>
      </c>
      <c r="D14" s="10">
        <f t="shared" si="1"/>
        <v>15925392.639999986</v>
      </c>
      <c r="E14" s="177">
        <f t="shared" si="0"/>
        <v>6.1145585905677237E-2</v>
      </c>
      <c r="F14" s="17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76" t="s">
        <v>6</v>
      </c>
      <c r="B15" s="10">
        <f>'Sch M-2.2'!E24</f>
        <v>87356287.569999993</v>
      </c>
      <c r="C15" s="10">
        <f>'Sch M-2.2'!H24</f>
        <v>92703875.959999993</v>
      </c>
      <c r="D15" s="10">
        <f t="shared" si="1"/>
        <v>5347588.3900000006</v>
      </c>
      <c r="E15" s="177">
        <f t="shared" si="0"/>
        <v>6.1215838478883303E-2</v>
      </c>
      <c r="F15" s="17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76" t="s">
        <v>17</v>
      </c>
      <c r="B16" s="10">
        <f>'Sch M-2.2'!E26</f>
        <v>33930760.689999998</v>
      </c>
      <c r="C16" s="10">
        <f>'Sch M-2.2'!H26</f>
        <v>36008540.350000001</v>
      </c>
      <c r="D16" s="10">
        <f t="shared" si="1"/>
        <v>2077779.6600000039</v>
      </c>
      <c r="E16" s="177">
        <f t="shared" si="0"/>
        <v>6.1235870276623736E-2</v>
      </c>
      <c r="F16" s="17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76" t="s">
        <v>169</v>
      </c>
      <c r="B17" s="10">
        <f>'Sch M-2.2'!E28</f>
        <v>-18175605.239999995</v>
      </c>
      <c r="C17" s="10">
        <f>'Sch M-2.2'!H28</f>
        <v>-18175605.239999998</v>
      </c>
      <c r="D17" s="10">
        <f>C17-B17</f>
        <v>0</v>
      </c>
      <c r="E17" s="177">
        <f t="shared" si="0"/>
        <v>0</v>
      </c>
      <c r="F17" s="17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76" t="s">
        <v>95</v>
      </c>
      <c r="B18" s="10">
        <f>'Sch M-2.2'!E30</f>
        <v>104797.96000000002</v>
      </c>
      <c r="C18" s="10">
        <f>'Sch M-2.2'!H30</f>
        <v>104797.96000000002</v>
      </c>
      <c r="D18" s="10">
        <f t="shared" si="1"/>
        <v>0</v>
      </c>
      <c r="E18" s="177">
        <f t="shared" si="0"/>
        <v>0</v>
      </c>
      <c r="F18" s="1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76" t="s">
        <v>7</v>
      </c>
      <c r="B19" s="10">
        <f>'Sch M-2.2'!E32</f>
        <v>184345.66</v>
      </c>
      <c r="C19" s="10">
        <f>'Sch M-2.2'!H32</f>
        <v>183949.77000000002</v>
      </c>
      <c r="D19" s="10">
        <f t="shared" si="1"/>
        <v>-395.88999999998487</v>
      </c>
      <c r="E19" s="177">
        <f t="shared" si="0"/>
        <v>-2.147541743049361E-3</v>
      </c>
      <c r="F19" s="17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76" t="s">
        <v>281</v>
      </c>
      <c r="B20" s="10">
        <f>'Sch M-2.2'!E34</f>
        <v>59261.49</v>
      </c>
      <c r="C20" s="10">
        <f>'Sch M-2.2'!H34</f>
        <v>63182.07</v>
      </c>
      <c r="D20" s="10">
        <f t="shared" ref="D20:D22" si="2">C20-B20</f>
        <v>3920.5800000000017</v>
      </c>
      <c r="E20" s="177">
        <f t="shared" si="0"/>
        <v>6.6157297091247652E-2</v>
      </c>
      <c r="F20" s="17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76" t="s">
        <v>282</v>
      </c>
      <c r="B21" s="10">
        <f>'Sch M-2.2'!E35</f>
        <v>0</v>
      </c>
      <c r="C21" s="10">
        <f>'Sch M-2.2'!H35</f>
        <v>0</v>
      </c>
      <c r="D21" s="10">
        <f t="shared" si="2"/>
        <v>0</v>
      </c>
      <c r="E21" s="177">
        <f>IF(B21=0,0,D21/B21)</f>
        <v>0</v>
      </c>
      <c r="F21" s="17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76" t="s">
        <v>284</v>
      </c>
      <c r="B22" s="10">
        <f>'Sch M-2.2'!E38</f>
        <v>2925.41</v>
      </c>
      <c r="C22" s="10">
        <f>'Sch M-2.2'!H38</f>
        <v>861.72000000000014</v>
      </c>
      <c r="D22" s="10">
        <f t="shared" si="2"/>
        <v>-2063.6899999999996</v>
      </c>
      <c r="E22" s="177">
        <f t="shared" ref="E22:E24" si="3">IF(B22=0,0,D22/B22)</f>
        <v>-0.70543616108511276</v>
      </c>
      <c r="F22" s="179" t="s">
        <v>516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76" t="s">
        <v>480</v>
      </c>
      <c r="B23" s="10">
        <f>'Sch M-2.3 (2)'!G626</f>
        <v>53219.759999999995</v>
      </c>
      <c r="C23" s="10">
        <f>'Sch M-2.3 (2)'!J626</f>
        <v>48211.839999999997</v>
      </c>
      <c r="D23" s="10">
        <f t="shared" ref="D23" si="4">C23-B23</f>
        <v>-5007.9199999999983</v>
      </c>
      <c r="E23" s="177">
        <f t="shared" si="3"/>
        <v>-9.4098883572567765E-2</v>
      </c>
      <c r="F23" s="179" t="s">
        <v>516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6">
      <c r="A24" s="176" t="s">
        <v>208</v>
      </c>
      <c r="B24" s="15">
        <f>'Sch M-2.2'!E42</f>
        <v>31621500.800000001</v>
      </c>
      <c r="C24" s="15">
        <f>'Sch M-2.2'!H42</f>
        <v>33711941.240000002</v>
      </c>
      <c r="D24" s="15">
        <f t="shared" si="1"/>
        <v>2090440.4400000013</v>
      </c>
      <c r="E24" s="180">
        <f t="shared" si="3"/>
        <v>6.6108198128281156E-2</v>
      </c>
      <c r="F24" s="180"/>
      <c r="G24" s="19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56" t="s">
        <v>144</v>
      </c>
      <c r="B25" s="10">
        <f>SUM(B7:B24)</f>
        <v>1588648073.3400002</v>
      </c>
      <c r="C25" s="10">
        <f>SUM(C7:C24)</f>
        <v>1701566948.4399998</v>
      </c>
      <c r="D25" s="216">
        <f t="shared" si="1"/>
        <v>112918875.09999967</v>
      </c>
      <c r="E25" s="177">
        <f>IF(B25=0,0,D25/B25)</f>
        <v>7.1078596320327342E-2</v>
      </c>
      <c r="F25" s="177"/>
      <c r="G25" s="18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76" t="s">
        <v>469</v>
      </c>
      <c r="B26" s="26"/>
      <c r="C26" s="26"/>
      <c r="D26" s="26"/>
      <c r="E26" s="182"/>
      <c r="F26" s="182"/>
      <c r="G26" s="18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56" t="s">
        <v>160</v>
      </c>
      <c r="B27" s="10">
        <v>3803817.2532682326</v>
      </c>
      <c r="C27" s="10">
        <f>B27+E79</f>
        <v>3466431.2532682326</v>
      </c>
      <c r="D27" s="10">
        <f>C27-B27</f>
        <v>-337386</v>
      </c>
      <c r="E27" s="177">
        <f t="shared" ref="E27:E33" si="5">IF(B27=0,0,D27/B27)</f>
        <v>-8.8696690071038142E-2</v>
      </c>
      <c r="F27" s="177"/>
      <c r="G27" s="18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56" t="s">
        <v>209</v>
      </c>
      <c r="B28" s="10">
        <v>2169333.6695098151</v>
      </c>
      <c r="C28" s="10">
        <f t="shared" ref="C28" si="6">B28</f>
        <v>2169333.6695098151</v>
      </c>
      <c r="D28" s="10">
        <f t="shared" ref="D28:D30" si="7">C28-B28</f>
        <v>0</v>
      </c>
      <c r="E28" s="177">
        <f t="shared" si="5"/>
        <v>0</v>
      </c>
      <c r="F28" s="177"/>
      <c r="G28" s="18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56" t="s">
        <v>110</v>
      </c>
      <c r="B29" s="10">
        <v>10023332.529999997</v>
      </c>
      <c r="C29" s="10">
        <f>B29+E76+E80</f>
        <v>9974256.5299999975</v>
      </c>
      <c r="D29" s="10">
        <f t="shared" si="7"/>
        <v>-49076</v>
      </c>
      <c r="E29" s="177">
        <f t="shared" si="5"/>
        <v>-4.896175982699839E-3</v>
      </c>
      <c r="F29" s="177"/>
      <c r="G29" s="18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6">
      <c r="A30" s="56" t="s">
        <v>210</v>
      </c>
      <c r="B30" s="15">
        <v>22853925.389412586</v>
      </c>
      <c r="C30" s="15">
        <f>B30+E78+E77</f>
        <v>22781371.389412586</v>
      </c>
      <c r="D30" s="15">
        <f t="shared" si="7"/>
        <v>-72554</v>
      </c>
      <c r="E30" s="184">
        <f t="shared" si="5"/>
        <v>-3.1746843819491816E-3</v>
      </c>
      <c r="F30" s="184"/>
      <c r="G30" s="18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86" t="s">
        <v>467</v>
      </c>
      <c r="B31" s="119">
        <f>SUM(B25:B30)</f>
        <v>1627498482.1821909</v>
      </c>
      <c r="C31" s="119">
        <f>SUM(C25:C30)</f>
        <v>1739958341.2821906</v>
      </c>
      <c r="D31" s="119">
        <f>SUM(D25:D30)</f>
        <v>112459859.09999967</v>
      </c>
      <c r="E31" s="152">
        <f t="shared" si="5"/>
        <v>6.9099824258644263E-2</v>
      </c>
      <c r="F31" s="15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6">
      <c r="A32" s="56" t="s">
        <v>483</v>
      </c>
      <c r="B32" s="15">
        <v>0</v>
      </c>
      <c r="C32" s="15">
        <f>E72</f>
        <v>199767</v>
      </c>
      <c r="D32" s="15">
        <f t="shared" ref="D32" si="8">C32-B32</f>
        <v>199767</v>
      </c>
      <c r="E32" s="180">
        <f t="shared" si="5"/>
        <v>0</v>
      </c>
      <c r="F32" s="177" t="s">
        <v>516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86" t="s">
        <v>8</v>
      </c>
      <c r="B33" s="150">
        <f>B31+B32</f>
        <v>1627498482.1821909</v>
      </c>
      <c r="C33" s="150">
        <f>C31+C32</f>
        <v>1740158108.2821906</v>
      </c>
      <c r="D33" s="178">
        <f>D31+D32</f>
        <v>112659626.09999967</v>
      </c>
      <c r="E33" s="177">
        <f t="shared" si="5"/>
        <v>6.9222569073577753E-2</v>
      </c>
      <c r="F33" s="17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B34" s="10"/>
      <c r="C34" s="10"/>
      <c r="D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50" t="s">
        <v>517</v>
      </c>
      <c r="B35" s="10"/>
      <c r="C35" s="10"/>
      <c r="D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50" t="s">
        <v>518</v>
      </c>
      <c r="B36" s="10"/>
      <c r="C36" s="10"/>
      <c r="D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6">
      <c r="B37" s="10"/>
      <c r="C37" s="10"/>
      <c r="D37" s="10"/>
      <c r="G37" s="255" t="s">
        <v>579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50" t="s">
        <v>562</v>
      </c>
      <c r="B38" s="10">
        <f>B7+B8</f>
        <v>622450114.86000001</v>
      </c>
      <c r="C38" s="10">
        <f>C7+C8</f>
        <v>672890172.35000002</v>
      </c>
      <c r="D38" s="10">
        <f t="shared" ref="D38:D41" si="9">C38-B38</f>
        <v>50440057.49000001</v>
      </c>
      <c r="E38" s="177">
        <f t="shared" ref="E38:E43" si="10">IF(B38=0,0,D38/B38)</f>
        <v>8.103469866230946E-2</v>
      </c>
      <c r="F38" s="187"/>
      <c r="G38" s="150">
        <f>-(B38-'Sch M-2.1 with TCJA'!B38)</f>
        <v>-22847771.388238549</v>
      </c>
    </row>
    <row r="39" spans="1:20">
      <c r="A39" s="150" t="s">
        <v>563</v>
      </c>
      <c r="B39" s="10">
        <f>SUM(B9:B12,B20:B21,B24)</f>
        <v>465112879.71000004</v>
      </c>
      <c r="C39" s="10">
        <f>SUM(C9:C12,C20:C21,C24)</f>
        <v>495866546.24000001</v>
      </c>
      <c r="D39" s="10">
        <f t="shared" si="9"/>
        <v>30753666.529999971</v>
      </c>
      <c r="E39" s="177">
        <f t="shared" si="10"/>
        <v>6.6120866292017161E-2</v>
      </c>
      <c r="F39" s="187"/>
      <c r="G39" s="150">
        <f>-(B39-'Sch M-2.1 with TCJA'!B39)</f>
        <v>-11767956.993862987</v>
      </c>
    </row>
    <row r="40" spans="1:20">
      <c r="A40" s="150" t="s">
        <v>564</v>
      </c>
      <c r="B40" s="10">
        <f>SUM(B13:B16)</f>
        <v>518915395.22000003</v>
      </c>
      <c r="C40" s="10">
        <f>SUM(C13:C16)</f>
        <v>550648013.79999995</v>
      </c>
      <c r="D40" s="10">
        <f t="shared" si="9"/>
        <v>31732618.579999924</v>
      </c>
      <c r="E40" s="177">
        <f t="shared" si="10"/>
        <v>6.1151815637588709E-2</v>
      </c>
      <c r="G40" s="150">
        <f>-(B40-'Sch M-2.1 with TCJA'!B40)</f>
        <v>-23730663.442383707</v>
      </c>
    </row>
    <row r="41" spans="1:20" ht="15.6">
      <c r="A41" s="150" t="s">
        <v>565</v>
      </c>
      <c r="B41" s="10">
        <f>SUM(B18:B19)</f>
        <v>289143.62</v>
      </c>
      <c r="C41" s="10">
        <f>SUM(C18:C19)</f>
        <v>288747.73000000004</v>
      </c>
      <c r="D41" s="10">
        <f t="shared" si="9"/>
        <v>-395.88999999995576</v>
      </c>
      <c r="E41" s="177">
        <f t="shared" si="10"/>
        <v>-1.3691811702432023E-3</v>
      </c>
      <c r="G41" s="196">
        <f>-(B41-'Sch M-2.1 with TCJA'!B41)</f>
        <v>-8638.072359999991</v>
      </c>
    </row>
    <row r="42" spans="1:20" ht="15.6">
      <c r="A42" s="188" t="s">
        <v>580</v>
      </c>
      <c r="B42" s="15">
        <f>B17</f>
        <v>-18175605.239999995</v>
      </c>
      <c r="C42" s="15">
        <f t="shared" ref="C42" si="11">B42+H42</f>
        <v>-18175605.239999995</v>
      </c>
      <c r="D42" s="15">
        <v>0</v>
      </c>
      <c r="E42" s="184">
        <f t="shared" si="10"/>
        <v>0</v>
      </c>
      <c r="G42" s="196">
        <v>0</v>
      </c>
      <c r="H42" s="196"/>
    </row>
    <row r="43" spans="1:20">
      <c r="A43" s="150" t="s">
        <v>8</v>
      </c>
      <c r="B43" s="10">
        <f>SUM(B38:B42)</f>
        <v>1588591928.1700001</v>
      </c>
      <c r="C43" s="10">
        <f t="shared" ref="C43:D43" si="12">SUM(C38:C42)</f>
        <v>1701517874.8800001</v>
      </c>
      <c r="D43" s="10">
        <f t="shared" si="12"/>
        <v>112925946.7099999</v>
      </c>
      <c r="E43" s="177">
        <f t="shared" si="10"/>
        <v>7.1085559927329151E-2</v>
      </c>
      <c r="G43" s="150">
        <f>SUM(G38:G41)</f>
        <v>-58355029.896845244</v>
      </c>
      <c r="H43" s="150" t="s">
        <v>592</v>
      </c>
    </row>
    <row r="44" spans="1:20">
      <c r="B44" s="10"/>
      <c r="C44" s="10" t="s">
        <v>577</v>
      </c>
      <c r="D44" s="10"/>
    </row>
    <row r="45" spans="1:20" ht="14.4" thickBot="1"/>
    <row r="46" spans="1:20" ht="14.4" thickTop="1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7"/>
    </row>
    <row r="47" spans="1:20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258"/>
    </row>
    <row r="48" spans="1:20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258"/>
    </row>
    <row r="49" spans="1:11" ht="15.6">
      <c r="A49" s="254"/>
      <c r="B49" s="62"/>
      <c r="C49" s="62"/>
      <c r="D49" s="62"/>
      <c r="E49" s="62"/>
      <c r="F49" s="62"/>
      <c r="G49" s="62"/>
      <c r="H49" s="62"/>
      <c r="I49" s="62"/>
      <c r="J49" s="62"/>
      <c r="K49" s="258"/>
    </row>
    <row r="50" spans="1:11" ht="15.6">
      <c r="A50" s="254"/>
      <c r="B50" s="62"/>
      <c r="C50" s="62"/>
      <c r="D50" s="62"/>
      <c r="E50" s="62"/>
      <c r="F50" s="62"/>
      <c r="G50" s="62"/>
      <c r="H50" s="62"/>
      <c r="I50" s="62"/>
      <c r="J50" s="62"/>
      <c r="K50" s="258"/>
    </row>
    <row r="51" spans="1:1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258"/>
    </row>
    <row r="52" spans="1:11" ht="46.8">
      <c r="A52" s="62"/>
      <c r="B52" s="246" t="s">
        <v>606</v>
      </c>
      <c r="C52" s="247" t="s">
        <v>583</v>
      </c>
      <c r="D52" s="246" t="s">
        <v>607</v>
      </c>
      <c r="E52" s="246" t="s">
        <v>603</v>
      </c>
      <c r="F52" s="62"/>
      <c r="G52" s="248" t="s">
        <v>582</v>
      </c>
      <c r="H52" s="249" t="s">
        <v>589</v>
      </c>
      <c r="I52" s="249" t="s">
        <v>590</v>
      </c>
      <c r="J52" s="249" t="s">
        <v>608</v>
      </c>
      <c r="K52" s="258"/>
    </row>
    <row r="53" spans="1:11">
      <c r="A53" s="92" t="s">
        <v>562</v>
      </c>
      <c r="B53" s="119">
        <f>B38</f>
        <v>622450114.86000001</v>
      </c>
      <c r="C53" s="62">
        <f>G38</f>
        <v>-22847771.388238549</v>
      </c>
      <c r="D53" s="119">
        <f>C53+B53</f>
        <v>599602343.47176147</v>
      </c>
      <c r="E53" s="119">
        <f>B53+I53</f>
        <v>672707241.76472819</v>
      </c>
      <c r="F53" s="62"/>
      <c r="G53" s="119">
        <f>'Sch M-2.1 with TCJA'!D46</f>
        <v>73104898.292966694</v>
      </c>
      <c r="H53" s="250">
        <f>'Sch M-2.1 with TCJA'!E46</f>
        <v>0.12192230248748119</v>
      </c>
      <c r="I53" s="62">
        <f>G53+C53</f>
        <v>50257126.904728144</v>
      </c>
      <c r="J53" s="252">
        <f>I53/B53</f>
        <v>8.0740810717067429E-2</v>
      </c>
      <c r="K53" s="258"/>
    </row>
    <row r="54" spans="1:11">
      <c r="A54" s="92" t="s">
        <v>563</v>
      </c>
      <c r="B54" s="119">
        <f>B39</f>
        <v>465112879.71000004</v>
      </c>
      <c r="C54" s="62">
        <f>G39</f>
        <v>-11767956.993862987</v>
      </c>
      <c r="D54" s="119">
        <f t="shared" ref="D54:D57" si="13">C54+B54</f>
        <v>453344922.71613705</v>
      </c>
      <c r="E54" s="119">
        <f>B54+I54</f>
        <v>501042390.82823503</v>
      </c>
      <c r="F54" s="62"/>
      <c r="G54" s="119">
        <f>'Sch M-2.1 with TCJA'!D47</f>
        <v>47697468.112098008</v>
      </c>
      <c r="H54" s="250">
        <f>'Sch M-2.1 with TCJA'!E47</f>
        <v>0.10521231345512143</v>
      </c>
      <c r="I54" s="62">
        <f>G54+C54</f>
        <v>35929511.118235022</v>
      </c>
      <c r="J54" s="252">
        <f>I54/B54</f>
        <v>7.7249013488160628E-2</v>
      </c>
      <c r="K54" s="258"/>
    </row>
    <row r="55" spans="1:11">
      <c r="A55" s="92" t="s">
        <v>564</v>
      </c>
      <c r="B55" s="119">
        <f>B40</f>
        <v>518915395.22000003</v>
      </c>
      <c r="C55" s="62">
        <f>G40</f>
        <v>-23730663.442383707</v>
      </c>
      <c r="D55" s="119">
        <f t="shared" si="13"/>
        <v>495184731.77761632</v>
      </c>
      <c r="E55" s="119">
        <f>B55+I55</f>
        <v>545655099.79703677</v>
      </c>
      <c r="F55" s="62"/>
      <c r="G55" s="119">
        <f>'Sch M-2.1 with TCJA'!D48</f>
        <v>50470368.019420452</v>
      </c>
      <c r="H55" s="250">
        <f>'Sch M-2.1 with TCJA'!E48</f>
        <v>0.1019223024874812</v>
      </c>
      <c r="I55" s="62">
        <f>G55+C55</f>
        <v>26739704.577036746</v>
      </c>
      <c r="J55" s="252">
        <f>I55/B55</f>
        <v>5.1529988941068409E-2</v>
      </c>
      <c r="K55" s="258"/>
    </row>
    <row r="56" spans="1:11" ht="15.6">
      <c r="A56" s="92" t="s">
        <v>565</v>
      </c>
      <c r="B56" s="146">
        <f>B41</f>
        <v>289143.62</v>
      </c>
      <c r="C56" s="251">
        <f>G41</f>
        <v>-8638.072359999991</v>
      </c>
      <c r="D56" s="146">
        <f t="shared" si="13"/>
        <v>280505.54764</v>
      </c>
      <c r="E56" s="146">
        <f>B56+I56</f>
        <v>288747.73000000004</v>
      </c>
      <c r="F56" s="62"/>
      <c r="G56" s="146">
        <f>'Sch M-2.1 with TCJA'!D49</f>
        <v>8242.1823600000353</v>
      </c>
      <c r="H56" s="270">
        <f>'Sch M-2.1 with TCJA'!E49</f>
        <v>2.9383313197705551E-2</v>
      </c>
      <c r="I56" s="251">
        <f>G56+C56</f>
        <v>-395.88999999995576</v>
      </c>
      <c r="J56" s="253">
        <f>I56/B56</f>
        <v>-1.3691811702432023E-3</v>
      </c>
      <c r="K56" s="258"/>
    </row>
    <row r="57" spans="1:11">
      <c r="A57" s="92" t="s">
        <v>593</v>
      </c>
      <c r="B57" s="119">
        <f>SUM(B53:B56)</f>
        <v>1606767533.4100001</v>
      </c>
      <c r="C57" s="62">
        <f>SUM(C53:C56)</f>
        <v>-58355029.896845244</v>
      </c>
      <c r="D57" s="119">
        <f t="shared" si="13"/>
        <v>1548412503.5131547</v>
      </c>
      <c r="E57" s="119">
        <f>SUM(E53:E56)</f>
        <v>1719693480.1199999</v>
      </c>
      <c r="F57" s="62"/>
      <c r="G57" s="119">
        <f>SUM(G53:G56)</f>
        <v>171280976.60684514</v>
      </c>
      <c r="H57" s="252">
        <f>G57/(B57+C57)</f>
        <v>0.11061714899500616</v>
      </c>
      <c r="I57" s="62">
        <f>SUM(I53:I56)</f>
        <v>112925946.7099999</v>
      </c>
      <c r="J57" s="252">
        <f>I57/B57</f>
        <v>7.028144666972462E-2</v>
      </c>
      <c r="K57" s="258"/>
    </row>
    <row r="58" spans="1:1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258"/>
    </row>
    <row r="59" spans="1:11">
      <c r="A59" s="264" t="s">
        <v>284</v>
      </c>
      <c r="B59" s="62">
        <f>B22</f>
        <v>2925.41</v>
      </c>
      <c r="C59" s="62">
        <f>'Sch M-2.1 with TCJA'!L22</f>
        <v>-14.304855212022055</v>
      </c>
      <c r="D59" s="62">
        <f>C59+B59</f>
        <v>2911.1051447879777</v>
      </c>
      <c r="E59" s="62">
        <f>C22</f>
        <v>861.72000000000014</v>
      </c>
      <c r="F59" s="62"/>
      <c r="G59" s="62">
        <f>E59-D59</f>
        <v>-2049.3851447879774</v>
      </c>
      <c r="H59" s="252">
        <f>G59/D59</f>
        <v>-0.70398870630186006</v>
      </c>
      <c r="I59" s="62">
        <f t="shared" ref="I59:I60" si="14">G59+C59</f>
        <v>-2063.6899999999996</v>
      </c>
      <c r="J59" s="252">
        <f t="shared" ref="J59:J62" si="15">I59/B59</f>
        <v>-0.70543616108511276</v>
      </c>
      <c r="K59" s="258"/>
    </row>
    <row r="60" spans="1:11">
      <c r="A60" s="264" t="s">
        <v>480</v>
      </c>
      <c r="B60" s="62">
        <f>B23</f>
        <v>53219.759999999995</v>
      </c>
      <c r="C60" s="62">
        <v>0</v>
      </c>
      <c r="D60" s="62">
        <f>B60</f>
        <v>53219.759999999995</v>
      </c>
      <c r="E60" s="62">
        <f>C23</f>
        <v>48211.839999999997</v>
      </c>
      <c r="F60" s="271"/>
      <c r="G60" s="62">
        <f>E60-D60</f>
        <v>-5007.9199999999983</v>
      </c>
      <c r="H60" s="252">
        <f>G60/D60</f>
        <v>-9.4098883572567765E-2</v>
      </c>
      <c r="I60" s="62">
        <f t="shared" si="14"/>
        <v>-5007.9199999999983</v>
      </c>
      <c r="J60" s="252">
        <f t="shared" si="15"/>
        <v>-9.4098883572567765E-2</v>
      </c>
      <c r="K60" s="258"/>
    </row>
    <row r="61" spans="1:11" ht="15.6">
      <c r="A61" s="264" t="s">
        <v>11</v>
      </c>
      <c r="B61" s="251">
        <f>B17</f>
        <v>-18175605.239999995</v>
      </c>
      <c r="C61" s="251">
        <v>0</v>
      </c>
      <c r="D61" s="251">
        <f>B61</f>
        <v>-18175605.239999995</v>
      </c>
      <c r="E61" s="251">
        <f>D61</f>
        <v>-18175605.239999995</v>
      </c>
      <c r="F61" s="259"/>
      <c r="G61" s="251">
        <v>0</v>
      </c>
      <c r="H61" s="253">
        <v>0</v>
      </c>
      <c r="I61" s="251">
        <v>0</v>
      </c>
      <c r="J61" s="253">
        <v>0</v>
      </c>
      <c r="K61" s="258"/>
    </row>
    <row r="62" spans="1:11">
      <c r="A62" s="265" t="s">
        <v>144</v>
      </c>
      <c r="B62" s="62">
        <f>B60+B59+B57+B61</f>
        <v>1588648073.3400002</v>
      </c>
      <c r="C62" s="62">
        <f t="shared" ref="C62:E62" si="16">C60+C59+C57+C61</f>
        <v>-58355044.201700456</v>
      </c>
      <c r="D62" s="62">
        <f t="shared" si="16"/>
        <v>1530293029.1382995</v>
      </c>
      <c r="E62" s="62">
        <f t="shared" si="16"/>
        <v>1701566948.4399998</v>
      </c>
      <c r="F62" s="62">
        <f t="shared" ref="F62" si="17">F60+F59+F57</f>
        <v>0</v>
      </c>
      <c r="G62" s="62">
        <f>G60+G59+G57+G61</f>
        <v>171273919.30170035</v>
      </c>
      <c r="H62" s="252">
        <f>G62/D62</f>
        <v>0.11192230248748102</v>
      </c>
      <c r="I62" s="62">
        <f>I60+I59+I57+I61</f>
        <v>112918875.0999999</v>
      </c>
      <c r="J62" s="252">
        <f t="shared" si="15"/>
        <v>7.1078596320327495E-2</v>
      </c>
      <c r="K62" s="258"/>
    </row>
    <row r="63" spans="1:11">
      <c r="A63" s="62"/>
      <c r="B63" s="62"/>
      <c r="C63" s="62"/>
      <c r="D63" s="62"/>
      <c r="E63" s="62"/>
      <c r="F63" s="260"/>
      <c r="G63" s="62"/>
      <c r="H63" s="62"/>
      <c r="I63" s="62"/>
      <c r="J63" s="62"/>
      <c r="K63" s="258"/>
    </row>
    <row r="64" spans="1:11">
      <c r="A64" s="62"/>
      <c r="B64" s="62"/>
      <c r="C64" s="62"/>
      <c r="D64" s="62"/>
      <c r="E64" s="62"/>
      <c r="F64" s="260"/>
      <c r="G64" s="62"/>
      <c r="H64" s="62"/>
      <c r="I64" s="62"/>
      <c r="J64" s="62"/>
      <c r="K64" s="258"/>
    </row>
    <row r="65" spans="1:11">
      <c r="A65" s="62"/>
      <c r="B65" s="62"/>
      <c r="C65" s="62"/>
      <c r="D65" s="62"/>
      <c r="E65" s="62"/>
      <c r="F65" s="260"/>
      <c r="G65" s="62"/>
      <c r="H65" s="62"/>
      <c r="I65" s="62"/>
      <c r="J65" s="62"/>
      <c r="K65" s="258"/>
    </row>
    <row r="66" spans="1:11">
      <c r="A66" s="62"/>
      <c r="B66" s="62"/>
      <c r="C66" s="62"/>
      <c r="D66" s="62"/>
      <c r="E66" s="62"/>
      <c r="F66" s="260"/>
      <c r="G66" s="62"/>
      <c r="H66" s="62"/>
      <c r="I66" s="62"/>
      <c r="J66" s="62"/>
      <c r="K66" s="258"/>
    </row>
    <row r="67" spans="1:11" ht="14.4" thickBot="1">
      <c r="A67" s="261"/>
      <c r="B67" s="261"/>
      <c r="C67" s="261"/>
      <c r="D67" s="261"/>
      <c r="E67" s="261"/>
      <c r="F67" s="262"/>
      <c r="G67" s="261"/>
      <c r="H67" s="261"/>
      <c r="I67" s="261"/>
      <c r="J67" s="261"/>
      <c r="K67" s="263"/>
    </row>
    <row r="68" spans="1:11" ht="31.8" thickTop="1">
      <c r="B68" s="189"/>
      <c r="C68" s="190" t="s">
        <v>503</v>
      </c>
      <c r="D68" s="191" t="s">
        <v>507</v>
      </c>
      <c r="E68" s="190" t="s">
        <v>8</v>
      </c>
      <c r="F68" s="196"/>
    </row>
    <row r="69" spans="1:11" ht="15.6">
      <c r="B69" s="189" t="s">
        <v>515</v>
      </c>
      <c r="C69" s="192">
        <f>E69-D69</f>
        <v>29649.968000000001</v>
      </c>
      <c r="D69" s="192">
        <f>2064*(1-0.2495)</f>
        <v>1549.0319999999999</v>
      </c>
      <c r="E69" s="192">
        <v>31199</v>
      </c>
      <c r="F69" s="197"/>
    </row>
    <row r="70" spans="1:11">
      <c r="B70" s="189" t="s">
        <v>504</v>
      </c>
      <c r="C70" s="192">
        <f>E70-D70</f>
        <v>164873.2885</v>
      </c>
      <c r="D70" s="192">
        <f>4923*(1-0.2495)</f>
        <v>3694.7114999999999</v>
      </c>
      <c r="E70" s="192">
        <v>168568</v>
      </c>
      <c r="F70" s="192"/>
    </row>
    <row r="71" spans="1:11" ht="15.6">
      <c r="B71" s="189" t="s">
        <v>505</v>
      </c>
      <c r="C71" s="193">
        <v>0</v>
      </c>
      <c r="D71" s="193">
        <v>0</v>
      </c>
      <c r="E71" s="193">
        <f>SUM(C71:D71)</f>
        <v>0</v>
      </c>
    </row>
    <row r="72" spans="1:11" ht="15.6">
      <c r="B72" s="189" t="s">
        <v>8</v>
      </c>
      <c r="C72" s="194">
        <f>SUM(C69:C71)</f>
        <v>194523.25649999999</v>
      </c>
      <c r="D72" s="194">
        <f>SUM(D69:D71)</f>
        <v>5243.7434999999996</v>
      </c>
      <c r="E72" s="194">
        <f>SUM(E69:E71)</f>
        <v>199767</v>
      </c>
    </row>
    <row r="75" spans="1:11" ht="15.6">
      <c r="B75" s="189" t="s">
        <v>508</v>
      </c>
      <c r="C75" s="192"/>
      <c r="D75" s="192"/>
      <c r="E75" s="190" t="s">
        <v>8</v>
      </c>
    </row>
    <row r="76" spans="1:11">
      <c r="B76" s="195" t="s">
        <v>509</v>
      </c>
      <c r="C76" s="192"/>
      <c r="D76" s="192"/>
      <c r="E76" s="192">
        <v>-48282</v>
      </c>
    </row>
    <row r="77" spans="1:11">
      <c r="B77" s="195" t="s">
        <v>510</v>
      </c>
      <c r="C77" s="192"/>
      <c r="D77" s="192"/>
      <c r="E77" s="192">
        <v>14260</v>
      </c>
    </row>
    <row r="78" spans="1:11">
      <c r="B78" s="195" t="s">
        <v>511</v>
      </c>
      <c r="C78" s="192"/>
      <c r="D78" s="192"/>
      <c r="E78" s="192">
        <v>-86814</v>
      </c>
    </row>
    <row r="79" spans="1:11">
      <c r="B79" s="195" t="s">
        <v>512</v>
      </c>
      <c r="C79" s="192"/>
      <c r="D79" s="192"/>
      <c r="E79" s="192">
        <v>-337386</v>
      </c>
    </row>
    <row r="80" spans="1:11" ht="15.6">
      <c r="B80" s="195" t="s">
        <v>513</v>
      </c>
      <c r="C80" s="192"/>
      <c r="D80" s="192"/>
      <c r="E80" s="196">
        <v>-794</v>
      </c>
    </row>
    <row r="81" spans="2:5" ht="15.6">
      <c r="B81" s="192"/>
      <c r="C81" s="192"/>
      <c r="D81" s="192"/>
      <c r="E81" s="197">
        <f>SUM(E76:E80)</f>
        <v>-459016</v>
      </c>
    </row>
  </sheetData>
  <printOptions horizontalCentered="1"/>
  <pageMargins left="0.75" right="0.75" top="1" bottom="0.5" header="0.25" footer="0.25"/>
  <pageSetup scale="76" orientation="landscape" r:id="rId1"/>
  <headerFooter>
    <oddHeader xml:space="preserve">&amp;C&amp;"-,Bold"&amp;10KENTUCKY UTILILITIES COMPANY
Case No. 2018-00294
KIUC PROPOSED REVENUE INCREASES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45"/>
  <sheetViews>
    <sheetView view="pageBreakPreview" topLeftCell="A4" zoomScaleNormal="100" zoomScaleSheetLayoutView="100" workbookViewId="0">
      <selection activeCell="E8" sqref="E8"/>
    </sheetView>
  </sheetViews>
  <sheetFormatPr defaultColWidth="9.28515625" defaultRowHeight="13.8"/>
  <cols>
    <col min="1" max="1" width="50.85546875" style="22" customWidth="1"/>
    <col min="2" max="5" width="18.42578125" style="22" customWidth="1"/>
    <col min="6" max="7" width="18.42578125" style="29" customWidth="1"/>
    <col min="8" max="8" width="18.42578125" style="22" customWidth="1"/>
    <col min="9" max="9" width="18.42578125" style="29" customWidth="1"/>
    <col min="10" max="10" width="18.42578125" style="22" customWidth="1"/>
    <col min="11" max="11" width="11.42578125" style="22" customWidth="1"/>
    <col min="12" max="12" width="9.28515625" style="22" customWidth="1"/>
    <col min="13" max="13" width="12.85546875" style="22" customWidth="1"/>
    <col min="14" max="14" width="9.28515625" style="22" customWidth="1"/>
    <col min="15" max="15" width="9.28515625" style="22"/>
    <col min="16" max="16" width="9.28515625" style="22" customWidth="1"/>
    <col min="17" max="16384" width="9.28515625" style="22"/>
  </cols>
  <sheetData>
    <row r="1" spans="1:14">
      <c r="A1" s="113" t="s">
        <v>171</v>
      </c>
      <c r="K1" s="8" t="s">
        <v>195</v>
      </c>
    </row>
    <row r="2" spans="1:14">
      <c r="A2" s="113" t="s">
        <v>172</v>
      </c>
      <c r="K2" s="8" t="s">
        <v>179</v>
      </c>
    </row>
    <row r="3" spans="1:14">
      <c r="A3" s="113" t="s">
        <v>170</v>
      </c>
      <c r="K3" s="8" t="s">
        <v>191</v>
      </c>
    </row>
    <row r="4" spans="1:14">
      <c r="A4" s="87"/>
    </row>
    <row r="5" spans="1:14">
      <c r="A5" s="30"/>
      <c r="B5" s="23"/>
      <c r="C5" s="23"/>
      <c r="D5" s="23"/>
      <c r="E5" s="23"/>
      <c r="F5" s="31"/>
      <c r="G5" s="31"/>
      <c r="H5" s="23"/>
      <c r="I5" s="31"/>
      <c r="J5" s="23"/>
    </row>
    <row r="6" spans="1:14" ht="55.2">
      <c r="A6" s="49" t="s">
        <v>167</v>
      </c>
      <c r="B6" s="50" t="s">
        <v>175</v>
      </c>
      <c r="C6" s="50" t="s">
        <v>226</v>
      </c>
      <c r="D6" s="50" t="s">
        <v>196</v>
      </c>
      <c r="E6" s="50" t="s">
        <v>197</v>
      </c>
      <c r="F6" s="51" t="s">
        <v>198</v>
      </c>
      <c r="G6" s="51" t="s">
        <v>199</v>
      </c>
      <c r="H6" s="50" t="s">
        <v>200</v>
      </c>
      <c r="I6" s="51" t="s">
        <v>201</v>
      </c>
      <c r="J6" s="50" t="s">
        <v>202</v>
      </c>
      <c r="K6" s="52" t="s">
        <v>203</v>
      </c>
    </row>
    <row r="7" spans="1:14">
      <c r="B7" s="24"/>
      <c r="C7" s="24"/>
      <c r="D7" s="24"/>
      <c r="E7" s="32"/>
      <c r="H7" s="32"/>
      <c r="I7" s="33"/>
      <c r="J7" s="32"/>
    </row>
    <row r="8" spans="1:14">
      <c r="A8" s="35" t="s">
        <v>285</v>
      </c>
      <c r="B8" s="26">
        <f>'Sch M-2.3 (2)'!C10</f>
        <v>5236339</v>
      </c>
      <c r="C8" s="26">
        <f>'Sch M-2.3 (2)'!E12</f>
        <v>5964632817.777586</v>
      </c>
      <c r="D8" s="26">
        <f>ROUND(C8/B8,0)</f>
        <v>1139</v>
      </c>
      <c r="E8" s="10">
        <f>'Sch M-2.3 (2)'!G33</f>
        <v>622371122.25999999</v>
      </c>
      <c r="F8" s="29">
        <f>ROUND(E8/C8*D8,2)</f>
        <v>118.85</v>
      </c>
      <c r="G8" s="10">
        <f>'Sch M-2.3 (2)'!J35</f>
        <v>50433651.470000029</v>
      </c>
      <c r="H8" s="10">
        <f>'Sch M-2.3 (2)'!J33</f>
        <v>672804773.73000002</v>
      </c>
      <c r="I8" s="29">
        <f>ROUND(H8/C8*D8,2)</f>
        <v>128.47999999999999</v>
      </c>
      <c r="J8" s="29">
        <f>I8-F8</f>
        <v>9.6299999999999955</v>
      </c>
      <c r="K8" s="34">
        <f>J8/F8</f>
        <v>8.1026503996634372E-2</v>
      </c>
      <c r="L8" s="27"/>
      <c r="N8" s="27"/>
    </row>
    <row r="9" spans="1:14" ht="15.6">
      <c r="A9" s="35" t="s">
        <v>300</v>
      </c>
      <c r="B9" s="25">
        <f>+'Sch M-2.3 (2)'!C47</f>
        <v>738</v>
      </c>
      <c r="C9" s="25">
        <f>+'Sch M-2.3 (2)'!E53+'Sch M-2.3 (2)'!E57+'Sch M-2.3 (2)'!E49</f>
        <v>842740.50923666055</v>
      </c>
      <c r="D9" s="25">
        <f>ROUND(C9/B9,0)</f>
        <v>1142</v>
      </c>
      <c r="E9" s="15">
        <f>+'Sch M-2.3 (2)'!G83</f>
        <v>78992.600000000006</v>
      </c>
      <c r="F9" s="36">
        <f>ROUND(E9/C9*D9,2)</f>
        <v>107.04</v>
      </c>
      <c r="G9" s="15">
        <f>+'Sch M-2.3 (2)'!J85</f>
        <v>6406.0199999999895</v>
      </c>
      <c r="H9" s="15">
        <f>+'Sch M-2.3 (2)'!J83</f>
        <v>85398.62</v>
      </c>
      <c r="I9" s="36">
        <f>ROUND(H9/C9*D9,2)</f>
        <v>115.72</v>
      </c>
      <c r="J9" s="36">
        <f>I9-F9</f>
        <v>8.6799999999999926</v>
      </c>
      <c r="K9" s="37">
        <f>J9/F9</f>
        <v>8.109118086696554E-2</v>
      </c>
      <c r="L9" s="27"/>
      <c r="N9" s="27"/>
    </row>
    <row r="10" spans="1:14">
      <c r="A10" s="22" t="s">
        <v>245</v>
      </c>
      <c r="B10" s="26">
        <f>SUM(B8:B9)</f>
        <v>5237077</v>
      </c>
      <c r="C10" s="26">
        <f>SUM(C8:C9)</f>
        <v>5965475558.2868223</v>
      </c>
      <c r="D10" s="26">
        <f>ROUND(C10/B10,0)</f>
        <v>1139</v>
      </c>
      <c r="E10" s="10">
        <f>SUM(E8:E9)</f>
        <v>622450114.86000001</v>
      </c>
      <c r="F10" s="29">
        <f>ROUND(E10/C10*D10,2)</f>
        <v>118.85</v>
      </c>
      <c r="G10" s="10">
        <f>SUM(G8:G9)</f>
        <v>50440057.490000032</v>
      </c>
      <c r="H10" s="10">
        <f>SUM(H8:H9)</f>
        <v>672890172.35000002</v>
      </c>
      <c r="I10" s="29">
        <f>ROUND(H10/C10*D10,2)</f>
        <v>128.47999999999999</v>
      </c>
      <c r="J10" s="29">
        <f t="shared" ref="J10" si="0">I10-F10</f>
        <v>9.6299999999999955</v>
      </c>
      <c r="K10" s="34">
        <f t="shared" ref="K10" si="1">J10/F10</f>
        <v>8.1026503996634372E-2</v>
      </c>
      <c r="L10" s="27"/>
      <c r="N10" s="27"/>
    </row>
    <row r="11" spans="1:14">
      <c r="A11" s="150"/>
      <c r="B11" s="26"/>
      <c r="C11" s="26"/>
      <c r="D11" s="26"/>
      <c r="E11" s="10"/>
      <c r="G11" s="10"/>
      <c r="H11" s="10"/>
      <c r="J11" s="29"/>
      <c r="K11" s="34"/>
      <c r="L11" s="27"/>
      <c r="N11" s="27"/>
    </row>
    <row r="12" spans="1:14">
      <c r="A12" s="22" t="s">
        <v>15</v>
      </c>
      <c r="B12" s="26">
        <f>'Sch M-2.3 (2)'!C97+'Sch M-2.3 (2)'!C104</f>
        <v>1013270</v>
      </c>
      <c r="C12" s="26">
        <f>'Sch M-2.3 (2)'!E99+'Sch M-2.3 (2)'!E106</f>
        <v>1740266836.2620306</v>
      </c>
      <c r="D12" s="26">
        <f>ROUND(C12/B12,0)</f>
        <v>1717</v>
      </c>
      <c r="E12" s="10">
        <f>'Sch M-2.3 (2)'!G127</f>
        <v>236178596.19</v>
      </c>
      <c r="F12" s="29">
        <f>ROUND(E12/C12*D12,2)</f>
        <v>233.02</v>
      </c>
      <c r="G12" s="10">
        <f>'Sch M-2.3 (2)'!J129</f>
        <v>15621049.060000002</v>
      </c>
      <c r="H12" s="10">
        <f>'Sch M-2.3 (2)'!J127</f>
        <v>251799645.25</v>
      </c>
      <c r="I12" s="29">
        <f>ROUND(H12/C12*D12,2)</f>
        <v>248.43</v>
      </c>
      <c r="J12" s="29">
        <f t="shared" ref="J12" si="2">I12-F12</f>
        <v>15.409999999999997</v>
      </c>
      <c r="K12" s="34">
        <f t="shared" ref="K12" si="3">J12/F12</f>
        <v>6.6131662518238765E-2</v>
      </c>
      <c r="L12" s="27"/>
    </row>
    <row r="13" spans="1:14">
      <c r="B13" s="26"/>
      <c r="C13" s="26"/>
      <c r="D13" s="26"/>
      <c r="E13" s="26"/>
      <c r="H13" s="26"/>
      <c r="J13" s="26"/>
    </row>
    <row r="14" spans="1:14">
      <c r="A14" s="22" t="s">
        <v>89</v>
      </c>
      <c r="B14" s="26">
        <f>'Sch M-2.3 (2)'!C141+'Sch M-2.3 (2)'!C148</f>
        <v>6696</v>
      </c>
      <c r="C14" s="26">
        <f>'Sch M-2.3 (2)'!E143+'Sch M-2.3 (2)'!E150</f>
        <v>132208261.17822182</v>
      </c>
      <c r="D14" s="26">
        <f>ROUND(C14/B14,0)</f>
        <v>19744</v>
      </c>
      <c r="E14" s="10">
        <f>'Sch M-2.3 (2)'!G171</f>
        <v>12903300.33</v>
      </c>
      <c r="F14" s="29">
        <f>ROUND(E14/C14*D14,2)</f>
        <v>1926.98</v>
      </c>
      <c r="G14" s="10">
        <f>'Sch M-2.3 (2)'!J173</f>
        <v>852252.01999999955</v>
      </c>
      <c r="H14" s="10">
        <f>'Sch M-2.3 (2)'!J171</f>
        <v>13755552.35</v>
      </c>
      <c r="I14" s="29">
        <f>ROUND(H14/C14*D14,2)</f>
        <v>2054.2600000000002</v>
      </c>
      <c r="J14" s="29">
        <f t="shared" ref="J14" si="4">I14-F14</f>
        <v>127.2800000000002</v>
      </c>
      <c r="K14" s="34">
        <f t="shared" ref="K14" si="5">J14/F14</f>
        <v>6.6051541790781529E-2</v>
      </c>
      <c r="L14" s="27"/>
    </row>
    <row r="15" spans="1:14">
      <c r="B15" s="26"/>
      <c r="C15" s="26"/>
      <c r="D15" s="26"/>
      <c r="E15" s="26"/>
      <c r="H15" s="26"/>
      <c r="J15" s="26"/>
    </row>
    <row r="16" spans="1:14">
      <c r="A16" s="35" t="s">
        <v>286</v>
      </c>
      <c r="B16" s="26">
        <f>'Sch M-2.3 (2)'!C185</f>
        <v>53636</v>
      </c>
      <c r="C16" s="26">
        <f>'Sch M-2.3 (2)'!E187</f>
        <v>1808874932.0823293</v>
      </c>
      <c r="D16" s="26">
        <f>ROUND(C16/B16,0)</f>
        <v>33725</v>
      </c>
      <c r="E16" s="10">
        <f>'Sch M-2.3 (2)'!G209</f>
        <v>170824744.77000001</v>
      </c>
      <c r="F16" s="29">
        <f>ROUND(E16/C16*D16,2)</f>
        <v>3184.89</v>
      </c>
      <c r="G16" s="10">
        <f>'Sch M-2.3 (2)'!J211</f>
        <v>11291546.439999998</v>
      </c>
      <c r="H16" s="10">
        <f>'Sch M-2.3 (2)'!J209</f>
        <v>182116291.21000001</v>
      </c>
      <c r="I16" s="29">
        <f>ROUND(H16/C16*D16,2)</f>
        <v>3395.41</v>
      </c>
      <c r="J16" s="29">
        <f t="shared" ref="J16:J18" si="6">I16-F16</f>
        <v>210.51999999999998</v>
      </c>
      <c r="K16" s="34">
        <f t="shared" ref="K16:K18" si="7">J16/F16</f>
        <v>6.6099614115401162E-2</v>
      </c>
      <c r="L16" s="27"/>
    </row>
    <row r="17" spans="1:12" ht="15.6">
      <c r="A17" s="35" t="s">
        <v>287</v>
      </c>
      <c r="B17" s="25">
        <f>'Sch M-2.3 (2)'!C223</f>
        <v>2472</v>
      </c>
      <c r="C17" s="25">
        <f>'Sch M-2.3 (2)'!E225</f>
        <v>144252626.72296855</v>
      </c>
      <c r="D17" s="25">
        <f>ROUND(C17/B17,0)</f>
        <v>58355</v>
      </c>
      <c r="E17" s="15">
        <f>'Sch M-2.3 (2)'!G247</f>
        <v>13525476.130000001</v>
      </c>
      <c r="F17" s="36">
        <f>ROUND(E17/C17*D17,2)</f>
        <v>5471.51</v>
      </c>
      <c r="G17" s="15">
        <f>'Sch M-2.3 (2)'!J249</f>
        <v>894457.99000000022</v>
      </c>
      <c r="H17" s="15">
        <f>'Sch M-2.3 (2)'!J247</f>
        <v>14419934.120000001</v>
      </c>
      <c r="I17" s="36">
        <f>ROUND(H17/C17*D17,2)</f>
        <v>5833.34</v>
      </c>
      <c r="J17" s="36">
        <f t="shared" si="6"/>
        <v>361.82999999999993</v>
      </c>
      <c r="K17" s="37">
        <f t="shared" si="7"/>
        <v>6.6129825221922275E-2</v>
      </c>
      <c r="L17" s="27"/>
    </row>
    <row r="18" spans="1:12">
      <c r="A18" s="28" t="s">
        <v>246</v>
      </c>
      <c r="B18" s="26">
        <f>SUM(B16:B17)</f>
        <v>56108</v>
      </c>
      <c r="C18" s="26">
        <f>SUM(C16:C17)</f>
        <v>1953127558.8052979</v>
      </c>
      <c r="D18" s="26">
        <f>ROUND(C18/B18,0)</f>
        <v>34810</v>
      </c>
      <c r="E18" s="10">
        <f>SUM(E16:E17)</f>
        <v>184350220.90000001</v>
      </c>
      <c r="F18" s="29">
        <f>ROUND(E18/C18*D18,2)</f>
        <v>3285.62</v>
      </c>
      <c r="G18" s="10">
        <f>SUM(G16:G17)</f>
        <v>12186004.429999998</v>
      </c>
      <c r="H18" s="10">
        <f>SUM(H16:H17)</f>
        <v>196536225.33000001</v>
      </c>
      <c r="I18" s="29">
        <f>ROUND(H18/C18*D18,2)</f>
        <v>3502.81</v>
      </c>
      <c r="J18" s="29">
        <f t="shared" si="6"/>
        <v>217.19000000000005</v>
      </c>
      <c r="K18" s="34">
        <f t="shared" si="7"/>
        <v>6.610320122229596E-2</v>
      </c>
    </row>
    <row r="19" spans="1:12">
      <c r="B19" s="26"/>
      <c r="C19" s="26"/>
      <c r="D19" s="26"/>
      <c r="E19" s="26"/>
      <c r="H19" s="26"/>
      <c r="J19" s="26"/>
    </row>
    <row r="20" spans="1:12">
      <c r="A20" s="35" t="s">
        <v>288</v>
      </c>
      <c r="B20" s="26">
        <f>'Sch M-2.3 (2)'!C261</f>
        <v>8832</v>
      </c>
      <c r="C20" s="26">
        <f>'Sch M-2.3 (2)'!E263</f>
        <v>1838229887.4507535</v>
      </c>
      <c r="D20" s="26">
        <f>ROUND(C20/B20,0)</f>
        <v>208133</v>
      </c>
      <c r="E20" s="10">
        <f>'Sch M-2.3 (2)'!G290</f>
        <v>137177941.52000001</v>
      </c>
      <c r="F20" s="29">
        <f>ROUND(E20/C20*D20,2)</f>
        <v>15531.93</v>
      </c>
      <c r="G20" s="10">
        <f>'Sch M-2.3 (2)'!J292</f>
        <v>8381857.8899999857</v>
      </c>
      <c r="H20" s="10">
        <f>'Sch M-2.3 (2)'!J290</f>
        <v>145559799.41</v>
      </c>
      <c r="I20" s="29">
        <f>ROUND(H20/C20*D20,2)</f>
        <v>16480.96</v>
      </c>
      <c r="J20" s="29">
        <f t="shared" ref="J20:J22" si="8">I20-F20</f>
        <v>949.02999999999884</v>
      </c>
      <c r="K20" s="34">
        <f t="shared" ref="K20:K22" si="9">J20/F20</f>
        <v>6.110187207900105E-2</v>
      </c>
      <c r="L20" s="27"/>
    </row>
    <row r="21" spans="1:12" ht="15.6">
      <c r="A21" s="35" t="s">
        <v>289</v>
      </c>
      <c r="B21" s="25">
        <f>'Sch M-2.3 (2)'!C304</f>
        <v>3112</v>
      </c>
      <c r="C21" s="25">
        <f>'Sch M-2.3 (2)'!E306</f>
        <v>4029931451.0785847</v>
      </c>
      <c r="D21" s="25">
        <f>ROUND(C21/B21,0)</f>
        <v>1294965</v>
      </c>
      <c r="E21" s="15">
        <f>'Sch M-2.3 (2)'!G330</f>
        <v>260450405.44</v>
      </c>
      <c r="F21" s="36">
        <f>ROUND(E21/C21*D21,2)</f>
        <v>83692.28</v>
      </c>
      <c r="G21" s="15">
        <f>'Sch M-2.3 (2)'!J332</f>
        <v>15925392.639999986</v>
      </c>
      <c r="H21" s="15">
        <f>'Sch M-2.3 (2)'!J330</f>
        <v>276375798.07999998</v>
      </c>
      <c r="I21" s="36">
        <f>ROUND(H21/C21*D21,2)</f>
        <v>88809.7</v>
      </c>
      <c r="J21" s="36">
        <f t="shared" si="8"/>
        <v>5117.4199999999983</v>
      </c>
      <c r="K21" s="37">
        <f t="shared" si="9"/>
        <v>6.1145663614373971E-2</v>
      </c>
      <c r="L21" s="27"/>
    </row>
    <row r="22" spans="1:12">
      <c r="A22" s="28" t="s">
        <v>290</v>
      </c>
      <c r="B22" s="26">
        <f>SUM(B20:B21)</f>
        <v>11944</v>
      </c>
      <c r="C22" s="26">
        <f>SUM(C20:C21)</f>
        <v>5868161338.5293379</v>
      </c>
      <c r="D22" s="26">
        <f>ROUND(C22/B22,0)</f>
        <v>491306</v>
      </c>
      <c r="E22" s="10">
        <f>SUM(E20:E21)</f>
        <v>397628346.96000004</v>
      </c>
      <c r="F22" s="29">
        <f>ROUND(E22/C22*D22,2)</f>
        <v>33291.040000000001</v>
      </c>
      <c r="G22" s="10">
        <f>SUM(G20:G21)</f>
        <v>24307250.529999971</v>
      </c>
      <c r="H22" s="10">
        <f>SUM(H20:H21)</f>
        <v>421935597.49000001</v>
      </c>
      <c r="I22" s="29">
        <f>ROUND(H22/C22*D22,2)</f>
        <v>35326.14</v>
      </c>
      <c r="J22" s="29">
        <f t="shared" si="8"/>
        <v>2035.0999999999985</v>
      </c>
      <c r="K22" s="34">
        <f t="shared" si="9"/>
        <v>6.1130562457646219E-2</v>
      </c>
    </row>
    <row r="23" spans="1:12">
      <c r="B23" s="26"/>
      <c r="C23" s="26"/>
      <c r="D23" s="26"/>
      <c r="E23" s="26"/>
      <c r="H23" s="26"/>
      <c r="J23" s="26"/>
    </row>
    <row r="24" spans="1:12">
      <c r="A24" s="22" t="s">
        <v>301</v>
      </c>
      <c r="B24" s="26">
        <f>'Sch M-2.3 (2)'!C344</f>
        <v>300</v>
      </c>
      <c r="C24" s="26">
        <f>'Sch M-2.3 (2)'!E346</f>
        <v>1472660547.5768931</v>
      </c>
      <c r="D24" s="26">
        <f>ROUND(C24/B24,0)</f>
        <v>4908868</v>
      </c>
      <c r="E24" s="10">
        <f>'Sch M-2.3 (2)'!G368</f>
        <v>87356287.569999993</v>
      </c>
      <c r="F24" s="29">
        <f>ROUND(E24/C24*D24,2)</f>
        <v>291187.59999999998</v>
      </c>
      <c r="G24" s="10">
        <f>'Sch M-2.3 (2)'!J370</f>
        <v>5347588.3900000006</v>
      </c>
      <c r="H24" s="10">
        <f>'Sch M-2.3 (2)'!J368</f>
        <v>92703875.959999993</v>
      </c>
      <c r="I24" s="29">
        <f>ROUND(H24/C24*D24,2)</f>
        <v>309012.89</v>
      </c>
      <c r="J24" s="29">
        <f t="shared" ref="J24" si="10">I24-F24</f>
        <v>17825.290000000037</v>
      </c>
      <c r="K24" s="34">
        <f t="shared" ref="K24" si="11">J24/F24</f>
        <v>6.1215827871791376E-2</v>
      </c>
      <c r="L24" s="27"/>
    </row>
    <row r="25" spans="1:12">
      <c r="B25" s="26"/>
      <c r="C25" s="26"/>
      <c r="D25" s="26"/>
      <c r="E25" s="26"/>
      <c r="H25" s="26"/>
      <c r="J25" s="26"/>
    </row>
    <row r="26" spans="1:12">
      <c r="A26" s="22" t="s">
        <v>292</v>
      </c>
      <c r="B26" s="26">
        <f>'Sch M-2.3 (2)'!C383+'Sch M-2.3 (2)'!C392</f>
        <v>12</v>
      </c>
      <c r="C26" s="26">
        <f>'Sch M-2.3 (2)'!E385+'Sch M-2.3 (2)'!E394</f>
        <v>622487993.88829482</v>
      </c>
      <c r="D26" s="26">
        <f>ROUND(C26/B26,0)</f>
        <v>51873999</v>
      </c>
      <c r="E26" s="10">
        <f>'Sch M-2.3 (2)'!G414</f>
        <v>33930760.689999998</v>
      </c>
      <c r="F26" s="40">
        <f>ROUND(E26/C26*D26,2)</f>
        <v>2827563.36</v>
      </c>
      <c r="G26" s="10">
        <f>'Sch M-2.3 (2)'!J416</f>
        <v>2077779.6600000039</v>
      </c>
      <c r="H26" s="10">
        <f>'Sch M-2.3 (2)'!J414</f>
        <v>36008540.350000001</v>
      </c>
      <c r="I26" s="40">
        <f>ROUND(H26/C26*D26,2)</f>
        <v>3000711.67</v>
      </c>
      <c r="J26" s="29">
        <f t="shared" ref="J26" si="12">I26-F26</f>
        <v>173148.31000000006</v>
      </c>
      <c r="K26" s="34">
        <f t="shared" ref="K26" si="13">J26/F26</f>
        <v>6.1235872712680807E-2</v>
      </c>
    </row>
    <row r="27" spans="1:12">
      <c r="B27" s="26"/>
      <c r="C27" s="26"/>
      <c r="D27" s="26"/>
      <c r="E27" s="26"/>
      <c r="H27" s="26"/>
      <c r="J27" s="26"/>
    </row>
    <row r="28" spans="1:12">
      <c r="A28" s="22" t="s">
        <v>192</v>
      </c>
      <c r="B28" s="26">
        <v>108</v>
      </c>
      <c r="C28" s="26">
        <v>0</v>
      </c>
      <c r="D28" s="26">
        <v>0</v>
      </c>
      <c r="E28" s="10">
        <f>'Sch M-2.3 (1)'!C33</f>
        <v>-18175605.239999995</v>
      </c>
      <c r="F28" s="40">
        <f>E28/B28</f>
        <v>-168292.64111111106</v>
      </c>
      <c r="G28" s="10">
        <f>'Sch M-2.3 (2)'!J440</f>
        <v>0</v>
      </c>
      <c r="H28" s="10">
        <f>'Sch M-2.3 (2)'!J438</f>
        <v>-18175605.239999998</v>
      </c>
      <c r="I28" s="40">
        <f>H28/B28</f>
        <v>-168292.64111111109</v>
      </c>
      <c r="J28" s="29">
        <f>I28-F28</f>
        <v>0</v>
      </c>
      <c r="K28" s="34">
        <f>-J28/F28</f>
        <v>0</v>
      </c>
      <c r="L28" s="27"/>
    </row>
    <row r="29" spans="1:12">
      <c r="C29" s="26"/>
      <c r="D29" s="26"/>
      <c r="E29" s="26"/>
      <c r="H29" s="26"/>
      <c r="J29" s="26"/>
    </row>
    <row r="30" spans="1:12">
      <c r="A30" s="22" t="s">
        <v>293</v>
      </c>
      <c r="B30" s="26">
        <f>'Sch M-2.3 (2)'!C452</f>
        <v>372</v>
      </c>
      <c r="C30" s="26">
        <f>'Sch M-2.3 (2)'!E454</f>
        <v>1329000</v>
      </c>
      <c r="D30" s="26">
        <f>ROUND(C30/B30,0)</f>
        <v>3573</v>
      </c>
      <c r="E30" s="10">
        <f>'Sch M-2.3 (2)'!G470</f>
        <v>104797.96000000002</v>
      </c>
      <c r="F30" s="29">
        <f>ROUND(E30/C30*D30,2)</f>
        <v>281.75</v>
      </c>
      <c r="G30" s="10">
        <f>'Sch M-2.3 (2)'!J472</f>
        <v>0</v>
      </c>
      <c r="H30" s="10">
        <f>'Sch M-2.3 (2)'!J470</f>
        <v>104797.96000000002</v>
      </c>
      <c r="I30" s="29">
        <f>ROUND(H30/C30*D30,2)</f>
        <v>281.75</v>
      </c>
      <c r="J30" s="29">
        <f t="shared" ref="J30:J32" si="14">I30-F30</f>
        <v>0</v>
      </c>
      <c r="K30" s="34">
        <f t="shared" ref="K30:K32" si="15">J30/F30</f>
        <v>0</v>
      </c>
      <c r="L30" s="27"/>
    </row>
    <row r="31" spans="1:12">
      <c r="B31" s="26"/>
      <c r="C31" s="26"/>
      <c r="D31" s="26"/>
      <c r="E31" s="10"/>
      <c r="G31" s="10"/>
      <c r="H31" s="10"/>
      <c r="J31" s="29"/>
      <c r="K31" s="34"/>
      <c r="L31" s="27"/>
    </row>
    <row r="32" spans="1:12">
      <c r="A32" s="22" t="s">
        <v>294</v>
      </c>
      <c r="B32" s="26">
        <f>'Sch M-2.3 (2)'!C484</f>
        <v>9180</v>
      </c>
      <c r="C32" s="26">
        <f>'Sch M-2.3 (2)'!E486</f>
        <v>1569682</v>
      </c>
      <c r="D32" s="26">
        <f>ROUND(C32/B32,1)</f>
        <v>171</v>
      </c>
      <c r="E32" s="10">
        <f>'Sch M-2.3 (2)'!G502</f>
        <v>184345.66</v>
      </c>
      <c r="F32" s="29">
        <f>ROUND(E32/C32*D32,2)</f>
        <v>20.079999999999998</v>
      </c>
      <c r="G32" s="10">
        <f>'Sch M-2.3 (2)'!J504</f>
        <v>-395.88999999998487</v>
      </c>
      <c r="H32" s="10">
        <f>'Sch M-2.3 (2)'!J502</f>
        <v>183949.77000000002</v>
      </c>
      <c r="I32" s="29">
        <f>ROUND(H32/C32*D32,2)</f>
        <v>20.04</v>
      </c>
      <c r="J32" s="29">
        <f t="shared" si="14"/>
        <v>-3.9999999999999147E-2</v>
      </c>
      <c r="K32" s="34">
        <f t="shared" si="15"/>
        <v>-1.9920318725099181E-3</v>
      </c>
      <c r="L32" s="27"/>
    </row>
    <row r="33" spans="1:16">
      <c r="B33" s="26"/>
      <c r="C33" s="26"/>
      <c r="D33" s="26"/>
      <c r="E33" s="10"/>
      <c r="H33" s="10"/>
      <c r="J33" s="10"/>
      <c r="K33" s="34"/>
    </row>
    <row r="34" spans="1:16">
      <c r="A34" s="35" t="s">
        <v>295</v>
      </c>
      <c r="B34" s="26">
        <f>'Sch M-2.3 (2)'!C516</f>
        <v>72</v>
      </c>
      <c r="C34" s="26">
        <f>'Sch M-2.3 (2)'!E518</f>
        <v>374708.75543567527</v>
      </c>
      <c r="D34" s="26">
        <f>ROUND(C34/B34,0)</f>
        <v>5204</v>
      </c>
      <c r="E34" s="10">
        <f>'Sch M-2.3 (2)'!G537</f>
        <v>59261.49</v>
      </c>
      <c r="F34" s="29">
        <f>ROUND(E34/C34*D34,2)</f>
        <v>823.03</v>
      </c>
      <c r="G34" s="29">
        <f>'Sch M-2.3 (2)'!J539</f>
        <v>3920.5800000000017</v>
      </c>
      <c r="H34" s="10">
        <f>'Sch M-2.3 (2)'!J537</f>
        <v>63182.07</v>
      </c>
      <c r="I34" s="29">
        <f>ROUND(H34/C34*D34,2)</f>
        <v>877.48</v>
      </c>
      <c r="J34" s="29">
        <f t="shared" ref="J34:J36" si="16">I34-F34</f>
        <v>54.450000000000045</v>
      </c>
      <c r="K34" s="34">
        <f t="shared" ref="K34:K36" si="17">J34/F34</f>
        <v>6.6157977230477685E-2</v>
      </c>
    </row>
    <row r="35" spans="1:16" ht="15.6">
      <c r="A35" s="35" t="s">
        <v>296</v>
      </c>
      <c r="B35" s="25">
        <f>'Sch M-2.3 (2)'!C551</f>
        <v>0</v>
      </c>
      <c r="C35" s="25">
        <f>'Sch M-2.3 (2)'!E553</f>
        <v>0</v>
      </c>
      <c r="D35" s="25">
        <f>IF(B35=0,0,ROUND(C35/B35,0))</f>
        <v>0</v>
      </c>
      <c r="E35" s="15">
        <f>'Sch M-2.3 (2)'!G572</f>
        <v>0</v>
      </c>
      <c r="F35" s="36">
        <f>IF(C35=0,0,ROUND(E35/C35*D35,2))</f>
        <v>0</v>
      </c>
      <c r="G35" s="36">
        <f>'Sch M-2.3 (2)'!J574</f>
        <v>0</v>
      </c>
      <c r="H35" s="15">
        <f>'Sch M-2.3 (2)'!J572</f>
        <v>0</v>
      </c>
      <c r="I35" s="36">
        <f>IF(C35=0,0,ROUND(H35/C35*D35,2))</f>
        <v>0</v>
      </c>
      <c r="J35" s="36">
        <f t="shared" si="16"/>
        <v>0</v>
      </c>
      <c r="K35" s="37">
        <f>IF(F35=0,0,J35/F35)</f>
        <v>0</v>
      </c>
    </row>
    <row r="36" spans="1:16">
      <c r="A36" s="22" t="s">
        <v>297</v>
      </c>
      <c r="B36" s="26">
        <f>SUM(B34:B35)</f>
        <v>72</v>
      </c>
      <c r="C36" s="26">
        <f>SUM(C34:C35)</f>
        <v>374708.75543567527</v>
      </c>
      <c r="D36" s="26">
        <f>ROUND(C36/B36,0)</f>
        <v>5204</v>
      </c>
      <c r="E36" s="10">
        <f>SUM(E34:E35)</f>
        <v>59261.49</v>
      </c>
      <c r="F36" s="29">
        <f>ROUND(E36/C36*D36,2)</f>
        <v>823.03</v>
      </c>
      <c r="G36" s="10">
        <f>SUM(G34:G35)</f>
        <v>3920.5800000000017</v>
      </c>
      <c r="H36" s="10">
        <f>SUM(H34:H35)</f>
        <v>63182.07</v>
      </c>
      <c r="I36" s="29">
        <f>ROUND(H36/C36*D36,2)</f>
        <v>877.48</v>
      </c>
      <c r="J36" s="29">
        <f t="shared" si="16"/>
        <v>54.450000000000045</v>
      </c>
      <c r="K36" s="34">
        <f t="shared" si="17"/>
        <v>6.6157977230477685E-2</v>
      </c>
    </row>
    <row r="37" spans="1:16">
      <c r="A37" s="198"/>
      <c r="B37" s="26"/>
      <c r="C37" s="26"/>
      <c r="D37" s="26"/>
      <c r="E37" s="10"/>
      <c r="H37" s="10"/>
      <c r="J37" s="10"/>
      <c r="K37" s="34"/>
    </row>
    <row r="38" spans="1:16">
      <c r="A38" s="22" t="s">
        <v>298</v>
      </c>
      <c r="B38" s="26">
        <v>1030.0749899358473</v>
      </c>
      <c r="C38" s="26">
        <f>'Sch M-2.3 (2)'!E586</f>
        <v>4800.2869839000186</v>
      </c>
      <c r="D38" s="26">
        <f>ROUND(C38/B38,0)</f>
        <v>5</v>
      </c>
      <c r="E38" s="10">
        <f>'Sch M-2.3 (2)'!G610</f>
        <v>2925.41</v>
      </c>
      <c r="F38" s="29">
        <f>ROUND(E38/C38*D38,2)</f>
        <v>3.05</v>
      </c>
      <c r="G38" s="29">
        <f>'Sch M-2.3 (2)'!J612</f>
        <v>-2063.6899999999996</v>
      </c>
      <c r="H38" s="10">
        <f>'Sch M-2.3 (2)'!J610</f>
        <v>861.72000000000014</v>
      </c>
      <c r="I38" s="40">
        <f>ROUND(H38/C38*D38,2)</f>
        <v>0.9</v>
      </c>
      <c r="J38" s="29">
        <f t="shared" ref="J38" si="18">I38-F38</f>
        <v>-2.15</v>
      </c>
      <c r="K38" s="34">
        <f t="shared" ref="K38" si="19">J38/F38</f>
        <v>-0.70491803278688525</v>
      </c>
    </row>
    <row r="39" spans="1:16">
      <c r="B39" s="26"/>
      <c r="C39" s="26"/>
      <c r="D39" s="26"/>
      <c r="E39" s="10"/>
      <c r="H39" s="10"/>
      <c r="J39" s="10"/>
      <c r="K39" s="34"/>
    </row>
    <row r="40" spans="1:16">
      <c r="A40" s="22" t="s">
        <v>480</v>
      </c>
      <c r="B40" s="26">
        <f>'Sch M-2.3 (2)'!D624</f>
        <v>8488</v>
      </c>
      <c r="C40" s="26">
        <v>0</v>
      </c>
      <c r="D40" s="26">
        <v>0</v>
      </c>
      <c r="E40" s="10">
        <f>'Sch M-2.3 (2)'!G626</f>
        <v>53219.759999999995</v>
      </c>
      <c r="F40" s="29">
        <f>IF(C40=0,0,ROUND(E40/C40*D40,2))</f>
        <v>0</v>
      </c>
      <c r="G40" s="29">
        <f>'Sch M-2.3 (2)'!J630</f>
        <v>-5007.9200000000055</v>
      </c>
      <c r="H40" s="10">
        <f>'Sch M-2.3 (2)'!J626</f>
        <v>48211.839999999997</v>
      </c>
      <c r="I40" s="40">
        <f>IF(C40=0,0,ROUND(H40/C40*D40,2))</f>
        <v>0</v>
      </c>
      <c r="J40" s="29">
        <f t="shared" ref="J40" si="20">I40-F40</f>
        <v>0</v>
      </c>
      <c r="K40" s="34">
        <f>IF(F40=0,0,J40/F40)</f>
        <v>0</v>
      </c>
    </row>
    <row r="41" spans="1:16">
      <c r="B41" s="26"/>
      <c r="C41" s="26"/>
      <c r="D41" s="26"/>
      <c r="E41" s="10"/>
      <c r="H41" s="10"/>
      <c r="J41" s="10"/>
      <c r="K41" s="34"/>
    </row>
    <row r="42" spans="1:16">
      <c r="A42" s="22" t="s">
        <v>299</v>
      </c>
      <c r="B42" s="26">
        <v>2074560</v>
      </c>
      <c r="C42" s="26">
        <v>123001492.00000034</v>
      </c>
      <c r="D42" s="26">
        <f>ROUND(C42/B42,0)</f>
        <v>59</v>
      </c>
      <c r="E42" s="10">
        <f>'Sch M-2.3 (3)'!F294</f>
        <v>31621500.800000001</v>
      </c>
      <c r="F42" s="29">
        <f>ROUND(E42/C42*D42,2)</f>
        <v>15.17</v>
      </c>
      <c r="G42" s="10">
        <f>'Sch M-2.3 (3)'!H295</f>
        <v>2090440.4400000013</v>
      </c>
      <c r="H42" s="10">
        <f>'Sch M-2.3 (3)'!H294</f>
        <v>33711941.240000002</v>
      </c>
      <c r="I42" s="29">
        <f>ROUND(H42/C42*D42,2)</f>
        <v>16.170000000000002</v>
      </c>
      <c r="J42" s="29">
        <f t="shared" ref="J42" si="21">I42-F42</f>
        <v>1.0000000000000018</v>
      </c>
      <c r="K42" s="34">
        <f t="shared" ref="K42" si="22">J42/F42</f>
        <v>6.5919578114700186E-2</v>
      </c>
      <c r="P42" s="38"/>
    </row>
    <row r="43" spans="1:16">
      <c r="B43" s="26"/>
      <c r="C43" s="26"/>
      <c r="D43" s="26"/>
      <c r="P43" s="38"/>
    </row>
    <row r="45" spans="1:16">
      <c r="B45" s="27"/>
    </row>
  </sheetData>
  <printOptions horizontalCentered="1"/>
  <pageMargins left="0.75" right="0.75" top="1.75" bottom="0.5" header="0.75" footer="0.25"/>
  <pageSetup scale="65" orientation="landscape" r:id="rId1"/>
  <headerFooter>
    <oddHeader>&amp;C&amp;"-,Bold"&amp;10KENTUCKY UTILITIES COMPANY
Case No. 2018-00294
Average Bill Comparison at Current and Proposed Rates
 for the Twelve Months Ended April 30,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8" tint="0.59999389629810485"/>
  </sheetPr>
  <dimension ref="A1:AY67"/>
  <sheetViews>
    <sheetView view="pageBreakPreview" zoomScaleNormal="100" zoomScaleSheetLayoutView="100" workbookViewId="0">
      <selection activeCell="H13" sqref="H13"/>
    </sheetView>
  </sheetViews>
  <sheetFormatPr defaultColWidth="9.28515625" defaultRowHeight="13.8"/>
  <cols>
    <col min="1" max="1" width="60.85546875" style="150" customWidth="1"/>
    <col min="2" max="2" width="15.42578125" style="150" hidden="1" customWidth="1"/>
    <col min="3" max="3" width="20.85546875" style="192" customWidth="1"/>
    <col min="4" max="4" width="19.7109375" style="192" customWidth="1"/>
    <col min="5" max="5" width="15.42578125" style="192" customWidth="1"/>
    <col min="6" max="7" width="17.85546875" style="192" customWidth="1"/>
    <col min="8" max="8" width="20.42578125" style="192" bestFit="1" customWidth="1"/>
    <col min="9" max="9" width="17.85546875" style="192" customWidth="1"/>
    <col min="10" max="10" width="20.140625" style="192" customWidth="1"/>
    <col min="11" max="13" width="22.140625" style="192" customWidth="1"/>
    <col min="14" max="17" width="19.85546875" style="192" customWidth="1"/>
    <col min="18" max="18" width="2.7109375" style="192" customWidth="1"/>
    <col min="19" max="19" width="20.85546875" style="192" customWidth="1"/>
    <col min="20" max="20" width="13.85546875" style="192" customWidth="1"/>
    <col min="21" max="22" width="9.28515625" style="192" customWidth="1"/>
    <col min="23" max="23" width="14.140625" style="192" bestFit="1" customWidth="1"/>
    <col min="24" max="24" width="12.85546875" style="192" bestFit="1" customWidth="1"/>
    <col min="25" max="25" width="14.140625" style="192" bestFit="1" customWidth="1"/>
    <col min="26" max="26" width="10.7109375" style="192" bestFit="1" customWidth="1"/>
    <col min="27" max="39" width="9.28515625" style="192" customWidth="1"/>
    <col min="40" max="40" width="10.7109375" style="192" bestFit="1" customWidth="1"/>
    <col min="41" max="41" width="9.28515625" style="192"/>
    <col min="42" max="51" width="9.28515625" style="192" customWidth="1"/>
    <col min="52" max="16384" width="9.28515625" style="192"/>
  </cols>
  <sheetData>
    <row r="1" spans="1:51">
      <c r="A1" s="199" t="s">
        <v>171</v>
      </c>
      <c r="B1" s="199"/>
      <c r="J1" s="8" t="s">
        <v>174</v>
      </c>
      <c r="T1" s="8" t="s">
        <v>174</v>
      </c>
    </row>
    <row r="2" spans="1:51" ht="12.75" customHeight="1">
      <c r="A2" s="200" t="s">
        <v>172</v>
      </c>
      <c r="B2" s="200"/>
      <c r="J2" s="8" t="s">
        <v>538</v>
      </c>
      <c r="L2" s="150"/>
      <c r="M2" s="201"/>
      <c r="T2" s="8" t="s">
        <v>537</v>
      </c>
    </row>
    <row r="3" spans="1:51">
      <c r="A3" s="200" t="s">
        <v>170</v>
      </c>
      <c r="B3" s="200"/>
      <c r="J3" s="9" t="s">
        <v>191</v>
      </c>
      <c r="L3" s="150"/>
      <c r="M3" s="150"/>
      <c r="T3" s="9" t="s">
        <v>191</v>
      </c>
    </row>
    <row r="4" spans="1:51">
      <c r="A4" s="202"/>
      <c r="B4" s="202"/>
      <c r="K4" s="150"/>
      <c r="L4" s="150"/>
      <c r="M4" s="150"/>
    </row>
    <row r="5" spans="1:51"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150" customFormat="1">
      <c r="A6" s="203"/>
      <c r="B6" s="203"/>
      <c r="C6" s="204"/>
      <c r="D6" s="204"/>
      <c r="E6" s="204"/>
      <c r="F6" s="204"/>
      <c r="G6" s="204"/>
      <c r="H6" s="204"/>
      <c r="I6" s="204" t="s">
        <v>100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150" customFormat="1">
      <c r="A7" s="62"/>
      <c r="B7" s="62"/>
      <c r="C7" s="71"/>
      <c r="D7" s="71" t="s">
        <v>100</v>
      </c>
      <c r="E7" s="71"/>
      <c r="F7" s="71"/>
      <c r="G7" s="71" t="s">
        <v>100</v>
      </c>
      <c r="H7" s="71"/>
      <c r="I7" s="71" t="s">
        <v>101</v>
      </c>
      <c r="J7" s="71" t="s">
        <v>106</v>
      </c>
      <c r="K7" s="71" t="s">
        <v>106</v>
      </c>
      <c r="L7" s="71"/>
      <c r="M7" s="71"/>
      <c r="N7" s="71"/>
      <c r="O7" s="71"/>
      <c r="P7" s="71"/>
      <c r="Q7" s="71" t="s">
        <v>139</v>
      </c>
      <c r="R7" s="71"/>
      <c r="S7" s="71"/>
      <c r="T7" s="6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206" customFormat="1">
      <c r="A8" s="71"/>
      <c r="B8" s="71"/>
      <c r="C8" s="71" t="s">
        <v>102</v>
      </c>
      <c r="D8" s="71" t="s">
        <v>103</v>
      </c>
      <c r="E8" s="71" t="s">
        <v>100</v>
      </c>
      <c r="F8" s="71" t="s">
        <v>100</v>
      </c>
      <c r="G8" s="71" t="s">
        <v>103</v>
      </c>
      <c r="H8" s="71" t="s">
        <v>136</v>
      </c>
      <c r="I8" s="71" t="s">
        <v>127</v>
      </c>
      <c r="J8" s="71" t="s">
        <v>137</v>
      </c>
      <c r="K8" s="71" t="s">
        <v>137</v>
      </c>
      <c r="L8" s="71" t="s">
        <v>212</v>
      </c>
      <c r="M8" s="71" t="s">
        <v>212</v>
      </c>
      <c r="N8" s="71" t="s">
        <v>212</v>
      </c>
      <c r="O8" s="71" t="s">
        <v>212</v>
      </c>
      <c r="P8" s="71" t="s">
        <v>211</v>
      </c>
      <c r="Q8" s="71" t="s">
        <v>140</v>
      </c>
      <c r="R8" s="71"/>
      <c r="S8" s="71"/>
      <c r="T8" s="71" t="s">
        <v>107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206" customFormat="1">
      <c r="A9" s="71"/>
      <c r="B9" s="71"/>
      <c r="C9" s="71" t="s">
        <v>104</v>
      </c>
      <c r="D9" s="71" t="s">
        <v>122</v>
      </c>
      <c r="E9" s="71" t="s">
        <v>103</v>
      </c>
      <c r="F9" s="71" t="s">
        <v>103</v>
      </c>
      <c r="G9" s="71" t="s">
        <v>193</v>
      </c>
      <c r="H9" s="71" t="s">
        <v>227</v>
      </c>
      <c r="I9" s="71" t="s">
        <v>105</v>
      </c>
      <c r="J9" s="117" t="s">
        <v>138</v>
      </c>
      <c r="K9" s="117" t="s">
        <v>138</v>
      </c>
      <c r="L9" s="117" t="s">
        <v>122</v>
      </c>
      <c r="M9" s="117" t="s">
        <v>9</v>
      </c>
      <c r="N9" s="71" t="s">
        <v>10</v>
      </c>
      <c r="O9" s="71" t="s">
        <v>312</v>
      </c>
      <c r="P9" s="71" t="s">
        <v>237</v>
      </c>
      <c r="Q9" s="71" t="s">
        <v>141</v>
      </c>
      <c r="R9" s="71"/>
      <c r="S9" s="71" t="s">
        <v>108</v>
      </c>
      <c r="T9" s="71" t="s">
        <v>108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206" customFormat="1">
      <c r="A10" s="71"/>
      <c r="B10" s="71"/>
      <c r="C10" s="117" t="s">
        <v>135</v>
      </c>
      <c r="D10" s="71" t="s">
        <v>123</v>
      </c>
      <c r="E10" s="71" t="s">
        <v>9</v>
      </c>
      <c r="F10" s="71" t="s">
        <v>10</v>
      </c>
      <c r="G10" s="71" t="s">
        <v>311</v>
      </c>
      <c r="H10" s="71"/>
      <c r="I10" s="71" t="s">
        <v>10</v>
      </c>
      <c r="J10" s="71" t="s">
        <v>94</v>
      </c>
      <c r="K10" s="71" t="s">
        <v>94</v>
      </c>
      <c r="L10" s="71" t="s">
        <v>123</v>
      </c>
      <c r="M10" s="71"/>
      <c r="N10" s="71"/>
      <c r="O10" s="71" t="s">
        <v>128</v>
      </c>
      <c r="P10" s="71" t="s">
        <v>123</v>
      </c>
      <c r="Q10" s="71" t="s">
        <v>142</v>
      </c>
      <c r="R10" s="71"/>
      <c r="S10" s="71"/>
      <c r="T10" s="7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206" customFormat="1">
      <c r="A11" s="76"/>
      <c r="B11" s="76"/>
      <c r="C11" s="76"/>
      <c r="D11" s="76"/>
      <c r="E11" s="76"/>
      <c r="F11" s="76"/>
      <c r="G11" s="76" t="s">
        <v>123</v>
      </c>
      <c r="H11" s="76"/>
      <c r="I11" s="76" t="s">
        <v>128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>
      <c r="A12" s="206"/>
      <c r="B12" s="20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>
      <c r="A13" s="207" t="s">
        <v>285</v>
      </c>
      <c r="B13" s="7" t="s">
        <v>0</v>
      </c>
      <c r="C13" s="10">
        <v>622371122.26445222</v>
      </c>
      <c r="D13" s="5">
        <v>-10698789.646254972</v>
      </c>
      <c r="E13" s="5">
        <v>8236699.3231125614</v>
      </c>
      <c r="F13" s="5">
        <v>21175337.34799445</v>
      </c>
      <c r="G13" s="5">
        <v>-100146.40321096896</v>
      </c>
      <c r="H13" s="5">
        <v>603758021.64281118</v>
      </c>
      <c r="I13" s="5">
        <v>-55411438.880000003</v>
      </c>
      <c r="J13" s="10">
        <f>SUM(H13:I13)</f>
        <v>548346582.76281118</v>
      </c>
      <c r="K13" s="10">
        <f>'Sch M-2.3 (2)'!G25</f>
        <v>548346582.63999999</v>
      </c>
      <c r="L13" s="5">
        <f t="shared" ref="L13:N14" si="0">D13</f>
        <v>-10698789.646254972</v>
      </c>
      <c r="M13" s="5">
        <f t="shared" si="0"/>
        <v>8236699.3231125614</v>
      </c>
      <c r="N13" s="5">
        <f t="shared" si="0"/>
        <v>21175337.34799445</v>
      </c>
      <c r="O13" s="5">
        <f>'Sch M-2.3 (2)'!G31</f>
        <v>55411439</v>
      </c>
      <c r="P13" s="5">
        <f>G13</f>
        <v>-100146.40321096896</v>
      </c>
      <c r="Q13" s="5">
        <f>SUM(K13:P13)</f>
        <v>622371122.26164103</v>
      </c>
      <c r="R13" s="5"/>
      <c r="S13" s="5">
        <f>'Sch M-2.3 (2)'!J35</f>
        <v>50433651.470000029</v>
      </c>
      <c r="T13" s="6">
        <f>S13/Q13</f>
        <v>8.1034690823585526E-2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6">
      <c r="A14" s="207" t="s">
        <v>285</v>
      </c>
      <c r="B14" s="7" t="s">
        <v>194</v>
      </c>
      <c r="C14" s="15">
        <v>78992.598423821692</v>
      </c>
      <c r="D14" s="12">
        <v>-1499.0239684485646</v>
      </c>
      <c r="E14" s="12">
        <v>976.9723337377103</v>
      </c>
      <c r="F14" s="12">
        <v>2526.7421640833354</v>
      </c>
      <c r="G14" s="12">
        <v>-13.714991922701685</v>
      </c>
      <c r="H14" s="12">
        <v>77001.622886371915</v>
      </c>
      <c r="I14" s="12">
        <v>-7829.06</v>
      </c>
      <c r="J14" s="12">
        <f>SUM(H14:I14)</f>
        <v>69172.562886371918</v>
      </c>
      <c r="K14" s="12">
        <f>'Sch M-2.3 (2)'!G75</f>
        <v>69172.56</v>
      </c>
      <c r="L14" s="12">
        <f t="shared" si="0"/>
        <v>-1499.0239684485646</v>
      </c>
      <c r="M14" s="12">
        <f t="shared" si="0"/>
        <v>976.9723337377103</v>
      </c>
      <c r="N14" s="12">
        <f t="shared" si="0"/>
        <v>2526.7421640833354</v>
      </c>
      <c r="O14" s="12">
        <f>+'Sch M-2.3 (2)'!G81</f>
        <v>7829.06</v>
      </c>
      <c r="P14" s="12">
        <f>G14</f>
        <v>-13.714991922701685</v>
      </c>
      <c r="Q14" s="12">
        <f>SUM(K14:P14)</f>
        <v>78992.595537449757</v>
      </c>
      <c r="R14" s="5"/>
      <c r="S14" s="12">
        <f>+'Sch M-2.3 (2)'!J85</f>
        <v>6406.0199999999895</v>
      </c>
      <c r="T14" s="42">
        <f>S14/Q14</f>
        <v>8.1096461717895404E-2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>
      <c r="A15" s="150" t="s">
        <v>245</v>
      </c>
      <c r="B15" s="7"/>
      <c r="C15" s="10">
        <f t="shared" ref="C15:I15" si="1">SUM(C13:C14)</f>
        <v>622450114.86287606</v>
      </c>
      <c r="D15" s="5">
        <f t="shared" si="1"/>
        <v>-10700288.67022342</v>
      </c>
      <c r="E15" s="5">
        <f t="shared" si="1"/>
        <v>8237676.295446299</v>
      </c>
      <c r="F15" s="5">
        <f t="shared" si="1"/>
        <v>21177864.090158533</v>
      </c>
      <c r="G15" s="5">
        <f t="shared" ref="G15" si="2">SUM(G13:G14)</f>
        <v>-100160.11820289167</v>
      </c>
      <c r="H15" s="5">
        <f>SUM(H13:H14)</f>
        <v>603835023.2656976</v>
      </c>
      <c r="I15" s="5">
        <f t="shared" si="1"/>
        <v>-55419267.940000005</v>
      </c>
      <c r="J15" s="5">
        <f>SUM(H15:I15)</f>
        <v>548415755.32569754</v>
      </c>
      <c r="K15" s="5">
        <f t="shared" ref="K15:S15" si="3">SUM(K13:K14)</f>
        <v>548415755.19999993</v>
      </c>
      <c r="L15" s="5">
        <f t="shared" si="3"/>
        <v>-10700288.67022342</v>
      </c>
      <c r="M15" s="5">
        <f t="shared" si="3"/>
        <v>8237676.295446299</v>
      </c>
      <c r="N15" s="5">
        <f t="shared" si="3"/>
        <v>21177864.090158533</v>
      </c>
      <c r="O15" s="5">
        <f t="shared" si="3"/>
        <v>55419268.060000002</v>
      </c>
      <c r="P15" s="5">
        <f>G15</f>
        <v>-100160.11820289167</v>
      </c>
      <c r="Q15" s="5">
        <f>SUM(Q13:Q14)</f>
        <v>622450114.85717845</v>
      </c>
      <c r="S15" s="5">
        <f t="shared" si="3"/>
        <v>50440057.490000032</v>
      </c>
      <c r="T15" s="6">
        <f>S15/Q15</f>
        <v>8.1034698662676818E-2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B16" s="7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150" t="s">
        <v>15</v>
      </c>
      <c r="B17" s="7" t="s">
        <v>217</v>
      </c>
      <c r="C17" s="10">
        <v>236178596.23755616</v>
      </c>
      <c r="D17" s="5">
        <v>-3248095.0353378304</v>
      </c>
      <c r="E17" s="5">
        <v>1698365.0185428984</v>
      </c>
      <c r="F17" s="5">
        <v>18773899.555934779</v>
      </c>
      <c r="G17" s="5">
        <v>-31789.417322119196</v>
      </c>
      <c r="H17" s="5">
        <f>C17-SUM(D17:G17)</f>
        <v>218986216.11573842</v>
      </c>
      <c r="I17" s="5">
        <v>-23650226.299999997</v>
      </c>
      <c r="J17" s="5">
        <f>SUM(H17:I17)</f>
        <v>195335989.81573844</v>
      </c>
      <c r="K17" s="5">
        <f>'Sch M-2.3 (2)'!G119</f>
        <v>195335990.06999999</v>
      </c>
      <c r="L17" s="5">
        <f>D17</f>
        <v>-3248095.0353378304</v>
      </c>
      <c r="M17" s="5">
        <f>E17</f>
        <v>1698365.0185428984</v>
      </c>
      <c r="N17" s="5">
        <f>F17</f>
        <v>18773899.555934779</v>
      </c>
      <c r="O17" s="10">
        <f>-I17</f>
        <v>23650226.299999997</v>
      </c>
      <c r="P17" s="5">
        <f>G17</f>
        <v>-31789.417322119196</v>
      </c>
      <c r="Q17" s="5">
        <f>SUM(K17:P17)</f>
        <v>236178596.49181768</v>
      </c>
      <c r="S17" s="5">
        <f>'Sch M-2.3 (2)'!J129</f>
        <v>15621049.060000002</v>
      </c>
      <c r="T17" s="6">
        <f>S17/Q17</f>
        <v>6.6140832793632032E-2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C18" s="150"/>
      <c r="E18" s="5"/>
      <c r="T18" s="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>
      <c r="A19" s="150" t="s">
        <v>89</v>
      </c>
      <c r="B19" s="7" t="s">
        <v>218</v>
      </c>
      <c r="C19" s="10">
        <v>12903300.604498811</v>
      </c>
      <c r="D19" s="5">
        <v>-243013.87006733459</v>
      </c>
      <c r="E19" s="5">
        <v>139056.33976576835</v>
      </c>
      <c r="F19" s="5">
        <v>1366182.19566697</v>
      </c>
      <c r="G19" s="5">
        <v>-2233.1123991692821</v>
      </c>
      <c r="H19" s="5">
        <f>C19-SUM(D19:G19)</f>
        <v>11643309.051532576</v>
      </c>
      <c r="I19" s="5">
        <v>-1062954.4200000002</v>
      </c>
      <c r="J19" s="5">
        <f>SUM(H19:I19)</f>
        <v>10580354.631532576</v>
      </c>
      <c r="K19" s="5">
        <f>'Sch M-2.3 (2)'!G163</f>
        <v>10580354.35</v>
      </c>
      <c r="L19" s="5">
        <f>D19</f>
        <v>-243013.87006733459</v>
      </c>
      <c r="M19" s="5">
        <f>E19</f>
        <v>139056.33976576835</v>
      </c>
      <c r="N19" s="5">
        <f>F19</f>
        <v>1366182.19566697</v>
      </c>
      <c r="O19" s="10">
        <f>-I19</f>
        <v>1062954.4200000002</v>
      </c>
      <c r="P19" s="5">
        <f>G19</f>
        <v>-2233.1123991692821</v>
      </c>
      <c r="Q19" s="5">
        <f>SUM(K19:P19)</f>
        <v>12903300.322966235</v>
      </c>
      <c r="R19" s="5"/>
      <c r="S19" s="5">
        <f>'Sch M-2.3 (2)'!$J$173</f>
        <v>852252.01999999955</v>
      </c>
      <c r="T19" s="6">
        <f>S19/Q19</f>
        <v>6.6049150114184302E-2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>
      <c r="C20" s="208"/>
      <c r="D20" s="189"/>
      <c r="E20" s="189"/>
      <c r="F20" s="189"/>
      <c r="G20" s="189"/>
      <c r="H20" s="18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>
      <c r="A21" s="207" t="s">
        <v>286</v>
      </c>
      <c r="B21" s="13" t="s">
        <v>4</v>
      </c>
      <c r="C21" s="10">
        <v>170824744.77486438</v>
      </c>
      <c r="D21" s="5">
        <v>-3430803.8774083867</v>
      </c>
      <c r="E21" s="5">
        <v>132434.31868908126</v>
      </c>
      <c r="F21" s="5">
        <v>2142298.6280935705</v>
      </c>
      <c r="G21" s="5">
        <v>-33822.290842822455</v>
      </c>
      <c r="H21" s="5">
        <f>C21-SUM(D21:G21)</f>
        <v>172014637.99633294</v>
      </c>
      <c r="I21" s="5">
        <v>-18830035.289999999</v>
      </c>
      <c r="J21" s="5">
        <f>SUM(H21:I21)</f>
        <v>153184602.70633295</v>
      </c>
      <c r="K21" s="5">
        <f>'Sch M-2.3 (2)'!G201</f>
        <v>153184602.70000002</v>
      </c>
      <c r="L21" s="5">
        <f t="shared" ref="L21:N22" si="4">D21</f>
        <v>-3430803.8774083867</v>
      </c>
      <c r="M21" s="5">
        <f t="shared" si="4"/>
        <v>132434.31868908126</v>
      </c>
      <c r="N21" s="5">
        <f t="shared" si="4"/>
        <v>2142298.6280935705</v>
      </c>
      <c r="O21" s="10">
        <f>-I21</f>
        <v>18830035.289999999</v>
      </c>
      <c r="P21" s="5">
        <f>G21</f>
        <v>-33822.290842822455</v>
      </c>
      <c r="Q21" s="5">
        <f>SUM(K21:P21)</f>
        <v>170824744.76853144</v>
      </c>
      <c r="S21" s="5">
        <f>'Sch M-2.3 (2)'!$J$211</f>
        <v>11291546.439999998</v>
      </c>
      <c r="T21" s="6">
        <f>S21/Q21</f>
        <v>6.6100180364970604E-2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6">
      <c r="A22" s="207" t="s">
        <v>287</v>
      </c>
      <c r="B22" s="13" t="s">
        <v>5</v>
      </c>
      <c r="C22" s="15">
        <v>13525476.14787413</v>
      </c>
      <c r="D22" s="12">
        <v>-274251.68715614214</v>
      </c>
      <c r="E22" s="12">
        <v>8359.8794964796161</v>
      </c>
      <c r="F22" s="12">
        <v>188395.29490889577</v>
      </c>
      <c r="G22" s="12">
        <v>-2673.3158822169762</v>
      </c>
      <c r="H22" s="12">
        <f>C22-SUM(D22:G22)</f>
        <v>13605645.976507114</v>
      </c>
      <c r="I22" s="12">
        <v>-1453191.81</v>
      </c>
      <c r="J22" s="12">
        <f>SUM(H22:I22)</f>
        <v>12152454.166507114</v>
      </c>
      <c r="K22" s="12">
        <f>'Sch M-2.3 (2)'!G239</f>
        <v>12152454.16</v>
      </c>
      <c r="L22" s="12">
        <f t="shared" si="4"/>
        <v>-274251.68715614214</v>
      </c>
      <c r="M22" s="12">
        <f t="shared" si="4"/>
        <v>8359.8794964796161</v>
      </c>
      <c r="N22" s="12">
        <f t="shared" si="4"/>
        <v>188395.29490889577</v>
      </c>
      <c r="O22" s="15">
        <f>-I22</f>
        <v>1453191.81</v>
      </c>
      <c r="P22" s="12">
        <f>G22</f>
        <v>-2673.3158822169762</v>
      </c>
      <c r="Q22" s="12">
        <f>SUM(K22:P22)</f>
        <v>13525476.141367016</v>
      </c>
      <c r="R22" s="209"/>
      <c r="S22" s="12">
        <f>'Sch M-2.3 (2)'!$J$249</f>
        <v>894457.99000000022</v>
      </c>
      <c r="T22" s="16">
        <f>S22/Q22</f>
        <v>6.6131349510450396E-2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198" t="s">
        <v>246</v>
      </c>
      <c r="C23" s="10">
        <f t="shared" ref="C23:I23" si="5">SUM(C21:C22)</f>
        <v>184350220.92273849</v>
      </c>
      <c r="D23" s="5">
        <f t="shared" si="5"/>
        <v>-3705055.5645645289</v>
      </c>
      <c r="E23" s="5">
        <f t="shared" si="5"/>
        <v>140794.19818556088</v>
      </c>
      <c r="F23" s="5">
        <f t="shared" si="5"/>
        <v>2330693.9230024661</v>
      </c>
      <c r="G23" s="5">
        <f t="shared" ref="G23" si="6">SUM(G21:G22)</f>
        <v>-36495.606725039434</v>
      </c>
      <c r="H23" s="5">
        <f t="shared" si="5"/>
        <v>185620283.97284007</v>
      </c>
      <c r="I23" s="5">
        <f t="shared" si="5"/>
        <v>-20283227.099999998</v>
      </c>
      <c r="J23" s="5">
        <f>SUM(H23:I23)</f>
        <v>165337056.87284008</v>
      </c>
      <c r="K23" s="5">
        <f t="shared" ref="K23:S23" si="7">SUM(K21:K22)</f>
        <v>165337056.86000001</v>
      </c>
      <c r="L23" s="5">
        <f t="shared" si="7"/>
        <v>-3705055.5645645289</v>
      </c>
      <c r="M23" s="5">
        <f t="shared" ref="M23:N23" si="8">SUM(M21:M22)</f>
        <v>140794.19818556088</v>
      </c>
      <c r="N23" s="5">
        <f t="shared" si="8"/>
        <v>2330693.9230024661</v>
      </c>
      <c r="O23" s="5">
        <f t="shared" si="7"/>
        <v>20283227.099999998</v>
      </c>
      <c r="P23" s="5">
        <f>G23</f>
        <v>-36495.606725039434</v>
      </c>
      <c r="Q23" s="5">
        <f>SUM(Q21:Q22)</f>
        <v>184350220.90989846</v>
      </c>
      <c r="S23" s="5">
        <f t="shared" si="7"/>
        <v>12186004.429999998</v>
      </c>
      <c r="T23" s="6">
        <f>S23/Q23</f>
        <v>6.6102467194524991E-2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210"/>
      <c r="B24" s="14"/>
      <c r="C24" s="15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207" t="s">
        <v>288</v>
      </c>
      <c r="B25" s="14" t="s">
        <v>25</v>
      </c>
      <c r="C25" s="10">
        <v>137177941.5256215</v>
      </c>
      <c r="D25" s="5">
        <v>-3483837.8417642661</v>
      </c>
      <c r="E25" s="5">
        <v>82927.901310808084</v>
      </c>
      <c r="F25" s="5">
        <v>2774221.6003747243</v>
      </c>
      <c r="G25" s="5">
        <v>-34277.596893267604</v>
      </c>
      <c r="H25" s="5">
        <f>C25-SUM(D25:G25)</f>
        <v>137838907.4625935</v>
      </c>
      <c r="I25" s="5">
        <v>-13978924.190000001</v>
      </c>
      <c r="J25" s="5">
        <f>SUM(H25:I25)</f>
        <v>123859983.2725935</v>
      </c>
      <c r="K25" s="5">
        <f>'Sch M-2.3 (2)'!G282</f>
        <v>123859983.27000001</v>
      </c>
      <c r="L25" s="5">
        <f t="shared" ref="L25:N26" si="9">D25</f>
        <v>-3483837.8417642661</v>
      </c>
      <c r="M25" s="5">
        <f t="shared" si="9"/>
        <v>82927.901310808084</v>
      </c>
      <c r="N25" s="5">
        <f t="shared" si="9"/>
        <v>2774221.6003747243</v>
      </c>
      <c r="O25" s="10">
        <f>-I25</f>
        <v>13978924.190000001</v>
      </c>
      <c r="P25" s="5">
        <f>G25</f>
        <v>-34277.596893267604</v>
      </c>
      <c r="Q25" s="5">
        <f>SUM(K25:P25)</f>
        <v>137177941.52302799</v>
      </c>
      <c r="S25" s="5">
        <f>'Sch M-2.3 (2)'!$J$292</f>
        <v>8381857.8899999857</v>
      </c>
      <c r="T25" s="43">
        <f>S25/Q25</f>
        <v>6.1102082426225411E-2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6">
      <c r="A26" s="207" t="s">
        <v>289</v>
      </c>
      <c r="B26" s="14" t="s">
        <v>26</v>
      </c>
      <c r="C26" s="15">
        <v>260450405.54484951</v>
      </c>
      <c r="D26" s="12">
        <v>-7661525.0989059713</v>
      </c>
      <c r="E26" s="12">
        <v>90625.544077331113</v>
      </c>
      <c r="F26" s="12">
        <v>6743147.7943042293</v>
      </c>
      <c r="G26" s="12">
        <v>-74678.572312354125</v>
      </c>
      <c r="H26" s="12">
        <f>C26-SUM(D26:G26)</f>
        <v>261352835.87768629</v>
      </c>
      <c r="I26" s="12">
        <v>-23100841.43</v>
      </c>
      <c r="J26" s="12">
        <f>SUM(H26:I26)</f>
        <v>238251994.44768628</v>
      </c>
      <c r="K26" s="12">
        <f>'Sch M-2.3 (2)'!G322</f>
        <v>238251994.34999999</v>
      </c>
      <c r="L26" s="12">
        <f t="shared" si="9"/>
        <v>-7661525.0989059713</v>
      </c>
      <c r="M26" s="12">
        <f t="shared" si="9"/>
        <v>90625.544077331113</v>
      </c>
      <c r="N26" s="12">
        <f t="shared" si="9"/>
        <v>6743147.7943042293</v>
      </c>
      <c r="O26" s="15">
        <f>-I26</f>
        <v>23100841.43</v>
      </c>
      <c r="P26" s="12">
        <f>G26</f>
        <v>-74678.572312354125</v>
      </c>
      <c r="Q26" s="12">
        <f>SUM(K26:P26)</f>
        <v>260450405.44716322</v>
      </c>
      <c r="S26" s="12">
        <f>'Sch M-2.3 (2)'!$J$332</f>
        <v>15925392.639999986</v>
      </c>
      <c r="T26" s="16">
        <f>S26/Q26</f>
        <v>6.1145585903995534E-2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198" t="s">
        <v>290</v>
      </c>
      <c r="B27" s="14"/>
      <c r="C27" s="10">
        <f t="shared" ref="C27:I27" si="10">SUM(C25:C26)</f>
        <v>397628347.07047105</v>
      </c>
      <c r="D27" s="5">
        <f t="shared" si="10"/>
        <v>-11145362.940670237</v>
      </c>
      <c r="E27" s="5">
        <f t="shared" si="10"/>
        <v>173553.4453881392</v>
      </c>
      <c r="F27" s="5">
        <f t="shared" si="10"/>
        <v>9517369.394678954</v>
      </c>
      <c r="G27" s="5">
        <f t="shared" si="10"/>
        <v>-108956.16920562173</v>
      </c>
      <c r="H27" s="5">
        <f t="shared" si="10"/>
        <v>399191743.34027982</v>
      </c>
      <c r="I27" s="5">
        <f t="shared" si="10"/>
        <v>-37079765.620000005</v>
      </c>
      <c r="J27" s="5">
        <f>SUM(H27:I27)</f>
        <v>362111977.72027981</v>
      </c>
      <c r="K27" s="5">
        <f t="shared" ref="K27:S27" si="11">SUM(K25:K26)</f>
        <v>362111977.62</v>
      </c>
      <c r="L27" s="5">
        <f t="shared" si="11"/>
        <v>-11145362.940670237</v>
      </c>
      <c r="M27" s="5">
        <f t="shared" si="11"/>
        <v>173553.4453881392</v>
      </c>
      <c r="N27" s="5">
        <f t="shared" si="11"/>
        <v>9517369.394678954</v>
      </c>
      <c r="O27" s="5">
        <f t="shared" si="11"/>
        <v>37079765.620000005</v>
      </c>
      <c r="P27" s="5">
        <f>G27</f>
        <v>-108956.16920562173</v>
      </c>
      <c r="Q27" s="5">
        <f>SUM(Q25:Q26)</f>
        <v>397628346.97019124</v>
      </c>
      <c r="S27" s="5">
        <f t="shared" si="11"/>
        <v>24307250.529999971</v>
      </c>
      <c r="T27" s="6">
        <f>S27/Q27</f>
        <v>6.1130577624090264E-2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B28" s="7"/>
      <c r="C28" s="15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>
      <c r="A29" s="150" t="s">
        <v>291</v>
      </c>
      <c r="B29" s="13" t="s">
        <v>1</v>
      </c>
      <c r="C29" s="10">
        <v>87356287.590021685</v>
      </c>
      <c r="D29" s="5">
        <v>-2764931.9453948871</v>
      </c>
      <c r="E29" s="5">
        <v>0</v>
      </c>
      <c r="F29" s="5">
        <v>2344016.0632968284</v>
      </c>
      <c r="G29" s="5">
        <v>-25963.166398073772</v>
      </c>
      <c r="H29" s="5">
        <f>C29-SUM(D29:G29)</f>
        <v>87803166.638517812</v>
      </c>
      <c r="I29" s="5">
        <v>-6905895.6099999994</v>
      </c>
      <c r="J29" s="5">
        <f>SUM(H29:I29)</f>
        <v>80897271.028517812</v>
      </c>
      <c r="K29" s="5">
        <f>'Sch M-2.3 (2)'!G360</f>
        <v>80897271.019999996</v>
      </c>
      <c r="L29" s="5">
        <f>D29</f>
        <v>-2764931.9453948871</v>
      </c>
      <c r="M29" s="5">
        <f>E29</f>
        <v>0</v>
      </c>
      <c r="N29" s="5">
        <f>F29</f>
        <v>2344016.0632968284</v>
      </c>
      <c r="O29" s="10">
        <f>-I29</f>
        <v>6905895.6099999994</v>
      </c>
      <c r="P29" s="5">
        <f>G29</f>
        <v>-25963.166398073772</v>
      </c>
      <c r="Q29" s="5">
        <f>SUM(K29:P29)</f>
        <v>87356287.581503853</v>
      </c>
      <c r="S29" s="5">
        <f>'Sch M-2.3 (2)'!$J$370</f>
        <v>5347588.3900000006</v>
      </c>
      <c r="T29" s="6">
        <f>S29/Q29</f>
        <v>6.1215838470821848E-2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C30" s="15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210" t="s">
        <v>292</v>
      </c>
      <c r="B31" s="14" t="s">
        <v>97</v>
      </c>
      <c r="C31" s="10">
        <v>33930760.626526691</v>
      </c>
      <c r="D31" s="5">
        <v>-1174141.5718983063</v>
      </c>
      <c r="E31" s="5">
        <v>0</v>
      </c>
      <c r="F31" s="5">
        <v>971000.58910872822</v>
      </c>
      <c r="G31" s="5">
        <v>-11229.915132318371</v>
      </c>
      <c r="H31" s="5">
        <f>C31-SUM(D31:G31)</f>
        <v>34145131.524448588</v>
      </c>
      <c r="I31" s="5">
        <v>-2438140.42</v>
      </c>
      <c r="J31" s="5">
        <f>SUM(H31:I31)</f>
        <v>31706991.104448587</v>
      </c>
      <c r="K31" s="5">
        <f>'Sch M-2.3 (2)'!G406</f>
        <v>31706991.170000002</v>
      </c>
      <c r="L31" s="5">
        <f>D31</f>
        <v>-1174141.5718983063</v>
      </c>
      <c r="M31" s="5">
        <f>E31</f>
        <v>0</v>
      </c>
      <c r="N31" s="5">
        <f>F31</f>
        <v>971000.58910872822</v>
      </c>
      <c r="O31" s="10">
        <f>-I31</f>
        <v>2438140.42</v>
      </c>
      <c r="P31" s="5">
        <f>G31</f>
        <v>-11229.915132318371</v>
      </c>
      <c r="Q31" s="5">
        <f>SUM(K31:P31)</f>
        <v>33930760.692078099</v>
      </c>
      <c r="S31" s="5">
        <f>'Sch M-2.3 (2)'!$J$416</f>
        <v>2077779.6600000039</v>
      </c>
      <c r="T31" s="43">
        <f>S31/Q31</f>
        <v>6.1235870272873319E-2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>
      <c r="B32" s="7"/>
      <c r="C32" s="15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17" customFormat="1">
      <c r="A33" s="211" t="s">
        <v>192</v>
      </c>
      <c r="B33" s="11" t="s">
        <v>11</v>
      </c>
      <c r="C33" s="10">
        <v>-18175605.239999995</v>
      </c>
      <c r="D33" s="5">
        <v>0</v>
      </c>
      <c r="E33" s="5">
        <v>0</v>
      </c>
      <c r="F33" s="5">
        <v>0</v>
      </c>
      <c r="G33" s="5">
        <v>0</v>
      </c>
      <c r="H33" s="5">
        <f>C33-SUM(D33:G33)</f>
        <v>-18175605.239999995</v>
      </c>
      <c r="I33" s="5">
        <v>0</v>
      </c>
      <c r="J33" s="5">
        <f>SUM(H33:I33)</f>
        <v>-18175605.239999995</v>
      </c>
      <c r="K33" s="5">
        <f>'Sch M-2.3 (2)'!G438</f>
        <v>-18175605.239999998</v>
      </c>
      <c r="L33" s="5">
        <f>D33</f>
        <v>0</v>
      </c>
      <c r="M33" s="5">
        <f>E33</f>
        <v>0</v>
      </c>
      <c r="N33" s="5">
        <f>F33</f>
        <v>0</v>
      </c>
      <c r="O33" s="10">
        <f>-I33</f>
        <v>0</v>
      </c>
      <c r="P33" s="5">
        <f>G33</f>
        <v>0</v>
      </c>
      <c r="Q33" s="5">
        <f>SUM(K33:P33)</f>
        <v>-18175605.239999998</v>
      </c>
      <c r="S33" s="10">
        <f>'Sch M-2.3 (2)'!J440</f>
        <v>0</v>
      </c>
      <c r="T33" s="6">
        <f>-S33/Q33</f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17" customFormat="1">
      <c r="A34" s="18"/>
      <c r="B34" s="11"/>
      <c r="C34" s="18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>
      <c r="A35" s="198" t="s">
        <v>293</v>
      </c>
      <c r="B35" s="13" t="s">
        <v>2</v>
      </c>
      <c r="C35" s="10">
        <v>104797.9033183568</v>
      </c>
      <c r="D35" s="5">
        <v>-2484.290950883857</v>
      </c>
      <c r="E35" s="5">
        <v>0</v>
      </c>
      <c r="F35" s="5">
        <v>10766.815167930636</v>
      </c>
      <c r="G35" s="5">
        <v>-23.180898689957118</v>
      </c>
      <c r="H35" s="5">
        <f>C35-SUM(D35:G35)</f>
        <v>96538.559999999969</v>
      </c>
      <c r="I35" s="5">
        <v>-12625.5</v>
      </c>
      <c r="J35" s="5">
        <f>SUM(H35:I35)</f>
        <v>83913.059999999969</v>
      </c>
      <c r="K35" s="5">
        <f>'Sch M-2.3 (2)'!G462</f>
        <v>83913.11</v>
      </c>
      <c r="L35" s="5">
        <f>D35</f>
        <v>-2484.290950883857</v>
      </c>
      <c r="M35" s="5">
        <f>E35</f>
        <v>0</v>
      </c>
      <c r="N35" s="5">
        <f>F35</f>
        <v>10766.815167930636</v>
      </c>
      <c r="O35" s="10">
        <f>-I35</f>
        <v>12625.5</v>
      </c>
      <c r="P35" s="5">
        <f>G35</f>
        <v>-23.180898689957118</v>
      </c>
      <c r="Q35" s="5">
        <f>SUM(K35:P35)</f>
        <v>104797.95331835681</v>
      </c>
      <c r="S35" s="5">
        <f>'Sch M-2.3 (2)'!$J$472</f>
        <v>0</v>
      </c>
      <c r="T35" s="6">
        <f>S35/Q35</f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>
      <c r="A36" s="198"/>
      <c r="B36" s="13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0"/>
      <c r="P36" s="5"/>
      <c r="Q36" s="5"/>
      <c r="S36" s="5"/>
      <c r="T36" s="6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>
      <c r="A37" s="198" t="s">
        <v>294</v>
      </c>
      <c r="B37" s="13" t="s">
        <v>3</v>
      </c>
      <c r="C37" s="10">
        <v>184345.65786652351</v>
      </c>
      <c r="D37" s="5">
        <v>-2923.4079410007389</v>
      </c>
      <c r="E37" s="5">
        <v>0</v>
      </c>
      <c r="F37" s="5">
        <v>10011.122476012275</v>
      </c>
      <c r="G37" s="5">
        <v>-27.079768487347565</v>
      </c>
      <c r="H37" s="5">
        <f>C37-SUM(D37:G37)</f>
        <v>177285.02309999932</v>
      </c>
      <c r="I37" s="5">
        <v>-14911.98</v>
      </c>
      <c r="J37" s="5">
        <f>SUM(H37:I37)</f>
        <v>162373.04309999931</v>
      </c>
      <c r="K37" s="5">
        <f>'Sch M-2.3 (2)'!G494</f>
        <v>162373.04999999999</v>
      </c>
      <c r="L37" s="5">
        <f>D37</f>
        <v>-2923.4079410007389</v>
      </c>
      <c r="M37" s="5">
        <f>E37</f>
        <v>0</v>
      </c>
      <c r="N37" s="5">
        <f>F37</f>
        <v>10011.122476012275</v>
      </c>
      <c r="O37" s="10">
        <f>-I37</f>
        <v>14911.98</v>
      </c>
      <c r="P37" s="5">
        <f>G37</f>
        <v>-27.079768487347565</v>
      </c>
      <c r="Q37" s="5">
        <f>SUM(K37:P37)</f>
        <v>184345.66476652419</v>
      </c>
      <c r="S37" s="5">
        <f>'Sch M-2.3 (2)'!$J$504</f>
        <v>-395.88999999998487</v>
      </c>
      <c r="T37" s="6">
        <f>S37/Q37</f>
        <v>-2.1475416875215586E-3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>
      <c r="A38" s="198"/>
      <c r="B38" s="13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0"/>
      <c r="P38" s="5"/>
      <c r="Q38" s="5"/>
      <c r="S38" s="5"/>
      <c r="T38" s="6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>
      <c r="A39" s="207" t="s">
        <v>295</v>
      </c>
      <c r="B39" s="13" t="s">
        <v>255</v>
      </c>
      <c r="C39" s="10">
        <v>59261.421172931179</v>
      </c>
      <c r="D39" s="5">
        <v>-676.95423644669768</v>
      </c>
      <c r="E39" s="5">
        <v>40.775207417437294</v>
      </c>
      <c r="F39" s="5">
        <v>395.57155584472196</v>
      </c>
      <c r="G39" s="5">
        <v>-5.6853803640768774</v>
      </c>
      <c r="H39" s="5">
        <f>C39-SUM(D39:G39)</f>
        <v>59507.714026479793</v>
      </c>
      <c r="I39" s="5">
        <v>-8255.9</v>
      </c>
      <c r="J39" s="5">
        <f>SUM(H39:I39)</f>
        <v>51251.814026479791</v>
      </c>
      <c r="K39" s="5">
        <f>'Sch M-2.3 (2)'!G529</f>
        <v>51251.88</v>
      </c>
      <c r="L39" s="5">
        <f t="shared" ref="L39:N40" si="12">D39</f>
        <v>-676.95423644669768</v>
      </c>
      <c r="M39" s="5">
        <f t="shared" si="12"/>
        <v>40.775207417437294</v>
      </c>
      <c r="N39" s="5">
        <f t="shared" si="12"/>
        <v>395.57155584472196</v>
      </c>
      <c r="O39" s="10">
        <f>-I39</f>
        <v>8255.9</v>
      </c>
      <c r="P39" s="5">
        <f>G39</f>
        <v>-5.6853803640768774</v>
      </c>
      <c r="Q39" s="5">
        <f>SUM(K39:P39)</f>
        <v>59261.487146451378</v>
      </c>
      <c r="S39" s="5">
        <f>'Sch M-2.3 (2)'!J539</f>
        <v>3920.5800000000017</v>
      </c>
      <c r="T39" s="6">
        <f>S39/Q39</f>
        <v>6.6157300276842093E-2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6">
      <c r="A40" s="207" t="s">
        <v>296</v>
      </c>
      <c r="B40" s="13" t="s">
        <v>254</v>
      </c>
      <c r="C40" s="15">
        <v>0</v>
      </c>
      <c r="D40" s="12">
        <v>0</v>
      </c>
      <c r="E40" s="12">
        <v>0</v>
      </c>
      <c r="F40" s="12">
        <v>0</v>
      </c>
      <c r="G40" s="12">
        <v>0</v>
      </c>
      <c r="H40" s="12">
        <f>C40-SUM(D40:G40)</f>
        <v>0</v>
      </c>
      <c r="I40" s="12">
        <v>0</v>
      </c>
      <c r="J40" s="12">
        <f>SUM(H40:I40)</f>
        <v>0</v>
      </c>
      <c r="K40" s="12">
        <f>'Sch M-2.3 (2)'!G564</f>
        <v>0</v>
      </c>
      <c r="L40" s="12">
        <f t="shared" si="12"/>
        <v>0</v>
      </c>
      <c r="M40" s="12">
        <f t="shared" si="12"/>
        <v>0</v>
      </c>
      <c r="N40" s="12">
        <f t="shared" si="12"/>
        <v>0</v>
      </c>
      <c r="O40" s="15">
        <f>-I40</f>
        <v>0</v>
      </c>
      <c r="P40" s="12">
        <f>G40</f>
        <v>0</v>
      </c>
      <c r="Q40" s="12">
        <f>SUM(K40:P40)</f>
        <v>0</v>
      </c>
      <c r="R40" s="209"/>
      <c r="S40" s="12">
        <f>'Sch M-2.3 (2)'!J574</f>
        <v>0</v>
      </c>
      <c r="T40" s="16">
        <f>IF(Q40=0,0,S40/Q40)</f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>
      <c r="A41" s="198" t="s">
        <v>297</v>
      </c>
      <c r="B41" s="13"/>
      <c r="C41" s="10">
        <f t="shared" ref="C41:I41" si="13">SUM(C39:C40)</f>
        <v>59261.421172931179</v>
      </c>
      <c r="D41" s="5">
        <f t="shared" si="13"/>
        <v>-676.95423644669768</v>
      </c>
      <c r="E41" s="5">
        <f t="shared" si="13"/>
        <v>40.775207417437294</v>
      </c>
      <c r="F41" s="5">
        <f t="shared" si="13"/>
        <v>395.57155584472196</v>
      </c>
      <c r="G41" s="5">
        <f t="shared" si="13"/>
        <v>-5.6853803640768774</v>
      </c>
      <c r="H41" s="5">
        <f t="shared" si="13"/>
        <v>59507.714026479793</v>
      </c>
      <c r="I41" s="5">
        <f t="shared" si="13"/>
        <v>-8255.9</v>
      </c>
      <c r="J41" s="5">
        <f>SUM(H41:I41)</f>
        <v>51251.814026479791</v>
      </c>
      <c r="K41" s="5">
        <f t="shared" ref="K41:S41" si="14">SUM(K39:K40)</f>
        <v>51251.88</v>
      </c>
      <c r="L41" s="5">
        <f t="shared" si="14"/>
        <v>-676.95423644669768</v>
      </c>
      <c r="M41" s="5">
        <f t="shared" si="14"/>
        <v>40.775207417437294</v>
      </c>
      <c r="N41" s="5">
        <f t="shared" si="14"/>
        <v>395.57155584472196</v>
      </c>
      <c r="O41" s="5">
        <f t="shared" si="14"/>
        <v>8255.9</v>
      </c>
      <c r="P41" s="5">
        <f>G41</f>
        <v>-5.6853803640768774</v>
      </c>
      <c r="Q41" s="5">
        <f>SUM(Q39:Q40)</f>
        <v>59261.487146451378</v>
      </c>
      <c r="S41" s="5">
        <f t="shared" si="14"/>
        <v>3920.5800000000017</v>
      </c>
      <c r="T41" s="6">
        <f>S41/Q41</f>
        <v>6.6157300276842093E-2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198"/>
      <c r="B42" s="13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0"/>
      <c r="P42" s="5"/>
      <c r="Q42" s="5"/>
      <c r="S42" s="5"/>
      <c r="T42" s="6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198" t="s">
        <v>298</v>
      </c>
      <c r="B43" s="13" t="s">
        <v>253</v>
      </c>
      <c r="C43" s="10">
        <v>2925.4129714178061</v>
      </c>
      <c r="D43" s="5">
        <v>-9.0551507802435136</v>
      </c>
      <c r="E43" s="5">
        <v>0</v>
      </c>
      <c r="F43" s="5">
        <v>298.34443985250232</v>
      </c>
      <c r="G43" s="5">
        <v>-8.5805064402636674E-2</v>
      </c>
      <c r="H43" s="5">
        <f>C43-SUM(D43:G43)</f>
        <v>2636.2094874099498</v>
      </c>
      <c r="I43" s="5">
        <v>-36.96</v>
      </c>
      <c r="J43" s="5">
        <f>SUM(H43:I43)</f>
        <v>2599.2494874099498</v>
      </c>
      <c r="K43" s="5">
        <f>'Sch M-2.3 (2)'!G601</f>
        <v>2599.2599999999998</v>
      </c>
      <c r="L43" s="5">
        <f>D43</f>
        <v>-9.0551507802435136</v>
      </c>
      <c r="M43" s="5">
        <f>E43</f>
        <v>0</v>
      </c>
      <c r="N43" s="5">
        <f>F43</f>
        <v>298.34443985250232</v>
      </c>
      <c r="O43" s="10">
        <f>-I43</f>
        <v>36.96</v>
      </c>
      <c r="P43" s="5">
        <f>G43</f>
        <v>-8.5805064402636674E-2</v>
      </c>
      <c r="Q43" s="5">
        <f>SUM(K43:P43)</f>
        <v>2925.4234840078561</v>
      </c>
      <c r="S43" s="5">
        <f>'Sch M-2.3 (2)'!J612</f>
        <v>-2063.6899999999996</v>
      </c>
      <c r="T43" s="6">
        <f>S43/Q43</f>
        <v>-0.70543290955356863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>
      <c r="B44" s="7"/>
      <c r="C44" s="150"/>
      <c r="J44" s="5"/>
      <c r="T44" s="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>
      <c r="A45" s="207" t="s">
        <v>12</v>
      </c>
      <c r="B45" s="7" t="s">
        <v>164</v>
      </c>
      <c r="C45" s="10">
        <v>27703726.493007913</v>
      </c>
      <c r="D45" s="5">
        <v>-194527.28991422735</v>
      </c>
      <c r="E45" s="5">
        <v>0</v>
      </c>
      <c r="F45" s="5">
        <v>2003378.7196703921</v>
      </c>
      <c r="G45" s="5">
        <v>-1747.6167482607518</v>
      </c>
      <c r="H45" s="5">
        <f>C45-SUM(D45:G45)</f>
        <v>25896622.680000011</v>
      </c>
      <c r="I45" s="5">
        <v>-2346901.7303583338</v>
      </c>
      <c r="J45" s="5">
        <f>SUM(H45:I45)</f>
        <v>23549720.949641678</v>
      </c>
      <c r="K45" s="5">
        <f>J45</f>
        <v>23549720.949641678</v>
      </c>
      <c r="L45" s="5">
        <f t="shared" ref="L45:N46" si="15">D45</f>
        <v>-194527.28991422735</v>
      </c>
      <c r="M45" s="5">
        <f t="shared" si="15"/>
        <v>0</v>
      </c>
      <c r="N45" s="5">
        <f t="shared" si="15"/>
        <v>2003378.7196703921</v>
      </c>
      <c r="O45" s="10">
        <f>-I45</f>
        <v>2346901.7303583338</v>
      </c>
      <c r="P45" s="5">
        <f>G45</f>
        <v>-1747.6167482607518</v>
      </c>
      <c r="Q45" s="5">
        <f>SUM(K45:P45)</f>
        <v>27703726.493007913</v>
      </c>
      <c r="S45" s="10"/>
      <c r="T45" s="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6">
      <c r="A46" s="207" t="s">
        <v>168</v>
      </c>
      <c r="B46" s="13" t="s">
        <v>165</v>
      </c>
      <c r="C46" s="15">
        <v>3917774.3033968937</v>
      </c>
      <c r="D46" s="41">
        <v>-31917.687854008545</v>
      </c>
      <c r="E46" s="12">
        <v>0</v>
      </c>
      <c r="F46" s="12">
        <v>328710.77706370706</v>
      </c>
      <c r="G46" s="12">
        <v>-286.74581280610539</v>
      </c>
      <c r="H46" s="12">
        <f>C46-SUM(D46:G46)</f>
        <v>3621267.9600000014</v>
      </c>
      <c r="I46" s="12">
        <v>-362930.70451836614</v>
      </c>
      <c r="J46" s="12">
        <f>SUM(H46:I46)</f>
        <v>3258337.2554816352</v>
      </c>
      <c r="K46" s="12">
        <f>J46</f>
        <v>3258337.2554816352</v>
      </c>
      <c r="L46" s="12">
        <f t="shared" si="15"/>
        <v>-31917.687854008545</v>
      </c>
      <c r="M46" s="12">
        <f t="shared" si="15"/>
        <v>0</v>
      </c>
      <c r="N46" s="12">
        <f t="shared" si="15"/>
        <v>328710.77706370706</v>
      </c>
      <c r="O46" s="15">
        <f>-I46</f>
        <v>362930.70451836614</v>
      </c>
      <c r="P46" s="12">
        <f>G46</f>
        <v>-286.74581280610539</v>
      </c>
      <c r="Q46" s="12">
        <f>SUM(K46:P46)</f>
        <v>3917774.3033968932</v>
      </c>
      <c r="R46" s="209"/>
      <c r="S46" s="15"/>
      <c r="T46" s="1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>
      <c r="A47" s="150" t="s">
        <v>299</v>
      </c>
      <c r="B47" s="11"/>
      <c r="C47" s="10">
        <f t="shared" ref="C47:I47" si="16">SUM(C45:C46)</f>
        <v>31621500.796404809</v>
      </c>
      <c r="D47" s="5">
        <f t="shared" si="16"/>
        <v>-226444.9777682359</v>
      </c>
      <c r="E47" s="5">
        <f t="shared" si="16"/>
        <v>0</v>
      </c>
      <c r="F47" s="5">
        <f t="shared" si="16"/>
        <v>2332089.496734099</v>
      </c>
      <c r="G47" s="5">
        <f t="shared" si="16"/>
        <v>-2034.3625610668573</v>
      </c>
      <c r="H47" s="5">
        <f t="shared" si="16"/>
        <v>29517890.640000012</v>
      </c>
      <c r="I47" s="5">
        <f t="shared" si="16"/>
        <v>-2709832.4348766999</v>
      </c>
      <c r="J47" s="10">
        <f>SUM(H47:I47)</f>
        <v>26808058.205123313</v>
      </c>
      <c r="K47" s="5">
        <f>'Sch M-2.3 (3)'!F286</f>
        <v>26808058.205123302</v>
      </c>
      <c r="L47" s="5">
        <f t="shared" ref="L47:O47" si="17">SUM(L45:L46)</f>
        <v>-226444.9777682359</v>
      </c>
      <c r="M47" s="5">
        <f t="shared" si="17"/>
        <v>0</v>
      </c>
      <c r="N47" s="5">
        <f t="shared" si="17"/>
        <v>2332089.496734099</v>
      </c>
      <c r="O47" s="5">
        <f t="shared" si="17"/>
        <v>2709832.4348766999</v>
      </c>
      <c r="P47" s="5">
        <f>G47</f>
        <v>-2034.3625610668573</v>
      </c>
      <c r="Q47" s="5">
        <f>SUM(Q45:Q46)</f>
        <v>31621500.796404805</v>
      </c>
      <c r="S47" s="5">
        <f>'Sch M-2.3 (3)'!H295</f>
        <v>2090440.4400000013</v>
      </c>
      <c r="T47" s="6">
        <f>S47/Q47</f>
        <v>6.6108198135797311E-2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>
      <c r="B48" s="11"/>
      <c r="C48" s="10"/>
      <c r="D48" s="5"/>
      <c r="E48" s="5"/>
      <c r="F48" s="5"/>
      <c r="G48" s="5"/>
      <c r="H48" s="5"/>
      <c r="I48" s="5"/>
      <c r="J48" s="10"/>
      <c r="K48" s="5"/>
      <c r="L48" s="5"/>
      <c r="M48" s="5"/>
      <c r="N48" s="5"/>
      <c r="O48" s="5"/>
      <c r="P48" s="5"/>
      <c r="Q48" s="5"/>
      <c r="S48" s="5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>
      <c r="A49" s="150" t="s">
        <v>480</v>
      </c>
      <c r="B49" s="11"/>
      <c r="C49" s="10">
        <f>'Sch M-2.3 (2)'!G626</f>
        <v>53219.759999999995</v>
      </c>
      <c r="D49" s="5">
        <v>0</v>
      </c>
      <c r="E49" s="5">
        <v>0</v>
      </c>
      <c r="F49" s="5">
        <v>0</v>
      </c>
      <c r="G49" s="5">
        <v>0</v>
      </c>
      <c r="H49" s="5">
        <f>C49</f>
        <v>53219.759999999995</v>
      </c>
      <c r="I49" s="5">
        <v>0</v>
      </c>
      <c r="J49" s="10">
        <f>H49</f>
        <v>53219.759999999995</v>
      </c>
      <c r="K49" s="5">
        <f>J49</f>
        <v>53219.759999999995</v>
      </c>
      <c r="L49" s="5">
        <f>-D49</f>
        <v>0</v>
      </c>
      <c r="M49" s="5">
        <f>-E49</f>
        <v>0</v>
      </c>
      <c r="N49" s="5">
        <f>-F49</f>
        <v>0</v>
      </c>
      <c r="O49" s="5">
        <f>-I49</f>
        <v>0</v>
      </c>
      <c r="P49" s="5">
        <f>-G49</f>
        <v>0</v>
      </c>
      <c r="Q49" s="5">
        <f>SUM(K49:P49)</f>
        <v>53219.759999999995</v>
      </c>
      <c r="S49" s="5">
        <f>'Sch M-2.3 (2)'!J630</f>
        <v>-5007.9200000000055</v>
      </c>
      <c r="T49" s="6">
        <f>S49/Q49</f>
        <v>-9.409888357256789E-2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>
      <c r="B50" s="55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S50" s="5"/>
      <c r="T50" s="6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>
      <c r="A51" s="212" t="s">
        <v>144</v>
      </c>
      <c r="B51" s="53"/>
      <c r="C51" s="19">
        <f>C15+C17+C19+C23+C25+C26+C29+C31+C33+C35+C37+C41+C43+C47+C49</f>
        <v>1588648073.6264229</v>
      </c>
      <c r="D51" s="19">
        <f>D15+D17+D19+D23+D25+D26+D29+D31+D33+D35+D37+D41+D43+D47+D49</f>
        <v>-33213428.284203894</v>
      </c>
      <c r="E51" s="19">
        <f t="shared" ref="E51:Q51" si="18">E15+E17+E19+E23+E25+E26+E29+E31+E33+E35+E37+E41+E43+E47+E49</f>
        <v>10389486.072536085</v>
      </c>
      <c r="F51" s="19">
        <f t="shared" si="18"/>
        <v>58834587.162220985</v>
      </c>
      <c r="G51" s="19">
        <f t="shared" si="18"/>
        <v>-318917.89979890612</v>
      </c>
      <c r="H51" s="19">
        <f t="shared" si="18"/>
        <v>1552956346.5756688</v>
      </c>
      <c r="I51" s="19">
        <f t="shared" si="18"/>
        <v>-149585140.18487671</v>
      </c>
      <c r="J51" s="19">
        <f t="shared" si="18"/>
        <v>1403371206.3907919</v>
      </c>
      <c r="K51" s="19">
        <f t="shared" si="18"/>
        <v>1403371206.3151231</v>
      </c>
      <c r="L51" s="19">
        <f t="shared" si="18"/>
        <v>-33213428.284203894</v>
      </c>
      <c r="M51" s="19">
        <f t="shared" si="18"/>
        <v>10389486.072536085</v>
      </c>
      <c r="N51" s="19">
        <f t="shared" si="18"/>
        <v>58834587.162220985</v>
      </c>
      <c r="O51" s="19">
        <f t="shared" si="18"/>
        <v>149585140.30487671</v>
      </c>
      <c r="P51" s="19">
        <f t="shared" si="18"/>
        <v>-318917.89979890612</v>
      </c>
      <c r="Q51" s="19">
        <f t="shared" si="18"/>
        <v>1588648073.6707542</v>
      </c>
      <c r="R51" s="19"/>
      <c r="S51" s="19">
        <f>S15+S17+S19+S23+S25+S26+S29+S31+S33+S35+S37+S41+S43+S47+S49</f>
        <v>112918875.10000001</v>
      </c>
      <c r="T51" s="45">
        <f>S51/Q51</f>
        <v>7.107859630552911E-2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>
      <c r="A53" s="150" t="s">
        <v>160</v>
      </c>
      <c r="B53" s="7"/>
      <c r="C53" s="10">
        <f>'SJB-x'!B27</f>
        <v>3803817.2532682326</v>
      </c>
      <c r="D53" s="150"/>
      <c r="H53" s="5">
        <f>C53-SUM(D53:G53)</f>
        <v>3803817.2532682326</v>
      </c>
      <c r="J53" s="10">
        <f>'SJB-x'!C27</f>
        <v>3466431.2532682326</v>
      </c>
      <c r="K53" s="10">
        <f>J53</f>
        <v>3466431.2532682326</v>
      </c>
      <c r="Q53" s="5">
        <f>SUM(K53:P53)</f>
        <v>3466431.2532682326</v>
      </c>
      <c r="S53" s="5">
        <f>'SJB-x'!D27</f>
        <v>-337386</v>
      </c>
      <c r="T53" s="6">
        <f t="shared" ref="T53:T56" si="19">S53/Q53</f>
        <v>-9.7329494038546002E-2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>
      <c r="A54" s="150" t="s">
        <v>109</v>
      </c>
      <c r="C54" s="10">
        <f>'SJB-x'!B28</f>
        <v>2169333.6695098151</v>
      </c>
      <c r="D54" s="150"/>
      <c r="H54" s="5">
        <f>C54-SUM(D54:G54)</f>
        <v>2169333.6695098151</v>
      </c>
      <c r="J54" s="10">
        <f>'SJB-x'!C28</f>
        <v>2169333.6695098151</v>
      </c>
      <c r="K54" s="10">
        <f>J54</f>
        <v>2169333.6695098151</v>
      </c>
      <c r="Q54" s="5">
        <f>SUM(K54:P54)</f>
        <v>2169333.6695098151</v>
      </c>
      <c r="S54" s="5">
        <f>'SJB-x'!D28</f>
        <v>0</v>
      </c>
      <c r="T54" s="6">
        <f t="shared" si="19"/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>
      <c r="A55" s="150" t="s">
        <v>110</v>
      </c>
      <c r="C55" s="10">
        <f>'SJB-x'!B29</f>
        <v>10023332.529999997</v>
      </c>
      <c r="D55" s="150"/>
      <c r="H55" s="5">
        <f>C55-SUM(D55:G55)</f>
        <v>10023332.529999997</v>
      </c>
      <c r="J55" s="10">
        <f>'SJB-x'!C29</f>
        <v>9974256.5299999975</v>
      </c>
      <c r="K55" s="10">
        <f>J55</f>
        <v>9974256.5299999975</v>
      </c>
      <c r="Q55" s="5">
        <f>SUM(K55:P55)</f>
        <v>9974256.5299999975</v>
      </c>
      <c r="S55" s="5">
        <f>'SJB-x'!D29</f>
        <v>-49076</v>
      </c>
      <c r="T55" s="6">
        <f t="shared" si="19"/>
        <v>-4.9202664732345735E-3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>
      <c r="A56" s="150" t="s">
        <v>111</v>
      </c>
      <c r="C56" s="10">
        <f>'SJB-x'!B30</f>
        <v>22853925.389412586</v>
      </c>
      <c r="D56" s="150"/>
      <c r="H56" s="5">
        <f>C56-SUM(D56:G56)</f>
        <v>22853925.389412586</v>
      </c>
      <c r="J56" s="10">
        <f>'SJB-x'!C30</f>
        <v>22781371.389412586</v>
      </c>
      <c r="K56" s="10">
        <f>J56</f>
        <v>22781371.389412586</v>
      </c>
      <c r="Q56" s="5">
        <f>SUM(K56:P56)</f>
        <v>22781371.389412586</v>
      </c>
      <c r="S56" s="5">
        <f>'SJB-x'!D30</f>
        <v>-72554</v>
      </c>
      <c r="T56" s="6">
        <f t="shared" si="19"/>
        <v>-3.1847951012167223E-3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>
      <c r="B57" s="7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>
      <c r="A58" s="212" t="s">
        <v>467</v>
      </c>
      <c r="B58" s="213"/>
      <c r="C58" s="19">
        <f>SUM(C51:C57)</f>
        <v>1627498482.4686136</v>
      </c>
      <c r="D58" s="19">
        <f>SUM(D51:D57)</f>
        <v>-33213428.284203894</v>
      </c>
      <c r="E58" s="19">
        <f t="shared" ref="E58:J58" si="20">SUM(E51:E57)</f>
        <v>10389486.072536085</v>
      </c>
      <c r="F58" s="19">
        <f t="shared" si="20"/>
        <v>58834587.162220985</v>
      </c>
      <c r="G58" s="19">
        <f t="shared" si="20"/>
        <v>-318917.89979890612</v>
      </c>
      <c r="H58" s="19">
        <f t="shared" si="20"/>
        <v>1591806755.4178596</v>
      </c>
      <c r="I58" s="19">
        <f t="shared" si="20"/>
        <v>-149585140.18487671</v>
      </c>
      <c r="J58" s="19">
        <f t="shared" si="20"/>
        <v>1441762599.2329826</v>
      </c>
      <c r="K58" s="19">
        <f t="shared" ref="K58:S58" si="21">SUM(K51:K57)</f>
        <v>1441762599.1573138</v>
      </c>
      <c r="L58" s="19">
        <f t="shared" si="21"/>
        <v>-33213428.284203894</v>
      </c>
      <c r="M58" s="19">
        <f t="shared" si="21"/>
        <v>10389486.072536085</v>
      </c>
      <c r="N58" s="19">
        <f t="shared" si="21"/>
        <v>58834587.162220985</v>
      </c>
      <c r="O58" s="19">
        <f t="shared" si="21"/>
        <v>149585140.30487671</v>
      </c>
      <c r="P58" s="19">
        <f t="shared" si="21"/>
        <v>-318917.89979890612</v>
      </c>
      <c r="Q58" s="19">
        <f>SUM(Q51:Q57)</f>
        <v>1627039466.5129449</v>
      </c>
      <c r="R58" s="19"/>
      <c r="S58" s="19">
        <f t="shared" si="21"/>
        <v>112459859.10000001</v>
      </c>
      <c r="T58" s="20">
        <f>S58/Q58</f>
        <v>6.9119318501242547E-2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>
      <c r="A59" s="62"/>
      <c r="B59" s="13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>
      <c r="A60" s="62" t="s">
        <v>483</v>
      </c>
      <c r="B60" s="137"/>
      <c r="C60" s="59">
        <f>'SJB-x'!B32</f>
        <v>0</v>
      </c>
      <c r="D60" s="59"/>
      <c r="E60" s="59"/>
      <c r="F60" s="59"/>
      <c r="G60" s="59"/>
      <c r="H60" s="5">
        <f>C60-SUM(D60:G60)</f>
        <v>0</v>
      </c>
      <c r="I60" s="59"/>
      <c r="J60" s="59">
        <f>'SJB-x'!C32</f>
        <v>199767</v>
      </c>
      <c r="K60" s="10">
        <f>J60</f>
        <v>199767</v>
      </c>
      <c r="L60" s="59"/>
      <c r="M60" s="59"/>
      <c r="N60" s="59"/>
      <c r="O60" s="59"/>
      <c r="P60" s="59"/>
      <c r="Q60" s="5">
        <f>SUM(K60:P60)</f>
        <v>199767</v>
      </c>
      <c r="R60" s="59"/>
      <c r="S60" s="5">
        <f>'SJB-x'!D32</f>
        <v>199767</v>
      </c>
      <c r="T60" s="6">
        <f t="shared" ref="T60" si="22">S60/Q60</f>
        <v>1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>
      <c r="A61" s="62"/>
      <c r="B61" s="13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0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>
      <c r="A62" s="212" t="s">
        <v>8</v>
      </c>
      <c r="B62" s="213"/>
      <c r="C62" s="19">
        <f>SUM(C58:C61)</f>
        <v>1627498482.4686136</v>
      </c>
      <c r="D62" s="19">
        <f>SUM(D58:D61)</f>
        <v>-33213428.284203894</v>
      </c>
      <c r="E62" s="19">
        <f>SUM(E58:E61)</f>
        <v>10389486.072536085</v>
      </c>
      <c r="F62" s="19">
        <f>SUM(F58:F61)</f>
        <v>58834587.162220985</v>
      </c>
      <c r="G62" s="19">
        <f t="shared" ref="G62:Q62" si="23">SUM(G58:G61)</f>
        <v>-318917.89979890612</v>
      </c>
      <c r="H62" s="19">
        <f t="shared" si="23"/>
        <v>1591806755.4178596</v>
      </c>
      <c r="I62" s="19">
        <f t="shared" si="23"/>
        <v>-149585140.18487671</v>
      </c>
      <c r="J62" s="19">
        <f t="shared" si="23"/>
        <v>1441962366.2329826</v>
      </c>
      <c r="K62" s="19">
        <f t="shared" si="23"/>
        <v>1441962366.1573138</v>
      </c>
      <c r="L62" s="19">
        <f t="shared" si="23"/>
        <v>-33213428.284203894</v>
      </c>
      <c r="M62" s="19">
        <f t="shared" si="23"/>
        <v>10389486.072536085</v>
      </c>
      <c r="N62" s="19">
        <f t="shared" si="23"/>
        <v>58834587.162220985</v>
      </c>
      <c r="O62" s="19">
        <f t="shared" si="23"/>
        <v>149585140.30487671</v>
      </c>
      <c r="P62" s="19">
        <f t="shared" si="23"/>
        <v>-318917.89979890612</v>
      </c>
      <c r="Q62" s="19">
        <f t="shared" si="23"/>
        <v>1627239233.5129449</v>
      </c>
      <c r="R62" s="19"/>
      <c r="S62" s="19">
        <f>SUM(S58:S61)</f>
        <v>112659626.10000001</v>
      </c>
      <c r="T62" s="20">
        <f>S62/Q62</f>
        <v>6.9233597482028619E-2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>
      <c r="C65" s="21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>
      <c r="A67" s="188"/>
      <c r="B67" s="18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</sheetData>
  <printOptions horizontalCentered="1"/>
  <pageMargins left="0.75" right="0.75" top="1.75" bottom="0.5" header="0.75" footer="0.25"/>
  <pageSetup scale="58" fitToWidth="2" fitToHeight="0" orientation="landscape" r:id="rId1"/>
  <headerFooter>
    <oddHeader>&amp;C&amp;"-,Bold"&amp;10Kentucky Utilities Company
Case No. 2018-00294
Summary of Proposed Revenue Increase
for the Twelve Months Ended April 30, 2020</oddHeader>
  </headerFooter>
  <colBreaks count="1" manualBreakCount="1">
    <brk id="10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8" tint="0.59999389629810485"/>
  </sheetPr>
  <dimension ref="A1:T631"/>
  <sheetViews>
    <sheetView view="pageBreakPreview" topLeftCell="A55" zoomScaleNormal="100" zoomScaleSheetLayoutView="100" workbookViewId="0">
      <selection activeCell="G33" sqref="G33"/>
    </sheetView>
  </sheetViews>
  <sheetFormatPr defaultColWidth="9.28515625" defaultRowHeight="13.8"/>
  <cols>
    <col min="1" max="1" width="9.28515625" style="104"/>
    <col min="2" max="2" width="60.42578125" style="62" bestFit="1" customWidth="1"/>
    <col min="3" max="3" width="18" style="62" customWidth="1"/>
    <col min="4" max="4" width="16.85546875" style="62" customWidth="1"/>
    <col min="5" max="5" width="20.42578125" style="62" bestFit="1" customWidth="1"/>
    <col min="6" max="6" width="17.28515625" style="62" customWidth="1"/>
    <col min="7" max="7" width="22.28515625" style="62" bestFit="1" customWidth="1"/>
    <col min="8" max="8" width="4.28515625" style="62" customWidth="1"/>
    <col min="9" max="9" width="13.42578125" style="62" bestFit="1" customWidth="1"/>
    <col min="10" max="10" width="22.7109375" style="62" bestFit="1" customWidth="1"/>
    <col min="11" max="11" width="15.85546875" style="62" customWidth="1"/>
    <col min="12" max="12" width="20" style="62" customWidth="1"/>
    <col min="13" max="13" width="9.28515625" style="62" customWidth="1"/>
    <col min="14" max="14" width="22" style="62" customWidth="1"/>
    <col min="15" max="15" width="13.42578125" style="62" customWidth="1"/>
    <col min="16" max="16" width="18.28515625" style="62" customWidth="1"/>
    <col min="17" max="17" width="21.42578125" style="62" customWidth="1"/>
    <col min="18" max="18" width="13.140625" style="62" customWidth="1"/>
    <col min="19" max="16384" width="9.28515625" style="62"/>
  </cols>
  <sheetData>
    <row r="1" spans="1:20">
      <c r="A1" s="61" t="s">
        <v>171</v>
      </c>
      <c r="J1" s="8" t="s">
        <v>174</v>
      </c>
    </row>
    <row r="2" spans="1:20">
      <c r="A2" s="63" t="s">
        <v>172</v>
      </c>
      <c r="J2" s="8" t="s">
        <v>561</v>
      </c>
    </row>
    <row r="3" spans="1:20">
      <c r="A3" s="63" t="s">
        <v>170</v>
      </c>
      <c r="J3" s="9" t="s">
        <v>191</v>
      </c>
    </row>
    <row r="4" spans="1:20">
      <c r="A4" s="64"/>
    </row>
    <row r="5" spans="1:20">
      <c r="A5" s="65"/>
      <c r="B5" s="66"/>
      <c r="C5" s="66"/>
      <c r="D5" s="66"/>
      <c r="E5" s="67"/>
      <c r="F5" s="68" t="s">
        <v>115</v>
      </c>
      <c r="G5" s="67" t="s">
        <v>112</v>
      </c>
      <c r="H5" s="69"/>
      <c r="I5" s="67"/>
      <c r="J5" s="67" t="s">
        <v>112</v>
      </c>
    </row>
    <row r="6" spans="1:20">
      <c r="A6" s="70"/>
      <c r="C6" s="71" t="s">
        <v>355</v>
      </c>
      <c r="D6" s="71"/>
      <c r="E6" s="71" t="s">
        <v>8</v>
      </c>
      <c r="F6" s="72" t="s">
        <v>19</v>
      </c>
      <c r="G6" s="71" t="s">
        <v>114</v>
      </c>
      <c r="H6" s="73"/>
      <c r="I6" s="71" t="s">
        <v>251</v>
      </c>
      <c r="J6" s="71" t="s">
        <v>114</v>
      </c>
    </row>
    <row r="7" spans="1:20">
      <c r="A7" s="74"/>
      <c r="B7" s="75"/>
      <c r="C7" s="76"/>
      <c r="D7" s="76"/>
      <c r="E7" s="76" t="s">
        <v>145</v>
      </c>
      <c r="F7" s="77" t="s">
        <v>20</v>
      </c>
      <c r="G7" s="76" t="s">
        <v>115</v>
      </c>
      <c r="H7" s="78"/>
      <c r="I7" s="76" t="s">
        <v>18</v>
      </c>
      <c r="J7" s="76" t="s">
        <v>260</v>
      </c>
    </row>
    <row r="8" spans="1:20">
      <c r="A8" s="70"/>
    </row>
    <row r="9" spans="1:20">
      <c r="A9" s="79" t="s">
        <v>143</v>
      </c>
      <c r="S9" s="1"/>
      <c r="T9" s="1"/>
    </row>
    <row r="10" spans="1:20">
      <c r="A10" s="62"/>
      <c r="B10" s="80" t="s">
        <v>345</v>
      </c>
      <c r="C10" s="81">
        <v>5236339</v>
      </c>
      <c r="F10" s="82">
        <v>12.25</v>
      </c>
      <c r="G10" s="83">
        <f>ROUND(F10*C10,2)</f>
        <v>64145152.75</v>
      </c>
      <c r="I10" s="82"/>
      <c r="J10" s="84"/>
      <c r="S10" s="1"/>
      <c r="T10" s="1"/>
    </row>
    <row r="11" spans="1:20">
      <c r="A11" s="62"/>
      <c r="B11" s="80" t="s">
        <v>346</v>
      </c>
      <c r="C11" s="81">
        <f>C10*365.25/12</f>
        <v>159381068.3125</v>
      </c>
      <c r="F11" s="82"/>
      <c r="G11" s="84"/>
      <c r="I11" s="148">
        <v>0.53</v>
      </c>
      <c r="J11" s="83">
        <f>ROUND(I11*C11,2)</f>
        <v>84471966.209999993</v>
      </c>
      <c r="S11" s="1"/>
      <c r="T11" s="1"/>
    </row>
    <row r="12" spans="1:20">
      <c r="A12" s="62"/>
      <c r="B12" s="87" t="s">
        <v>166</v>
      </c>
      <c r="E12" s="81">
        <v>5964632817.777586</v>
      </c>
      <c r="F12" s="88">
        <v>9.0469999999999995E-2</v>
      </c>
      <c r="G12" s="83">
        <f>ROUND(F12*E12,2)</f>
        <v>539620331.01999998</v>
      </c>
      <c r="I12" s="88"/>
      <c r="J12" s="84"/>
      <c r="S12" s="1"/>
      <c r="T12" s="1"/>
    </row>
    <row r="13" spans="1:20">
      <c r="A13" s="62"/>
      <c r="B13" s="80" t="s">
        <v>302</v>
      </c>
      <c r="F13" s="88"/>
      <c r="G13" s="84"/>
      <c r="I13" s="86">
        <v>6.318E-2</v>
      </c>
      <c r="J13" s="83">
        <f>ROUND(I13*$E$12,2)</f>
        <v>376845501.43000001</v>
      </c>
      <c r="S13" s="1"/>
      <c r="T13" s="1"/>
    </row>
    <row r="14" spans="1:20" ht="15.6">
      <c r="A14" s="62"/>
      <c r="B14" s="80" t="s">
        <v>303</v>
      </c>
      <c r="F14" s="88"/>
      <c r="G14" s="84"/>
      <c r="I14" s="90">
        <v>3.2340000000000001E-2</v>
      </c>
      <c r="J14" s="83">
        <f>ROUND(I14*$E$12,2)</f>
        <v>192896225.33000001</v>
      </c>
      <c r="S14" s="1"/>
      <c r="T14" s="1"/>
    </row>
    <row r="15" spans="1:20">
      <c r="A15" s="62"/>
      <c r="B15" s="91" t="s">
        <v>304</v>
      </c>
      <c r="F15" s="88"/>
      <c r="G15" s="84"/>
      <c r="I15" s="88">
        <f>SUM(I13:I14)</f>
        <v>9.5519999999999994E-2</v>
      </c>
      <c r="J15" s="84"/>
      <c r="S15" s="1"/>
      <c r="T15" s="1"/>
    </row>
    <row r="16" spans="1:20">
      <c r="A16" s="62"/>
      <c r="B16" s="92"/>
      <c r="F16" s="93"/>
      <c r="G16" s="84"/>
      <c r="I16" s="94"/>
      <c r="J16" s="84"/>
      <c r="S16" s="1"/>
      <c r="T16" s="1"/>
    </row>
    <row r="17" spans="1:20">
      <c r="A17" s="62"/>
      <c r="B17" s="95" t="s">
        <v>528</v>
      </c>
      <c r="E17" s="62">
        <v>-230526.15158347294</v>
      </c>
      <c r="F17" s="93">
        <v>3.2370000000000003E-2</v>
      </c>
      <c r="G17" s="83">
        <v>-7462.1315267570053</v>
      </c>
      <c r="I17" s="94">
        <f>I15</f>
        <v>9.5519999999999994E-2</v>
      </c>
      <c r="J17" s="83">
        <f>E17*I17</f>
        <v>-22019.857999253334</v>
      </c>
      <c r="S17" s="1"/>
      <c r="T17" s="1"/>
    </row>
    <row r="18" spans="1:20">
      <c r="A18" s="62"/>
      <c r="B18" s="92"/>
      <c r="F18" s="93"/>
      <c r="G18" s="84"/>
      <c r="I18" s="94"/>
      <c r="J18" s="84"/>
      <c r="S18" s="1"/>
      <c r="T18" s="1"/>
    </row>
    <row r="19" spans="1:20">
      <c r="A19" s="96"/>
      <c r="B19" s="97" t="s">
        <v>116</v>
      </c>
      <c r="E19" s="1"/>
      <c r="G19" s="98">
        <f>SUM(G10:G18)</f>
        <v>603758021.63847327</v>
      </c>
      <c r="J19" s="98">
        <f>SUM(J10:J18)</f>
        <v>654191673.11200082</v>
      </c>
      <c r="S19" s="1"/>
      <c r="T19" s="1"/>
    </row>
    <row r="20" spans="1:20">
      <c r="A20" s="96"/>
      <c r="B20" s="95" t="s">
        <v>117</v>
      </c>
      <c r="E20" s="1"/>
      <c r="G20" s="99">
        <v>1</v>
      </c>
      <c r="J20" s="99">
        <f>G20</f>
        <v>1</v>
      </c>
      <c r="S20" s="1"/>
      <c r="T20" s="1"/>
    </row>
    <row r="21" spans="1:20">
      <c r="A21" s="96"/>
      <c r="B21" s="97" t="s">
        <v>118</v>
      </c>
      <c r="E21" s="1"/>
      <c r="G21" s="98">
        <f>+ROUND(G19/G20,2)</f>
        <v>603758021.63999999</v>
      </c>
      <c r="J21" s="98">
        <f>+ROUND(J19/J20,2)</f>
        <v>654191673.11000001</v>
      </c>
      <c r="S21" s="1"/>
      <c r="T21" s="1"/>
    </row>
    <row r="22" spans="1:20">
      <c r="A22" s="96"/>
      <c r="E22" s="101"/>
      <c r="G22" s="84"/>
    </row>
    <row r="23" spans="1:20">
      <c r="A23" s="102"/>
      <c r="B23" s="62" t="s">
        <v>268</v>
      </c>
      <c r="G23" s="83">
        <v>-55411439</v>
      </c>
      <c r="J23" s="83">
        <f>G23</f>
        <v>-55411439</v>
      </c>
    </row>
    <row r="24" spans="1:20">
      <c r="A24" s="102"/>
      <c r="B24" s="80"/>
      <c r="G24" s="103"/>
    </row>
    <row r="25" spans="1:20" ht="15.6">
      <c r="B25" s="105" t="s">
        <v>124</v>
      </c>
      <c r="G25" s="106">
        <f>SUM(G21:G23)</f>
        <v>548346582.63999999</v>
      </c>
      <c r="J25" s="106">
        <f>SUM(J21:J23)</f>
        <v>598780234.11000001</v>
      </c>
    </row>
    <row r="26" spans="1:20">
      <c r="B26" s="80"/>
      <c r="G26" s="84"/>
      <c r="J26" s="84"/>
    </row>
    <row r="27" spans="1:20">
      <c r="B27" s="87" t="s">
        <v>263</v>
      </c>
      <c r="G27" s="83">
        <v>-10698789.65</v>
      </c>
      <c r="J27" s="83">
        <f t="shared" ref="J27:J30" si="0">G27</f>
        <v>-10698789.65</v>
      </c>
    </row>
    <row r="28" spans="1:20">
      <c r="B28" s="87" t="s">
        <v>264</v>
      </c>
      <c r="G28" s="83">
        <v>8236699.3200000003</v>
      </c>
      <c r="J28" s="83">
        <f t="shared" si="0"/>
        <v>8236699.3200000003</v>
      </c>
    </row>
    <row r="29" spans="1:20">
      <c r="B29" s="87" t="s">
        <v>266</v>
      </c>
      <c r="G29" s="83">
        <v>21175337.350000001</v>
      </c>
      <c r="J29" s="83">
        <f t="shared" si="0"/>
        <v>21175337.350000001</v>
      </c>
    </row>
    <row r="30" spans="1:20">
      <c r="B30" s="107" t="s">
        <v>265</v>
      </c>
      <c r="G30" s="83">
        <v>-100146.4</v>
      </c>
      <c r="J30" s="83">
        <f t="shared" si="0"/>
        <v>-100146.4</v>
      </c>
    </row>
    <row r="31" spans="1:20">
      <c r="B31" s="87" t="s">
        <v>267</v>
      </c>
      <c r="G31" s="83">
        <f>G23*-1</f>
        <v>55411439</v>
      </c>
      <c r="J31" s="83">
        <f>G31</f>
        <v>55411439</v>
      </c>
    </row>
    <row r="32" spans="1:20">
      <c r="B32" s="87"/>
      <c r="G32" s="84"/>
      <c r="J32" s="84"/>
    </row>
    <row r="33" spans="1:10" ht="15.6">
      <c r="B33" s="105" t="s">
        <v>126</v>
      </c>
      <c r="G33" s="106">
        <f>G25+SUM(G27:G31)</f>
        <v>622371122.25999999</v>
      </c>
      <c r="J33" s="106">
        <f>J25+SUM(J27:J31)</f>
        <v>672804773.73000002</v>
      </c>
    </row>
    <row r="34" spans="1:10">
      <c r="A34" s="108"/>
      <c r="B34" s="109"/>
      <c r="C34" s="110"/>
      <c r="D34" s="110"/>
      <c r="E34" s="110"/>
      <c r="F34" s="110"/>
      <c r="G34" s="111"/>
      <c r="H34" s="110"/>
      <c r="I34" s="110"/>
      <c r="J34" s="111"/>
    </row>
    <row r="35" spans="1:10">
      <c r="A35" s="112"/>
      <c r="B35" s="113" t="s">
        <v>119</v>
      </c>
      <c r="J35" s="114">
        <f>J33-G33</f>
        <v>50433651.470000029</v>
      </c>
    </row>
    <row r="36" spans="1:10">
      <c r="B36" s="87" t="s">
        <v>120</v>
      </c>
      <c r="C36" s="87"/>
      <c r="D36" s="87"/>
      <c r="J36" s="89">
        <f>J35/G33</f>
        <v>8.1034690823799202E-2</v>
      </c>
    </row>
    <row r="37" spans="1:10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>
      <c r="A38" s="61" t="s">
        <v>171</v>
      </c>
      <c r="J38" s="8" t="s">
        <v>174</v>
      </c>
    </row>
    <row r="39" spans="1:10">
      <c r="A39" s="63" t="s">
        <v>172</v>
      </c>
      <c r="J39" s="8" t="s">
        <v>560</v>
      </c>
    </row>
    <row r="40" spans="1:10">
      <c r="A40" s="63" t="s">
        <v>170</v>
      </c>
      <c r="J40" s="9" t="s">
        <v>191</v>
      </c>
    </row>
    <row r="41" spans="1:10">
      <c r="A41" s="64"/>
    </row>
    <row r="42" spans="1:10">
      <c r="A42" s="65"/>
      <c r="B42" s="66"/>
      <c r="C42" s="66"/>
      <c r="D42" s="66"/>
      <c r="E42" s="67"/>
      <c r="F42" s="68" t="s">
        <v>115</v>
      </c>
      <c r="G42" s="67" t="s">
        <v>112</v>
      </c>
      <c r="H42" s="69"/>
      <c r="I42" s="67"/>
      <c r="J42" s="67" t="s">
        <v>112</v>
      </c>
    </row>
    <row r="43" spans="1:10">
      <c r="A43" s="70"/>
      <c r="C43" s="71" t="s">
        <v>355</v>
      </c>
      <c r="D43" s="71" t="s">
        <v>173</v>
      </c>
      <c r="E43" s="71" t="s">
        <v>8</v>
      </c>
      <c r="F43" s="72" t="s">
        <v>19</v>
      </c>
      <c r="G43" s="71" t="s">
        <v>114</v>
      </c>
      <c r="H43" s="73"/>
      <c r="I43" s="71" t="s">
        <v>251</v>
      </c>
      <c r="J43" s="71" t="s">
        <v>114</v>
      </c>
    </row>
    <row r="44" spans="1:10">
      <c r="A44" s="74"/>
      <c r="B44" s="75"/>
      <c r="C44" s="76"/>
      <c r="D44" s="76"/>
      <c r="E44" s="76" t="s">
        <v>145</v>
      </c>
      <c r="F44" s="77" t="s">
        <v>20</v>
      </c>
      <c r="G44" s="76" t="s">
        <v>115</v>
      </c>
      <c r="H44" s="78"/>
      <c r="I44" s="76" t="s">
        <v>18</v>
      </c>
      <c r="J44" s="76" t="s">
        <v>260</v>
      </c>
    </row>
    <row r="45" spans="1:10">
      <c r="A45" s="70"/>
    </row>
    <row r="46" spans="1:10">
      <c r="A46" s="79" t="s">
        <v>219</v>
      </c>
    </row>
    <row r="47" spans="1:10">
      <c r="A47" s="62"/>
      <c r="B47" s="107" t="s">
        <v>345</v>
      </c>
      <c r="C47" s="81">
        <v>738</v>
      </c>
      <c r="F47" s="82">
        <v>12.25</v>
      </c>
      <c r="G47" s="83">
        <f>ROUND(F47*C47,2)</f>
        <v>9040.5</v>
      </c>
      <c r="I47" s="116"/>
      <c r="J47" s="84"/>
    </row>
    <row r="48" spans="1:10">
      <c r="A48" s="62"/>
      <c r="B48" s="107" t="s">
        <v>346</v>
      </c>
      <c r="C48" s="81">
        <f>C47*365.25/12</f>
        <v>22462.875</v>
      </c>
      <c r="F48" s="82"/>
      <c r="G48" s="84"/>
      <c r="I48" s="148">
        <f>I11</f>
        <v>0.53</v>
      </c>
      <c r="J48" s="83">
        <f>ROUND(I48*C48,2)</f>
        <v>11905.32</v>
      </c>
    </row>
    <row r="49" spans="1:20">
      <c r="A49" s="62"/>
      <c r="B49" s="107" t="s">
        <v>269</v>
      </c>
      <c r="E49" s="81">
        <v>0</v>
      </c>
      <c r="F49" s="93">
        <v>4.478E-2</v>
      </c>
      <c r="G49" s="83">
        <f>ROUND(F49*E49,2)</f>
        <v>0</v>
      </c>
      <c r="I49" s="86"/>
      <c r="J49" s="83"/>
    </row>
    <row r="50" spans="1:20">
      <c r="A50" s="62"/>
      <c r="B50" s="80" t="s">
        <v>519</v>
      </c>
      <c r="F50" s="88"/>
      <c r="G50" s="84"/>
      <c r="I50" s="86">
        <v>1.244E-2</v>
      </c>
      <c r="J50" s="83">
        <f>ROUND(I50*$E$49,2)</f>
        <v>0</v>
      </c>
      <c r="S50" s="1"/>
      <c r="T50" s="1"/>
    </row>
    <row r="51" spans="1:20" ht="15.6">
      <c r="A51" s="62"/>
      <c r="B51" s="80" t="s">
        <v>520</v>
      </c>
      <c r="F51" s="88"/>
      <c r="G51" s="84"/>
      <c r="I51" s="90">
        <f>$I$14</f>
        <v>3.2340000000000001E-2</v>
      </c>
      <c r="J51" s="83">
        <f>ROUND(I51*$E$49,2)</f>
        <v>0</v>
      </c>
      <c r="S51" s="1"/>
      <c r="T51" s="1"/>
    </row>
    <row r="52" spans="1:20">
      <c r="A52" s="62"/>
      <c r="B52" s="91" t="s">
        <v>521</v>
      </c>
      <c r="F52" s="88"/>
      <c r="G52" s="84"/>
      <c r="I52" s="88">
        <f>SUM(I50:I51)</f>
        <v>4.478E-2</v>
      </c>
      <c r="J52" s="84"/>
      <c r="S52" s="1"/>
      <c r="T52" s="1"/>
    </row>
    <row r="53" spans="1:20">
      <c r="A53" s="62"/>
      <c r="B53" s="107" t="s">
        <v>261</v>
      </c>
      <c r="E53" s="81">
        <v>758466.45831299445</v>
      </c>
      <c r="F53" s="93">
        <v>5.892E-2</v>
      </c>
      <c r="G53" s="83">
        <f>ROUND(F53*E53,2)</f>
        <v>44688.84</v>
      </c>
      <c r="I53" s="86"/>
      <c r="J53" s="83"/>
    </row>
    <row r="54" spans="1:20">
      <c r="A54" s="62"/>
      <c r="B54" s="80" t="s">
        <v>522</v>
      </c>
      <c r="F54" s="88"/>
      <c r="G54" s="84"/>
      <c r="I54" s="86">
        <v>2.6579999999999999E-2</v>
      </c>
      <c r="J54" s="83">
        <f>ROUND(I54*$E$53,2)</f>
        <v>20160.04</v>
      </c>
      <c r="S54" s="1"/>
      <c r="T54" s="1"/>
    </row>
    <row r="55" spans="1:20" ht="15.6">
      <c r="A55" s="62"/>
      <c r="B55" s="80" t="s">
        <v>523</v>
      </c>
      <c r="F55" s="88"/>
      <c r="G55" s="84"/>
      <c r="I55" s="90">
        <f>$I$14</f>
        <v>3.2340000000000001E-2</v>
      </c>
      <c r="J55" s="83">
        <f>ROUND(I55*$E$53,2)</f>
        <v>24528.81</v>
      </c>
      <c r="S55" s="1"/>
      <c r="T55" s="1"/>
    </row>
    <row r="56" spans="1:20">
      <c r="A56" s="62"/>
      <c r="B56" s="91" t="s">
        <v>524</v>
      </c>
      <c r="F56" s="88"/>
      <c r="G56" s="84"/>
      <c r="I56" s="88">
        <f>SUM(I54:I55)</f>
        <v>5.892E-2</v>
      </c>
      <c r="J56" s="84"/>
      <c r="S56" s="1"/>
      <c r="T56" s="1"/>
    </row>
    <row r="57" spans="1:20">
      <c r="A57" s="62"/>
      <c r="B57" s="107" t="s">
        <v>262</v>
      </c>
      <c r="E57" s="81">
        <v>84274.050923666102</v>
      </c>
      <c r="F57" s="93">
        <v>0.27615000000000001</v>
      </c>
      <c r="G57" s="83">
        <f>ROUND(F57*E57,2)</f>
        <v>23272.28</v>
      </c>
      <c r="I57" s="86"/>
      <c r="J57" s="83"/>
    </row>
    <row r="58" spans="1:20">
      <c r="A58" s="62"/>
      <c r="B58" s="80" t="s">
        <v>525</v>
      </c>
      <c r="F58" s="88"/>
      <c r="G58" s="84"/>
      <c r="I58" s="86">
        <v>0.28583000000000003</v>
      </c>
      <c r="J58" s="83">
        <f>ROUND(I58*$E$57,2)</f>
        <v>24088.05</v>
      </c>
      <c r="S58" s="1"/>
      <c r="T58" s="1"/>
    </row>
    <row r="59" spans="1:20" ht="15.6">
      <c r="A59" s="62"/>
      <c r="B59" s="80" t="s">
        <v>526</v>
      </c>
      <c r="F59" s="88"/>
      <c r="G59" s="84"/>
      <c r="I59" s="90">
        <f>$I$14</f>
        <v>3.2340000000000001E-2</v>
      </c>
      <c r="J59" s="83">
        <f>ROUND(I59*$E$57,2)</f>
        <v>2725.42</v>
      </c>
      <c r="S59" s="1"/>
      <c r="T59" s="1"/>
    </row>
    <row r="60" spans="1:20">
      <c r="A60" s="62"/>
      <c r="B60" s="91" t="s">
        <v>527</v>
      </c>
      <c r="F60" s="88"/>
      <c r="G60" s="84"/>
      <c r="I60" s="88">
        <f>SUM(I58:I59)</f>
        <v>0.31817000000000001</v>
      </c>
      <c r="J60" s="84"/>
      <c r="S60" s="1"/>
      <c r="T60" s="1"/>
    </row>
    <row r="61" spans="1:20">
      <c r="A61" s="62"/>
      <c r="B61" s="107"/>
      <c r="F61" s="93"/>
      <c r="G61" s="84"/>
      <c r="I61" s="88"/>
      <c r="J61" s="84"/>
    </row>
    <row r="62" spans="1:20">
      <c r="A62" s="62"/>
      <c r="B62" s="107" t="s">
        <v>178</v>
      </c>
      <c r="D62" s="81">
        <v>0</v>
      </c>
      <c r="F62" s="85">
        <v>7.87</v>
      </c>
      <c r="G62" s="83">
        <f>ROUND(F62*D62,2)</f>
        <v>0</v>
      </c>
      <c r="I62" s="116">
        <v>8.8993844264506965</v>
      </c>
      <c r="J62" s="83">
        <f>ROUND(I62*D62,2)</f>
        <v>0</v>
      </c>
    </row>
    <row r="63" spans="1:20">
      <c r="A63" s="62"/>
      <c r="B63" s="107" t="s">
        <v>177</v>
      </c>
      <c r="D63" s="81">
        <v>0</v>
      </c>
      <c r="F63" s="85">
        <v>3.44</v>
      </c>
      <c r="G63" s="83">
        <f>ROUND(F63*D63,2)</f>
        <v>0</v>
      </c>
      <c r="I63" s="116">
        <v>3.44</v>
      </c>
      <c r="J63" s="83">
        <f>ROUND(I63*D63,2)</f>
        <v>0</v>
      </c>
    </row>
    <row r="64" spans="1:20">
      <c r="A64" s="62"/>
      <c r="B64" s="92"/>
      <c r="F64" s="93"/>
      <c r="G64" s="84"/>
      <c r="I64" s="94"/>
      <c r="J64" s="84"/>
    </row>
    <row r="65" spans="1:10">
      <c r="A65" s="62"/>
      <c r="B65" s="95" t="s">
        <v>529</v>
      </c>
      <c r="E65" s="81">
        <v>0</v>
      </c>
      <c r="F65" s="93">
        <v>3.2370000000000003E-2</v>
      </c>
      <c r="G65" s="83">
        <f>ROUND(F65*D65,2)</f>
        <v>0</v>
      </c>
      <c r="I65" s="94">
        <f>I52</f>
        <v>4.478E-2</v>
      </c>
      <c r="J65" s="83">
        <f>ROUND(I65*D65,2)</f>
        <v>0</v>
      </c>
    </row>
    <row r="66" spans="1:10">
      <c r="A66" s="62"/>
      <c r="B66" s="95" t="s">
        <v>530</v>
      </c>
      <c r="E66" s="81">
        <v>0</v>
      </c>
      <c r="F66" s="93">
        <v>3.2370000000000003E-2</v>
      </c>
      <c r="G66" s="83">
        <f>ROUND(F66*D66,2)</f>
        <v>0</v>
      </c>
      <c r="I66" s="94">
        <f>I56</f>
        <v>5.892E-2</v>
      </c>
      <c r="J66" s="83">
        <f>ROUND(I66*D66,2)</f>
        <v>0</v>
      </c>
    </row>
    <row r="67" spans="1:10">
      <c r="A67" s="62"/>
      <c r="B67" s="95" t="s">
        <v>531</v>
      </c>
      <c r="E67" s="81">
        <v>0</v>
      </c>
      <c r="F67" s="93">
        <v>3.2370000000000003E-2</v>
      </c>
      <c r="G67" s="83">
        <f>ROUND(F67*D67,2)</f>
        <v>0</v>
      </c>
      <c r="I67" s="94">
        <f>I60</f>
        <v>0.31817000000000001</v>
      </c>
      <c r="J67" s="83">
        <f>ROUND(I67*D67,2)</f>
        <v>0</v>
      </c>
    </row>
    <row r="68" spans="1:10">
      <c r="A68" s="62"/>
      <c r="B68" s="92"/>
      <c r="F68" s="93"/>
      <c r="G68" s="84"/>
      <c r="I68" s="94"/>
      <c r="J68" s="84"/>
    </row>
    <row r="69" spans="1:10">
      <c r="A69" s="96"/>
      <c r="B69" s="97" t="s">
        <v>116</v>
      </c>
      <c r="E69" s="1"/>
      <c r="G69" s="98">
        <f>SUM(G47:G68)</f>
        <v>77001.62</v>
      </c>
      <c r="J69" s="98">
        <f>SUM(J47:J68)</f>
        <v>83407.64</v>
      </c>
    </row>
    <row r="70" spans="1:10">
      <c r="A70" s="96"/>
      <c r="B70" s="95" t="s">
        <v>117</v>
      </c>
      <c r="E70" s="1"/>
      <c r="G70" s="99">
        <v>1</v>
      </c>
      <c r="J70" s="99">
        <f>G70</f>
        <v>1</v>
      </c>
    </row>
    <row r="71" spans="1:10">
      <c r="A71" s="96"/>
      <c r="B71" s="97" t="s">
        <v>118</v>
      </c>
      <c r="E71" s="1"/>
      <c r="G71" s="98">
        <f>+ROUND(G69/G70,2)</f>
        <v>77001.62</v>
      </c>
      <c r="J71" s="98">
        <f>+ROUND(J69/J70,2)</f>
        <v>83407.64</v>
      </c>
    </row>
    <row r="72" spans="1:10">
      <c r="A72" s="96"/>
      <c r="E72" s="101"/>
      <c r="G72" s="84"/>
    </row>
    <row r="73" spans="1:10">
      <c r="A73" s="102"/>
      <c r="B73" s="62" t="s">
        <v>268</v>
      </c>
      <c r="G73" s="83">
        <v>-7829.06</v>
      </c>
      <c r="J73" s="83">
        <f>G73</f>
        <v>-7829.06</v>
      </c>
    </row>
    <row r="74" spans="1:10">
      <c r="A74" s="102"/>
      <c r="B74" s="80"/>
      <c r="G74" s="103"/>
    </row>
    <row r="75" spans="1:10" ht="15.6">
      <c r="B75" s="105" t="s">
        <v>124</v>
      </c>
      <c r="G75" s="106">
        <f>SUM(G71:G73)</f>
        <v>69172.56</v>
      </c>
      <c r="J75" s="106">
        <f>SUM(J71:J73)</f>
        <v>75578.58</v>
      </c>
    </row>
    <row r="76" spans="1:10">
      <c r="B76" s="80"/>
      <c r="G76" s="84"/>
      <c r="J76" s="84"/>
    </row>
    <row r="77" spans="1:10">
      <c r="B77" s="87" t="s">
        <v>263</v>
      </c>
      <c r="G77" s="83">
        <v>-1499.02</v>
      </c>
      <c r="J77" s="83">
        <f t="shared" ref="J77:J80" si="1">G77</f>
        <v>-1499.02</v>
      </c>
    </row>
    <row r="78" spans="1:10">
      <c r="B78" s="87" t="s">
        <v>264</v>
      </c>
      <c r="G78" s="83">
        <v>976.97</v>
      </c>
      <c r="J78" s="83">
        <f t="shared" si="1"/>
        <v>976.97</v>
      </c>
    </row>
    <row r="79" spans="1:10">
      <c r="B79" s="87" t="s">
        <v>266</v>
      </c>
      <c r="G79" s="83">
        <v>2526.7399999999998</v>
      </c>
      <c r="J79" s="83">
        <f t="shared" si="1"/>
        <v>2526.7399999999998</v>
      </c>
    </row>
    <row r="80" spans="1:10">
      <c r="B80" s="107" t="s">
        <v>265</v>
      </c>
      <c r="G80" s="83">
        <v>-13.71</v>
      </c>
      <c r="J80" s="83">
        <f t="shared" si="1"/>
        <v>-13.71</v>
      </c>
    </row>
    <row r="81" spans="1:10">
      <c r="B81" s="87" t="s">
        <v>267</v>
      </c>
      <c r="G81" s="83">
        <f>G73*-1</f>
        <v>7829.06</v>
      </c>
      <c r="J81" s="83">
        <f>G81</f>
        <v>7829.06</v>
      </c>
    </row>
    <row r="82" spans="1:10">
      <c r="B82" s="87"/>
      <c r="G82" s="84"/>
      <c r="J82" s="84"/>
    </row>
    <row r="83" spans="1:10" ht="15.6">
      <c r="B83" s="105" t="s">
        <v>126</v>
      </c>
      <c r="G83" s="106">
        <f>G75+SUM(G77:G81)</f>
        <v>78992.600000000006</v>
      </c>
      <c r="J83" s="106">
        <f>J75+SUM(J77:J81)</f>
        <v>85398.62</v>
      </c>
    </row>
    <row r="84" spans="1:10">
      <c r="B84" s="117"/>
      <c r="G84" s="84"/>
      <c r="J84" s="84"/>
    </row>
    <row r="85" spans="1:10">
      <c r="A85" s="112"/>
      <c r="B85" s="113" t="s">
        <v>119</v>
      </c>
      <c r="J85" s="114">
        <f>J83-G83</f>
        <v>6406.0199999999895</v>
      </c>
    </row>
    <row r="86" spans="1:10">
      <c r="B86" s="87" t="s">
        <v>120</v>
      </c>
      <c r="C86" s="87"/>
      <c r="D86" s="87"/>
      <c r="J86" s="89">
        <f>J85/G83</f>
        <v>8.1096457136491121E-2</v>
      </c>
    </row>
    <row r="87" spans="1:10">
      <c r="A87" s="115"/>
      <c r="B87" s="115"/>
      <c r="C87" s="115"/>
      <c r="D87" s="115"/>
      <c r="E87" s="115"/>
      <c r="F87" s="115"/>
      <c r="G87" s="115"/>
      <c r="H87" s="115"/>
      <c r="I87" s="115"/>
      <c r="J87" s="115"/>
    </row>
    <row r="88" spans="1:10">
      <c r="A88" s="61" t="s">
        <v>171</v>
      </c>
      <c r="J88" s="8" t="s">
        <v>174</v>
      </c>
    </row>
    <row r="89" spans="1:10">
      <c r="A89" s="63" t="s">
        <v>172</v>
      </c>
      <c r="J89" s="8" t="s">
        <v>559</v>
      </c>
    </row>
    <row r="90" spans="1:10">
      <c r="A90" s="63" t="s">
        <v>170</v>
      </c>
      <c r="J90" s="9" t="s">
        <v>191</v>
      </c>
    </row>
    <row r="91" spans="1:10">
      <c r="A91" s="64"/>
    </row>
    <row r="92" spans="1:10">
      <c r="A92" s="65"/>
      <c r="B92" s="66"/>
      <c r="C92" s="66"/>
      <c r="D92" s="66"/>
      <c r="E92" s="67"/>
      <c r="F92" s="68" t="s">
        <v>115</v>
      </c>
      <c r="G92" s="67" t="s">
        <v>112</v>
      </c>
      <c r="H92" s="69"/>
      <c r="I92" s="67"/>
      <c r="J92" s="67" t="s">
        <v>112</v>
      </c>
    </row>
    <row r="93" spans="1:10">
      <c r="A93" s="70"/>
      <c r="C93" s="71" t="s">
        <v>355</v>
      </c>
      <c r="D93" s="71"/>
      <c r="E93" s="71" t="s">
        <v>8</v>
      </c>
      <c r="F93" s="72" t="s">
        <v>19</v>
      </c>
      <c r="G93" s="71" t="s">
        <v>114</v>
      </c>
      <c r="H93" s="73"/>
      <c r="I93" s="71" t="s">
        <v>251</v>
      </c>
      <c r="J93" s="71" t="s">
        <v>114</v>
      </c>
    </row>
    <row r="94" spans="1:10">
      <c r="A94" s="74"/>
      <c r="B94" s="75"/>
      <c r="C94" s="76"/>
      <c r="D94" s="76"/>
      <c r="E94" s="76" t="s">
        <v>145</v>
      </c>
      <c r="F94" s="77" t="s">
        <v>20</v>
      </c>
      <c r="G94" s="76" t="s">
        <v>115</v>
      </c>
      <c r="H94" s="78"/>
      <c r="I94" s="76" t="s">
        <v>18</v>
      </c>
      <c r="J94" s="76" t="s">
        <v>260</v>
      </c>
    </row>
    <row r="96" spans="1:10">
      <c r="A96" s="79" t="s">
        <v>182</v>
      </c>
    </row>
    <row r="97" spans="1:10">
      <c r="A97" s="96"/>
      <c r="B97" s="107" t="s">
        <v>347</v>
      </c>
      <c r="C97" s="81">
        <v>774420</v>
      </c>
      <c r="F97" s="100">
        <v>31.5</v>
      </c>
      <c r="G97" s="83">
        <f>ROUND(C97*F97,2)</f>
        <v>24394230</v>
      </c>
      <c r="I97" s="82"/>
      <c r="J97" s="84"/>
    </row>
    <row r="98" spans="1:10">
      <c r="A98" s="96"/>
      <c r="B98" s="107" t="s">
        <v>348</v>
      </c>
      <c r="C98" s="81">
        <f>C97*365.25/12</f>
        <v>23571408.75</v>
      </c>
      <c r="F98" s="100"/>
      <c r="G98" s="84"/>
      <c r="I98" s="118">
        <v>1.04</v>
      </c>
      <c r="J98" s="83">
        <f>ROUND(I98*C98,2)</f>
        <v>24514265.100000001</v>
      </c>
    </row>
    <row r="99" spans="1:10">
      <c r="A99" s="96"/>
      <c r="B99" s="107" t="s">
        <v>228</v>
      </c>
      <c r="E99" s="81">
        <v>719292202.42324889</v>
      </c>
      <c r="F99" s="93">
        <v>0.10489999999999999</v>
      </c>
      <c r="G99" s="83">
        <f>ROUND(F99*E99,2)</f>
        <v>75453752.030000001</v>
      </c>
      <c r="I99" s="93"/>
      <c r="J99" s="84"/>
    </row>
    <row r="100" spans="1:10">
      <c r="A100" s="96"/>
      <c r="B100" s="95" t="s">
        <v>305</v>
      </c>
      <c r="F100" s="93"/>
      <c r="G100" s="119"/>
      <c r="I100" s="86">
        <v>8.1079999999999999E-2</v>
      </c>
      <c r="J100" s="83">
        <f t="shared" ref="J100:J101" si="2">ROUND(I100*$E$99,2)</f>
        <v>58320211.770000003</v>
      </c>
    </row>
    <row r="101" spans="1:10" ht="15.6">
      <c r="A101" s="96"/>
      <c r="B101" s="95" t="s">
        <v>306</v>
      </c>
      <c r="F101" s="93"/>
      <c r="G101" s="119"/>
      <c r="I101" s="90">
        <v>3.2710000000000003E-2</v>
      </c>
      <c r="J101" s="83">
        <f t="shared" si="2"/>
        <v>23528047.940000001</v>
      </c>
    </row>
    <row r="102" spans="1:10">
      <c r="A102" s="96"/>
      <c r="B102" s="95" t="s">
        <v>307</v>
      </c>
      <c r="F102" s="93"/>
      <c r="G102" s="119"/>
      <c r="I102" s="93">
        <f>SUM(I100:I101)</f>
        <v>0.11379</v>
      </c>
      <c r="J102" s="84"/>
    </row>
    <row r="103" spans="1:10">
      <c r="A103" s="96"/>
      <c r="B103" s="107"/>
      <c r="F103" s="93"/>
      <c r="G103" s="119"/>
      <c r="I103" s="88"/>
      <c r="J103" s="119"/>
    </row>
    <row r="104" spans="1:10">
      <c r="A104" s="96"/>
      <c r="B104" s="107" t="s">
        <v>353</v>
      </c>
      <c r="C104" s="81">
        <v>238850</v>
      </c>
      <c r="F104" s="100">
        <v>50.4</v>
      </c>
      <c r="G104" s="83">
        <f>ROUND(C104*F104,2)</f>
        <v>12038040</v>
      </c>
      <c r="I104" s="82"/>
      <c r="J104" s="83"/>
    </row>
    <row r="105" spans="1:10">
      <c r="A105" s="96"/>
      <c r="B105" s="107" t="s">
        <v>354</v>
      </c>
      <c r="C105" s="81">
        <f>C104*365.25/12</f>
        <v>7269996.875</v>
      </c>
      <c r="F105" s="100"/>
      <c r="G105" s="83"/>
      <c r="I105" s="118">
        <v>1.66</v>
      </c>
      <c r="J105" s="83">
        <f>ROUND(I105*C105,2)</f>
        <v>12068194.810000001</v>
      </c>
    </row>
    <row r="106" spans="1:10">
      <c r="A106" s="96"/>
      <c r="B106" s="80" t="s">
        <v>229</v>
      </c>
      <c r="E106" s="81">
        <v>1020974633.8387816</v>
      </c>
      <c r="F106" s="93">
        <v>0.10489999999999999</v>
      </c>
      <c r="G106" s="83">
        <f>ROUND(F106*E106,2)</f>
        <v>107100239.09</v>
      </c>
      <c r="I106" s="93"/>
      <c r="J106" s="84"/>
    </row>
    <row r="107" spans="1:10">
      <c r="A107" s="96"/>
      <c r="B107" s="95" t="s">
        <v>308</v>
      </c>
      <c r="F107" s="93"/>
      <c r="G107" s="119"/>
      <c r="I107" s="86">
        <f>I100</f>
        <v>8.1079999999999999E-2</v>
      </c>
      <c r="J107" s="83">
        <f t="shared" ref="J107:J108" si="3">ROUND(I107*$E$106,2)</f>
        <v>82780623.310000002</v>
      </c>
    </row>
    <row r="108" spans="1:10" ht="15.6">
      <c r="A108" s="96"/>
      <c r="B108" s="95" t="s">
        <v>309</v>
      </c>
      <c r="F108" s="93"/>
      <c r="G108" s="119"/>
      <c r="I108" s="90">
        <f>I101</f>
        <v>3.2710000000000003E-2</v>
      </c>
      <c r="J108" s="83">
        <f t="shared" si="3"/>
        <v>33396080.27</v>
      </c>
    </row>
    <row r="109" spans="1:10">
      <c r="A109" s="96"/>
      <c r="B109" s="95" t="s">
        <v>310</v>
      </c>
      <c r="F109" s="93"/>
      <c r="G109" s="119"/>
      <c r="I109" s="93">
        <f>SUM(I107:I108)</f>
        <v>0.11379</v>
      </c>
      <c r="J109" s="84"/>
    </row>
    <row r="110" spans="1:10">
      <c r="A110" s="96"/>
      <c r="B110" s="92"/>
      <c r="G110" s="120"/>
      <c r="J110" s="120"/>
    </row>
    <row r="111" spans="1:10">
      <c r="A111" s="96"/>
      <c r="B111" s="95" t="s">
        <v>528</v>
      </c>
      <c r="E111" s="62">
        <v>-1388.7117565269459</v>
      </c>
      <c r="F111" s="93">
        <v>3.2410000000000001E-2</v>
      </c>
      <c r="G111" s="83">
        <v>-45.008148029038225</v>
      </c>
      <c r="I111" s="86">
        <f>I102</f>
        <v>0.11379</v>
      </c>
      <c r="J111" s="83">
        <f>E111*I111</f>
        <v>-158.02151077520119</v>
      </c>
    </row>
    <row r="112" spans="1:10">
      <c r="A112" s="96"/>
      <c r="B112" s="92"/>
      <c r="G112" s="120"/>
      <c r="J112" s="120"/>
    </row>
    <row r="113" spans="1:10">
      <c r="A113" s="96"/>
      <c r="B113" s="97" t="s">
        <v>116</v>
      </c>
      <c r="E113" s="1"/>
      <c r="G113" s="98">
        <f>SUM(G97:G112)</f>
        <v>218986216.11185199</v>
      </c>
      <c r="J113" s="98">
        <f>SUM(J97:J112)</f>
        <v>234607265.17848924</v>
      </c>
    </row>
    <row r="114" spans="1:10">
      <c r="A114" s="96"/>
      <c r="B114" s="95" t="s">
        <v>117</v>
      </c>
      <c r="E114" s="1"/>
      <c r="G114" s="99">
        <v>1.0000000002057849</v>
      </c>
      <c r="J114" s="99">
        <f>G114</f>
        <v>1.0000000002057849</v>
      </c>
    </row>
    <row r="115" spans="1:10">
      <c r="A115" s="96"/>
      <c r="B115" s="97" t="s">
        <v>118</v>
      </c>
      <c r="E115" s="1"/>
      <c r="G115" s="98">
        <f>+ROUND(G113/G114,2)</f>
        <v>218986216.06999999</v>
      </c>
      <c r="J115" s="98">
        <f>+ROUND(J113/J114,2)</f>
        <v>234607265.13</v>
      </c>
    </row>
    <row r="116" spans="1:10">
      <c r="A116" s="96"/>
      <c r="E116" s="101"/>
      <c r="G116" s="84"/>
    </row>
    <row r="117" spans="1:10">
      <c r="A117" s="102"/>
      <c r="B117" s="62" t="s">
        <v>268</v>
      </c>
      <c r="G117" s="83">
        <v>-23650226</v>
      </c>
      <c r="J117" s="83">
        <f>G117</f>
        <v>-23650226</v>
      </c>
    </row>
    <row r="118" spans="1:10">
      <c r="A118" s="102"/>
      <c r="B118" s="80"/>
      <c r="G118" s="84"/>
      <c r="J118" s="84"/>
    </row>
    <row r="119" spans="1:10" ht="15.6">
      <c r="A119" s="96"/>
      <c r="B119" s="105" t="s">
        <v>124</v>
      </c>
      <c r="G119" s="106">
        <f>SUM(G115:G117)</f>
        <v>195335990.06999999</v>
      </c>
      <c r="J119" s="106">
        <f>SUM(J115:J117)</f>
        <v>210957039.13</v>
      </c>
    </row>
    <row r="120" spans="1:10">
      <c r="B120" s="80"/>
    </row>
    <row r="121" spans="1:10">
      <c r="B121" s="87" t="s">
        <v>263</v>
      </c>
      <c r="G121" s="83">
        <v>-3248095.04</v>
      </c>
      <c r="J121" s="83">
        <f t="shared" ref="J121:J124" si="4">G121</f>
        <v>-3248095.04</v>
      </c>
    </row>
    <row r="122" spans="1:10">
      <c r="B122" s="87" t="s">
        <v>264</v>
      </c>
      <c r="G122" s="83">
        <v>1698365.02</v>
      </c>
      <c r="J122" s="83">
        <f t="shared" si="4"/>
        <v>1698365.02</v>
      </c>
    </row>
    <row r="123" spans="1:10">
      <c r="B123" s="87" t="s">
        <v>266</v>
      </c>
      <c r="G123" s="83">
        <v>18773899.559999999</v>
      </c>
      <c r="J123" s="83">
        <f t="shared" si="4"/>
        <v>18773899.559999999</v>
      </c>
    </row>
    <row r="124" spans="1:10">
      <c r="B124" s="107" t="s">
        <v>265</v>
      </c>
      <c r="G124" s="83">
        <v>-31789.42</v>
      </c>
      <c r="J124" s="83">
        <f t="shared" si="4"/>
        <v>-31789.42</v>
      </c>
    </row>
    <row r="125" spans="1:10">
      <c r="B125" s="87" t="s">
        <v>267</v>
      </c>
      <c r="G125" s="83">
        <f>G117*-1</f>
        <v>23650226</v>
      </c>
      <c r="J125" s="83">
        <f>G125</f>
        <v>23650226</v>
      </c>
    </row>
    <row r="126" spans="1:10">
      <c r="A126" s="112"/>
      <c r="B126" s="87"/>
      <c r="C126" s="87"/>
      <c r="D126" s="87"/>
    </row>
    <row r="127" spans="1:10" ht="15.6">
      <c r="A127" s="115"/>
      <c r="B127" s="105" t="s">
        <v>126</v>
      </c>
      <c r="C127" s="115"/>
      <c r="D127" s="115"/>
      <c r="E127" s="115"/>
      <c r="F127" s="115"/>
      <c r="G127" s="106">
        <f>G119+SUM(G121:G125)</f>
        <v>236178596.19</v>
      </c>
      <c r="H127" s="115"/>
      <c r="I127" s="115"/>
      <c r="J127" s="106">
        <f>J119+SUM(J121:J125)</f>
        <v>251799645.25</v>
      </c>
    </row>
    <row r="128" spans="1:10">
      <c r="A128" s="115"/>
      <c r="B128" s="121"/>
      <c r="C128" s="115"/>
      <c r="D128" s="115"/>
      <c r="E128" s="115"/>
      <c r="F128" s="115"/>
      <c r="G128" s="122"/>
      <c r="H128" s="115"/>
      <c r="I128" s="115"/>
      <c r="J128" s="122"/>
    </row>
    <row r="129" spans="1:10">
      <c r="A129" s="112"/>
      <c r="B129" s="113" t="s">
        <v>119</v>
      </c>
      <c r="C129" s="87"/>
      <c r="D129" s="87"/>
      <c r="J129" s="114">
        <f>J127-G127</f>
        <v>15621049.060000002</v>
      </c>
    </row>
    <row r="130" spans="1:10">
      <c r="A130" s="112"/>
      <c r="B130" s="87" t="s">
        <v>120</v>
      </c>
      <c r="C130" s="87"/>
      <c r="D130" s="87"/>
      <c r="J130" s="89">
        <f>J129/G127</f>
        <v>6.6140832878154823E-2</v>
      </c>
    </row>
    <row r="131" spans="1:10">
      <c r="B131" s="87"/>
    </row>
    <row r="132" spans="1:10">
      <c r="A132" s="61" t="s">
        <v>171</v>
      </c>
      <c r="J132" s="8" t="s">
        <v>174</v>
      </c>
    </row>
    <row r="133" spans="1:10">
      <c r="A133" s="63" t="s">
        <v>172</v>
      </c>
      <c r="J133" s="8" t="s">
        <v>558</v>
      </c>
    </row>
    <row r="134" spans="1:10">
      <c r="A134" s="63" t="s">
        <v>170</v>
      </c>
      <c r="J134" s="9" t="s">
        <v>191</v>
      </c>
    </row>
    <row r="135" spans="1:10">
      <c r="A135" s="64"/>
    </row>
    <row r="136" spans="1:10">
      <c r="A136" s="65"/>
      <c r="B136" s="66"/>
      <c r="C136" s="66"/>
      <c r="D136" s="66"/>
      <c r="E136" s="67"/>
      <c r="F136" s="68" t="s">
        <v>115</v>
      </c>
      <c r="G136" s="67" t="s">
        <v>112</v>
      </c>
      <c r="H136" s="69"/>
      <c r="I136" s="67"/>
      <c r="J136" s="67" t="s">
        <v>112</v>
      </c>
    </row>
    <row r="137" spans="1:10">
      <c r="A137" s="70"/>
      <c r="C137" s="71" t="s">
        <v>355</v>
      </c>
      <c r="D137" s="71"/>
      <c r="E137" s="71" t="s">
        <v>8</v>
      </c>
      <c r="F137" s="72" t="s">
        <v>19</v>
      </c>
      <c r="G137" s="71" t="s">
        <v>114</v>
      </c>
      <c r="H137" s="73"/>
      <c r="I137" s="71" t="s">
        <v>251</v>
      </c>
      <c r="J137" s="71" t="s">
        <v>114</v>
      </c>
    </row>
    <row r="138" spans="1:10">
      <c r="A138" s="74"/>
      <c r="B138" s="75"/>
      <c r="C138" s="76"/>
      <c r="D138" s="76"/>
      <c r="E138" s="76" t="s">
        <v>145</v>
      </c>
      <c r="F138" s="77" t="s">
        <v>20</v>
      </c>
      <c r="G138" s="76" t="s">
        <v>115</v>
      </c>
      <c r="H138" s="78"/>
      <c r="I138" s="76" t="s">
        <v>18</v>
      </c>
      <c r="J138" s="76" t="s">
        <v>260</v>
      </c>
    </row>
    <row r="139" spans="1:10">
      <c r="B139" s="87"/>
    </row>
    <row r="140" spans="1:10">
      <c r="A140" s="79" t="s">
        <v>216</v>
      </c>
    </row>
    <row r="141" spans="1:10">
      <c r="A141" s="112"/>
      <c r="B141" s="107" t="s">
        <v>349</v>
      </c>
      <c r="C141" s="81">
        <v>3516</v>
      </c>
      <c r="F141" s="100">
        <v>85</v>
      </c>
      <c r="G141" s="83">
        <f>ROUND(C141*F141,2)</f>
        <v>298860</v>
      </c>
      <c r="I141" s="82"/>
      <c r="J141" s="119"/>
    </row>
    <row r="142" spans="1:10">
      <c r="A142" s="112"/>
      <c r="B142" s="107" t="s">
        <v>350</v>
      </c>
      <c r="C142" s="81">
        <f>C141*365.25/12</f>
        <v>107018.25</v>
      </c>
      <c r="F142" s="100"/>
      <c r="G142" s="119"/>
      <c r="I142" s="148">
        <v>2.8</v>
      </c>
      <c r="J142" s="83">
        <f>ROUND(I142*C142,2)</f>
        <v>299651.09999999998</v>
      </c>
    </row>
    <row r="143" spans="1:10">
      <c r="A143" s="112"/>
      <c r="B143" s="107" t="s">
        <v>228</v>
      </c>
      <c r="E143" s="81">
        <v>6910431.0490360716</v>
      </c>
      <c r="F143" s="93">
        <v>8.2439999999999999E-2</v>
      </c>
      <c r="G143" s="83">
        <f>ROUND(F143*E143,2)</f>
        <v>569695.93999999994</v>
      </c>
      <c r="I143" s="93"/>
      <c r="J143" s="119"/>
    </row>
    <row r="144" spans="1:10">
      <c r="A144" s="112"/>
      <c r="B144" s="95" t="s">
        <v>305</v>
      </c>
      <c r="F144" s="93"/>
      <c r="G144" s="119"/>
      <c r="I144" s="86">
        <v>5.6370000000000003E-2</v>
      </c>
      <c r="J144" s="83">
        <f t="shared" ref="J144:J145" si="5">ROUND(I144*$E$143,2)</f>
        <v>389541</v>
      </c>
    </row>
    <row r="145" spans="1:10" ht="15.6">
      <c r="A145" s="112"/>
      <c r="B145" s="95" t="s">
        <v>306</v>
      </c>
      <c r="F145" s="93"/>
      <c r="G145" s="119"/>
      <c r="I145" s="90">
        <v>3.2509999999999997E-2</v>
      </c>
      <c r="J145" s="83">
        <f t="shared" si="5"/>
        <v>224658.11</v>
      </c>
    </row>
    <row r="146" spans="1:10">
      <c r="A146" s="112"/>
      <c r="B146" s="95" t="s">
        <v>307</v>
      </c>
      <c r="F146" s="93"/>
      <c r="G146" s="119"/>
      <c r="I146" s="93">
        <f>SUM(I144:I145)</f>
        <v>8.8880000000000001E-2</v>
      </c>
      <c r="J146" s="119"/>
    </row>
    <row r="147" spans="1:10">
      <c r="A147" s="112"/>
      <c r="B147" s="123"/>
      <c r="F147" s="93"/>
      <c r="G147" s="119"/>
      <c r="I147" s="88"/>
      <c r="J147" s="119"/>
    </row>
    <row r="148" spans="1:10">
      <c r="A148" s="112"/>
      <c r="B148" s="107" t="s">
        <v>351</v>
      </c>
      <c r="C148" s="81">
        <v>3180</v>
      </c>
      <c r="F148" s="100">
        <v>140</v>
      </c>
      <c r="G148" s="83">
        <f>ROUND(C148*F148,2)</f>
        <v>445200</v>
      </c>
      <c r="I148" s="82"/>
      <c r="J148" s="119"/>
    </row>
    <row r="149" spans="1:10">
      <c r="A149" s="112"/>
      <c r="B149" s="107" t="s">
        <v>352</v>
      </c>
      <c r="C149" s="81">
        <f>C148*365.25/12</f>
        <v>96791.25</v>
      </c>
      <c r="F149" s="100"/>
      <c r="G149" s="119"/>
      <c r="I149" s="148">
        <v>4.5999999999999996</v>
      </c>
      <c r="J149" s="83">
        <f>ROUND(I149*C149,2)</f>
        <v>445239.75</v>
      </c>
    </row>
    <row r="150" spans="1:10">
      <c r="A150" s="112"/>
      <c r="B150" s="107" t="s">
        <v>229</v>
      </c>
      <c r="E150" s="81">
        <v>125297830.12918575</v>
      </c>
      <c r="F150" s="93">
        <v>8.2439999999999999E-2</v>
      </c>
      <c r="G150" s="83">
        <f>ROUND(F150*E150,2)</f>
        <v>10329553.119999999</v>
      </c>
      <c r="I150" s="93"/>
      <c r="J150" s="119"/>
    </row>
    <row r="151" spans="1:10">
      <c r="A151" s="112"/>
      <c r="B151" s="95" t="s">
        <v>308</v>
      </c>
      <c r="F151" s="93"/>
      <c r="G151" s="119"/>
      <c r="I151" s="86">
        <f>I144</f>
        <v>5.6370000000000003E-2</v>
      </c>
      <c r="J151" s="83">
        <f t="shared" ref="J151:J152" si="6">ROUND(I151*$E$150,2)</f>
        <v>7063038.6799999997</v>
      </c>
    </row>
    <row r="152" spans="1:10" ht="15.6">
      <c r="A152" s="112"/>
      <c r="B152" s="95" t="s">
        <v>309</v>
      </c>
      <c r="F152" s="93"/>
      <c r="G152" s="119"/>
      <c r="I152" s="90">
        <f>I145</f>
        <v>3.2509999999999997E-2</v>
      </c>
      <c r="J152" s="83">
        <f t="shared" si="6"/>
        <v>4073432.46</v>
      </c>
    </row>
    <row r="153" spans="1:10">
      <c r="A153" s="112"/>
      <c r="B153" s="95" t="s">
        <v>310</v>
      </c>
      <c r="F153" s="93"/>
      <c r="G153" s="119"/>
      <c r="I153" s="93">
        <f>SUM(I151:I152)</f>
        <v>8.8880000000000001E-2</v>
      </c>
      <c r="J153" s="119"/>
    </row>
    <row r="154" spans="1:10">
      <c r="A154" s="112"/>
      <c r="B154" s="92"/>
      <c r="G154" s="120"/>
      <c r="J154" s="120"/>
    </row>
    <row r="155" spans="1:10">
      <c r="A155" s="112"/>
      <c r="B155" s="95" t="s">
        <v>528</v>
      </c>
      <c r="E155" s="81">
        <v>0</v>
      </c>
      <c r="F155" s="93">
        <v>3.243E-2</v>
      </c>
      <c r="G155" s="83">
        <v>0</v>
      </c>
      <c r="I155" s="86">
        <f>I146</f>
        <v>8.8880000000000001E-2</v>
      </c>
      <c r="J155" s="83">
        <f>E155*I155</f>
        <v>0</v>
      </c>
    </row>
    <row r="156" spans="1:10">
      <c r="A156" s="112"/>
      <c r="B156" s="92"/>
      <c r="G156" s="120"/>
      <c r="J156" s="120"/>
    </row>
    <row r="157" spans="1:10">
      <c r="A157" s="112"/>
      <c r="B157" s="97" t="s">
        <v>116</v>
      </c>
      <c r="E157" s="1"/>
      <c r="G157" s="98">
        <f>SUM(G141:G156)</f>
        <v>11643309.059999999</v>
      </c>
      <c r="J157" s="98">
        <f>SUM(J141:J156)</f>
        <v>12495561.100000001</v>
      </c>
    </row>
    <row r="158" spans="1:10">
      <c r="A158" s="112"/>
      <c r="B158" s="95" t="s">
        <v>117</v>
      </c>
      <c r="E158" s="1"/>
      <c r="G158" s="99">
        <v>1.0000000245550082</v>
      </c>
      <c r="J158" s="99">
        <f>G158</f>
        <v>1.0000000245550082</v>
      </c>
    </row>
    <row r="159" spans="1:10">
      <c r="A159" s="112"/>
      <c r="B159" s="97" t="s">
        <v>118</v>
      </c>
      <c r="E159" s="1"/>
      <c r="G159" s="98">
        <f>+ROUND(G157/G158,2)</f>
        <v>11643308.77</v>
      </c>
      <c r="J159" s="98">
        <f>+ROUND(J157/J158,2)</f>
        <v>12495560.789999999</v>
      </c>
    </row>
    <row r="160" spans="1:10">
      <c r="A160" s="112"/>
      <c r="E160" s="101"/>
      <c r="G160" s="84"/>
    </row>
    <row r="161" spans="1:10">
      <c r="A161" s="102"/>
      <c r="B161" s="62" t="s">
        <v>268</v>
      </c>
      <c r="G161" s="83">
        <v>-1062954.4200000002</v>
      </c>
      <c r="J161" s="83">
        <f>G161</f>
        <v>-1062954.4200000002</v>
      </c>
    </row>
    <row r="162" spans="1:10">
      <c r="A162" s="102"/>
      <c r="B162" s="80"/>
      <c r="G162" s="103"/>
    </row>
    <row r="163" spans="1:10" ht="15.6">
      <c r="A163" s="96"/>
      <c r="B163" s="105" t="s">
        <v>124</v>
      </c>
      <c r="G163" s="106">
        <f>SUM(G159:G161)</f>
        <v>10580354.35</v>
      </c>
      <c r="J163" s="106">
        <f>SUM(J159:J161)</f>
        <v>11432606.369999999</v>
      </c>
    </row>
    <row r="164" spans="1:10">
      <c r="B164" s="80"/>
    </row>
    <row r="165" spans="1:10">
      <c r="B165" s="87" t="s">
        <v>263</v>
      </c>
      <c r="G165" s="83">
        <v>-243013.87</v>
      </c>
      <c r="J165" s="83">
        <f t="shared" ref="J165:J168" si="7">G165</f>
        <v>-243013.87</v>
      </c>
    </row>
    <row r="166" spans="1:10">
      <c r="B166" s="87" t="s">
        <v>264</v>
      </c>
      <c r="G166" s="83">
        <v>139056.34</v>
      </c>
      <c r="J166" s="83">
        <f t="shared" si="7"/>
        <v>139056.34</v>
      </c>
    </row>
    <row r="167" spans="1:10">
      <c r="B167" s="87" t="s">
        <v>266</v>
      </c>
      <c r="G167" s="83">
        <v>1366182.2</v>
      </c>
      <c r="J167" s="83">
        <f t="shared" si="7"/>
        <v>1366182.2</v>
      </c>
    </row>
    <row r="168" spans="1:10">
      <c r="B168" s="107" t="s">
        <v>265</v>
      </c>
      <c r="G168" s="83">
        <v>-2233.11</v>
      </c>
      <c r="J168" s="83">
        <f t="shared" si="7"/>
        <v>-2233.11</v>
      </c>
    </row>
    <row r="169" spans="1:10">
      <c r="B169" s="87" t="s">
        <v>267</v>
      </c>
      <c r="G169" s="83">
        <f>G161*-1</f>
        <v>1062954.4200000002</v>
      </c>
      <c r="J169" s="83">
        <f>G169</f>
        <v>1062954.4200000002</v>
      </c>
    </row>
    <row r="170" spans="1:10">
      <c r="A170" s="112"/>
      <c r="B170" s="87"/>
      <c r="C170" s="87"/>
      <c r="D170" s="87"/>
    </row>
    <row r="171" spans="1:10" ht="15.6">
      <c r="A171" s="115"/>
      <c r="B171" s="105" t="s">
        <v>126</v>
      </c>
      <c r="C171" s="115"/>
      <c r="D171" s="115"/>
      <c r="E171" s="115"/>
      <c r="F171" s="115"/>
      <c r="G171" s="106">
        <f>G163+SUM(G165:G169)</f>
        <v>12903300.33</v>
      </c>
      <c r="H171" s="115"/>
      <c r="I171" s="115"/>
      <c r="J171" s="106">
        <f>J163+SUM(J165:J169)</f>
        <v>13755552.35</v>
      </c>
    </row>
    <row r="172" spans="1:10">
      <c r="A172" s="115"/>
      <c r="B172" s="121"/>
      <c r="C172" s="115"/>
      <c r="D172" s="115"/>
      <c r="E172" s="115"/>
      <c r="F172" s="115"/>
      <c r="G172" s="122"/>
      <c r="H172" s="115"/>
      <c r="I172" s="115"/>
      <c r="J172" s="122"/>
    </row>
    <row r="173" spans="1:10">
      <c r="A173" s="112"/>
      <c r="B173" s="113" t="s">
        <v>119</v>
      </c>
      <c r="C173" s="87"/>
      <c r="D173" s="87"/>
      <c r="J173" s="114">
        <f>J171-G171</f>
        <v>852252.01999999955</v>
      </c>
    </row>
    <row r="174" spans="1:10">
      <c r="A174" s="112"/>
      <c r="B174" s="87" t="s">
        <v>120</v>
      </c>
      <c r="J174" s="89">
        <f>J173/G171</f>
        <v>6.6049150078180005E-2</v>
      </c>
    </row>
    <row r="175" spans="1:10">
      <c r="B175" s="87"/>
    </row>
    <row r="176" spans="1:10">
      <c r="A176" s="61" t="s">
        <v>171</v>
      </c>
      <c r="J176" s="8" t="s">
        <v>174</v>
      </c>
    </row>
    <row r="177" spans="1:10">
      <c r="A177" s="63" t="s">
        <v>172</v>
      </c>
      <c r="J177" s="8" t="s">
        <v>557</v>
      </c>
    </row>
    <row r="178" spans="1:10">
      <c r="A178" s="63" t="s">
        <v>170</v>
      </c>
      <c r="J178" s="9" t="s">
        <v>191</v>
      </c>
    </row>
    <row r="179" spans="1:10">
      <c r="A179" s="64"/>
    </row>
    <row r="180" spans="1:10">
      <c r="A180" s="65"/>
      <c r="B180" s="66"/>
      <c r="C180" s="66"/>
      <c r="D180" s="66"/>
      <c r="E180" s="67"/>
      <c r="F180" s="68" t="s">
        <v>115</v>
      </c>
      <c r="G180" s="67" t="s">
        <v>112</v>
      </c>
      <c r="H180" s="69"/>
      <c r="I180" s="67"/>
      <c r="J180" s="67" t="s">
        <v>112</v>
      </c>
    </row>
    <row r="181" spans="1:10">
      <c r="A181" s="70"/>
      <c r="C181" s="71" t="s">
        <v>355</v>
      </c>
      <c r="D181" s="117" t="s">
        <v>270</v>
      </c>
      <c r="E181" s="71" t="s">
        <v>8</v>
      </c>
      <c r="F181" s="72" t="s">
        <v>19</v>
      </c>
      <c r="G181" s="71" t="s">
        <v>114</v>
      </c>
      <c r="H181" s="73"/>
      <c r="I181" s="71" t="s">
        <v>251</v>
      </c>
      <c r="J181" s="71" t="s">
        <v>114</v>
      </c>
    </row>
    <row r="182" spans="1:10">
      <c r="A182" s="74"/>
      <c r="B182" s="75"/>
      <c r="C182" s="76"/>
      <c r="D182" s="76" t="s">
        <v>252</v>
      </c>
      <c r="E182" s="76" t="s">
        <v>145</v>
      </c>
      <c r="F182" s="77" t="s">
        <v>20</v>
      </c>
      <c r="G182" s="76" t="s">
        <v>115</v>
      </c>
      <c r="H182" s="78"/>
      <c r="I182" s="76" t="s">
        <v>18</v>
      </c>
      <c r="J182" s="76" t="s">
        <v>260</v>
      </c>
    </row>
    <row r="183" spans="1:10">
      <c r="A183" s="112"/>
      <c r="J183" s="89"/>
    </row>
    <row r="184" spans="1:10">
      <c r="A184" s="79" t="s">
        <v>276</v>
      </c>
    </row>
    <row r="185" spans="1:10">
      <c r="B185" s="107" t="s">
        <v>345</v>
      </c>
      <c r="C185" s="81">
        <v>53636</v>
      </c>
      <c r="F185" s="100">
        <v>90</v>
      </c>
      <c r="G185" s="83">
        <f>ROUND(F185*C185,2)</f>
        <v>4827240</v>
      </c>
      <c r="I185" s="82"/>
      <c r="J185" s="119"/>
    </row>
    <row r="186" spans="1:10">
      <c r="B186" s="107" t="s">
        <v>346</v>
      </c>
      <c r="C186" s="81">
        <f>C185*365.25/12</f>
        <v>1632545.75</v>
      </c>
      <c r="F186" s="100"/>
      <c r="G186" s="119"/>
      <c r="I186" s="118">
        <v>2.96</v>
      </c>
      <c r="J186" s="83">
        <f>ROUND(I186*C186,2)</f>
        <v>4832335.42</v>
      </c>
    </row>
    <row r="187" spans="1:10">
      <c r="B187" s="95" t="s">
        <v>166</v>
      </c>
      <c r="E187" s="81">
        <v>1808874932.0823293</v>
      </c>
      <c r="F187" s="93">
        <v>3.27E-2</v>
      </c>
      <c r="G187" s="83">
        <f>ROUND(F187*E187,2)</f>
        <v>59150210.280000001</v>
      </c>
      <c r="I187" s="86">
        <v>3.27E-2</v>
      </c>
      <c r="J187" s="83">
        <f>ROUND(I187*E187,2)</f>
        <v>59150210.280000001</v>
      </c>
    </row>
    <row r="188" spans="1:10">
      <c r="B188" s="95"/>
      <c r="F188" s="93"/>
      <c r="G188" s="119"/>
      <c r="I188" s="88"/>
      <c r="J188" s="119"/>
    </row>
    <row r="189" spans="1:10">
      <c r="B189" s="95" t="s">
        <v>235</v>
      </c>
      <c r="D189" s="81">
        <v>2282012.2622153522</v>
      </c>
      <c r="F189" s="100">
        <v>21.03</v>
      </c>
      <c r="G189" s="83">
        <f>ROUND(D189*F189,2)</f>
        <v>47990717.869999997</v>
      </c>
      <c r="I189" s="116">
        <v>23.22</v>
      </c>
      <c r="J189" s="83">
        <f>ROUND(I189*D189,2)</f>
        <v>52988324.729999997</v>
      </c>
    </row>
    <row r="190" spans="1:10">
      <c r="B190" s="95" t="s">
        <v>236</v>
      </c>
      <c r="D190" s="81">
        <v>3191835.2069565346</v>
      </c>
      <c r="F190" s="100">
        <v>18.809999999999999</v>
      </c>
      <c r="G190" s="83">
        <f>ROUND(D190*F190,2)</f>
        <v>60038420.240000002</v>
      </c>
      <c r="I190" s="85">
        <v>20.78</v>
      </c>
      <c r="J190" s="83">
        <f>ROUND(I190*D190,2)</f>
        <v>66326335.600000001</v>
      </c>
    </row>
    <row r="191" spans="1:10">
      <c r="B191" s="95" t="s">
        <v>271</v>
      </c>
      <c r="D191" s="81">
        <f>G191/F191</f>
        <v>7740.0000000000009</v>
      </c>
      <c r="F191" s="100">
        <v>1.04</v>
      </c>
      <c r="G191" s="83">
        <v>8049.6000000000013</v>
      </c>
      <c r="I191" s="85">
        <v>1.1599999999999999</v>
      </c>
      <c r="J191" s="83">
        <f>ROUND(I191*D191,2)</f>
        <v>8978.4</v>
      </c>
    </row>
    <row r="192" spans="1:10">
      <c r="B192" s="107"/>
      <c r="G192" s="119"/>
      <c r="J192" s="119"/>
    </row>
    <row r="193" spans="1:10">
      <c r="B193" s="95" t="s">
        <v>528</v>
      </c>
      <c r="E193" s="81">
        <v>0</v>
      </c>
      <c r="F193" s="93">
        <f>F187</f>
        <v>3.27E-2</v>
      </c>
      <c r="G193" s="83">
        <v>0</v>
      </c>
      <c r="I193" s="86">
        <f>I187</f>
        <v>3.27E-2</v>
      </c>
      <c r="J193" s="83">
        <f>E193*I193</f>
        <v>0</v>
      </c>
    </row>
    <row r="194" spans="1:10">
      <c r="B194" s="107"/>
      <c r="G194" s="119"/>
      <c r="J194" s="119"/>
    </row>
    <row r="195" spans="1:10">
      <c r="B195" s="97" t="s">
        <v>116</v>
      </c>
      <c r="E195" s="124"/>
      <c r="G195" s="98">
        <f>SUM(G185:G194)</f>
        <v>172014637.99000001</v>
      </c>
      <c r="J195" s="98">
        <f>SUM(J185:J194)</f>
        <v>183306184.43000001</v>
      </c>
    </row>
    <row r="196" spans="1:10">
      <c r="B196" s="95" t="s">
        <v>117</v>
      </c>
      <c r="E196" s="124"/>
      <c r="G196" s="125">
        <v>1</v>
      </c>
      <c r="J196" s="125">
        <f>G196</f>
        <v>1</v>
      </c>
    </row>
    <row r="197" spans="1:10">
      <c r="B197" s="97" t="s">
        <v>118</v>
      </c>
      <c r="E197" s="124"/>
      <c r="G197" s="98">
        <f>+ROUND(G195/G196,2)</f>
        <v>172014637.99000001</v>
      </c>
      <c r="J197" s="98">
        <f>+ROUND(J195/J196,2)</f>
        <v>183306184.43000001</v>
      </c>
    </row>
    <row r="198" spans="1:10">
      <c r="E198" s="101"/>
      <c r="G198" s="119"/>
      <c r="J198" s="119"/>
    </row>
    <row r="199" spans="1:10">
      <c r="A199" s="102"/>
      <c r="B199" s="62" t="s">
        <v>268</v>
      </c>
      <c r="G199" s="83">
        <v>-18830035.289999999</v>
      </c>
      <c r="J199" s="83">
        <f>G199</f>
        <v>-18830035.289999999</v>
      </c>
    </row>
    <row r="200" spans="1:10">
      <c r="B200" s="92"/>
      <c r="G200" s="119"/>
      <c r="J200" s="119"/>
    </row>
    <row r="201" spans="1:10" ht="15.6">
      <c r="B201" s="105" t="s">
        <v>124</v>
      </c>
      <c r="G201" s="106">
        <f>SUM(G197:G200)</f>
        <v>153184602.70000002</v>
      </c>
      <c r="J201" s="106">
        <f>SUM(J197:J200)</f>
        <v>164476149.14000002</v>
      </c>
    </row>
    <row r="202" spans="1:10">
      <c r="B202" s="92"/>
      <c r="G202" s="119"/>
      <c r="J202" s="119"/>
    </row>
    <row r="203" spans="1:10">
      <c r="B203" s="87" t="s">
        <v>263</v>
      </c>
      <c r="G203" s="83">
        <v>-3430803.88</v>
      </c>
      <c r="J203" s="83">
        <f t="shared" ref="J203:J206" si="8">G203</f>
        <v>-3430803.88</v>
      </c>
    </row>
    <row r="204" spans="1:10">
      <c r="B204" s="87" t="s">
        <v>264</v>
      </c>
      <c r="G204" s="83">
        <v>132434.32</v>
      </c>
      <c r="J204" s="83">
        <f t="shared" si="8"/>
        <v>132434.32</v>
      </c>
    </row>
    <row r="205" spans="1:10">
      <c r="B205" s="87" t="s">
        <v>266</v>
      </c>
      <c r="G205" s="83">
        <v>2142298.63</v>
      </c>
      <c r="J205" s="83">
        <f t="shared" si="8"/>
        <v>2142298.63</v>
      </c>
    </row>
    <row r="206" spans="1:10">
      <c r="B206" s="107" t="s">
        <v>265</v>
      </c>
      <c r="G206" s="83">
        <v>-33822.29</v>
      </c>
      <c r="J206" s="83">
        <f t="shared" si="8"/>
        <v>-33822.29</v>
      </c>
    </row>
    <row r="207" spans="1:10">
      <c r="B207" s="87" t="s">
        <v>267</v>
      </c>
      <c r="G207" s="83">
        <f>G199*-1</f>
        <v>18830035.289999999</v>
      </c>
      <c r="J207" s="83">
        <f>G207</f>
        <v>18830035.289999999</v>
      </c>
    </row>
    <row r="208" spans="1:10">
      <c r="B208" s="87"/>
      <c r="G208" s="119"/>
      <c r="J208" s="119"/>
    </row>
    <row r="209" spans="1:10" ht="15.6">
      <c r="B209" s="105" t="s">
        <v>126</v>
      </c>
      <c r="G209" s="106">
        <f>SUM(G201:G207)</f>
        <v>170824744.77000001</v>
      </c>
      <c r="J209" s="106">
        <f>SUM(J201:J207)</f>
        <v>182116291.21000001</v>
      </c>
    </row>
    <row r="210" spans="1:10">
      <c r="B210" s="117"/>
      <c r="G210" s="84"/>
      <c r="J210" s="84"/>
    </row>
    <row r="211" spans="1:10">
      <c r="B211" s="113" t="s">
        <v>119</v>
      </c>
      <c r="J211" s="114">
        <f>J209-G209</f>
        <v>11291546.439999998</v>
      </c>
    </row>
    <row r="212" spans="1:10">
      <c r="B212" s="87" t="s">
        <v>120</v>
      </c>
      <c r="C212" s="87"/>
      <c r="D212" s="87"/>
      <c r="J212" s="89">
        <f>J211/G209</f>
        <v>6.610018036440235E-2</v>
      </c>
    </row>
    <row r="213" spans="1:10">
      <c r="B213" s="87"/>
    </row>
    <row r="214" spans="1:10">
      <c r="A214" s="61" t="s">
        <v>171</v>
      </c>
      <c r="J214" s="8" t="s">
        <v>174</v>
      </c>
    </row>
    <row r="215" spans="1:10">
      <c r="A215" s="63" t="s">
        <v>172</v>
      </c>
      <c r="J215" s="8" t="s">
        <v>556</v>
      </c>
    </row>
    <row r="216" spans="1:10">
      <c r="A216" s="63" t="s">
        <v>170</v>
      </c>
      <c r="J216" s="9" t="s">
        <v>191</v>
      </c>
    </row>
    <row r="217" spans="1:10">
      <c r="A217" s="64"/>
    </row>
    <row r="218" spans="1:10">
      <c r="A218" s="65"/>
      <c r="B218" s="66"/>
      <c r="C218" s="66"/>
      <c r="D218" s="66"/>
      <c r="E218" s="67"/>
      <c r="F218" s="68" t="s">
        <v>115</v>
      </c>
      <c r="G218" s="67" t="s">
        <v>112</v>
      </c>
      <c r="H218" s="69"/>
      <c r="I218" s="67"/>
      <c r="J218" s="67" t="s">
        <v>112</v>
      </c>
    </row>
    <row r="219" spans="1:10">
      <c r="A219" s="70"/>
      <c r="C219" s="71" t="s">
        <v>355</v>
      </c>
      <c r="D219" s="117" t="s">
        <v>270</v>
      </c>
      <c r="E219" s="71" t="s">
        <v>8</v>
      </c>
      <c r="F219" s="72" t="s">
        <v>19</v>
      </c>
      <c r="G219" s="71" t="s">
        <v>114</v>
      </c>
      <c r="H219" s="73"/>
      <c r="I219" s="71" t="s">
        <v>251</v>
      </c>
      <c r="J219" s="71" t="s">
        <v>114</v>
      </c>
    </row>
    <row r="220" spans="1:10">
      <c r="A220" s="74"/>
      <c r="B220" s="75"/>
      <c r="C220" s="76"/>
      <c r="D220" s="76" t="s">
        <v>252</v>
      </c>
      <c r="E220" s="76" t="s">
        <v>145</v>
      </c>
      <c r="F220" s="77" t="s">
        <v>20</v>
      </c>
      <c r="G220" s="76" t="s">
        <v>115</v>
      </c>
      <c r="H220" s="78"/>
      <c r="I220" s="76" t="s">
        <v>18</v>
      </c>
      <c r="J220" s="76" t="s">
        <v>260</v>
      </c>
    </row>
    <row r="221" spans="1:10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</row>
    <row r="222" spans="1:10">
      <c r="A222" s="79" t="s">
        <v>277</v>
      </c>
    </row>
    <row r="223" spans="1:10">
      <c r="B223" s="107" t="s">
        <v>345</v>
      </c>
      <c r="C223" s="81">
        <v>2472</v>
      </c>
      <c r="F223" s="100">
        <v>240</v>
      </c>
      <c r="G223" s="83">
        <f>ROUND(F223*C223,2)</f>
        <v>593280</v>
      </c>
      <c r="I223" s="82"/>
      <c r="J223" s="119"/>
    </row>
    <row r="224" spans="1:10">
      <c r="B224" s="107" t="s">
        <v>346</v>
      </c>
      <c r="C224" s="81">
        <f>C223*365.25/12</f>
        <v>75241.5</v>
      </c>
      <c r="F224" s="100"/>
      <c r="G224" s="119"/>
      <c r="I224" s="118">
        <v>7.89</v>
      </c>
      <c r="J224" s="83">
        <f>ROUND(I224*C224,2)</f>
        <v>593655.43999999994</v>
      </c>
    </row>
    <row r="225" spans="1:10">
      <c r="B225" s="95" t="s">
        <v>166</v>
      </c>
      <c r="E225" s="81">
        <v>144252626.72296855</v>
      </c>
      <c r="F225" s="93">
        <v>3.1710000000000002E-2</v>
      </c>
      <c r="G225" s="83">
        <f>ROUND(F225*E225,2)</f>
        <v>4574250.79</v>
      </c>
      <c r="I225" s="86">
        <v>3.209E-2</v>
      </c>
      <c r="J225" s="83">
        <f>ROUND(I225*E225,2)</f>
        <v>4629066.79</v>
      </c>
    </row>
    <row r="226" spans="1:10">
      <c r="B226" s="95"/>
      <c r="F226" s="93"/>
      <c r="G226" s="119"/>
      <c r="I226" s="88"/>
      <c r="J226" s="119"/>
    </row>
    <row r="227" spans="1:10">
      <c r="B227" s="95" t="s">
        <v>235</v>
      </c>
      <c r="D227" s="81">
        <v>181099.63369451876</v>
      </c>
      <c r="F227" s="100">
        <v>21.21</v>
      </c>
      <c r="G227" s="83">
        <f>ROUND(D227*F227,2)</f>
        <v>3841123.23</v>
      </c>
      <c r="I227" s="116">
        <v>23.32</v>
      </c>
      <c r="J227" s="83">
        <f>ROUND(I227*D227,2)</f>
        <v>4223243.46</v>
      </c>
    </row>
    <row r="228" spans="1:10">
      <c r="B228" s="95" t="s">
        <v>236</v>
      </c>
      <c r="D228" s="81">
        <v>241339.85028712353</v>
      </c>
      <c r="F228" s="100">
        <v>19.02</v>
      </c>
      <c r="G228" s="83">
        <f>ROUND(D228*F228,2)</f>
        <v>4590283.95</v>
      </c>
      <c r="I228" s="85">
        <v>20.91</v>
      </c>
      <c r="J228" s="83">
        <f>ROUND(I228*D228,2)</f>
        <v>5046416.2699999996</v>
      </c>
    </row>
    <row r="229" spans="1:10">
      <c r="B229" s="95" t="s">
        <v>271</v>
      </c>
      <c r="D229" s="81">
        <f>G229/F229</f>
        <v>7800</v>
      </c>
      <c r="F229" s="100">
        <v>0.86</v>
      </c>
      <c r="G229" s="83">
        <v>6708</v>
      </c>
      <c r="I229" s="85">
        <v>0.99</v>
      </c>
      <c r="J229" s="83">
        <f>ROUND(I229*D229,2)</f>
        <v>7722</v>
      </c>
    </row>
    <row r="230" spans="1:10">
      <c r="B230" s="95"/>
      <c r="G230" s="119"/>
      <c r="J230" s="119"/>
    </row>
    <row r="231" spans="1:10">
      <c r="B231" s="95" t="s">
        <v>528</v>
      </c>
      <c r="E231" s="81">
        <v>0</v>
      </c>
      <c r="F231" s="93">
        <f>F225</f>
        <v>3.1710000000000002E-2</v>
      </c>
      <c r="G231" s="83">
        <v>0</v>
      </c>
      <c r="I231" s="86">
        <f>I225</f>
        <v>3.209E-2</v>
      </c>
      <c r="J231" s="83">
        <f>E231*I231</f>
        <v>0</v>
      </c>
    </row>
    <row r="232" spans="1:10">
      <c r="B232" s="95"/>
      <c r="G232" s="119"/>
      <c r="J232" s="119"/>
    </row>
    <row r="233" spans="1:10">
      <c r="B233" s="97" t="s">
        <v>116</v>
      </c>
      <c r="E233" s="1"/>
      <c r="G233" s="98">
        <f>SUM(G223:G232)</f>
        <v>13605645.969999999</v>
      </c>
      <c r="J233" s="98">
        <f>SUM(J223:J232)</f>
        <v>14500103.960000001</v>
      </c>
    </row>
    <row r="234" spans="1:10">
      <c r="B234" s="95" t="s">
        <v>117</v>
      </c>
      <c r="E234" s="1"/>
      <c r="G234" s="125">
        <v>1</v>
      </c>
      <c r="J234" s="125">
        <f>G234</f>
        <v>1</v>
      </c>
    </row>
    <row r="235" spans="1:10">
      <c r="B235" s="97" t="s">
        <v>118</v>
      </c>
      <c r="E235" s="1"/>
      <c r="G235" s="98">
        <f>+ROUND(G233/G234,2)</f>
        <v>13605645.970000001</v>
      </c>
      <c r="J235" s="98">
        <f>+ROUND(J233/J234,2)</f>
        <v>14500103.960000001</v>
      </c>
    </row>
    <row r="236" spans="1:10">
      <c r="E236" s="101"/>
      <c r="G236" s="119"/>
      <c r="J236" s="119"/>
    </row>
    <row r="237" spans="1:10">
      <c r="A237" s="102"/>
      <c r="B237" s="62" t="s">
        <v>268</v>
      </c>
      <c r="G237" s="83">
        <v>-1453191.81</v>
      </c>
      <c r="J237" s="83">
        <f>G237</f>
        <v>-1453191.81</v>
      </c>
    </row>
    <row r="238" spans="1:10">
      <c r="A238" s="102"/>
      <c r="B238" s="80"/>
      <c r="G238" s="103"/>
      <c r="J238" s="119"/>
    </row>
    <row r="239" spans="1:10" ht="15.6">
      <c r="A239" s="102"/>
      <c r="B239" s="105" t="s">
        <v>124</v>
      </c>
      <c r="G239" s="106">
        <f>SUM(G235:G238)</f>
        <v>12152454.16</v>
      </c>
      <c r="J239" s="106">
        <f>SUM(J235:J238)</f>
        <v>13046912.15</v>
      </c>
    </row>
    <row r="240" spans="1:10">
      <c r="B240" s="92"/>
      <c r="G240" s="119"/>
      <c r="J240" s="119"/>
    </row>
    <row r="241" spans="1:10">
      <c r="B241" s="87" t="s">
        <v>263</v>
      </c>
      <c r="G241" s="83">
        <v>-274251.69</v>
      </c>
      <c r="J241" s="83">
        <f t="shared" ref="J241:J244" si="9">G241</f>
        <v>-274251.69</v>
      </c>
    </row>
    <row r="242" spans="1:10">
      <c r="B242" s="87" t="s">
        <v>264</v>
      </c>
      <c r="G242" s="83">
        <v>8359.8799999999992</v>
      </c>
      <c r="J242" s="83">
        <f t="shared" si="9"/>
        <v>8359.8799999999992</v>
      </c>
    </row>
    <row r="243" spans="1:10">
      <c r="B243" s="87" t="s">
        <v>266</v>
      </c>
      <c r="G243" s="83">
        <v>188395.29</v>
      </c>
      <c r="J243" s="83">
        <f t="shared" si="9"/>
        <v>188395.29</v>
      </c>
    </row>
    <row r="244" spans="1:10">
      <c r="B244" s="107" t="s">
        <v>265</v>
      </c>
      <c r="G244" s="83">
        <v>-2673.32</v>
      </c>
      <c r="J244" s="83">
        <f t="shared" si="9"/>
        <v>-2673.32</v>
      </c>
    </row>
    <row r="245" spans="1:10">
      <c r="B245" s="87" t="s">
        <v>267</v>
      </c>
      <c r="G245" s="83">
        <f>G237*-1</f>
        <v>1453191.81</v>
      </c>
      <c r="J245" s="83">
        <f>G245</f>
        <v>1453191.81</v>
      </c>
    </row>
    <row r="246" spans="1:10">
      <c r="B246" s="87"/>
      <c r="G246" s="119"/>
      <c r="J246" s="119"/>
    </row>
    <row r="247" spans="1:10" ht="15.6">
      <c r="B247" s="105" t="s">
        <v>126</v>
      </c>
      <c r="G247" s="106">
        <f>SUM(G239:G245)</f>
        <v>13525476.130000001</v>
      </c>
      <c r="J247" s="106">
        <f>SUM(J239:J245)</f>
        <v>14419934.120000001</v>
      </c>
    </row>
    <row r="248" spans="1:10">
      <c r="B248" s="117"/>
      <c r="G248" s="84"/>
      <c r="J248" s="84"/>
    </row>
    <row r="249" spans="1:10">
      <c r="B249" s="113" t="s">
        <v>119</v>
      </c>
      <c r="J249" s="114">
        <f>J247-G247</f>
        <v>894457.99000000022</v>
      </c>
    </row>
    <row r="250" spans="1:10">
      <c r="B250" s="87" t="s">
        <v>120</v>
      </c>
      <c r="C250" s="87"/>
      <c r="D250" s="87"/>
      <c r="J250" s="89">
        <f>J249/G247</f>
        <v>6.6131349566028189E-2</v>
      </c>
    </row>
    <row r="251" spans="1:10">
      <c r="B251" s="87"/>
    </row>
    <row r="252" spans="1:10">
      <c r="A252" s="61" t="s">
        <v>171</v>
      </c>
      <c r="J252" s="8" t="s">
        <v>174</v>
      </c>
    </row>
    <row r="253" spans="1:10">
      <c r="A253" s="63" t="s">
        <v>172</v>
      </c>
      <c r="J253" s="8" t="s">
        <v>555</v>
      </c>
    </row>
    <row r="254" spans="1:10">
      <c r="A254" s="63" t="s">
        <v>170</v>
      </c>
      <c r="J254" s="9" t="s">
        <v>191</v>
      </c>
    </row>
    <row r="255" spans="1:10">
      <c r="A255" s="64"/>
    </row>
    <row r="256" spans="1:10">
      <c r="A256" s="65"/>
      <c r="B256" s="66"/>
      <c r="C256" s="66"/>
      <c r="D256" s="66"/>
      <c r="E256" s="67"/>
      <c r="F256" s="68" t="s">
        <v>115</v>
      </c>
      <c r="G256" s="67" t="s">
        <v>112</v>
      </c>
      <c r="H256" s="69"/>
      <c r="I256" s="67"/>
      <c r="J256" s="67" t="s">
        <v>112</v>
      </c>
    </row>
    <row r="257" spans="1:10">
      <c r="A257" s="70"/>
      <c r="C257" s="71" t="s">
        <v>355</v>
      </c>
      <c r="D257" s="71" t="s">
        <v>270</v>
      </c>
      <c r="E257" s="71" t="s">
        <v>8</v>
      </c>
      <c r="F257" s="72" t="s">
        <v>19</v>
      </c>
      <c r="G257" s="71" t="s">
        <v>114</v>
      </c>
      <c r="H257" s="73"/>
      <c r="I257" s="71" t="s">
        <v>251</v>
      </c>
      <c r="J257" s="71" t="s">
        <v>114</v>
      </c>
    </row>
    <row r="258" spans="1:10">
      <c r="A258" s="74"/>
      <c r="B258" s="75"/>
      <c r="C258" s="126"/>
      <c r="D258" s="76"/>
      <c r="E258" s="76" t="s">
        <v>145</v>
      </c>
      <c r="F258" s="77" t="s">
        <v>20</v>
      </c>
      <c r="G258" s="76" t="s">
        <v>115</v>
      </c>
      <c r="H258" s="78"/>
      <c r="I258" s="76" t="s">
        <v>18</v>
      </c>
      <c r="J258" s="76" t="s">
        <v>260</v>
      </c>
    </row>
    <row r="259" spans="1:10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</row>
    <row r="260" spans="1:10">
      <c r="A260" s="79" t="s">
        <v>130</v>
      </c>
    </row>
    <row r="261" spans="1:10">
      <c r="A261" s="96"/>
      <c r="B261" s="107" t="s">
        <v>345</v>
      </c>
      <c r="C261" s="81">
        <v>8832</v>
      </c>
      <c r="F261" s="100">
        <v>200</v>
      </c>
      <c r="G261" s="83">
        <f>ROUND(F261*C261,2)</f>
        <v>1766400</v>
      </c>
      <c r="I261" s="82"/>
      <c r="J261" s="84"/>
    </row>
    <row r="262" spans="1:10">
      <c r="A262" s="96"/>
      <c r="B262" s="107" t="s">
        <v>346</v>
      </c>
      <c r="C262" s="81">
        <f>C261*365.25/12</f>
        <v>268824</v>
      </c>
      <c r="F262" s="100"/>
      <c r="G262" s="84"/>
      <c r="I262" s="148">
        <v>6.58</v>
      </c>
      <c r="J262" s="83">
        <f>ROUND(I262*C262,2)</f>
        <v>1768861.92</v>
      </c>
    </row>
    <row r="263" spans="1:10">
      <c r="A263" s="96"/>
      <c r="B263" s="95" t="s">
        <v>166</v>
      </c>
      <c r="E263" s="81">
        <v>1838229887.4507535</v>
      </c>
      <c r="F263" s="93">
        <v>3.2289999999999999E-2</v>
      </c>
      <c r="G263" s="83">
        <f>ROUND(E263*F263,2)</f>
        <v>59356443.07</v>
      </c>
      <c r="I263" s="86">
        <v>3.2480000000000002E-2</v>
      </c>
      <c r="J263" s="83">
        <f>ROUND(I263*E263,2)</f>
        <v>59705706.740000002</v>
      </c>
    </row>
    <row r="264" spans="1:10">
      <c r="A264" s="96"/>
      <c r="B264" s="95"/>
      <c r="F264" s="93"/>
      <c r="G264" s="127"/>
      <c r="I264" s="88"/>
      <c r="J264" s="84"/>
    </row>
    <row r="265" spans="1:10">
      <c r="B265" s="95" t="s">
        <v>256</v>
      </c>
      <c r="C265" s="128"/>
      <c r="D265" s="81">
        <v>5598302.9148150692</v>
      </c>
      <c r="F265" s="82">
        <v>3.03</v>
      </c>
      <c r="G265" s="83">
        <f>ROUND(F265*D265,2)</f>
        <v>16962857.829999998</v>
      </c>
      <c r="I265" s="116"/>
      <c r="J265" s="84"/>
    </row>
    <row r="266" spans="1:10">
      <c r="B266" s="95" t="s">
        <v>230</v>
      </c>
      <c r="C266" s="128"/>
      <c r="D266" s="81">
        <v>6303689.0800000001</v>
      </c>
      <c r="F266" s="82"/>
      <c r="G266" s="84"/>
      <c r="I266" s="116">
        <v>2.65</v>
      </c>
      <c r="J266" s="83">
        <f>ROUND(D266*I266,2)</f>
        <v>16704776.060000001</v>
      </c>
    </row>
    <row r="267" spans="1:10">
      <c r="B267" s="95" t="s">
        <v>231</v>
      </c>
      <c r="C267" s="128"/>
      <c r="D267" s="81">
        <v>4173971.038978524</v>
      </c>
      <c r="F267" s="100">
        <v>6.41</v>
      </c>
      <c r="G267" s="83">
        <f>ROUND(F267*D267,2)</f>
        <v>26755154.359999999</v>
      </c>
      <c r="I267" s="116"/>
      <c r="J267" s="84"/>
    </row>
    <row r="268" spans="1:10">
      <c r="B268" s="95" t="s">
        <v>233</v>
      </c>
      <c r="C268" s="128"/>
      <c r="D268" s="81">
        <v>4707404.54</v>
      </c>
      <c r="F268" s="100"/>
      <c r="G268" s="84"/>
      <c r="I268" s="116">
        <v>6.47</v>
      </c>
      <c r="J268" s="83">
        <f>ROUND(D268*I268,2)</f>
        <v>30456907.370000001</v>
      </c>
    </row>
    <row r="269" spans="1:10">
      <c r="B269" s="95" t="s">
        <v>232</v>
      </c>
      <c r="C269" s="128"/>
      <c r="D269" s="81">
        <v>4068245.0488340119</v>
      </c>
      <c r="F269" s="100">
        <v>8.09</v>
      </c>
      <c r="G269" s="83">
        <f>ROUND(F269*D269,2)</f>
        <v>32912102.449999999</v>
      </c>
      <c r="I269" s="82"/>
      <c r="J269" s="84"/>
    </row>
    <row r="270" spans="1:10">
      <c r="B270" s="95" t="s">
        <v>234</v>
      </c>
      <c r="C270" s="128"/>
      <c r="D270" s="81">
        <v>4588573.59</v>
      </c>
      <c r="F270" s="100"/>
      <c r="G270" s="84"/>
      <c r="I270" s="82">
        <v>8.17</v>
      </c>
      <c r="J270" s="83">
        <f>ROUND(D270*I270,2)</f>
        <v>37488646.229999997</v>
      </c>
    </row>
    <row r="271" spans="1:10">
      <c r="B271" s="95" t="s">
        <v>271</v>
      </c>
      <c r="D271" s="81">
        <f>G271/F271</f>
        <v>82643.999999999971</v>
      </c>
      <c r="F271" s="100">
        <v>1.04</v>
      </c>
      <c r="G271" s="83">
        <v>85949.759999999966</v>
      </c>
      <c r="I271" s="82">
        <f>I191</f>
        <v>1.1599999999999999</v>
      </c>
      <c r="J271" s="83">
        <f>ROUND(D271*I271,2)</f>
        <v>95867.04</v>
      </c>
    </row>
    <row r="272" spans="1:10">
      <c r="B272" s="123"/>
      <c r="C272" s="129"/>
      <c r="D272" s="129"/>
      <c r="F272" s="82"/>
      <c r="G272" s="84"/>
      <c r="I272" s="82"/>
      <c r="J272" s="103"/>
    </row>
    <row r="273" spans="1:10">
      <c r="B273" s="95" t="s">
        <v>528</v>
      </c>
      <c r="E273" s="81">
        <v>0</v>
      </c>
      <c r="F273" s="93">
        <f>F263</f>
        <v>3.2289999999999999E-2</v>
      </c>
      <c r="G273" s="83">
        <v>0</v>
      </c>
      <c r="I273" s="86">
        <f>I263</f>
        <v>3.2480000000000002E-2</v>
      </c>
      <c r="J273" s="83">
        <f>E273*I273</f>
        <v>0</v>
      </c>
    </row>
    <row r="274" spans="1:10">
      <c r="B274" s="95" t="s">
        <v>468</v>
      </c>
      <c r="C274" s="129"/>
      <c r="D274" s="129"/>
      <c r="F274" s="82"/>
      <c r="G274" s="83">
        <v>0</v>
      </c>
      <c r="I274" s="82"/>
      <c r="J274" s="83">
        <f>G274</f>
        <v>0</v>
      </c>
    </row>
    <row r="275" spans="1:10">
      <c r="B275" s="123"/>
      <c r="C275" s="129"/>
      <c r="D275" s="129"/>
      <c r="F275" s="82"/>
      <c r="G275" s="84"/>
      <c r="I275" s="82"/>
      <c r="J275" s="103"/>
    </row>
    <row r="276" spans="1:10">
      <c r="A276" s="96"/>
      <c r="B276" s="97" t="s">
        <v>116</v>
      </c>
      <c r="E276" s="124"/>
      <c r="G276" s="98">
        <f>SUM(G261:G275)</f>
        <v>137838907.47</v>
      </c>
      <c r="J276" s="98">
        <f>SUM(J261:J275)</f>
        <v>146220765.35999998</v>
      </c>
    </row>
    <row r="277" spans="1:10">
      <c r="A277" s="96"/>
      <c r="B277" s="95" t="s">
        <v>117</v>
      </c>
      <c r="E277" s="124"/>
      <c r="G277" s="99">
        <v>1.0000000000541014</v>
      </c>
      <c r="J277" s="99">
        <f>G277</f>
        <v>1.0000000000541014</v>
      </c>
    </row>
    <row r="278" spans="1:10">
      <c r="A278" s="96"/>
      <c r="B278" s="97" t="s">
        <v>118</v>
      </c>
      <c r="E278" s="124"/>
      <c r="G278" s="98">
        <f>+ROUND(G276/G277,2)</f>
        <v>137838907.46000001</v>
      </c>
      <c r="J278" s="98">
        <f>+ROUND(J276/J277,2)</f>
        <v>146220765.34999999</v>
      </c>
    </row>
    <row r="279" spans="1:10">
      <c r="A279" s="96"/>
      <c r="E279" s="101"/>
      <c r="G279" s="84"/>
    </row>
    <row r="280" spans="1:10">
      <c r="A280" s="102"/>
      <c r="B280" s="62" t="s">
        <v>133</v>
      </c>
      <c r="G280" s="83">
        <v>-13978924.190000001</v>
      </c>
      <c r="J280" s="83">
        <f>G280</f>
        <v>-13978924.190000001</v>
      </c>
    </row>
    <row r="281" spans="1:10">
      <c r="A281" s="130"/>
      <c r="B281" s="131"/>
      <c r="C281" s="110"/>
      <c r="D281" s="110"/>
      <c r="E281" s="110"/>
      <c r="F281" s="110"/>
      <c r="G281" s="132"/>
      <c r="H281" s="110"/>
      <c r="I281" s="110"/>
      <c r="J281" s="110"/>
    </row>
    <row r="282" spans="1:10" ht="15.6">
      <c r="B282" s="105" t="s">
        <v>124</v>
      </c>
      <c r="G282" s="106">
        <f>SUM(G278:G280)</f>
        <v>123859983.27000001</v>
      </c>
      <c r="J282" s="106">
        <f>SUM(J278:J280)</f>
        <v>132241841.16</v>
      </c>
    </row>
    <row r="283" spans="1:10">
      <c r="A283" s="96"/>
      <c r="B283" s="92"/>
    </row>
    <row r="284" spans="1:10">
      <c r="A284" s="96"/>
      <c r="B284" s="87" t="s">
        <v>263</v>
      </c>
      <c r="G284" s="83">
        <v>-3483837.84</v>
      </c>
      <c r="J284" s="83">
        <f t="shared" ref="J284:J287" si="10">G284</f>
        <v>-3483837.84</v>
      </c>
    </row>
    <row r="285" spans="1:10">
      <c r="A285" s="96"/>
      <c r="B285" s="87" t="s">
        <v>264</v>
      </c>
      <c r="G285" s="83">
        <v>82927.899999999994</v>
      </c>
      <c r="J285" s="83">
        <f t="shared" si="10"/>
        <v>82927.899999999994</v>
      </c>
    </row>
    <row r="286" spans="1:10">
      <c r="A286" s="96"/>
      <c r="B286" s="87" t="s">
        <v>266</v>
      </c>
      <c r="G286" s="83">
        <v>2774221.6</v>
      </c>
      <c r="J286" s="83">
        <f t="shared" si="10"/>
        <v>2774221.6</v>
      </c>
    </row>
    <row r="287" spans="1:10">
      <c r="A287" s="96"/>
      <c r="B287" s="107" t="s">
        <v>265</v>
      </c>
      <c r="G287" s="83">
        <v>-34277.599999999999</v>
      </c>
      <c r="J287" s="83">
        <f t="shared" si="10"/>
        <v>-34277.599999999999</v>
      </c>
    </row>
    <row r="288" spans="1:10">
      <c r="A288" s="96"/>
      <c r="B288" s="87" t="s">
        <v>267</v>
      </c>
      <c r="G288" s="83">
        <f>G280*-1</f>
        <v>13978924.190000001</v>
      </c>
      <c r="J288" s="83">
        <f>G288</f>
        <v>13978924.190000001</v>
      </c>
    </row>
    <row r="289" spans="1:10">
      <c r="A289" s="96"/>
      <c r="B289" s="92"/>
    </row>
    <row r="290" spans="1:10" ht="15.6">
      <c r="A290" s="96"/>
      <c r="B290" s="97" t="s">
        <v>131</v>
      </c>
      <c r="G290" s="106">
        <f>SUM(G282:G288)</f>
        <v>137177941.52000001</v>
      </c>
      <c r="J290" s="106">
        <f>SUM(J282:J288)</f>
        <v>145559799.41</v>
      </c>
    </row>
    <row r="291" spans="1:10">
      <c r="A291" s="96"/>
      <c r="B291" s="71"/>
    </row>
    <row r="292" spans="1:10">
      <c r="A292" s="96"/>
      <c r="B292" s="113" t="s">
        <v>119</v>
      </c>
      <c r="J292" s="114">
        <f>J290-G290</f>
        <v>8381857.8899999857</v>
      </c>
    </row>
    <row r="293" spans="1:10">
      <c r="A293" s="96"/>
      <c r="B293" s="87" t="s">
        <v>120</v>
      </c>
      <c r="C293" s="87"/>
      <c r="D293" s="87"/>
      <c r="J293" s="89">
        <f>J292/G290</f>
        <v>6.1102082427574138E-2</v>
      </c>
    </row>
    <row r="294" spans="1:10">
      <c r="B294" s="87"/>
    </row>
    <row r="295" spans="1:10">
      <c r="A295" s="61" t="s">
        <v>171</v>
      </c>
      <c r="J295" s="8" t="s">
        <v>174</v>
      </c>
    </row>
    <row r="296" spans="1:10">
      <c r="A296" s="63" t="s">
        <v>172</v>
      </c>
      <c r="J296" s="8" t="s">
        <v>554</v>
      </c>
    </row>
    <row r="297" spans="1:10">
      <c r="A297" s="63" t="s">
        <v>170</v>
      </c>
      <c r="J297" s="9" t="s">
        <v>191</v>
      </c>
    </row>
    <row r="298" spans="1:10">
      <c r="A298" s="64"/>
    </row>
    <row r="299" spans="1:10">
      <c r="A299" s="65"/>
      <c r="B299" s="66"/>
      <c r="C299" s="66"/>
      <c r="D299" s="66"/>
      <c r="E299" s="67"/>
      <c r="F299" s="68" t="s">
        <v>115</v>
      </c>
      <c r="G299" s="67" t="s">
        <v>112</v>
      </c>
      <c r="H299" s="69"/>
      <c r="I299" s="67"/>
      <c r="J299" s="67" t="s">
        <v>112</v>
      </c>
    </row>
    <row r="300" spans="1:10">
      <c r="A300" s="70"/>
      <c r="C300" s="71" t="s">
        <v>355</v>
      </c>
      <c r="D300" s="71" t="s">
        <v>176</v>
      </c>
      <c r="E300" s="71" t="s">
        <v>8</v>
      </c>
      <c r="F300" s="72" t="s">
        <v>19</v>
      </c>
      <c r="G300" s="71" t="s">
        <v>114</v>
      </c>
      <c r="H300" s="73"/>
      <c r="I300" s="71" t="s">
        <v>251</v>
      </c>
      <c r="J300" s="71" t="s">
        <v>114</v>
      </c>
    </row>
    <row r="301" spans="1:10">
      <c r="A301" s="74"/>
      <c r="B301" s="75"/>
      <c r="C301" s="126"/>
      <c r="D301" s="126"/>
      <c r="E301" s="76" t="s">
        <v>145</v>
      </c>
      <c r="F301" s="77" t="s">
        <v>20</v>
      </c>
      <c r="G301" s="76" t="s">
        <v>115</v>
      </c>
      <c r="H301" s="78"/>
      <c r="I301" s="76" t="s">
        <v>18</v>
      </c>
      <c r="J301" s="76" t="s">
        <v>260</v>
      </c>
    </row>
    <row r="302" spans="1:10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</row>
    <row r="303" spans="1:10">
      <c r="A303" s="79" t="s">
        <v>163</v>
      </c>
    </row>
    <row r="304" spans="1:10">
      <c r="A304" s="96"/>
      <c r="B304" s="107" t="s">
        <v>345</v>
      </c>
      <c r="C304" s="81">
        <v>3112</v>
      </c>
      <c r="F304" s="100">
        <v>330</v>
      </c>
      <c r="G304" s="83">
        <f>ROUND(F304*C304,2)</f>
        <v>1026960</v>
      </c>
      <c r="I304" s="82"/>
      <c r="J304" s="84"/>
    </row>
    <row r="305" spans="1:10">
      <c r="A305" s="96"/>
      <c r="B305" s="107" t="s">
        <v>346</v>
      </c>
      <c r="C305" s="81">
        <f>C304*365.25/12</f>
        <v>94721.5</v>
      </c>
      <c r="F305" s="100"/>
      <c r="G305" s="84"/>
      <c r="I305" s="118">
        <v>10.84</v>
      </c>
      <c r="J305" s="83">
        <f>ROUND(I305*C305,2)</f>
        <v>1026781.06</v>
      </c>
    </row>
    <row r="306" spans="1:10">
      <c r="A306" s="96"/>
      <c r="B306" s="95" t="s">
        <v>166</v>
      </c>
      <c r="E306" s="81">
        <v>4029931451.0785847</v>
      </c>
      <c r="F306" s="93">
        <v>3.1359999999999999E-2</v>
      </c>
      <c r="G306" s="83">
        <f>ROUND(E306*F306,2)</f>
        <v>126378650.31</v>
      </c>
      <c r="I306" s="86">
        <v>3.1609999999999999E-2</v>
      </c>
      <c r="J306" s="83">
        <f>ROUND(I306*E306,2)</f>
        <v>127386133.17</v>
      </c>
    </row>
    <row r="307" spans="1:10">
      <c r="A307" s="96"/>
      <c r="B307" s="95"/>
      <c r="F307" s="93"/>
      <c r="G307" s="119"/>
      <c r="I307" s="88"/>
      <c r="J307" s="119"/>
    </row>
    <row r="308" spans="1:10">
      <c r="B308" s="95" t="s">
        <v>230</v>
      </c>
      <c r="D308" s="81">
        <v>10331779.128775846</v>
      </c>
      <c r="F308" s="100">
        <v>3.03</v>
      </c>
      <c r="G308" s="83">
        <f>ROUND(F308*D308,2)</f>
        <v>31305290.760000002</v>
      </c>
      <c r="I308" s="116">
        <v>2.87</v>
      </c>
      <c r="J308" s="83">
        <f>ROUND(D308*I308,2)</f>
        <v>29652206.100000001</v>
      </c>
    </row>
    <row r="309" spans="1:10">
      <c r="B309" s="95" t="s">
        <v>233</v>
      </c>
      <c r="D309" s="81">
        <v>8643943.8295865245</v>
      </c>
      <c r="F309" s="100">
        <v>5.31</v>
      </c>
      <c r="G309" s="83">
        <f>ROUND(F309*D309,2)</f>
        <v>45899341.740000002</v>
      </c>
      <c r="I309" s="116">
        <v>6.16</v>
      </c>
      <c r="J309" s="83">
        <f>ROUND(D309*I309,2)</f>
        <v>53246693.990000002</v>
      </c>
    </row>
    <row r="310" spans="1:10">
      <c r="B310" s="95" t="s">
        <v>234</v>
      </c>
      <c r="D310" s="81">
        <v>8525278.7373274509</v>
      </c>
      <c r="F310" s="100">
        <v>6.71</v>
      </c>
      <c r="G310" s="83">
        <f>ROUND(F310*D310,2)</f>
        <v>57204620.329999998</v>
      </c>
      <c r="I310" s="82">
        <v>7.79</v>
      </c>
      <c r="J310" s="83">
        <f>ROUND(D310*I310,2)</f>
        <v>66411921.359999999</v>
      </c>
    </row>
    <row r="311" spans="1:10">
      <c r="B311" s="95" t="s">
        <v>271</v>
      </c>
      <c r="D311" s="81">
        <f>G311/F311</f>
        <v>127077.72000000004</v>
      </c>
      <c r="F311" s="82">
        <v>0.86</v>
      </c>
      <c r="G311" s="83">
        <v>109286.83920000003</v>
      </c>
      <c r="I311" s="82">
        <f>I229</f>
        <v>0.99</v>
      </c>
      <c r="J311" s="83">
        <f>ROUND(D311*I311,2)</f>
        <v>125806.94</v>
      </c>
    </row>
    <row r="312" spans="1:10">
      <c r="A312" s="108"/>
      <c r="B312" s="133"/>
      <c r="C312" s="134"/>
      <c r="D312" s="134"/>
      <c r="E312" s="110"/>
      <c r="F312" s="135"/>
      <c r="G312" s="120"/>
      <c r="H312" s="110"/>
      <c r="I312" s="135"/>
      <c r="J312" s="120"/>
    </row>
    <row r="313" spans="1:10">
      <c r="A313" s="108"/>
      <c r="B313" s="95" t="s">
        <v>528</v>
      </c>
      <c r="E313" s="81">
        <v>0</v>
      </c>
      <c r="F313" s="93">
        <f>F306</f>
        <v>3.1359999999999999E-2</v>
      </c>
      <c r="G313" s="83">
        <v>0</v>
      </c>
      <c r="I313" s="86">
        <f>I306</f>
        <v>3.1609999999999999E-2</v>
      </c>
      <c r="J313" s="83">
        <f>E313*I313</f>
        <v>0</v>
      </c>
    </row>
    <row r="314" spans="1:10">
      <c r="A314" s="108"/>
      <c r="B314" s="95" t="s">
        <v>468</v>
      </c>
      <c r="C314" s="134"/>
      <c r="D314" s="134"/>
      <c r="E314" s="110"/>
      <c r="F314" s="135"/>
      <c r="G314" s="83">
        <v>-571314.09</v>
      </c>
      <c r="H314" s="110"/>
      <c r="I314" s="135"/>
      <c r="J314" s="83">
        <f>G314</f>
        <v>-571314.09</v>
      </c>
    </row>
    <row r="315" spans="1:10">
      <c r="A315" s="108"/>
      <c r="B315" s="133"/>
      <c r="C315" s="134"/>
      <c r="D315" s="134"/>
      <c r="E315" s="110"/>
      <c r="F315" s="135"/>
      <c r="G315" s="120"/>
      <c r="H315" s="110"/>
      <c r="I315" s="135"/>
      <c r="J315" s="120"/>
    </row>
    <row r="316" spans="1:10">
      <c r="A316" s="96"/>
      <c r="B316" s="97" t="s">
        <v>116</v>
      </c>
      <c r="E316" s="1"/>
      <c r="G316" s="98">
        <f>SUM(G304:G315)</f>
        <v>261352835.88919997</v>
      </c>
      <c r="J316" s="98">
        <f>SUM(J304:J315)</f>
        <v>277278228.53000003</v>
      </c>
    </row>
    <row r="317" spans="1:10">
      <c r="A317" s="96"/>
      <c r="B317" s="95" t="s">
        <v>117</v>
      </c>
      <c r="E317" s="1"/>
      <c r="G317" s="99">
        <v>1.0000000004034608</v>
      </c>
      <c r="J317" s="99">
        <f>G317</f>
        <v>1.0000000004034608</v>
      </c>
    </row>
    <row r="318" spans="1:10">
      <c r="A318" s="96"/>
      <c r="B318" s="97" t="s">
        <v>118</v>
      </c>
      <c r="E318" s="1"/>
      <c r="G318" s="98">
        <f>+ROUND(G316/G317,2)</f>
        <v>261352835.78</v>
      </c>
      <c r="J318" s="98">
        <f>+ROUND(J316/J317,2)</f>
        <v>277278228.42000002</v>
      </c>
    </row>
    <row r="319" spans="1:10">
      <c r="A319" s="96"/>
      <c r="E319" s="101"/>
      <c r="G319" s="84"/>
      <c r="J319" s="84"/>
    </row>
    <row r="320" spans="1:10">
      <c r="A320" s="102"/>
      <c r="B320" s="62" t="s">
        <v>268</v>
      </c>
      <c r="G320" s="83">
        <v>-23100841.43</v>
      </c>
      <c r="J320" s="83">
        <f>G320</f>
        <v>-23100841.43</v>
      </c>
    </row>
    <row r="321" spans="1:10">
      <c r="A321" s="102"/>
      <c r="B321" s="80"/>
      <c r="G321" s="119"/>
      <c r="J321" s="119"/>
    </row>
    <row r="322" spans="1:10" ht="15.6">
      <c r="B322" s="105" t="s">
        <v>124</v>
      </c>
      <c r="G322" s="106">
        <f>SUM(G318:G320)</f>
        <v>238251994.34999999</v>
      </c>
      <c r="J322" s="106">
        <f>SUM(J318:J320)</f>
        <v>254177386.99000001</v>
      </c>
    </row>
    <row r="323" spans="1:10">
      <c r="A323" s="96"/>
      <c r="B323" s="92"/>
    </row>
    <row r="324" spans="1:10">
      <c r="A324" s="96"/>
      <c r="B324" s="87" t="s">
        <v>263</v>
      </c>
      <c r="G324" s="83">
        <v>-7661525.0999999996</v>
      </c>
      <c r="J324" s="83">
        <f t="shared" ref="J324:J327" si="11">G324</f>
        <v>-7661525.0999999996</v>
      </c>
    </row>
    <row r="325" spans="1:10">
      <c r="A325" s="96"/>
      <c r="B325" s="87" t="s">
        <v>264</v>
      </c>
      <c r="G325" s="83">
        <v>90625.54</v>
      </c>
      <c r="J325" s="83">
        <f t="shared" si="11"/>
        <v>90625.54</v>
      </c>
    </row>
    <row r="326" spans="1:10">
      <c r="A326" s="96"/>
      <c r="B326" s="87" t="s">
        <v>266</v>
      </c>
      <c r="G326" s="83">
        <v>6743147.79</v>
      </c>
      <c r="J326" s="83">
        <f t="shared" si="11"/>
        <v>6743147.79</v>
      </c>
    </row>
    <row r="327" spans="1:10">
      <c r="A327" s="96"/>
      <c r="B327" s="107" t="s">
        <v>265</v>
      </c>
      <c r="G327" s="83">
        <v>-74678.570000000007</v>
      </c>
      <c r="J327" s="83">
        <f t="shared" si="11"/>
        <v>-74678.570000000007</v>
      </c>
    </row>
    <row r="328" spans="1:10">
      <c r="A328" s="96"/>
      <c r="B328" s="87" t="s">
        <v>267</v>
      </c>
      <c r="G328" s="83">
        <f>G320*-1</f>
        <v>23100841.43</v>
      </c>
      <c r="J328" s="83">
        <f>G328</f>
        <v>23100841.43</v>
      </c>
    </row>
    <row r="329" spans="1:10">
      <c r="A329" s="96"/>
      <c r="B329" s="92"/>
    </row>
    <row r="330" spans="1:10" ht="15.6">
      <c r="A330" s="96"/>
      <c r="B330" s="97" t="s">
        <v>131</v>
      </c>
      <c r="G330" s="106">
        <f>SUM(G322:G328)</f>
        <v>260450405.44</v>
      </c>
      <c r="J330" s="106">
        <f>SUM(J322:J328)</f>
        <v>276375798.07999998</v>
      </c>
    </row>
    <row r="331" spans="1:10">
      <c r="A331" s="96"/>
      <c r="B331" s="71"/>
    </row>
    <row r="332" spans="1:10">
      <c r="A332" s="96"/>
      <c r="B332" s="113" t="s">
        <v>119</v>
      </c>
      <c r="J332" s="114">
        <f>J330-G330</f>
        <v>15925392.639999986</v>
      </c>
    </row>
    <row r="333" spans="1:10">
      <c r="A333" s="96"/>
      <c r="B333" s="62" t="s">
        <v>120</v>
      </c>
      <c r="C333" s="87"/>
      <c r="D333" s="87"/>
      <c r="J333" s="89">
        <f>J332/G330</f>
        <v>6.1145585905677237E-2</v>
      </c>
    </row>
    <row r="334" spans="1:10">
      <c r="B334" s="87"/>
    </row>
    <row r="335" spans="1:10">
      <c r="A335" s="61" t="s">
        <v>171</v>
      </c>
      <c r="J335" s="8" t="s">
        <v>174</v>
      </c>
    </row>
    <row r="336" spans="1:10">
      <c r="A336" s="63" t="s">
        <v>172</v>
      </c>
      <c r="J336" s="8" t="s">
        <v>553</v>
      </c>
    </row>
    <row r="337" spans="1:10">
      <c r="A337" s="63" t="s">
        <v>170</v>
      </c>
      <c r="J337" s="9" t="s">
        <v>191</v>
      </c>
    </row>
    <row r="338" spans="1:10">
      <c r="A338" s="64"/>
    </row>
    <row r="339" spans="1:10">
      <c r="A339" s="65"/>
      <c r="B339" s="66"/>
      <c r="C339" s="66"/>
      <c r="D339" s="66"/>
      <c r="E339" s="67"/>
      <c r="F339" s="68" t="s">
        <v>115</v>
      </c>
      <c r="G339" s="67" t="s">
        <v>112</v>
      </c>
      <c r="H339" s="69"/>
      <c r="I339" s="67"/>
      <c r="J339" s="67" t="s">
        <v>112</v>
      </c>
    </row>
    <row r="340" spans="1:10">
      <c r="A340" s="70"/>
      <c r="C340" s="71" t="s">
        <v>355</v>
      </c>
      <c r="D340" s="71" t="s">
        <v>176</v>
      </c>
      <c r="E340" s="71" t="s">
        <v>8</v>
      </c>
      <c r="F340" s="72" t="s">
        <v>19</v>
      </c>
      <c r="G340" s="71" t="s">
        <v>114</v>
      </c>
      <c r="H340" s="73"/>
      <c r="I340" s="71" t="s">
        <v>251</v>
      </c>
      <c r="J340" s="71" t="s">
        <v>114</v>
      </c>
    </row>
    <row r="341" spans="1:10">
      <c r="A341" s="74"/>
      <c r="B341" s="75"/>
      <c r="C341" s="126"/>
      <c r="D341" s="126"/>
      <c r="E341" s="76" t="s">
        <v>145</v>
      </c>
      <c r="F341" s="77" t="s">
        <v>20</v>
      </c>
      <c r="G341" s="76" t="s">
        <v>115</v>
      </c>
      <c r="H341" s="78"/>
      <c r="I341" s="76" t="s">
        <v>18</v>
      </c>
      <c r="J341" s="76" t="s">
        <v>260</v>
      </c>
    </row>
    <row r="342" spans="1:10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</row>
    <row r="343" spans="1:10">
      <c r="A343" s="79" t="s">
        <v>132</v>
      </c>
    </row>
    <row r="344" spans="1:10">
      <c r="A344" s="96"/>
      <c r="B344" s="107" t="s">
        <v>345</v>
      </c>
      <c r="C344" s="81">
        <v>300</v>
      </c>
      <c r="F344" s="100">
        <v>1500</v>
      </c>
      <c r="G344" s="83">
        <f>ROUND(F344*C344,2)</f>
        <v>450000</v>
      </c>
      <c r="I344" s="82"/>
      <c r="J344" s="84"/>
    </row>
    <row r="345" spans="1:10">
      <c r="A345" s="96"/>
      <c r="B345" s="107" t="s">
        <v>346</v>
      </c>
      <c r="C345" s="81">
        <f>C344*365.25/12</f>
        <v>9131.25</v>
      </c>
      <c r="F345" s="100"/>
      <c r="G345" s="84"/>
      <c r="I345" s="118">
        <v>49.28</v>
      </c>
      <c r="J345" s="83">
        <f>ROUND(I345*C345,2)</f>
        <v>449988</v>
      </c>
    </row>
    <row r="346" spans="1:10">
      <c r="A346" s="96"/>
      <c r="B346" s="95" t="s">
        <v>166</v>
      </c>
      <c r="E346" s="81">
        <v>1472660547.5768931</v>
      </c>
      <c r="F346" s="93">
        <v>3.058E-2</v>
      </c>
      <c r="G346" s="83">
        <f>ROUND(E346*F346,2)</f>
        <v>45033959.539999999</v>
      </c>
      <c r="I346" s="86">
        <v>3.1009999999999999E-2</v>
      </c>
      <c r="J346" s="83">
        <f>ROUND(I346*E346,2)</f>
        <v>45667203.579999998</v>
      </c>
    </row>
    <row r="347" spans="1:10">
      <c r="A347" s="96"/>
      <c r="B347" s="95"/>
      <c r="F347" s="93"/>
      <c r="G347" s="84"/>
      <c r="I347" s="88"/>
      <c r="J347" s="84"/>
    </row>
    <row r="348" spans="1:10">
      <c r="B348" s="95" t="s">
        <v>230</v>
      </c>
      <c r="D348" s="81">
        <v>3357060.7426160532</v>
      </c>
      <c r="F348" s="100">
        <v>2.23</v>
      </c>
      <c r="G348" s="83">
        <f>ROUND(F348*D348,2)</f>
        <v>7486245.46</v>
      </c>
      <c r="I348" s="82">
        <v>1.97</v>
      </c>
      <c r="J348" s="83">
        <f>ROUND(D348*I348,2)</f>
        <v>6613409.6600000001</v>
      </c>
    </row>
    <row r="349" spans="1:10">
      <c r="B349" s="95" t="s">
        <v>233</v>
      </c>
      <c r="D349" s="81">
        <v>2985941.3876636866</v>
      </c>
      <c r="F349" s="100">
        <v>5.18</v>
      </c>
      <c r="G349" s="83">
        <f>ROUND(F349*D349,2)</f>
        <v>15467176.390000001</v>
      </c>
      <c r="I349" s="82">
        <v>6.01</v>
      </c>
      <c r="J349" s="83">
        <f>ROUND(D349*I349,2)</f>
        <v>17945507.739999998</v>
      </c>
    </row>
    <row r="350" spans="1:10">
      <c r="B350" s="95" t="s">
        <v>234</v>
      </c>
      <c r="D350" s="81">
        <v>2989289.232150346</v>
      </c>
      <c r="F350" s="100">
        <v>6.55</v>
      </c>
      <c r="G350" s="83">
        <f>ROUND(F350*D350,2)</f>
        <v>19579844.469999999</v>
      </c>
      <c r="I350" s="82">
        <v>7.59</v>
      </c>
      <c r="J350" s="83">
        <f>ROUND(D350*I350,2)</f>
        <v>22688705.27</v>
      </c>
    </row>
    <row r="351" spans="1:10">
      <c r="B351" s="123"/>
      <c r="C351" s="136"/>
      <c r="D351" s="136"/>
      <c r="F351" s="82"/>
      <c r="G351" s="84"/>
      <c r="I351" s="82"/>
      <c r="J351" s="84"/>
    </row>
    <row r="352" spans="1:10">
      <c r="B352" s="95" t="s">
        <v>468</v>
      </c>
      <c r="C352" s="136"/>
      <c r="D352" s="136"/>
      <c r="F352" s="82"/>
      <c r="G352" s="83">
        <v>-214059.22</v>
      </c>
      <c r="I352" s="82"/>
      <c r="J352" s="83">
        <f>G352</f>
        <v>-214059.22</v>
      </c>
    </row>
    <row r="353" spans="1:10">
      <c r="B353" s="123"/>
      <c r="C353" s="136"/>
      <c r="D353" s="136"/>
      <c r="F353" s="82"/>
      <c r="G353" s="84"/>
      <c r="I353" s="82"/>
      <c r="J353" s="84"/>
    </row>
    <row r="354" spans="1:10">
      <c r="A354" s="96"/>
      <c r="B354" s="97" t="s">
        <v>116</v>
      </c>
      <c r="E354" s="1"/>
      <c r="G354" s="98">
        <f>SUM(G344:G353)</f>
        <v>87803166.640000001</v>
      </c>
      <c r="J354" s="98">
        <f>SUM(J344:J353)</f>
        <v>93150755.029999986</v>
      </c>
    </row>
    <row r="355" spans="1:10">
      <c r="A355" s="96"/>
      <c r="B355" s="95" t="s">
        <v>117</v>
      </c>
      <c r="E355" s="1"/>
      <c r="G355" s="99">
        <v>1.0000000000582667</v>
      </c>
      <c r="J355" s="99">
        <f>G355</f>
        <v>1.0000000000582667</v>
      </c>
    </row>
    <row r="356" spans="1:10">
      <c r="A356" s="96"/>
      <c r="B356" s="97" t="s">
        <v>118</v>
      </c>
      <c r="E356" s="1"/>
      <c r="G356" s="98">
        <f>+ROUND(G354/G355,2)</f>
        <v>87803166.629999995</v>
      </c>
      <c r="J356" s="98">
        <f>+ROUND(J354/J355,2)</f>
        <v>93150755.019999996</v>
      </c>
    </row>
    <row r="357" spans="1:10">
      <c r="A357" s="96"/>
      <c r="E357" s="101"/>
      <c r="G357" s="84"/>
    </row>
    <row r="358" spans="1:10">
      <c r="A358" s="102"/>
      <c r="B358" s="62" t="s">
        <v>268</v>
      </c>
      <c r="G358" s="83">
        <v>-6905895.6099999994</v>
      </c>
      <c r="J358" s="83">
        <f>G358</f>
        <v>-6905895.6099999994</v>
      </c>
    </row>
    <row r="359" spans="1:10">
      <c r="A359" s="102"/>
      <c r="B359" s="80"/>
      <c r="G359" s="84"/>
      <c r="J359" s="84"/>
    </row>
    <row r="360" spans="1:10" ht="15.6">
      <c r="A360" s="96"/>
      <c r="B360" s="105" t="s">
        <v>124</v>
      </c>
      <c r="G360" s="106">
        <f>SUM(G356:G358)</f>
        <v>80897271.019999996</v>
      </c>
      <c r="J360" s="106">
        <f>SUM(J356:J358)</f>
        <v>86244859.409999996</v>
      </c>
    </row>
    <row r="361" spans="1:10">
      <c r="A361" s="96"/>
    </row>
    <row r="362" spans="1:10">
      <c r="A362" s="96"/>
      <c r="B362" s="87" t="s">
        <v>263</v>
      </c>
      <c r="G362" s="83">
        <v>-2764931.95</v>
      </c>
      <c r="J362" s="83">
        <f t="shared" ref="J362:J365" si="12">G362</f>
        <v>-2764931.95</v>
      </c>
    </row>
    <row r="363" spans="1:10">
      <c r="A363" s="96"/>
      <c r="B363" s="87" t="s">
        <v>264</v>
      </c>
      <c r="G363" s="83">
        <v>0</v>
      </c>
      <c r="J363" s="83">
        <f t="shared" si="12"/>
        <v>0</v>
      </c>
    </row>
    <row r="364" spans="1:10">
      <c r="A364" s="96"/>
      <c r="B364" s="87" t="s">
        <v>266</v>
      </c>
      <c r="G364" s="83">
        <v>2344016.06</v>
      </c>
      <c r="J364" s="83">
        <f t="shared" si="12"/>
        <v>2344016.06</v>
      </c>
    </row>
    <row r="365" spans="1:10">
      <c r="A365" s="96"/>
      <c r="B365" s="107" t="s">
        <v>265</v>
      </c>
      <c r="G365" s="83">
        <v>-25963.17</v>
      </c>
      <c r="J365" s="83">
        <f t="shared" si="12"/>
        <v>-25963.17</v>
      </c>
    </row>
    <row r="366" spans="1:10">
      <c r="A366" s="96"/>
      <c r="B366" s="87" t="s">
        <v>267</v>
      </c>
      <c r="G366" s="83">
        <f>G358*-1</f>
        <v>6905895.6099999994</v>
      </c>
      <c r="J366" s="83">
        <f>G366</f>
        <v>6905895.6099999994</v>
      </c>
    </row>
    <row r="367" spans="1:10">
      <c r="A367" s="96"/>
    </row>
    <row r="368" spans="1:10" ht="15.6">
      <c r="B368" s="97" t="s">
        <v>131</v>
      </c>
      <c r="G368" s="106">
        <f>SUM(G360:G366)</f>
        <v>87356287.569999993</v>
      </c>
      <c r="J368" s="106">
        <f>SUM(J360:J366)</f>
        <v>92703875.959999993</v>
      </c>
    </row>
    <row r="369" spans="1:10">
      <c r="A369" s="96"/>
      <c r="B369" s="71"/>
    </row>
    <row r="370" spans="1:10">
      <c r="A370" s="96"/>
      <c r="B370" s="113" t="s">
        <v>119</v>
      </c>
      <c r="J370" s="114">
        <f>J368-G368</f>
        <v>5347588.3900000006</v>
      </c>
    </row>
    <row r="371" spans="1:10">
      <c r="A371" s="96"/>
      <c r="B371" s="87" t="s">
        <v>120</v>
      </c>
      <c r="C371" s="87"/>
      <c r="D371" s="87"/>
      <c r="J371" s="89">
        <f>J370/G368</f>
        <v>6.1215838478883303E-2</v>
      </c>
    </row>
    <row r="372" spans="1:10">
      <c r="B372" s="87"/>
    </row>
    <row r="373" spans="1:10">
      <c r="A373" s="61" t="s">
        <v>171</v>
      </c>
      <c r="J373" s="8" t="s">
        <v>174</v>
      </c>
    </row>
    <row r="374" spans="1:10">
      <c r="A374" s="63" t="s">
        <v>172</v>
      </c>
      <c r="J374" s="8" t="s">
        <v>552</v>
      </c>
    </row>
    <row r="375" spans="1:10">
      <c r="A375" s="63" t="s">
        <v>170</v>
      </c>
      <c r="J375" s="9" t="s">
        <v>191</v>
      </c>
    </row>
    <row r="376" spans="1:10">
      <c r="A376" s="64"/>
    </row>
    <row r="377" spans="1:10">
      <c r="A377" s="65"/>
      <c r="B377" s="66"/>
      <c r="C377" s="66"/>
      <c r="D377" s="66"/>
      <c r="E377" s="67"/>
      <c r="F377" s="68" t="s">
        <v>115</v>
      </c>
      <c r="G377" s="67" t="s">
        <v>112</v>
      </c>
      <c r="H377" s="69"/>
      <c r="I377" s="67"/>
      <c r="J377" s="67" t="s">
        <v>112</v>
      </c>
    </row>
    <row r="378" spans="1:10">
      <c r="A378" s="70"/>
      <c r="C378" s="71" t="s">
        <v>355</v>
      </c>
      <c r="D378" s="71" t="s">
        <v>176</v>
      </c>
      <c r="E378" s="71" t="s">
        <v>8</v>
      </c>
      <c r="F378" s="72" t="s">
        <v>19</v>
      </c>
      <c r="G378" s="71" t="s">
        <v>114</v>
      </c>
      <c r="H378" s="73"/>
      <c r="I378" s="71" t="s">
        <v>251</v>
      </c>
      <c r="J378" s="71" t="s">
        <v>114</v>
      </c>
    </row>
    <row r="379" spans="1:10">
      <c r="A379" s="74"/>
      <c r="B379" s="75"/>
      <c r="C379" s="126"/>
      <c r="D379" s="126"/>
      <c r="E379" s="76" t="s">
        <v>145</v>
      </c>
      <c r="F379" s="77" t="s">
        <v>20</v>
      </c>
      <c r="G379" s="76" t="s">
        <v>115</v>
      </c>
      <c r="H379" s="78"/>
      <c r="I379" s="76" t="s">
        <v>18</v>
      </c>
      <c r="J379" s="76" t="s">
        <v>260</v>
      </c>
    </row>
    <row r="380" spans="1:10">
      <c r="A380" s="96"/>
      <c r="B380" s="96"/>
      <c r="C380" s="96"/>
      <c r="D380" s="96"/>
      <c r="E380" s="96"/>
      <c r="F380" s="96"/>
      <c r="G380" s="96"/>
      <c r="H380" s="96"/>
      <c r="I380" s="96"/>
      <c r="J380" s="96"/>
    </row>
    <row r="381" spans="1:10">
      <c r="A381" s="112" t="s">
        <v>278</v>
      </c>
    </row>
    <row r="382" spans="1:10">
      <c r="A382" s="112"/>
      <c r="B382" s="137" t="s">
        <v>161</v>
      </c>
    </row>
    <row r="383" spans="1:10">
      <c r="A383" s="96"/>
      <c r="B383" s="107" t="s">
        <v>345</v>
      </c>
      <c r="C383" s="81">
        <v>0</v>
      </c>
      <c r="F383" s="100">
        <v>330</v>
      </c>
      <c r="G383" s="83">
        <f>ROUND(F383*C383,2)</f>
        <v>0</v>
      </c>
      <c r="I383" s="82"/>
      <c r="J383" s="84"/>
    </row>
    <row r="384" spans="1:10">
      <c r="A384" s="96"/>
      <c r="B384" s="107" t="s">
        <v>346</v>
      </c>
      <c r="C384" s="81">
        <f>C383*365.25/12</f>
        <v>0</v>
      </c>
      <c r="F384" s="100"/>
      <c r="G384" s="84"/>
      <c r="I384" s="118">
        <v>10.84</v>
      </c>
      <c r="J384" s="83">
        <f>ROUND(I384*C384,2)</f>
        <v>0</v>
      </c>
    </row>
    <row r="385" spans="1:10">
      <c r="A385" s="96"/>
      <c r="B385" s="95" t="s">
        <v>166</v>
      </c>
      <c r="E385" s="81">
        <v>0</v>
      </c>
      <c r="F385" s="93">
        <v>3.1359999999999999E-2</v>
      </c>
      <c r="G385" s="83">
        <f>ROUND(E385*F385,2)</f>
        <v>0</v>
      </c>
      <c r="I385" s="86">
        <f>I306</f>
        <v>3.1609999999999999E-2</v>
      </c>
      <c r="J385" s="83">
        <f>ROUND(I385*E385,2)</f>
        <v>0</v>
      </c>
    </row>
    <row r="386" spans="1:10">
      <c r="A386" s="96"/>
      <c r="B386" s="95"/>
      <c r="F386" s="93"/>
      <c r="G386" s="84"/>
      <c r="I386" s="88"/>
      <c r="J386" s="100"/>
    </row>
    <row r="387" spans="1:10">
      <c r="B387" s="95" t="s">
        <v>257</v>
      </c>
      <c r="D387" s="81">
        <v>0</v>
      </c>
      <c r="F387" s="100">
        <v>2.57</v>
      </c>
      <c r="G387" s="83">
        <f>ROUND(F387*D387,2)</f>
        <v>0</v>
      </c>
      <c r="I387" s="82">
        <v>2.68</v>
      </c>
      <c r="J387" s="83">
        <f>ROUND(D387*I387,2)</f>
        <v>0</v>
      </c>
    </row>
    <row r="388" spans="1:10">
      <c r="B388" s="95" t="s">
        <v>258</v>
      </c>
      <c r="D388" s="81">
        <v>0</v>
      </c>
      <c r="F388" s="100">
        <v>4.5999999999999996</v>
      </c>
      <c r="G388" s="83">
        <f>ROUND(F388*D388,2)</f>
        <v>0</v>
      </c>
      <c r="I388" s="116">
        <v>5.8</v>
      </c>
      <c r="J388" s="83">
        <f>ROUND(I388*E388,2)</f>
        <v>0</v>
      </c>
    </row>
    <row r="389" spans="1:10">
      <c r="B389" s="95" t="s">
        <v>259</v>
      </c>
      <c r="D389" s="81">
        <v>0</v>
      </c>
      <c r="F389" s="100">
        <v>6.03</v>
      </c>
      <c r="G389" s="83">
        <f>ROUND(F389*D389,2)</f>
        <v>0</v>
      </c>
      <c r="I389" s="82">
        <v>7.4</v>
      </c>
      <c r="J389" s="83">
        <f>ROUND(I389*E389,2)</f>
        <v>0</v>
      </c>
    </row>
    <row r="390" spans="1:10">
      <c r="B390" s="95"/>
      <c r="F390" s="100"/>
      <c r="G390" s="84"/>
      <c r="I390" s="82"/>
      <c r="J390" s="100"/>
    </row>
    <row r="391" spans="1:10">
      <c r="A391" s="62"/>
      <c r="B391" s="137" t="s">
        <v>162</v>
      </c>
      <c r="G391" s="84"/>
    </row>
    <row r="392" spans="1:10">
      <c r="A392" s="96"/>
      <c r="B392" s="107" t="s">
        <v>345</v>
      </c>
      <c r="C392" s="81">
        <v>12</v>
      </c>
      <c r="F392" s="100">
        <v>1500</v>
      </c>
      <c r="G392" s="83">
        <f>ROUND(F392*C392,2)</f>
        <v>18000</v>
      </c>
      <c r="I392" s="82"/>
      <c r="J392" s="84"/>
    </row>
    <row r="393" spans="1:10">
      <c r="A393" s="96"/>
      <c r="B393" s="107" t="s">
        <v>346</v>
      </c>
      <c r="C393" s="81">
        <f>C392*365.25/12</f>
        <v>365.25</v>
      </c>
      <c r="F393" s="100"/>
      <c r="G393" s="84"/>
      <c r="I393" s="118">
        <v>49.28</v>
      </c>
      <c r="J393" s="83">
        <f>ROUND(I393*C393,2)</f>
        <v>17999.52</v>
      </c>
    </row>
    <row r="394" spans="1:10">
      <c r="A394" s="96"/>
      <c r="B394" s="95" t="s">
        <v>166</v>
      </c>
      <c r="E394" s="81">
        <v>622487993.88829482</v>
      </c>
      <c r="F394" s="93">
        <v>3.0360000000000002E-2</v>
      </c>
      <c r="G394" s="83">
        <f>ROUND(E394*F394,2)</f>
        <v>18898735.489999998</v>
      </c>
      <c r="I394" s="86">
        <f>I346</f>
        <v>3.1009999999999999E-2</v>
      </c>
      <c r="J394" s="83">
        <f>ROUND(I394*E394,2)</f>
        <v>19303352.690000001</v>
      </c>
    </row>
    <row r="395" spans="1:10">
      <c r="A395" s="96"/>
      <c r="B395" s="95"/>
      <c r="F395" s="93"/>
      <c r="G395" s="84"/>
      <c r="I395" s="88"/>
      <c r="J395" s="103"/>
    </row>
    <row r="396" spans="1:10">
      <c r="B396" s="95" t="s">
        <v>257</v>
      </c>
      <c r="D396" s="81">
        <v>2388365</v>
      </c>
      <c r="F396" s="100">
        <v>1.65</v>
      </c>
      <c r="G396" s="83">
        <f>ROUND(F396*D396,2)</f>
        <v>3940802.25</v>
      </c>
      <c r="I396" s="82">
        <v>1.65</v>
      </c>
      <c r="J396" s="83">
        <f>ROUND(D396*I396,2)</f>
        <v>3940802.25</v>
      </c>
    </row>
    <row r="397" spans="1:10">
      <c r="B397" s="95" t="s">
        <v>258</v>
      </c>
      <c r="D397" s="81">
        <v>2381325</v>
      </c>
      <c r="F397" s="100">
        <v>2.41</v>
      </c>
      <c r="G397" s="83">
        <f>ROUND(F397*D397,2)</f>
        <v>5738993.25</v>
      </c>
      <c r="I397" s="82">
        <v>2.7600000000000002</v>
      </c>
      <c r="J397" s="83">
        <f>ROUND(I397*D397,2)</f>
        <v>6572457</v>
      </c>
    </row>
    <row r="398" spans="1:10">
      <c r="B398" s="95" t="s">
        <v>259</v>
      </c>
      <c r="D398" s="81">
        <v>1646469</v>
      </c>
      <c r="F398" s="100">
        <v>3.37</v>
      </c>
      <c r="G398" s="83">
        <f>ROUND(F398*D398,2)</f>
        <v>5548600.5300000003</v>
      </c>
      <c r="I398" s="82">
        <v>3.88</v>
      </c>
      <c r="J398" s="83">
        <f>ROUND(I398*D398,2)</f>
        <v>6388299.7199999997</v>
      </c>
    </row>
    <row r="399" spans="1:10" ht="15.6">
      <c r="A399" s="96"/>
      <c r="B399" s="123"/>
      <c r="F399" s="82"/>
      <c r="G399" s="138"/>
      <c r="I399" s="82"/>
      <c r="J399" s="138"/>
    </row>
    <row r="400" spans="1:10">
      <c r="A400" s="96"/>
      <c r="B400" s="97" t="s">
        <v>116</v>
      </c>
      <c r="E400" s="1"/>
      <c r="G400" s="98">
        <f>SUM(G392:G399)</f>
        <v>34145131.519999996</v>
      </c>
      <c r="J400" s="98">
        <f>SUM(J392:J399)</f>
        <v>36222911.18</v>
      </c>
    </row>
    <row r="401" spans="1:10">
      <c r="A401" s="96"/>
      <c r="B401" s="95" t="s">
        <v>117</v>
      </c>
      <c r="E401" s="1"/>
      <c r="G401" s="99">
        <v>0.99999999797501482</v>
      </c>
      <c r="J401" s="99">
        <f>G401</f>
        <v>0.99999999797501482</v>
      </c>
    </row>
    <row r="402" spans="1:10">
      <c r="A402" s="96"/>
      <c r="B402" s="97" t="s">
        <v>118</v>
      </c>
      <c r="E402" s="1"/>
      <c r="G402" s="98">
        <f>+ROUND(G400/G401,2)</f>
        <v>34145131.590000004</v>
      </c>
      <c r="J402" s="98">
        <f>+ROUND(J400/J401,2)</f>
        <v>36222911.25</v>
      </c>
    </row>
    <row r="403" spans="1:10">
      <c r="A403" s="96"/>
      <c r="E403" s="101"/>
      <c r="G403" s="84"/>
    </row>
    <row r="404" spans="1:10">
      <c r="A404" s="102"/>
      <c r="B404" s="62" t="s">
        <v>268</v>
      </c>
      <c r="G404" s="83">
        <v>-2438140.42</v>
      </c>
      <c r="J404" s="83">
        <f>G404</f>
        <v>-2438140.42</v>
      </c>
    </row>
    <row r="405" spans="1:10">
      <c r="A405" s="102"/>
      <c r="B405" s="80"/>
      <c r="G405" s="84"/>
      <c r="J405" s="84"/>
    </row>
    <row r="406" spans="1:10" ht="15.6">
      <c r="B406" s="105" t="s">
        <v>124</v>
      </c>
      <c r="G406" s="106">
        <f>SUM(G402:G404)</f>
        <v>31706991.170000002</v>
      </c>
      <c r="J406" s="106">
        <f>SUM(J402:J404)</f>
        <v>33784770.829999998</v>
      </c>
    </row>
    <row r="407" spans="1:10">
      <c r="B407" s="87"/>
      <c r="G407" s="84"/>
      <c r="J407" s="84"/>
    </row>
    <row r="408" spans="1:10">
      <c r="B408" s="87" t="s">
        <v>263</v>
      </c>
      <c r="G408" s="83">
        <v>-1174141.57</v>
      </c>
      <c r="J408" s="83">
        <f t="shared" ref="J408:J411" si="13">G408</f>
        <v>-1174141.57</v>
      </c>
    </row>
    <row r="409" spans="1:10">
      <c r="B409" s="87" t="s">
        <v>264</v>
      </c>
      <c r="G409" s="83">
        <v>0</v>
      </c>
      <c r="J409" s="83">
        <f t="shared" si="13"/>
        <v>0</v>
      </c>
    </row>
    <row r="410" spans="1:10">
      <c r="B410" s="87" t="s">
        <v>266</v>
      </c>
      <c r="G410" s="83">
        <v>971000.59</v>
      </c>
      <c r="J410" s="83">
        <f t="shared" si="13"/>
        <v>971000.59</v>
      </c>
    </row>
    <row r="411" spans="1:10">
      <c r="B411" s="107" t="s">
        <v>265</v>
      </c>
      <c r="G411" s="83">
        <v>-11229.92</v>
      </c>
      <c r="J411" s="83">
        <f t="shared" si="13"/>
        <v>-11229.92</v>
      </c>
    </row>
    <row r="412" spans="1:10">
      <c r="B412" s="87" t="s">
        <v>267</v>
      </c>
      <c r="G412" s="83">
        <f>G404*-1</f>
        <v>2438140.42</v>
      </c>
      <c r="J412" s="83">
        <f>G412</f>
        <v>2438140.42</v>
      </c>
    </row>
    <row r="413" spans="1:10">
      <c r="A413" s="96"/>
    </row>
    <row r="414" spans="1:10" ht="15.6">
      <c r="A414" s="96"/>
      <c r="B414" s="97" t="s">
        <v>131</v>
      </c>
      <c r="G414" s="106">
        <f>SUM(G406:G412)</f>
        <v>33930760.689999998</v>
      </c>
      <c r="J414" s="106">
        <f>SUM(J406:J412)</f>
        <v>36008540.350000001</v>
      </c>
    </row>
    <row r="415" spans="1:10">
      <c r="A415" s="96"/>
      <c r="B415" s="71"/>
      <c r="G415" s="84"/>
      <c r="J415" s="84"/>
    </row>
    <row r="416" spans="1:10" ht="15.6">
      <c r="A416" s="96"/>
      <c r="B416" s="113" t="s">
        <v>119</v>
      </c>
      <c r="G416" s="139"/>
      <c r="J416" s="114">
        <f>J414-G414</f>
        <v>2077779.6600000039</v>
      </c>
    </row>
    <row r="417" spans="1:10">
      <c r="A417" s="96"/>
      <c r="B417" s="87" t="s">
        <v>120</v>
      </c>
      <c r="C417" s="87"/>
      <c r="D417" s="87"/>
      <c r="J417" s="89">
        <f>J416/G414</f>
        <v>6.1235870276623736E-2</v>
      </c>
    </row>
    <row r="418" spans="1:10">
      <c r="A418" s="96"/>
      <c r="B418" s="96"/>
      <c r="C418" s="96"/>
      <c r="D418" s="96"/>
      <c r="E418" s="96"/>
      <c r="F418" s="96"/>
      <c r="G418" s="96"/>
      <c r="H418" s="96"/>
      <c r="I418" s="96"/>
      <c r="J418" s="96"/>
    </row>
    <row r="419" spans="1:10">
      <c r="A419" s="61" t="s">
        <v>171</v>
      </c>
      <c r="J419" s="8" t="s">
        <v>174</v>
      </c>
    </row>
    <row r="420" spans="1:10">
      <c r="A420" s="63" t="s">
        <v>172</v>
      </c>
      <c r="J420" s="8" t="s">
        <v>551</v>
      </c>
    </row>
    <row r="421" spans="1:10">
      <c r="A421" s="63" t="s">
        <v>170</v>
      </c>
      <c r="J421" s="9" t="s">
        <v>191</v>
      </c>
    </row>
    <row r="422" spans="1:10">
      <c r="A422" s="64"/>
    </row>
    <row r="423" spans="1:10">
      <c r="A423" s="65"/>
      <c r="B423" s="66"/>
      <c r="C423" s="66"/>
      <c r="D423" s="140"/>
      <c r="E423" s="67"/>
      <c r="F423" s="68" t="s">
        <v>115</v>
      </c>
      <c r="G423" s="67" t="s">
        <v>112</v>
      </c>
      <c r="H423" s="69"/>
      <c r="I423" s="67"/>
      <c r="J423" s="67" t="s">
        <v>112</v>
      </c>
    </row>
    <row r="424" spans="1:10">
      <c r="A424" s="70"/>
      <c r="C424" s="71" t="s">
        <v>355</v>
      </c>
      <c r="D424" s="71" t="s">
        <v>223</v>
      </c>
      <c r="E424" s="71"/>
      <c r="F424" s="72" t="s">
        <v>19</v>
      </c>
      <c r="G424" s="71" t="s">
        <v>114</v>
      </c>
      <c r="H424" s="73"/>
      <c r="I424" s="71" t="s">
        <v>251</v>
      </c>
      <c r="J424" s="71" t="s">
        <v>114</v>
      </c>
    </row>
    <row r="425" spans="1:10">
      <c r="A425" s="74"/>
      <c r="B425" s="75"/>
      <c r="C425" s="126" t="s">
        <v>356</v>
      </c>
      <c r="D425" s="126" t="s">
        <v>176</v>
      </c>
      <c r="E425" s="76"/>
      <c r="F425" s="77" t="s">
        <v>20</v>
      </c>
      <c r="G425" s="76" t="s">
        <v>115</v>
      </c>
      <c r="H425" s="78"/>
      <c r="I425" s="76" t="s">
        <v>18</v>
      </c>
      <c r="J425" s="76" t="s">
        <v>260</v>
      </c>
    </row>
    <row r="426" spans="1:10">
      <c r="A426" s="96"/>
      <c r="B426" s="96"/>
      <c r="C426" s="96"/>
      <c r="D426" s="96"/>
      <c r="E426" s="96"/>
      <c r="F426" s="96"/>
      <c r="G426" s="96"/>
      <c r="H426" s="96"/>
      <c r="I426" s="96"/>
      <c r="J426" s="96"/>
    </row>
    <row r="427" spans="1:10">
      <c r="A427" s="79" t="s">
        <v>220</v>
      </c>
    </row>
    <row r="428" spans="1:10">
      <c r="A428" s="96"/>
      <c r="B428" s="107" t="s">
        <v>272</v>
      </c>
      <c r="C428" s="81">
        <v>0</v>
      </c>
      <c r="D428" s="81">
        <f>G428/F428</f>
        <v>0</v>
      </c>
      <c r="F428" s="116">
        <v>-3.2</v>
      </c>
      <c r="G428" s="83">
        <v>0</v>
      </c>
      <c r="I428" s="82">
        <v>-3.2</v>
      </c>
      <c r="J428" s="83">
        <f>ROUND(I428*D428,2)</f>
        <v>0</v>
      </c>
    </row>
    <row r="429" spans="1:10">
      <c r="A429" s="96"/>
      <c r="B429" s="107" t="s">
        <v>273</v>
      </c>
      <c r="C429" s="81">
        <v>12</v>
      </c>
      <c r="D429" s="81">
        <f t="shared" ref="D429:D432" si="14">G429/F429</f>
        <v>58523.999999999993</v>
      </c>
      <c r="F429" s="116">
        <v>-3.31</v>
      </c>
      <c r="G429" s="83">
        <v>-193714.43999999997</v>
      </c>
      <c r="I429" s="82">
        <v>-3.31</v>
      </c>
      <c r="J429" s="83">
        <f>ROUND(I429*D429,2)</f>
        <v>-193714.44</v>
      </c>
    </row>
    <row r="430" spans="1:10">
      <c r="A430" s="96"/>
      <c r="B430" s="107" t="s">
        <v>274</v>
      </c>
      <c r="C430" s="81">
        <v>72</v>
      </c>
      <c r="D430" s="81">
        <f t="shared" si="14"/>
        <v>2904132</v>
      </c>
      <c r="F430" s="116">
        <v>-5.9</v>
      </c>
      <c r="G430" s="83">
        <v>-17134378.800000001</v>
      </c>
      <c r="I430" s="82">
        <v>-5.9</v>
      </c>
      <c r="J430" s="83">
        <f t="shared" ref="J430:J431" si="15">ROUND(I430*D430,2)</f>
        <v>-17134378.800000001</v>
      </c>
    </row>
    <row r="431" spans="1:10">
      <c r="A431" s="96"/>
      <c r="B431" s="107" t="s">
        <v>275</v>
      </c>
      <c r="C431" s="81">
        <v>24</v>
      </c>
      <c r="D431" s="81">
        <f t="shared" si="14"/>
        <v>141252</v>
      </c>
      <c r="F431" s="116">
        <v>-6</v>
      </c>
      <c r="G431" s="83">
        <v>-847512</v>
      </c>
      <c r="I431" s="82">
        <v>-6</v>
      </c>
      <c r="J431" s="83">
        <f t="shared" si="15"/>
        <v>-847512</v>
      </c>
    </row>
    <row r="432" spans="1:10">
      <c r="A432" s="96"/>
      <c r="B432" s="107" t="s">
        <v>221</v>
      </c>
      <c r="D432" s="81">
        <f t="shared" si="14"/>
        <v>0</v>
      </c>
      <c r="F432" s="116">
        <v>16</v>
      </c>
      <c r="G432" s="83">
        <v>0</v>
      </c>
      <c r="I432" s="82">
        <v>16</v>
      </c>
      <c r="J432" s="83">
        <f>ROUND(I432*D432,2)</f>
        <v>0</v>
      </c>
    </row>
    <row r="433" spans="1:10">
      <c r="A433" s="96"/>
      <c r="B433" s="95"/>
      <c r="G433" s="119"/>
    </row>
    <row r="434" spans="1:10">
      <c r="A434" s="96"/>
      <c r="B434" s="97" t="s">
        <v>116</v>
      </c>
      <c r="G434" s="98">
        <f>SUM(G428:G432)</f>
        <v>-18175605.240000002</v>
      </c>
      <c r="J434" s="98">
        <f>SUM(J428:J432)</f>
        <v>-18175605.240000002</v>
      </c>
    </row>
    <row r="435" spans="1:10" ht="15.6">
      <c r="A435" s="96"/>
      <c r="B435" s="95" t="s">
        <v>117</v>
      </c>
      <c r="G435" s="141">
        <v>1</v>
      </c>
      <c r="J435" s="141">
        <f>G435</f>
        <v>1</v>
      </c>
    </row>
    <row r="436" spans="1:10">
      <c r="A436" s="96"/>
      <c r="B436" s="97" t="s">
        <v>118</v>
      </c>
      <c r="G436" s="98">
        <f>+ROUND(G434/G435,2)</f>
        <v>-18175605.239999998</v>
      </c>
      <c r="J436" s="98">
        <f>+ROUND(J434/J435,2)</f>
        <v>-18175605.239999998</v>
      </c>
    </row>
    <row r="437" spans="1:10">
      <c r="A437" s="96"/>
      <c r="B437" s="95"/>
      <c r="E437" s="101"/>
      <c r="G437" s="84"/>
    </row>
    <row r="438" spans="1:10" ht="15.6">
      <c r="B438" s="97" t="s">
        <v>222</v>
      </c>
      <c r="G438" s="106">
        <f>G436</f>
        <v>-18175605.239999998</v>
      </c>
      <c r="J438" s="106">
        <f>J436</f>
        <v>-18175605.239999998</v>
      </c>
    </row>
    <row r="439" spans="1:10">
      <c r="A439" s="96"/>
      <c r="B439" s="95"/>
      <c r="G439" s="84"/>
    </row>
    <row r="440" spans="1:10">
      <c r="A440" s="96"/>
      <c r="B440" s="97" t="s">
        <v>119</v>
      </c>
      <c r="J440" s="114">
        <f>J438-G438</f>
        <v>0</v>
      </c>
    </row>
    <row r="441" spans="1:10">
      <c r="A441" s="96"/>
      <c r="B441" s="95" t="s">
        <v>120</v>
      </c>
      <c r="D441" s="87"/>
      <c r="J441" s="89">
        <f>-J440/G438</f>
        <v>0</v>
      </c>
    </row>
    <row r="442" spans="1:10">
      <c r="B442" s="87"/>
    </row>
    <row r="443" spans="1:10">
      <c r="A443" s="61" t="s">
        <v>171</v>
      </c>
      <c r="J443" s="8" t="s">
        <v>174</v>
      </c>
    </row>
    <row r="444" spans="1:10">
      <c r="A444" s="63" t="s">
        <v>172</v>
      </c>
      <c r="J444" s="8" t="s">
        <v>550</v>
      </c>
    </row>
    <row r="445" spans="1:10">
      <c r="A445" s="63" t="s">
        <v>170</v>
      </c>
      <c r="J445" s="9" t="s">
        <v>191</v>
      </c>
    </row>
    <row r="446" spans="1:10">
      <c r="A446" s="64"/>
    </row>
    <row r="447" spans="1:10">
      <c r="A447" s="65"/>
      <c r="B447" s="66"/>
      <c r="C447" s="66"/>
      <c r="D447" s="66"/>
      <c r="E447" s="67"/>
      <c r="F447" s="68" t="s">
        <v>115</v>
      </c>
      <c r="G447" s="67" t="s">
        <v>112</v>
      </c>
      <c r="H447" s="69"/>
      <c r="I447" s="67"/>
      <c r="J447" s="67" t="s">
        <v>112</v>
      </c>
    </row>
    <row r="448" spans="1:10">
      <c r="A448" s="70"/>
      <c r="C448" s="71" t="s">
        <v>355</v>
      </c>
      <c r="D448" s="71"/>
      <c r="E448" s="71" t="s">
        <v>8</v>
      </c>
      <c r="F448" s="72" t="s">
        <v>19</v>
      </c>
      <c r="G448" s="71" t="s">
        <v>114</v>
      </c>
      <c r="H448" s="73"/>
      <c r="I448" s="71" t="s">
        <v>251</v>
      </c>
      <c r="J448" s="71" t="s">
        <v>114</v>
      </c>
    </row>
    <row r="449" spans="1:10">
      <c r="A449" s="74"/>
      <c r="B449" s="75"/>
      <c r="C449" s="126"/>
      <c r="D449" s="126"/>
      <c r="E449" s="76" t="s">
        <v>145</v>
      </c>
      <c r="F449" s="77" t="s">
        <v>20</v>
      </c>
      <c r="G449" s="76" t="s">
        <v>115</v>
      </c>
      <c r="H449" s="78"/>
      <c r="I449" s="76" t="s">
        <v>18</v>
      </c>
      <c r="J449" s="76" t="s">
        <v>260</v>
      </c>
    </row>
    <row r="450" spans="1:10">
      <c r="A450" s="142"/>
    </row>
    <row r="451" spans="1:10">
      <c r="A451" s="79" t="s">
        <v>134</v>
      </c>
    </row>
    <row r="452" spans="1:10">
      <c r="A452" s="62"/>
      <c r="B452" s="107" t="s">
        <v>345</v>
      </c>
      <c r="C452" s="81">
        <v>372</v>
      </c>
      <c r="F452" s="86">
        <v>0</v>
      </c>
      <c r="G452" s="83">
        <f>ROUND(F452*C452,2)</f>
        <v>0</v>
      </c>
      <c r="I452" s="86"/>
      <c r="J452" s="83"/>
    </row>
    <row r="453" spans="1:10">
      <c r="A453" s="62"/>
      <c r="B453" s="107" t="s">
        <v>346</v>
      </c>
      <c r="C453" s="81">
        <f>C452*365.25/12</f>
        <v>11322.75</v>
      </c>
      <c r="F453" s="86"/>
      <c r="G453" s="83"/>
      <c r="I453" s="215">
        <f>F452*12/365.25</f>
        <v>0</v>
      </c>
      <c r="J453" s="83">
        <f>ROUND(I453*C453,2)</f>
        <v>0</v>
      </c>
    </row>
    <row r="454" spans="1:10">
      <c r="A454" s="62"/>
      <c r="B454" s="95" t="s">
        <v>166</v>
      </c>
      <c r="E454" s="81">
        <v>1329000</v>
      </c>
      <c r="F454" s="93">
        <v>7.2639999999999996E-2</v>
      </c>
      <c r="G454" s="83">
        <f>ROUND(E454*F454,2)</f>
        <v>96538.559999999998</v>
      </c>
      <c r="I454" s="86">
        <v>7.2639999999999996E-2</v>
      </c>
      <c r="J454" s="83">
        <f>ROUND(I454*E454,2)</f>
        <v>96538.559999999998</v>
      </c>
    </row>
    <row r="455" spans="1:10">
      <c r="A455" s="62"/>
      <c r="B455" s="92"/>
      <c r="F455" s="88"/>
      <c r="G455" s="119"/>
      <c r="I455" s="88"/>
      <c r="J455" s="119"/>
    </row>
    <row r="456" spans="1:10">
      <c r="A456" s="96"/>
      <c r="B456" s="97" t="s">
        <v>116</v>
      </c>
      <c r="E456" s="1"/>
      <c r="G456" s="98">
        <f>SUM(G452:G454)</f>
        <v>96538.559999999998</v>
      </c>
      <c r="J456" s="98">
        <f>SUM(J452:J454)</f>
        <v>96538.559999999998</v>
      </c>
    </row>
    <row r="457" spans="1:10">
      <c r="A457" s="96"/>
      <c r="B457" s="95" t="s">
        <v>117</v>
      </c>
      <c r="E457" s="1"/>
      <c r="G457" s="99">
        <v>0.99999945591043427</v>
      </c>
      <c r="J457" s="99">
        <f>G457</f>
        <v>0.99999945591043427</v>
      </c>
    </row>
    <row r="458" spans="1:10">
      <c r="A458" s="96"/>
      <c r="B458" s="97" t="s">
        <v>118</v>
      </c>
      <c r="E458" s="1"/>
      <c r="G458" s="98">
        <f>+ROUND(G456/G457,2)</f>
        <v>96538.61</v>
      </c>
      <c r="J458" s="98">
        <f>+ROUND(J456/J457,2)</f>
        <v>96538.61</v>
      </c>
    </row>
    <row r="459" spans="1:10">
      <c r="A459" s="96"/>
      <c r="E459" s="101"/>
      <c r="G459" s="84"/>
    </row>
    <row r="460" spans="1:10">
      <c r="A460" s="102"/>
      <c r="B460" s="62" t="s">
        <v>268</v>
      </c>
      <c r="G460" s="83">
        <v>-12625.5</v>
      </c>
      <c r="J460" s="83">
        <f>G460</f>
        <v>-12625.5</v>
      </c>
    </row>
    <row r="462" spans="1:10" ht="15.6">
      <c r="B462" s="105" t="s">
        <v>124</v>
      </c>
      <c r="G462" s="106">
        <f>SUM(G458:G460)</f>
        <v>83913.11</v>
      </c>
      <c r="J462" s="106">
        <f>SUM(J458:J460)</f>
        <v>83913.11</v>
      </c>
    </row>
    <row r="463" spans="1:10">
      <c r="B463" s="92"/>
    </row>
    <row r="464" spans="1:10">
      <c r="B464" s="87" t="s">
        <v>263</v>
      </c>
      <c r="G464" s="83">
        <v>-2484.29</v>
      </c>
      <c r="J464" s="83">
        <f t="shared" ref="J464:J467" si="16">G464</f>
        <v>-2484.29</v>
      </c>
    </row>
    <row r="465" spans="1:10">
      <c r="B465" s="87" t="s">
        <v>264</v>
      </c>
      <c r="G465" s="83">
        <v>0</v>
      </c>
      <c r="J465" s="83">
        <f t="shared" si="16"/>
        <v>0</v>
      </c>
    </row>
    <row r="466" spans="1:10">
      <c r="B466" s="87" t="s">
        <v>266</v>
      </c>
      <c r="G466" s="83">
        <v>10766.82</v>
      </c>
      <c r="J466" s="83">
        <f t="shared" si="16"/>
        <v>10766.82</v>
      </c>
    </row>
    <row r="467" spans="1:10">
      <c r="B467" s="107" t="s">
        <v>265</v>
      </c>
      <c r="G467" s="83">
        <v>-23.18</v>
      </c>
      <c r="J467" s="83">
        <f t="shared" si="16"/>
        <v>-23.18</v>
      </c>
    </row>
    <row r="468" spans="1:10">
      <c r="B468" s="87" t="s">
        <v>267</v>
      </c>
      <c r="G468" s="83">
        <f>G460*-1</f>
        <v>12625.5</v>
      </c>
      <c r="J468" s="83">
        <f>G468</f>
        <v>12625.5</v>
      </c>
    </row>
    <row r="469" spans="1:10">
      <c r="A469" s="96"/>
      <c r="B469" s="87"/>
    </row>
    <row r="470" spans="1:10" ht="15.6">
      <c r="A470" s="96"/>
      <c r="B470" s="97" t="s">
        <v>131</v>
      </c>
      <c r="G470" s="106">
        <f>SUM(G462:G468)</f>
        <v>104797.96000000002</v>
      </c>
      <c r="J470" s="106">
        <f>SUM(J462:J468)</f>
        <v>104797.96000000002</v>
      </c>
    </row>
    <row r="471" spans="1:10" ht="12.75" customHeight="1">
      <c r="A471" s="143"/>
      <c r="B471" s="71"/>
      <c r="G471" s="84"/>
      <c r="J471" s="84"/>
    </row>
    <row r="472" spans="1:10">
      <c r="A472" s="112"/>
      <c r="B472" s="113" t="s">
        <v>119</v>
      </c>
      <c r="J472" s="114">
        <f>J470-G470</f>
        <v>0</v>
      </c>
    </row>
    <row r="473" spans="1:10">
      <c r="B473" s="87" t="s">
        <v>120</v>
      </c>
      <c r="C473" s="87"/>
      <c r="D473" s="87"/>
      <c r="J473" s="89">
        <f>J472/G470</f>
        <v>0</v>
      </c>
    </row>
    <row r="474" spans="1:10">
      <c r="A474" s="144"/>
    </row>
    <row r="475" spans="1:10">
      <c r="A475" s="61" t="s">
        <v>171</v>
      </c>
      <c r="J475" s="8" t="s">
        <v>174</v>
      </c>
    </row>
    <row r="476" spans="1:10">
      <c r="A476" s="63" t="s">
        <v>172</v>
      </c>
      <c r="J476" s="8" t="s">
        <v>549</v>
      </c>
    </row>
    <row r="477" spans="1:10">
      <c r="A477" s="63" t="s">
        <v>170</v>
      </c>
      <c r="J477" s="9" t="s">
        <v>191</v>
      </c>
    </row>
    <row r="478" spans="1:10">
      <c r="A478" s="64"/>
    </row>
    <row r="479" spans="1:10">
      <c r="A479" s="65"/>
      <c r="B479" s="66"/>
      <c r="C479" s="66"/>
      <c r="D479" s="66"/>
      <c r="E479" s="67"/>
      <c r="F479" s="68" t="s">
        <v>115</v>
      </c>
      <c r="G479" s="67" t="s">
        <v>112</v>
      </c>
      <c r="H479" s="69"/>
      <c r="I479" s="67"/>
      <c r="J479" s="67" t="s">
        <v>112</v>
      </c>
    </row>
    <row r="480" spans="1:10">
      <c r="A480" s="70"/>
      <c r="C480" s="71" t="s">
        <v>355</v>
      </c>
      <c r="D480" s="71"/>
      <c r="E480" s="71" t="s">
        <v>8</v>
      </c>
      <c r="F480" s="72" t="s">
        <v>19</v>
      </c>
      <c r="G480" s="71" t="s">
        <v>114</v>
      </c>
      <c r="H480" s="73"/>
      <c r="I480" s="71" t="s">
        <v>251</v>
      </c>
      <c r="J480" s="71" t="s">
        <v>114</v>
      </c>
    </row>
    <row r="481" spans="1:10">
      <c r="A481" s="74"/>
      <c r="B481" s="75"/>
      <c r="C481" s="126"/>
      <c r="D481" s="126"/>
      <c r="E481" s="76" t="s">
        <v>145</v>
      </c>
      <c r="F481" s="77" t="s">
        <v>20</v>
      </c>
      <c r="G481" s="76" t="s">
        <v>115</v>
      </c>
      <c r="H481" s="78"/>
      <c r="I481" s="76" t="s">
        <v>18</v>
      </c>
      <c r="J481" s="76" t="s">
        <v>260</v>
      </c>
    </row>
    <row r="482" spans="1:10">
      <c r="A482" s="142"/>
    </row>
    <row r="483" spans="1:10">
      <c r="A483" s="145" t="s">
        <v>121</v>
      </c>
    </row>
    <row r="484" spans="1:10">
      <c r="A484" s="62"/>
      <c r="B484" s="107" t="s">
        <v>345</v>
      </c>
      <c r="C484" s="81">
        <v>9180</v>
      </c>
      <c r="F484" s="100">
        <v>4</v>
      </c>
      <c r="G484" s="83">
        <f>ROUND(F484*C484,2)</f>
        <v>36720</v>
      </c>
      <c r="I484" s="82"/>
      <c r="J484" s="83"/>
    </row>
    <row r="485" spans="1:10">
      <c r="A485" s="62"/>
      <c r="B485" s="107" t="s">
        <v>346</v>
      </c>
      <c r="C485" s="81">
        <f>C484*365.25/12</f>
        <v>279416.25</v>
      </c>
      <c r="F485" s="100"/>
      <c r="G485" s="83"/>
      <c r="I485" s="118">
        <v>0.13</v>
      </c>
      <c r="J485" s="83">
        <f>ROUND(I485*C485,2)</f>
        <v>36324.11</v>
      </c>
    </row>
    <row r="486" spans="1:10">
      <c r="A486" s="62"/>
      <c r="B486" s="95" t="s">
        <v>166</v>
      </c>
      <c r="E486" s="81">
        <v>1569682</v>
      </c>
      <c r="F486" s="93">
        <v>8.9550000000000005E-2</v>
      </c>
      <c r="G486" s="83">
        <f>ROUND(F486*E486,2)</f>
        <v>140565.01999999999</v>
      </c>
      <c r="I486" s="86">
        <v>8.9550000000000005E-2</v>
      </c>
      <c r="J486" s="83">
        <f>ROUND(I486*E486,2)</f>
        <v>140565.01999999999</v>
      </c>
    </row>
    <row r="487" spans="1:10">
      <c r="A487" s="62"/>
      <c r="B487" s="92"/>
      <c r="G487" s="119"/>
      <c r="J487" s="119"/>
    </row>
    <row r="488" spans="1:10">
      <c r="A488" s="96"/>
      <c r="B488" s="97" t="s">
        <v>116</v>
      </c>
      <c r="E488" s="1"/>
      <c r="G488" s="98">
        <f>SUM(G484:G487)</f>
        <v>177285.02</v>
      </c>
      <c r="J488" s="98">
        <f>SUM(J484:J487)</f>
        <v>176889.13</v>
      </c>
    </row>
    <row r="489" spans="1:10" ht="15.6">
      <c r="A489" s="96"/>
      <c r="B489" s="95" t="s">
        <v>117</v>
      </c>
      <c r="E489" s="1"/>
      <c r="G489" s="141">
        <v>0.99999994287819149</v>
      </c>
      <c r="J489" s="141">
        <f>G489</f>
        <v>0.99999994287819149</v>
      </c>
    </row>
    <row r="490" spans="1:10">
      <c r="A490" s="96"/>
      <c r="B490" s="97" t="s">
        <v>118</v>
      </c>
      <c r="E490" s="1"/>
      <c r="G490" s="98">
        <f>+ROUND(G488/G489,2)</f>
        <v>177285.03</v>
      </c>
      <c r="J490" s="98">
        <f>+ROUND(J488/J489,2)</f>
        <v>176889.14</v>
      </c>
    </row>
    <row r="491" spans="1:10">
      <c r="A491" s="96"/>
      <c r="E491" s="101"/>
      <c r="G491" s="84"/>
    </row>
    <row r="492" spans="1:10">
      <c r="A492" s="102"/>
      <c r="B492" s="62" t="s">
        <v>268</v>
      </c>
      <c r="G492" s="83">
        <v>-14911.98</v>
      </c>
      <c r="J492" s="83">
        <f>G492</f>
        <v>-14911.98</v>
      </c>
    </row>
    <row r="493" spans="1:10">
      <c r="A493" s="102"/>
      <c r="B493" s="80"/>
      <c r="G493" s="119"/>
      <c r="J493" s="119"/>
    </row>
    <row r="494" spans="1:10" ht="15.6">
      <c r="B494" s="105" t="s">
        <v>124</v>
      </c>
      <c r="G494" s="106">
        <f>SUM(G490:G492)</f>
        <v>162373.04999999999</v>
      </c>
      <c r="J494" s="106">
        <f>SUM(J490:J492)</f>
        <v>161977.16</v>
      </c>
    </row>
    <row r="495" spans="1:10">
      <c r="B495" s="92"/>
    </row>
    <row r="496" spans="1:10">
      <c r="B496" s="87" t="s">
        <v>263</v>
      </c>
      <c r="G496" s="83">
        <v>-2923.41</v>
      </c>
      <c r="J496" s="83">
        <f t="shared" ref="J496:J499" si="17">G496</f>
        <v>-2923.41</v>
      </c>
    </row>
    <row r="497" spans="1:10">
      <c r="B497" s="87" t="s">
        <v>264</v>
      </c>
      <c r="G497" s="83">
        <v>0</v>
      </c>
      <c r="J497" s="83">
        <f t="shared" si="17"/>
        <v>0</v>
      </c>
    </row>
    <row r="498" spans="1:10">
      <c r="B498" s="87" t="s">
        <v>266</v>
      </c>
      <c r="G498" s="83">
        <v>10011.120000000001</v>
      </c>
      <c r="J498" s="83">
        <f t="shared" si="17"/>
        <v>10011.120000000001</v>
      </c>
    </row>
    <row r="499" spans="1:10">
      <c r="B499" s="107" t="s">
        <v>265</v>
      </c>
      <c r="G499" s="83">
        <v>-27.08</v>
      </c>
      <c r="J499" s="83">
        <f t="shared" si="17"/>
        <v>-27.08</v>
      </c>
    </row>
    <row r="500" spans="1:10">
      <c r="B500" s="87" t="s">
        <v>267</v>
      </c>
      <c r="G500" s="83">
        <f>G492*-1</f>
        <v>14911.98</v>
      </c>
      <c r="J500" s="83">
        <f>G500</f>
        <v>14911.98</v>
      </c>
    </row>
    <row r="501" spans="1:10">
      <c r="A501" s="96"/>
    </row>
    <row r="502" spans="1:10" ht="15.6">
      <c r="A502" s="96"/>
      <c r="B502" s="97" t="s">
        <v>131</v>
      </c>
      <c r="G502" s="106">
        <f>SUM(G494:G500)</f>
        <v>184345.66</v>
      </c>
      <c r="J502" s="106">
        <f>SUM(J494:J500)</f>
        <v>183949.77000000002</v>
      </c>
    </row>
    <row r="503" spans="1:10">
      <c r="A503" s="143"/>
      <c r="B503" s="71"/>
      <c r="G503" s="84"/>
      <c r="J503" s="84"/>
    </row>
    <row r="504" spans="1:10">
      <c r="A504" s="112"/>
      <c r="B504" s="113" t="s">
        <v>119</v>
      </c>
      <c r="J504" s="114">
        <f>J502-G502</f>
        <v>-395.88999999998487</v>
      </c>
    </row>
    <row r="505" spans="1:10">
      <c r="B505" s="87" t="s">
        <v>120</v>
      </c>
      <c r="C505" s="87"/>
      <c r="D505" s="87"/>
      <c r="J505" s="89">
        <f>J504/G502</f>
        <v>-2.147541743049361E-3</v>
      </c>
    </row>
    <row r="506" spans="1:10">
      <c r="A506" s="96"/>
      <c r="B506" s="96"/>
      <c r="C506" s="96"/>
      <c r="D506" s="96"/>
      <c r="E506" s="96"/>
      <c r="F506" s="96"/>
      <c r="G506" s="96"/>
      <c r="H506" s="96"/>
      <c r="I506" s="96"/>
      <c r="J506" s="96"/>
    </row>
    <row r="507" spans="1:10">
      <c r="A507" s="61" t="s">
        <v>171</v>
      </c>
      <c r="J507" s="8" t="s">
        <v>174</v>
      </c>
    </row>
    <row r="508" spans="1:10">
      <c r="A508" s="63" t="s">
        <v>172</v>
      </c>
      <c r="J508" s="8" t="s">
        <v>548</v>
      </c>
    </row>
    <row r="509" spans="1:10">
      <c r="A509" s="63" t="s">
        <v>170</v>
      </c>
      <c r="J509" s="9" t="s">
        <v>191</v>
      </c>
    </row>
    <row r="510" spans="1:10">
      <c r="A510" s="64"/>
    </row>
    <row r="511" spans="1:10">
      <c r="A511" s="65"/>
      <c r="B511" s="66"/>
      <c r="C511" s="66"/>
      <c r="D511" s="66"/>
      <c r="E511" s="67"/>
      <c r="F511" s="68" t="s">
        <v>115</v>
      </c>
      <c r="G511" s="67" t="s">
        <v>112</v>
      </c>
      <c r="H511" s="69"/>
      <c r="I511" s="67"/>
      <c r="J511" s="67" t="s">
        <v>112</v>
      </c>
    </row>
    <row r="512" spans="1:10">
      <c r="A512" s="70"/>
      <c r="C512" s="71" t="s">
        <v>355</v>
      </c>
      <c r="D512" s="71"/>
      <c r="E512" s="71" t="s">
        <v>8</v>
      </c>
      <c r="F512" s="72" t="s">
        <v>19</v>
      </c>
      <c r="G512" s="71" t="s">
        <v>114</v>
      </c>
      <c r="H512" s="73"/>
      <c r="I512" s="71" t="s">
        <v>251</v>
      </c>
      <c r="J512" s="71" t="s">
        <v>114</v>
      </c>
    </row>
    <row r="513" spans="1:10">
      <c r="A513" s="74"/>
      <c r="B513" s="75"/>
      <c r="C513" s="126"/>
      <c r="D513" s="126"/>
      <c r="E513" s="76" t="s">
        <v>145</v>
      </c>
      <c r="F513" s="77" t="s">
        <v>20</v>
      </c>
      <c r="G513" s="76" t="s">
        <v>115</v>
      </c>
      <c r="H513" s="78"/>
      <c r="I513" s="76" t="s">
        <v>18</v>
      </c>
      <c r="J513" s="76" t="s">
        <v>260</v>
      </c>
    </row>
    <row r="514" spans="1:10">
      <c r="A514" s="142"/>
    </row>
    <row r="515" spans="1:10">
      <c r="A515" s="145" t="s">
        <v>279</v>
      </c>
    </row>
    <row r="516" spans="1:10">
      <c r="A516" s="62"/>
      <c r="B516" s="107" t="s">
        <v>345</v>
      </c>
      <c r="C516" s="81">
        <v>72</v>
      </c>
      <c r="F516" s="100">
        <v>90</v>
      </c>
      <c r="G516" s="83">
        <f>ROUND(F516*C516,2)</f>
        <v>6480</v>
      </c>
      <c r="I516" s="82"/>
      <c r="J516" s="83"/>
    </row>
    <row r="517" spans="1:10">
      <c r="A517" s="62"/>
      <c r="B517" s="107" t="s">
        <v>346</v>
      </c>
      <c r="C517" s="81">
        <f>C516*365.25/12</f>
        <v>2191.5</v>
      </c>
      <c r="F517" s="100"/>
      <c r="G517" s="119"/>
      <c r="I517" s="118">
        <f>I186</f>
        <v>2.96</v>
      </c>
      <c r="J517" s="83">
        <f>ROUND(I517*C517,2)</f>
        <v>6486.84</v>
      </c>
    </row>
    <row r="518" spans="1:10">
      <c r="A518" s="62"/>
      <c r="B518" s="95" t="s">
        <v>166</v>
      </c>
      <c r="E518" s="81">
        <v>374708.75543567527</v>
      </c>
      <c r="F518" s="93">
        <v>3.288E-2</v>
      </c>
      <c r="G518" s="83">
        <f>ROUND(F518*E518,2)</f>
        <v>12320.42</v>
      </c>
      <c r="I518" s="86">
        <f>I187</f>
        <v>3.27E-2</v>
      </c>
      <c r="J518" s="83">
        <f>ROUND(I518*E518,2)</f>
        <v>12252.98</v>
      </c>
    </row>
    <row r="519" spans="1:10">
      <c r="A519" s="96"/>
      <c r="B519" s="95"/>
      <c r="F519" s="93"/>
      <c r="G519" s="119"/>
      <c r="I519" s="88"/>
      <c r="J519" s="119"/>
    </row>
    <row r="520" spans="1:10">
      <c r="A520" s="96"/>
      <c r="B520" s="95" t="s">
        <v>313</v>
      </c>
      <c r="D520" s="81">
        <v>1491.0735960256113</v>
      </c>
      <c r="F520" s="100">
        <v>16.75</v>
      </c>
      <c r="G520" s="83">
        <f>ROUND(D520*F520,2)</f>
        <v>24975.48</v>
      </c>
      <c r="I520" s="116">
        <v>19.420000000000002</v>
      </c>
      <c r="J520" s="83">
        <f>ROUND(I520*D520,2)</f>
        <v>28956.65</v>
      </c>
    </row>
    <row r="521" spans="1:10">
      <c r="A521" s="96"/>
      <c r="B521" s="95" t="s">
        <v>314</v>
      </c>
      <c r="D521" s="81">
        <v>5192.0156482923558</v>
      </c>
      <c r="F521" s="100">
        <v>3.03</v>
      </c>
      <c r="G521" s="83">
        <f>ROUND(D521*F521,2)</f>
        <v>15731.81</v>
      </c>
      <c r="I521" s="85">
        <v>3.03</v>
      </c>
      <c r="J521" s="83">
        <f>ROUND(I521*D521,2)</f>
        <v>15731.81</v>
      </c>
    </row>
    <row r="522" spans="1:10">
      <c r="A522" s="102"/>
      <c r="B522" s="107"/>
      <c r="G522" s="119"/>
      <c r="J522" s="119"/>
    </row>
    <row r="523" spans="1:10">
      <c r="A523" s="102"/>
      <c r="B523" s="97" t="s">
        <v>116</v>
      </c>
      <c r="E523" s="124"/>
      <c r="G523" s="98">
        <f>SUM(G516:G522)</f>
        <v>59507.709999999992</v>
      </c>
      <c r="J523" s="98">
        <f>SUM(J516:J522)</f>
        <v>63428.28</v>
      </c>
    </row>
    <row r="524" spans="1:10">
      <c r="B524" s="95" t="s">
        <v>117</v>
      </c>
      <c r="E524" s="124"/>
      <c r="G524" s="125">
        <v>0.99999878617508164</v>
      </c>
      <c r="J524" s="125">
        <f>G524</f>
        <v>0.99999878617508164</v>
      </c>
    </row>
    <row r="525" spans="1:10">
      <c r="B525" s="97" t="s">
        <v>118</v>
      </c>
      <c r="E525" s="124"/>
      <c r="G525" s="98">
        <f>+ROUND(G523/G524,2)</f>
        <v>59507.78</v>
      </c>
      <c r="J525" s="98">
        <f>+ROUND(J523/J524,2)</f>
        <v>63428.36</v>
      </c>
    </row>
    <row r="526" spans="1:10">
      <c r="E526" s="101"/>
      <c r="G526" s="119"/>
      <c r="J526" s="119"/>
    </row>
    <row r="527" spans="1:10">
      <c r="B527" s="62" t="s">
        <v>268</v>
      </c>
      <c r="G527" s="83">
        <v>-8255.9</v>
      </c>
      <c r="J527" s="83">
        <f>G527</f>
        <v>-8255.9</v>
      </c>
    </row>
    <row r="528" spans="1:10">
      <c r="B528" s="92"/>
      <c r="G528" s="119"/>
      <c r="J528" s="119"/>
    </row>
    <row r="529" spans="1:10" ht="15.6">
      <c r="B529" s="105" t="s">
        <v>124</v>
      </c>
      <c r="G529" s="106">
        <f>SUM(G525:G528)</f>
        <v>51251.88</v>
      </c>
      <c r="J529" s="106">
        <f>SUM(J525:J528)</f>
        <v>55172.46</v>
      </c>
    </row>
    <row r="530" spans="1:10">
      <c r="B530" s="92"/>
      <c r="G530" s="119"/>
      <c r="J530" s="119"/>
    </row>
    <row r="531" spans="1:10">
      <c r="B531" s="87" t="s">
        <v>263</v>
      </c>
      <c r="G531" s="83">
        <v>-676.95</v>
      </c>
      <c r="J531" s="83">
        <f t="shared" ref="J531:J534" si="18">G531</f>
        <v>-676.95</v>
      </c>
    </row>
    <row r="532" spans="1:10">
      <c r="B532" s="87" t="s">
        <v>264</v>
      </c>
      <c r="G532" s="83">
        <v>40.78</v>
      </c>
      <c r="J532" s="83">
        <f t="shared" si="18"/>
        <v>40.78</v>
      </c>
    </row>
    <row r="533" spans="1:10">
      <c r="A533" s="96"/>
      <c r="B533" s="87" t="s">
        <v>266</v>
      </c>
      <c r="G533" s="83">
        <v>395.57</v>
      </c>
      <c r="J533" s="83">
        <f t="shared" si="18"/>
        <v>395.57</v>
      </c>
    </row>
    <row r="534" spans="1:10">
      <c r="A534" s="96"/>
      <c r="B534" s="107" t="s">
        <v>265</v>
      </c>
      <c r="G534" s="83">
        <v>-5.69</v>
      </c>
      <c r="J534" s="83">
        <f t="shared" si="18"/>
        <v>-5.69</v>
      </c>
    </row>
    <row r="535" spans="1:10">
      <c r="B535" s="87" t="s">
        <v>267</v>
      </c>
      <c r="G535" s="83">
        <f>G527*-1</f>
        <v>8255.9</v>
      </c>
      <c r="J535" s="83">
        <f>G535</f>
        <v>8255.9</v>
      </c>
    </row>
    <row r="536" spans="1:10">
      <c r="B536" s="87"/>
      <c r="G536" s="119"/>
      <c r="J536" s="119"/>
    </row>
    <row r="537" spans="1:10" ht="15.6">
      <c r="B537" s="105" t="s">
        <v>126</v>
      </c>
      <c r="G537" s="106">
        <f>SUM(G529:G535)</f>
        <v>59261.49</v>
      </c>
      <c r="J537" s="106">
        <f>SUM(J529:J535)</f>
        <v>63182.07</v>
      </c>
    </row>
    <row r="538" spans="1:10">
      <c r="B538" s="117"/>
      <c r="G538" s="84"/>
      <c r="J538" s="84"/>
    </row>
    <row r="539" spans="1:10">
      <c r="B539" s="113" t="s">
        <v>119</v>
      </c>
      <c r="J539" s="114">
        <f>J537-G537</f>
        <v>3920.5800000000017</v>
      </c>
    </row>
    <row r="540" spans="1:10">
      <c r="B540" s="87" t="s">
        <v>120</v>
      </c>
      <c r="C540" s="87"/>
      <c r="D540" s="87"/>
      <c r="J540" s="89">
        <f>J539/G537</f>
        <v>6.6157297091247652E-2</v>
      </c>
    </row>
    <row r="542" spans="1:10">
      <c r="A542" s="61" t="s">
        <v>171</v>
      </c>
      <c r="J542" s="8" t="s">
        <v>174</v>
      </c>
    </row>
    <row r="543" spans="1:10">
      <c r="A543" s="63" t="s">
        <v>172</v>
      </c>
      <c r="J543" s="8" t="s">
        <v>547</v>
      </c>
    </row>
    <row r="544" spans="1:10">
      <c r="A544" s="63" t="s">
        <v>170</v>
      </c>
      <c r="J544" s="9" t="s">
        <v>191</v>
      </c>
    </row>
    <row r="545" spans="1:10">
      <c r="A545" s="64"/>
    </row>
    <row r="546" spans="1:10">
      <c r="A546" s="65"/>
      <c r="B546" s="66"/>
      <c r="C546" s="66"/>
      <c r="D546" s="66"/>
      <c r="E546" s="67"/>
      <c r="F546" s="68" t="s">
        <v>115</v>
      </c>
      <c r="G546" s="67" t="s">
        <v>112</v>
      </c>
      <c r="H546" s="69"/>
      <c r="I546" s="67"/>
      <c r="J546" s="67" t="s">
        <v>112</v>
      </c>
    </row>
    <row r="547" spans="1:10">
      <c r="A547" s="70"/>
      <c r="C547" s="71" t="s">
        <v>355</v>
      </c>
      <c r="D547" s="117" t="s">
        <v>270</v>
      </c>
      <c r="E547" s="71" t="s">
        <v>8</v>
      </c>
      <c r="F547" s="72" t="s">
        <v>19</v>
      </c>
      <c r="G547" s="71" t="s">
        <v>114</v>
      </c>
      <c r="H547" s="73"/>
      <c r="I547" s="71" t="s">
        <v>251</v>
      </c>
      <c r="J547" s="71" t="s">
        <v>114</v>
      </c>
    </row>
    <row r="548" spans="1:10">
      <c r="A548" s="74"/>
      <c r="B548" s="75"/>
      <c r="C548" s="76"/>
      <c r="D548" s="76" t="s">
        <v>252</v>
      </c>
      <c r="E548" s="76" t="s">
        <v>145</v>
      </c>
      <c r="F548" s="77" t="s">
        <v>20</v>
      </c>
      <c r="G548" s="76" t="s">
        <v>115</v>
      </c>
      <c r="H548" s="78"/>
      <c r="I548" s="76" t="s">
        <v>18</v>
      </c>
      <c r="J548" s="76" t="s">
        <v>260</v>
      </c>
    </row>
    <row r="549" spans="1:10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</row>
    <row r="550" spans="1:10">
      <c r="A550" s="79" t="s">
        <v>280</v>
      </c>
    </row>
    <row r="551" spans="1:10">
      <c r="B551" s="107" t="s">
        <v>345</v>
      </c>
      <c r="C551" s="81">
        <v>0</v>
      </c>
      <c r="F551" s="100">
        <v>240</v>
      </c>
      <c r="G551" s="83">
        <f>ROUND(F551*C551,2)</f>
        <v>0</v>
      </c>
      <c r="I551" s="82"/>
      <c r="J551" s="83"/>
    </row>
    <row r="552" spans="1:10">
      <c r="B552" s="107" t="s">
        <v>346</v>
      </c>
      <c r="C552" s="81">
        <f>C551*365.25/12</f>
        <v>0</v>
      </c>
      <c r="F552" s="100"/>
      <c r="G552" s="119"/>
      <c r="I552" s="118">
        <v>7.89</v>
      </c>
      <c r="J552" s="83">
        <f>ROUND(I552*C552,2)</f>
        <v>0</v>
      </c>
    </row>
    <row r="553" spans="1:10">
      <c r="B553" s="95" t="s">
        <v>166</v>
      </c>
      <c r="E553" s="81">
        <v>0</v>
      </c>
      <c r="F553" s="93">
        <v>3.1890000000000002E-2</v>
      </c>
      <c r="G553" s="83">
        <f>ROUND(F553*E553,2)</f>
        <v>0</v>
      </c>
      <c r="I553" s="86">
        <v>3.1890000000000002E-2</v>
      </c>
      <c r="J553" s="83">
        <f>ROUND(I553*E553,2)</f>
        <v>0</v>
      </c>
    </row>
    <row r="554" spans="1:10">
      <c r="B554" s="95"/>
      <c r="F554" s="93"/>
      <c r="G554" s="119"/>
      <c r="I554" s="88"/>
      <c r="J554" s="119"/>
    </row>
    <row r="555" spans="1:10">
      <c r="B555" s="95" t="s">
        <v>313</v>
      </c>
      <c r="D555" s="81">
        <v>0</v>
      </c>
      <c r="F555" s="100">
        <v>16.88</v>
      </c>
      <c r="G555" s="83">
        <f>ROUND(D555*F555,2)</f>
        <v>0</v>
      </c>
      <c r="I555" s="116">
        <v>19.57</v>
      </c>
      <c r="J555" s="83">
        <f>ROUND(I555*D555,2)</f>
        <v>0</v>
      </c>
    </row>
    <row r="556" spans="1:10">
      <c r="B556" s="95" t="s">
        <v>314</v>
      </c>
      <c r="D556" s="81">
        <v>0</v>
      </c>
      <c r="F556" s="100">
        <v>3.03</v>
      </c>
      <c r="G556" s="83">
        <f>ROUND(D556*F556,2)</f>
        <v>0</v>
      </c>
      <c r="I556" s="85">
        <f>I308</f>
        <v>2.87</v>
      </c>
      <c r="J556" s="83">
        <f>ROUND(I556*D556,2)</f>
        <v>0</v>
      </c>
    </row>
    <row r="557" spans="1:10">
      <c r="B557" s="95"/>
      <c r="G557" s="119"/>
      <c r="J557" s="119"/>
    </row>
    <row r="558" spans="1:10">
      <c r="B558" s="97" t="s">
        <v>116</v>
      </c>
      <c r="E558" s="1"/>
      <c r="G558" s="98">
        <f>SUM(G551:G557)</f>
        <v>0</v>
      </c>
      <c r="J558" s="98">
        <f>SUM(J551:J557)</f>
        <v>0</v>
      </c>
    </row>
    <row r="559" spans="1:10">
      <c r="B559" s="95" t="s">
        <v>117</v>
      </c>
      <c r="E559" s="1"/>
      <c r="G559" s="125">
        <v>1</v>
      </c>
      <c r="J559" s="125">
        <f>G559</f>
        <v>1</v>
      </c>
    </row>
    <row r="560" spans="1:10">
      <c r="B560" s="97" t="s">
        <v>118</v>
      </c>
      <c r="E560" s="1"/>
      <c r="G560" s="98">
        <f>+ROUND(G558/G559,2)</f>
        <v>0</v>
      </c>
      <c r="J560" s="98">
        <f>+ROUND(J558/J559,2)</f>
        <v>0</v>
      </c>
    </row>
    <row r="561" spans="1:10">
      <c r="E561" s="101"/>
      <c r="G561" s="119"/>
      <c r="J561" s="119"/>
    </row>
    <row r="562" spans="1:10">
      <c r="A562" s="102"/>
      <c r="B562" s="62" t="s">
        <v>268</v>
      </c>
      <c r="G562" s="83">
        <v>0</v>
      </c>
      <c r="J562" s="83">
        <f>G562</f>
        <v>0</v>
      </c>
    </row>
    <row r="563" spans="1:10">
      <c r="A563" s="102"/>
      <c r="B563" s="80"/>
      <c r="G563" s="103"/>
      <c r="J563" s="119"/>
    </row>
    <row r="564" spans="1:10" ht="15.6">
      <c r="A564" s="102"/>
      <c r="B564" s="105" t="s">
        <v>124</v>
      </c>
      <c r="G564" s="106">
        <f>SUM(G560:G563)</f>
        <v>0</v>
      </c>
      <c r="J564" s="106">
        <f>SUM(J560:J563)</f>
        <v>0</v>
      </c>
    </row>
    <row r="565" spans="1:10">
      <c r="B565" s="92"/>
      <c r="G565" s="119"/>
      <c r="J565" s="119"/>
    </row>
    <row r="566" spans="1:10">
      <c r="B566" s="87" t="s">
        <v>263</v>
      </c>
      <c r="G566" s="83">
        <v>0</v>
      </c>
      <c r="J566" s="83">
        <f t="shared" ref="J566:J569" si="19">G566</f>
        <v>0</v>
      </c>
    </row>
    <row r="567" spans="1:10">
      <c r="B567" s="87" t="s">
        <v>264</v>
      </c>
      <c r="G567" s="83">
        <v>0</v>
      </c>
      <c r="J567" s="83">
        <f t="shared" si="19"/>
        <v>0</v>
      </c>
    </row>
    <row r="568" spans="1:10">
      <c r="B568" s="87" t="s">
        <v>266</v>
      </c>
      <c r="G568" s="83">
        <v>0</v>
      </c>
      <c r="J568" s="83">
        <f t="shared" si="19"/>
        <v>0</v>
      </c>
    </row>
    <row r="569" spans="1:10">
      <c r="B569" s="107" t="s">
        <v>265</v>
      </c>
      <c r="G569" s="83">
        <v>0</v>
      </c>
      <c r="J569" s="83">
        <f t="shared" si="19"/>
        <v>0</v>
      </c>
    </row>
    <row r="570" spans="1:10">
      <c r="B570" s="87" t="s">
        <v>267</v>
      </c>
      <c r="G570" s="83">
        <f>G562*-1</f>
        <v>0</v>
      </c>
      <c r="J570" s="83">
        <f>G570</f>
        <v>0</v>
      </c>
    </row>
    <row r="571" spans="1:10">
      <c r="B571" s="87"/>
      <c r="G571" s="119"/>
      <c r="J571" s="119"/>
    </row>
    <row r="572" spans="1:10" ht="15.6">
      <c r="B572" s="105" t="s">
        <v>126</v>
      </c>
      <c r="G572" s="106">
        <f>SUM(G564:G570)</f>
        <v>0</v>
      </c>
      <c r="J572" s="106">
        <f>SUM(J564:J570)</f>
        <v>0</v>
      </c>
    </row>
    <row r="573" spans="1:10">
      <c r="B573" s="117"/>
      <c r="G573" s="84"/>
      <c r="J573" s="84"/>
    </row>
    <row r="574" spans="1:10">
      <c r="B574" s="113" t="s">
        <v>119</v>
      </c>
      <c r="J574" s="114">
        <f>J572-G572</f>
        <v>0</v>
      </c>
    </row>
    <row r="575" spans="1:10">
      <c r="B575" s="87" t="s">
        <v>120</v>
      </c>
      <c r="C575" s="87"/>
      <c r="D575" s="87"/>
      <c r="J575" s="89">
        <f>IF(G572=0,0,J574/G572)</f>
        <v>0</v>
      </c>
    </row>
    <row r="577" spans="1:10">
      <c r="A577" s="61" t="s">
        <v>171</v>
      </c>
      <c r="J577" s="8" t="s">
        <v>174</v>
      </c>
    </row>
    <row r="578" spans="1:10">
      <c r="A578" s="63" t="s">
        <v>172</v>
      </c>
      <c r="J578" s="8" t="s">
        <v>546</v>
      </c>
    </row>
    <row r="579" spans="1:10">
      <c r="A579" s="63" t="s">
        <v>170</v>
      </c>
      <c r="J579" s="9" t="s">
        <v>191</v>
      </c>
    </row>
    <row r="580" spans="1:10">
      <c r="A580" s="64"/>
    </row>
    <row r="581" spans="1:10">
      <c r="A581" s="65"/>
      <c r="B581" s="66"/>
      <c r="C581" s="66"/>
      <c r="D581" s="66"/>
      <c r="E581" s="67"/>
      <c r="F581" s="68" t="s">
        <v>115</v>
      </c>
      <c r="G581" s="67" t="s">
        <v>112</v>
      </c>
      <c r="H581" s="69"/>
      <c r="I581" s="67"/>
      <c r="J581" s="67" t="s">
        <v>112</v>
      </c>
    </row>
    <row r="582" spans="1:10">
      <c r="A582" s="70"/>
      <c r="C582" s="71"/>
      <c r="D582" s="71" t="s">
        <v>8</v>
      </c>
      <c r="E582" s="71" t="s">
        <v>8</v>
      </c>
      <c r="F582" s="72" t="s">
        <v>19</v>
      </c>
      <c r="G582" s="71" t="s">
        <v>114</v>
      </c>
      <c r="H582" s="73"/>
      <c r="I582" s="71" t="s">
        <v>251</v>
      </c>
      <c r="J582" s="71" t="s">
        <v>114</v>
      </c>
    </row>
    <row r="583" spans="1:10">
      <c r="A583" s="74"/>
      <c r="B583" s="75"/>
      <c r="C583" s="126"/>
      <c r="D583" s="126" t="s">
        <v>470</v>
      </c>
      <c r="E583" s="76" t="s">
        <v>145</v>
      </c>
      <c r="F583" s="77" t="s">
        <v>20</v>
      </c>
      <c r="G583" s="76" t="s">
        <v>115</v>
      </c>
      <c r="H583" s="78"/>
      <c r="I583" s="76" t="s">
        <v>18</v>
      </c>
      <c r="J583" s="76" t="s">
        <v>260</v>
      </c>
    </row>
    <row r="584" spans="1:10">
      <c r="A584" s="142"/>
    </row>
    <row r="585" spans="1:10">
      <c r="A585" s="145" t="s">
        <v>283</v>
      </c>
    </row>
    <row r="586" spans="1:10">
      <c r="A586" s="62"/>
      <c r="B586" s="95" t="s">
        <v>315</v>
      </c>
      <c r="C586" s="81"/>
      <c r="D586" s="81">
        <v>1030.0749899358473</v>
      </c>
      <c r="E586" s="81">
        <v>4800.2869839000186</v>
      </c>
      <c r="F586" s="100">
        <v>2.84</v>
      </c>
      <c r="G586" s="83">
        <f>D586*F586</f>
        <v>2925.4129714178061</v>
      </c>
      <c r="I586" s="88"/>
      <c r="J586" s="83"/>
    </row>
    <row r="587" spans="1:10">
      <c r="A587" s="62"/>
      <c r="B587" s="95" t="s">
        <v>471</v>
      </c>
      <c r="C587" s="81"/>
      <c r="D587" s="81">
        <f>D586*192.6/294.6</f>
        <v>673.4298814040875</v>
      </c>
      <c r="E587" s="81"/>
      <c r="F587" s="100"/>
      <c r="G587" s="83"/>
      <c r="I587" s="116">
        <v>0.75</v>
      </c>
      <c r="J587" s="83">
        <f>D587*I587</f>
        <v>505.07241105306559</v>
      </c>
    </row>
    <row r="588" spans="1:10">
      <c r="A588" s="62"/>
      <c r="B588" s="95" t="s">
        <v>472</v>
      </c>
      <c r="C588" s="81"/>
      <c r="D588" s="81">
        <f>D586*102/294.6</f>
        <v>356.64510853175972</v>
      </c>
      <c r="F588" s="100"/>
      <c r="G588" s="83"/>
      <c r="I588" s="116">
        <v>1</v>
      </c>
      <c r="J588" s="83">
        <f>D588*I588</f>
        <v>356.64510853175972</v>
      </c>
    </row>
    <row r="589" spans="1:10" ht="15.6">
      <c r="A589" s="62"/>
      <c r="B589" s="92"/>
      <c r="G589" s="146"/>
      <c r="J589" s="146"/>
    </row>
    <row r="590" spans="1:10">
      <c r="A590" s="96"/>
      <c r="B590" s="97" t="s">
        <v>116</v>
      </c>
      <c r="E590" s="1"/>
      <c r="G590" s="98">
        <f>SUM(G586:G589)</f>
        <v>2925.4129714178061</v>
      </c>
      <c r="J590" s="98">
        <f>SUM(J586:J589)</f>
        <v>861.71751958482537</v>
      </c>
    </row>
    <row r="591" spans="1:10" ht="15.6">
      <c r="A591" s="96"/>
      <c r="B591" s="95" t="s">
        <v>117</v>
      </c>
      <c r="E591" s="1"/>
      <c r="G591" s="141">
        <v>0.99999999999999989</v>
      </c>
      <c r="J591" s="141">
        <f>G591</f>
        <v>0.99999999999999989</v>
      </c>
    </row>
    <row r="592" spans="1:10">
      <c r="A592" s="96"/>
      <c r="B592" s="97" t="s">
        <v>118</v>
      </c>
      <c r="E592" s="1"/>
      <c r="G592" s="98">
        <f>+ROUND(G590/G591,2)</f>
        <v>2925.41</v>
      </c>
      <c r="J592" s="98">
        <f>+ROUND(J590/J591,2)</f>
        <v>861.72</v>
      </c>
    </row>
    <row r="593" spans="1:10">
      <c r="A593" s="96"/>
      <c r="E593" s="101"/>
      <c r="G593" s="84"/>
    </row>
    <row r="594" spans="1:10">
      <c r="A594" s="96"/>
      <c r="E594" s="101"/>
      <c r="G594" s="84"/>
      <c r="J594" s="62">
        <f>G594</f>
        <v>0</v>
      </c>
    </row>
    <row r="595" spans="1:10">
      <c r="A595" s="102"/>
      <c r="B595" s="62" t="s">
        <v>268</v>
      </c>
      <c r="G595" s="83">
        <v>-36.96</v>
      </c>
      <c r="J595" s="83">
        <f>G595</f>
        <v>-36.96</v>
      </c>
    </row>
    <row r="596" spans="1:10">
      <c r="A596" s="102"/>
      <c r="B596" s="62" t="s">
        <v>477</v>
      </c>
      <c r="G596" s="83">
        <f>-G604</f>
        <v>9.06</v>
      </c>
      <c r="J596" s="83">
        <f>-J604</f>
        <v>9.06</v>
      </c>
    </row>
    <row r="597" spans="1:10">
      <c r="A597" s="102"/>
      <c r="B597" s="62" t="s">
        <v>476</v>
      </c>
      <c r="G597" s="83">
        <f t="shared" ref="G597:G599" si="20">-G605</f>
        <v>0</v>
      </c>
      <c r="J597" s="83">
        <f t="shared" ref="J597:J599" si="21">-J605</f>
        <v>0</v>
      </c>
    </row>
    <row r="598" spans="1:10">
      <c r="A598" s="102"/>
      <c r="B598" s="62" t="s">
        <v>474</v>
      </c>
      <c r="G598" s="83">
        <f t="shared" si="20"/>
        <v>-298.33999999999997</v>
      </c>
      <c r="J598" s="83">
        <f t="shared" si="21"/>
        <v>-298.33999999999997</v>
      </c>
    </row>
    <row r="599" spans="1:10">
      <c r="A599" s="102"/>
      <c r="B599" s="62" t="s">
        <v>475</v>
      </c>
      <c r="G599" s="83">
        <f t="shared" si="20"/>
        <v>0.09</v>
      </c>
      <c r="J599" s="83">
        <f t="shared" si="21"/>
        <v>0.09</v>
      </c>
    </row>
    <row r="600" spans="1:10" ht="15.6">
      <c r="A600" s="102"/>
      <c r="B600" s="80"/>
      <c r="G600" s="146"/>
      <c r="J600" s="146"/>
    </row>
    <row r="601" spans="1:10" ht="15.6">
      <c r="B601" s="105" t="s">
        <v>473</v>
      </c>
      <c r="G601" s="106">
        <f>SUM(G592:G599)</f>
        <v>2599.2599999999998</v>
      </c>
      <c r="J601" s="106">
        <f>SUM(J592:J599)</f>
        <v>535.57000000000005</v>
      </c>
    </row>
    <row r="602" spans="1:10">
      <c r="B602" s="92"/>
    </row>
    <row r="603" spans="1:10">
      <c r="B603" s="147" t="s">
        <v>479</v>
      </c>
    </row>
    <row r="604" spans="1:10">
      <c r="B604" s="87" t="s">
        <v>263</v>
      </c>
      <c r="G604" s="83">
        <v>-9.06</v>
      </c>
      <c r="J604" s="83">
        <f t="shared" ref="J604:J607" si="22">G604</f>
        <v>-9.06</v>
      </c>
    </row>
    <row r="605" spans="1:10">
      <c r="B605" s="87" t="s">
        <v>264</v>
      </c>
      <c r="G605" s="83">
        <v>0</v>
      </c>
      <c r="J605" s="83">
        <f t="shared" si="22"/>
        <v>0</v>
      </c>
    </row>
    <row r="606" spans="1:10">
      <c r="B606" s="87" t="s">
        <v>266</v>
      </c>
      <c r="G606" s="83">
        <v>298.33999999999997</v>
      </c>
      <c r="J606" s="83">
        <f t="shared" si="22"/>
        <v>298.33999999999997</v>
      </c>
    </row>
    <row r="607" spans="1:10">
      <c r="B607" s="107" t="s">
        <v>265</v>
      </c>
      <c r="G607" s="83">
        <v>-0.09</v>
      </c>
      <c r="J607" s="83">
        <f t="shared" si="22"/>
        <v>-0.09</v>
      </c>
    </row>
    <row r="608" spans="1:10">
      <c r="B608" s="87" t="s">
        <v>267</v>
      </c>
      <c r="G608" s="83">
        <f>G595*-1</f>
        <v>36.96</v>
      </c>
      <c r="J608" s="83">
        <f>G608</f>
        <v>36.96</v>
      </c>
    </row>
    <row r="609" spans="1:10">
      <c r="A609" s="96"/>
    </row>
    <row r="610" spans="1:10" ht="15.6">
      <c r="A610" s="96"/>
      <c r="B610" s="97" t="s">
        <v>131</v>
      </c>
      <c r="G610" s="106">
        <f>SUM(G601:G608)</f>
        <v>2925.41</v>
      </c>
      <c r="J610" s="106">
        <f>SUM(J601:J608)</f>
        <v>861.72000000000014</v>
      </c>
    </row>
    <row r="611" spans="1:10">
      <c r="A611" s="96"/>
      <c r="B611" s="71"/>
      <c r="G611" s="84"/>
      <c r="J611" s="84"/>
    </row>
    <row r="612" spans="1:10">
      <c r="A612" s="112"/>
      <c r="B612" s="113" t="s">
        <v>119</v>
      </c>
      <c r="J612" s="114">
        <f>J610-G610</f>
        <v>-2063.6899999999996</v>
      </c>
    </row>
    <row r="613" spans="1:10">
      <c r="B613" s="87" t="s">
        <v>120</v>
      </c>
      <c r="C613" s="87"/>
      <c r="D613" s="87"/>
      <c r="J613" s="89">
        <f>J612/G610</f>
        <v>-0.70543616108511276</v>
      </c>
    </row>
    <row r="615" spans="1:10">
      <c r="A615" s="61" t="s">
        <v>171</v>
      </c>
      <c r="J615" s="8" t="s">
        <v>174</v>
      </c>
    </row>
    <row r="616" spans="1:10">
      <c r="A616" s="63" t="s">
        <v>172</v>
      </c>
      <c r="J616" s="8" t="s">
        <v>545</v>
      </c>
    </row>
    <row r="617" spans="1:10">
      <c r="A617" s="63" t="s">
        <v>170</v>
      </c>
      <c r="J617" s="9" t="s">
        <v>191</v>
      </c>
    </row>
    <row r="618" spans="1:10">
      <c r="A618" s="64"/>
    </row>
    <row r="619" spans="1:10">
      <c r="A619" s="65"/>
      <c r="B619" s="66"/>
      <c r="C619" s="66"/>
      <c r="D619" s="66"/>
      <c r="E619" s="67"/>
      <c r="F619" s="68" t="s">
        <v>115</v>
      </c>
      <c r="G619" s="67" t="s">
        <v>112</v>
      </c>
      <c r="H619" s="69"/>
      <c r="I619" s="67"/>
      <c r="J619" s="67" t="s">
        <v>112</v>
      </c>
    </row>
    <row r="620" spans="1:10">
      <c r="A620" s="70"/>
      <c r="C620" s="71"/>
      <c r="D620" s="71" t="s">
        <v>481</v>
      </c>
      <c r="E620" s="71"/>
      <c r="F620" s="72" t="s">
        <v>482</v>
      </c>
      <c r="G620" s="71" t="s">
        <v>114</v>
      </c>
      <c r="H620" s="73"/>
      <c r="I620" s="71" t="s">
        <v>251</v>
      </c>
      <c r="J620" s="71" t="s">
        <v>114</v>
      </c>
    </row>
    <row r="621" spans="1:10">
      <c r="A621" s="74"/>
      <c r="B621" s="75"/>
      <c r="C621" s="126"/>
      <c r="D621" s="126" t="s">
        <v>356</v>
      </c>
      <c r="E621" s="76"/>
      <c r="F621" s="77" t="s">
        <v>20</v>
      </c>
      <c r="G621" s="76" t="s">
        <v>115</v>
      </c>
      <c r="H621" s="78"/>
      <c r="I621" s="76" t="s">
        <v>18</v>
      </c>
      <c r="J621" s="76" t="s">
        <v>260</v>
      </c>
    </row>
    <row r="622" spans="1:10">
      <c r="A622" s="142"/>
    </row>
    <row r="623" spans="1:10">
      <c r="A623" s="145" t="s">
        <v>480</v>
      </c>
    </row>
    <row r="624" spans="1:10">
      <c r="A624" s="62"/>
      <c r="B624" s="95" t="s">
        <v>532</v>
      </c>
      <c r="C624" s="81"/>
      <c r="D624" s="81">
        <v>8488</v>
      </c>
      <c r="F624" s="100">
        <v>6.27</v>
      </c>
      <c r="G624" s="83">
        <f>D624*F624</f>
        <v>53219.759999999995</v>
      </c>
      <c r="I624" s="116">
        <v>5.68</v>
      </c>
      <c r="J624" s="83">
        <f>D624*I624</f>
        <v>48211.839999999997</v>
      </c>
    </row>
    <row r="625" spans="1:10" ht="15.6">
      <c r="A625" s="62"/>
      <c r="B625" s="92"/>
      <c r="G625" s="146"/>
      <c r="J625" s="146"/>
    </row>
    <row r="626" spans="1:10">
      <c r="A626" s="96"/>
      <c r="B626" s="97" t="s">
        <v>116</v>
      </c>
      <c r="E626" s="1"/>
      <c r="G626" s="98">
        <f>SUM(G624:G625)</f>
        <v>53219.759999999995</v>
      </c>
      <c r="J626" s="98">
        <f>SUM(J624:J625)</f>
        <v>48211.839999999997</v>
      </c>
    </row>
    <row r="627" spans="1:10" ht="15.6">
      <c r="A627" s="96"/>
      <c r="B627" s="95" t="s">
        <v>117</v>
      </c>
      <c r="E627" s="1"/>
      <c r="G627" s="141">
        <v>0.99999999999999989</v>
      </c>
      <c r="J627" s="141">
        <f>G627</f>
        <v>0.99999999999999989</v>
      </c>
    </row>
    <row r="628" spans="1:10">
      <c r="A628" s="96"/>
      <c r="B628" s="97" t="s">
        <v>118</v>
      </c>
      <c r="E628" s="1"/>
      <c r="G628" s="98">
        <f>+ROUND(G626/G627,2)</f>
        <v>53219.76</v>
      </c>
      <c r="J628" s="98">
        <f>+ROUND(J626/J627,2)</f>
        <v>48211.839999999997</v>
      </c>
    </row>
    <row r="629" spans="1:10">
      <c r="A629" s="96"/>
      <c r="E629" s="101"/>
      <c r="G629" s="84"/>
    </row>
    <row r="630" spans="1:10">
      <c r="A630" s="112"/>
      <c r="B630" s="113" t="s">
        <v>119</v>
      </c>
      <c r="J630" s="114">
        <f>J628-G628</f>
        <v>-5007.9200000000055</v>
      </c>
    </row>
    <row r="631" spans="1:10">
      <c r="B631" s="87" t="s">
        <v>120</v>
      </c>
      <c r="C631" s="87"/>
      <c r="D631" s="87"/>
      <c r="J631" s="89">
        <f>J630/G628</f>
        <v>-9.409888357256789E-2</v>
      </c>
    </row>
  </sheetData>
  <dataConsolidate/>
  <printOptions horizontalCentered="1"/>
  <pageMargins left="0.75" right="0.75" top="1.75875" bottom="0.5" header="0.75" footer="0.25"/>
  <pageSetup scale="72" fitToWidth="0" fitToHeight="0" orientation="landscape" r:id="rId1"/>
  <headerFooter>
    <oddHeader>&amp;C&amp;"-,Bold"&amp;10KENTUCKY UTILITIES COMPANY
Case No. 2018-00294
Calculation of Proposed Rate Increase
for the Twelve Months Ended April 30, 2020</oddHeader>
  </headerFooter>
  <rowBreaks count="16" manualBreakCount="16">
    <brk id="37" max="9" man="1"/>
    <brk id="87" max="9" man="1"/>
    <brk id="131" max="9" man="1"/>
    <brk id="175" max="9" man="1"/>
    <brk id="213" max="9" man="1"/>
    <brk id="251" max="9" man="1"/>
    <brk id="294" max="9" man="1"/>
    <brk id="334" max="9" man="1"/>
    <brk id="372" max="9" man="1"/>
    <brk id="418" max="9" man="1"/>
    <brk id="442" max="9" man="1"/>
    <brk id="474" max="9" man="1"/>
    <brk id="506" max="9" man="1"/>
    <brk id="541" max="9" man="1"/>
    <brk id="576" max="9" man="1"/>
    <brk id="61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8" tint="0.59999389629810485"/>
    <pageSetUpPr fitToPage="1"/>
  </sheetPr>
  <dimension ref="A1:P300"/>
  <sheetViews>
    <sheetView view="pageBreakPreview" topLeftCell="A13" zoomScaleNormal="100" zoomScaleSheetLayoutView="100" workbookViewId="0"/>
  </sheetViews>
  <sheetFormatPr defaultColWidth="9.28515625" defaultRowHeight="12"/>
  <cols>
    <col min="1" max="1" width="9.28515625" style="4"/>
    <col min="2" max="2" width="70.85546875" style="4" customWidth="1"/>
    <col min="3" max="3" width="12.140625" style="4" hidden="1" customWidth="1"/>
    <col min="4" max="4" width="12.28515625" style="4" bestFit="1" customWidth="1"/>
    <col min="5" max="5" width="10.85546875" style="4" bestFit="1" customWidth="1"/>
    <col min="6" max="6" width="15.85546875" style="4" bestFit="1" customWidth="1"/>
    <col min="7" max="7" width="13.7109375" style="4" bestFit="1" customWidth="1"/>
    <col min="8" max="8" width="19" style="4" bestFit="1" customWidth="1"/>
    <col min="9" max="11" width="9.28515625" style="4" customWidth="1"/>
    <col min="12" max="13" width="12.85546875" style="4" customWidth="1"/>
    <col min="14" max="16" width="14" style="4" customWidth="1"/>
    <col min="17" max="16384" width="9.28515625" style="4"/>
  </cols>
  <sheetData>
    <row r="1" spans="1:8" s="62" customFormat="1" ht="13.8">
      <c r="A1" s="149" t="s">
        <v>171</v>
      </c>
      <c r="H1" s="8" t="s">
        <v>174</v>
      </c>
    </row>
    <row r="2" spans="1:8" s="62" customFormat="1" ht="13.8">
      <c r="A2" s="113" t="s">
        <v>172</v>
      </c>
      <c r="H2" s="8" t="s">
        <v>544</v>
      </c>
    </row>
    <row r="3" spans="1:8" s="62" customFormat="1" ht="13.8">
      <c r="A3" s="113" t="s">
        <v>170</v>
      </c>
      <c r="H3" s="9" t="s">
        <v>191</v>
      </c>
    </row>
    <row r="4" spans="1:8" s="62" customFormat="1" ht="13.8">
      <c r="A4" s="87"/>
    </row>
    <row r="5" spans="1:8" s="62" customFormat="1" ht="13.8">
      <c r="A5" s="65"/>
      <c r="B5" s="66"/>
      <c r="C5" s="67" t="s">
        <v>244</v>
      </c>
      <c r="D5" s="67" t="s">
        <v>8</v>
      </c>
      <c r="E5" s="67"/>
      <c r="F5" s="69" t="s">
        <v>112</v>
      </c>
      <c r="G5" s="67"/>
      <c r="H5" s="67" t="s">
        <v>112</v>
      </c>
    </row>
    <row r="6" spans="1:8" s="62" customFormat="1" ht="13.8">
      <c r="A6" s="70"/>
      <c r="C6" s="71" t="s">
        <v>158</v>
      </c>
      <c r="D6" s="71" t="s">
        <v>506</v>
      </c>
      <c r="E6" s="71" t="s">
        <v>113</v>
      </c>
      <c r="F6" s="73" t="s">
        <v>114</v>
      </c>
      <c r="G6" s="71" t="s">
        <v>251</v>
      </c>
      <c r="H6" s="71" t="s">
        <v>114</v>
      </c>
    </row>
    <row r="7" spans="1:8" s="62" customFormat="1" ht="13.8">
      <c r="A7" s="74"/>
      <c r="B7" s="75"/>
      <c r="C7" s="76" t="s">
        <v>159</v>
      </c>
      <c r="D7" s="151" t="s">
        <v>356</v>
      </c>
      <c r="E7" s="76" t="s">
        <v>18</v>
      </c>
      <c r="F7" s="78" t="s">
        <v>115</v>
      </c>
      <c r="G7" s="76" t="s">
        <v>18</v>
      </c>
      <c r="H7" s="76" t="s">
        <v>260</v>
      </c>
    </row>
    <row r="8" spans="1:8" ht="13.8">
      <c r="A8" s="79" t="s">
        <v>239</v>
      </c>
      <c r="B8" s="62"/>
      <c r="C8" s="71"/>
      <c r="D8" s="71"/>
      <c r="E8" s="153"/>
      <c r="F8" s="71"/>
      <c r="G8" s="62"/>
      <c r="H8" s="71"/>
    </row>
    <row r="9" spans="1:8" ht="13.8">
      <c r="A9" s="155" t="s">
        <v>318</v>
      </c>
      <c r="B9" s="62"/>
      <c r="C9" s="71"/>
      <c r="D9" s="71"/>
      <c r="E9" s="153"/>
      <c r="F9" s="71"/>
      <c r="G9" s="62"/>
      <c r="H9" s="71"/>
    </row>
    <row r="10" spans="1:8" ht="13.8">
      <c r="A10" s="156" t="s">
        <v>90</v>
      </c>
      <c r="B10" s="62"/>
      <c r="C10" s="71"/>
      <c r="D10" s="71"/>
      <c r="E10" s="153"/>
      <c r="F10" s="71"/>
      <c r="G10" s="62"/>
      <c r="H10" s="71"/>
    </row>
    <row r="11" spans="1:8" ht="13.8">
      <c r="B11" s="62"/>
      <c r="C11" s="71"/>
      <c r="D11" s="137"/>
      <c r="E11" s="62"/>
      <c r="F11" s="62"/>
      <c r="G11" s="62"/>
      <c r="H11" s="71"/>
    </row>
    <row r="12" spans="1:8" ht="13.8">
      <c r="A12" s="157" t="s">
        <v>358</v>
      </c>
      <c r="B12" s="62"/>
      <c r="C12" s="158" t="s">
        <v>58</v>
      </c>
      <c r="D12" s="81">
        <v>106668</v>
      </c>
      <c r="E12" s="100">
        <v>10.1</v>
      </c>
      <c r="F12" s="159">
        <f t="shared" ref="F12:F19" si="0">ROUND(D12*E12,2)</f>
        <v>1077346.8</v>
      </c>
      <c r="G12" s="62"/>
      <c r="H12" s="159"/>
    </row>
    <row r="13" spans="1:8" ht="13.8">
      <c r="A13" s="160" t="s">
        <v>358</v>
      </c>
      <c r="B13" s="62"/>
      <c r="C13" s="161" t="s">
        <v>57</v>
      </c>
      <c r="D13" s="81">
        <v>112248</v>
      </c>
      <c r="E13" s="100">
        <v>13.77</v>
      </c>
      <c r="F13" s="159">
        <f t="shared" si="0"/>
        <v>1545654.96</v>
      </c>
      <c r="G13" s="62"/>
      <c r="H13" s="159"/>
    </row>
    <row r="14" spans="1:8" ht="13.8">
      <c r="A14" s="160" t="s">
        <v>359</v>
      </c>
      <c r="B14" s="62"/>
      <c r="C14" s="161" t="s">
        <v>76</v>
      </c>
      <c r="D14" s="81">
        <v>255720</v>
      </c>
      <c r="E14" s="100">
        <v>10.49</v>
      </c>
      <c r="F14" s="159">
        <f t="shared" si="0"/>
        <v>2682502.7999999998</v>
      </c>
      <c r="G14" s="62"/>
      <c r="H14" s="159"/>
    </row>
    <row r="15" spans="1:8" ht="13.8">
      <c r="A15" s="160" t="s">
        <v>359</v>
      </c>
      <c r="B15" s="62"/>
      <c r="C15" s="161" t="s">
        <v>75</v>
      </c>
      <c r="D15" s="81">
        <v>40788</v>
      </c>
      <c r="E15" s="100">
        <v>14.36</v>
      </c>
      <c r="F15" s="159">
        <f t="shared" si="0"/>
        <v>585715.68000000005</v>
      </c>
      <c r="G15" s="62"/>
      <c r="H15" s="159"/>
    </row>
    <row r="16" spans="1:8" ht="13.8">
      <c r="A16" s="160" t="s">
        <v>360</v>
      </c>
      <c r="B16" s="62"/>
      <c r="C16" s="161" t="s">
        <v>43</v>
      </c>
      <c r="D16" s="81">
        <v>94224</v>
      </c>
      <c r="E16" s="100">
        <v>16.28</v>
      </c>
      <c r="F16" s="159">
        <f t="shared" si="0"/>
        <v>1533966.72</v>
      </c>
      <c r="G16" s="62"/>
      <c r="H16" s="159"/>
    </row>
    <row r="17" spans="1:8" ht="13.8">
      <c r="A17" s="160" t="s">
        <v>360</v>
      </c>
      <c r="B17" s="62"/>
      <c r="C17" s="161" t="s">
        <v>42</v>
      </c>
      <c r="D17" s="81">
        <v>68784</v>
      </c>
      <c r="E17" s="100">
        <v>20.43</v>
      </c>
      <c r="F17" s="159">
        <f t="shared" si="0"/>
        <v>1405257.12</v>
      </c>
      <c r="G17" s="62"/>
      <c r="H17" s="159"/>
    </row>
    <row r="18" spans="1:8" ht="13.8">
      <c r="A18" s="160" t="s">
        <v>361</v>
      </c>
      <c r="B18" s="62"/>
      <c r="C18" s="161" t="s">
        <v>67</v>
      </c>
      <c r="D18" s="81">
        <v>33492</v>
      </c>
      <c r="E18" s="100">
        <v>25.75</v>
      </c>
      <c r="F18" s="159">
        <f t="shared" si="0"/>
        <v>862419</v>
      </c>
      <c r="G18" s="62"/>
      <c r="H18" s="159"/>
    </row>
    <row r="19" spans="1:8" ht="13.8">
      <c r="A19" s="160" t="s">
        <v>361</v>
      </c>
      <c r="B19" s="62"/>
      <c r="C19" s="161" t="s">
        <v>66</v>
      </c>
      <c r="D19" s="81">
        <v>6816</v>
      </c>
      <c r="E19" s="100">
        <v>28.53</v>
      </c>
      <c r="F19" s="159">
        <f t="shared" si="0"/>
        <v>194460.48</v>
      </c>
      <c r="G19" s="62"/>
      <c r="H19" s="159"/>
    </row>
    <row r="20" spans="1:8" ht="13.8">
      <c r="A20" s="155"/>
      <c r="B20" s="62"/>
      <c r="C20" s="71"/>
      <c r="D20" s="81"/>
      <c r="F20" s="159"/>
      <c r="G20" s="62"/>
      <c r="H20" s="159"/>
    </row>
    <row r="21" spans="1:8" ht="13.8">
      <c r="A21" s="160" t="s">
        <v>362</v>
      </c>
      <c r="B21" s="62"/>
      <c r="C21" s="161" t="s">
        <v>83</v>
      </c>
      <c r="D21" s="81">
        <v>135216</v>
      </c>
      <c r="E21" s="100">
        <v>10.33</v>
      </c>
      <c r="F21" s="159">
        <f>ROUND(D21*E21,2)</f>
        <v>1396781.28</v>
      </c>
      <c r="G21" s="62"/>
      <c r="H21" s="159"/>
    </row>
    <row r="22" spans="1:8" ht="13.8">
      <c r="A22" s="160" t="s">
        <v>363</v>
      </c>
      <c r="B22" s="62"/>
      <c r="C22" s="161" t="s">
        <v>45</v>
      </c>
      <c r="D22" s="81">
        <v>81024</v>
      </c>
      <c r="E22" s="100">
        <v>15.62</v>
      </c>
      <c r="F22" s="159">
        <f>ROUND(D22*E22,2)</f>
        <v>1265594.8799999999</v>
      </c>
      <c r="G22" s="62"/>
      <c r="H22" s="159"/>
    </row>
    <row r="23" spans="1:8" ht="13.8">
      <c r="A23" s="160" t="s">
        <v>364</v>
      </c>
      <c r="B23" s="62"/>
      <c r="C23" s="161" t="s">
        <v>69</v>
      </c>
      <c r="D23" s="81">
        <v>104688</v>
      </c>
      <c r="E23" s="100">
        <v>22.09</v>
      </c>
      <c r="F23" s="159">
        <f>ROUND(D23*E23,2)</f>
        <v>2312557.92</v>
      </c>
      <c r="G23" s="62"/>
      <c r="H23" s="159"/>
    </row>
    <row r="24" spans="1:8" ht="13.8">
      <c r="A24" s="145"/>
      <c r="B24" s="62"/>
      <c r="C24" s="71"/>
      <c r="D24" s="81"/>
      <c r="E24" s="153"/>
      <c r="F24" s="159"/>
      <c r="G24" s="62"/>
      <c r="H24" s="159"/>
    </row>
    <row r="25" spans="1:8" ht="13.8">
      <c r="A25" s="160" t="s">
        <v>365</v>
      </c>
      <c r="B25" s="62"/>
      <c r="C25" s="161" t="s">
        <v>84</v>
      </c>
      <c r="D25" s="81">
        <v>446868</v>
      </c>
      <c r="E25" s="100">
        <v>9.01</v>
      </c>
      <c r="F25" s="159">
        <f>ROUND(D25*E25,2)</f>
        <v>4026280.68</v>
      </c>
      <c r="G25" s="62"/>
      <c r="H25" s="159"/>
    </row>
    <row r="26" spans="1:8" ht="13.8">
      <c r="A26" s="145"/>
      <c r="B26" s="62"/>
      <c r="C26" s="71"/>
      <c r="D26" s="81"/>
      <c r="E26" s="153"/>
      <c r="F26" s="159"/>
      <c r="G26" s="62"/>
      <c r="H26" s="159"/>
    </row>
    <row r="27" spans="1:8" ht="13.8">
      <c r="A27" s="162" t="s">
        <v>93</v>
      </c>
      <c r="B27" s="62"/>
      <c r="C27" s="71"/>
      <c r="D27" s="81"/>
      <c r="E27" s="153"/>
      <c r="F27" s="159"/>
      <c r="G27" s="62"/>
      <c r="H27" s="159"/>
    </row>
    <row r="28" spans="1:8" ht="13.8">
      <c r="A28" s="160" t="s">
        <v>366</v>
      </c>
      <c r="B28" s="62"/>
      <c r="C28" s="161" t="s">
        <v>50</v>
      </c>
      <c r="D28" s="81">
        <v>71532</v>
      </c>
      <c r="E28" s="100">
        <v>23.07</v>
      </c>
      <c r="F28" s="159">
        <f>ROUND(D28*E28,2)</f>
        <v>1650243.24</v>
      </c>
      <c r="G28" s="62"/>
      <c r="H28" s="159"/>
    </row>
    <row r="29" spans="1:8" ht="13.8">
      <c r="A29" s="145"/>
      <c r="B29" s="62"/>
      <c r="C29" s="71"/>
      <c r="D29" s="81"/>
      <c r="E29" s="153"/>
      <c r="F29" s="159"/>
      <c r="G29" s="62"/>
      <c r="H29" s="159"/>
    </row>
    <row r="30" spans="1:8" ht="13.8">
      <c r="A30" s="156" t="s">
        <v>224</v>
      </c>
      <c r="B30" s="62"/>
      <c r="C30" s="62"/>
      <c r="D30" s="81"/>
      <c r="E30" s="82"/>
      <c r="F30" s="159"/>
      <c r="G30" s="62"/>
      <c r="H30" s="159"/>
    </row>
    <row r="31" spans="1:8" ht="13.8">
      <c r="A31" s="157" t="s">
        <v>248</v>
      </c>
      <c r="B31" s="62"/>
      <c r="C31" s="161" t="s">
        <v>183</v>
      </c>
      <c r="D31" s="81">
        <v>12</v>
      </c>
      <c r="E31" s="100">
        <v>15.88</v>
      </c>
      <c r="F31" s="159">
        <f>ROUND(D31*E31,2)</f>
        <v>190.56</v>
      </c>
      <c r="G31" s="154">
        <v>10.23</v>
      </c>
      <c r="H31" s="159">
        <f>ROUND(D31*G31,2)</f>
        <v>122.76</v>
      </c>
    </row>
    <row r="32" spans="1:8" ht="13.8">
      <c r="A32" s="157" t="s">
        <v>249</v>
      </c>
      <c r="B32" s="62"/>
      <c r="C32" s="161" t="s">
        <v>184</v>
      </c>
      <c r="D32" s="81">
        <v>96</v>
      </c>
      <c r="E32" s="100">
        <v>18.600000000000001</v>
      </c>
      <c r="F32" s="159">
        <f>ROUND(D32*E32,2)</f>
        <v>1785.6</v>
      </c>
      <c r="G32" s="154">
        <v>12.34</v>
      </c>
      <c r="H32" s="159">
        <f>ROUND(D32*G32,2)</f>
        <v>1184.6400000000001</v>
      </c>
    </row>
    <row r="33" spans="1:8" ht="13.8">
      <c r="A33" s="157" t="s">
        <v>250</v>
      </c>
      <c r="B33" s="62"/>
      <c r="C33" s="161" t="s">
        <v>185</v>
      </c>
      <c r="D33" s="81">
        <v>144</v>
      </c>
      <c r="E33" s="100">
        <v>27.95</v>
      </c>
      <c r="F33" s="159">
        <f>ROUND(D33*E33,2)</f>
        <v>4024.8</v>
      </c>
      <c r="G33" s="154">
        <v>15.67</v>
      </c>
      <c r="H33" s="159">
        <f>ROUND(D33*G33,2)</f>
        <v>2256.48</v>
      </c>
    </row>
    <row r="34" spans="1:8" ht="13.8">
      <c r="A34" s="157" t="s">
        <v>478</v>
      </c>
      <c r="B34" s="62"/>
      <c r="C34" s="161" t="s">
        <v>186</v>
      </c>
      <c r="D34" s="81"/>
      <c r="E34" s="100">
        <v>10.71</v>
      </c>
      <c r="F34" s="159"/>
      <c r="G34" s="154">
        <v>8.8000000000000007</v>
      </c>
      <c r="H34" s="159">
        <f>ROUND(D51*G34,2)</f>
        <v>3379.2</v>
      </c>
    </row>
    <row r="35" spans="1:8" ht="13.8">
      <c r="A35" s="157" t="s">
        <v>325</v>
      </c>
      <c r="C35" s="161" t="s">
        <v>484</v>
      </c>
      <c r="D35" s="81"/>
      <c r="E35" s="100"/>
      <c r="F35" s="159"/>
      <c r="G35" s="154">
        <v>8.9499999999999993</v>
      </c>
      <c r="H35" s="159">
        <f>ROUND(D35*G35,2)</f>
        <v>0</v>
      </c>
    </row>
    <row r="36" spans="1:8" ht="13.8">
      <c r="A36" s="157" t="s">
        <v>326</v>
      </c>
      <c r="C36" s="161" t="s">
        <v>485</v>
      </c>
      <c r="D36" s="81"/>
      <c r="E36" s="100"/>
      <c r="F36" s="159"/>
      <c r="G36" s="154">
        <v>11.65</v>
      </c>
      <c r="H36" s="159">
        <f>ROUND(D36*G36,2)</f>
        <v>0</v>
      </c>
    </row>
    <row r="37" spans="1:8" ht="13.8">
      <c r="A37" s="157" t="s">
        <v>327</v>
      </c>
      <c r="C37" s="161" t="s">
        <v>486</v>
      </c>
      <c r="D37" s="81"/>
      <c r="E37" s="100"/>
      <c r="F37" s="159"/>
      <c r="G37" s="154">
        <v>13.51</v>
      </c>
      <c r="H37" s="159">
        <f>ROUND(D37*G37,2)</f>
        <v>0</v>
      </c>
    </row>
    <row r="38" spans="1:8" ht="13.8">
      <c r="A38" s="157" t="s">
        <v>328</v>
      </c>
      <c r="C38" s="161" t="s">
        <v>487</v>
      </c>
      <c r="D38" s="81"/>
      <c r="E38" s="100"/>
      <c r="F38" s="159"/>
      <c r="G38" s="154">
        <v>15.96</v>
      </c>
      <c r="H38" s="159">
        <f>ROUND(D38*G38,2)</f>
        <v>0</v>
      </c>
    </row>
    <row r="39" spans="1:8" ht="13.8">
      <c r="A39" s="157" t="s">
        <v>329</v>
      </c>
      <c r="C39" s="161" t="s">
        <v>488</v>
      </c>
      <c r="D39" s="81"/>
      <c r="E39" s="100"/>
      <c r="F39" s="159"/>
      <c r="G39" s="154">
        <v>22.87</v>
      </c>
      <c r="H39" s="159">
        <f>ROUND(D39*G39,2)</f>
        <v>0</v>
      </c>
    </row>
    <row r="40" spans="1:8" ht="13.8">
      <c r="A40" s="143"/>
    </row>
    <row r="41" spans="1:8" s="62" customFormat="1" ht="13.8">
      <c r="A41" s="149" t="s">
        <v>171</v>
      </c>
      <c r="H41" s="8" t="s">
        <v>174</v>
      </c>
    </row>
    <row r="42" spans="1:8" s="62" customFormat="1" ht="13.8">
      <c r="A42" s="113" t="s">
        <v>172</v>
      </c>
      <c r="H42" s="8" t="s">
        <v>543</v>
      </c>
    </row>
    <row r="43" spans="1:8" s="62" customFormat="1" ht="13.8">
      <c r="A43" s="113" t="s">
        <v>170</v>
      </c>
      <c r="H43" s="9" t="s">
        <v>191</v>
      </c>
    </row>
    <row r="44" spans="1:8" s="62" customFormat="1" ht="13.8">
      <c r="A44" s="87"/>
    </row>
    <row r="45" spans="1:8" s="62" customFormat="1" ht="13.8">
      <c r="A45" s="65"/>
      <c r="B45" s="66"/>
      <c r="C45" s="67"/>
      <c r="D45" s="67"/>
      <c r="E45" s="67"/>
      <c r="F45" s="69" t="s">
        <v>112</v>
      </c>
      <c r="G45" s="67"/>
      <c r="H45" s="67" t="s">
        <v>112</v>
      </c>
    </row>
    <row r="46" spans="1:8" s="62" customFormat="1" ht="13.8">
      <c r="A46" s="70"/>
      <c r="C46" s="71" t="s">
        <v>158</v>
      </c>
      <c r="D46" s="71" t="s">
        <v>8</v>
      </c>
      <c r="E46" s="71" t="s">
        <v>113</v>
      </c>
      <c r="F46" s="73" t="s">
        <v>114</v>
      </c>
      <c r="G46" s="71" t="s">
        <v>251</v>
      </c>
      <c r="H46" s="71" t="s">
        <v>114</v>
      </c>
    </row>
    <row r="47" spans="1:8" s="62" customFormat="1" ht="13.8">
      <c r="A47" s="74"/>
      <c r="B47" s="75"/>
      <c r="C47" s="76" t="s">
        <v>159</v>
      </c>
      <c r="D47" s="151" t="s">
        <v>13</v>
      </c>
      <c r="E47" s="76" t="s">
        <v>18</v>
      </c>
      <c r="F47" s="78" t="s">
        <v>115</v>
      </c>
      <c r="G47" s="76" t="s">
        <v>18</v>
      </c>
      <c r="H47" s="76" t="s">
        <v>260</v>
      </c>
    </row>
    <row r="48" spans="1:8" s="62" customFormat="1" ht="13.8">
      <c r="A48" s="163" t="s">
        <v>240</v>
      </c>
      <c r="C48" s="71"/>
      <c r="D48" s="153"/>
      <c r="E48" s="71"/>
      <c r="F48" s="73"/>
      <c r="G48" s="71"/>
      <c r="H48" s="71"/>
    </row>
    <row r="49" spans="1:8" s="62" customFormat="1" ht="13.8">
      <c r="A49" s="155" t="s">
        <v>344</v>
      </c>
      <c r="C49" s="71"/>
      <c r="D49" s="153"/>
      <c r="E49" s="71"/>
      <c r="F49" s="73"/>
      <c r="G49" s="71"/>
      <c r="H49" s="71"/>
    </row>
    <row r="50" spans="1:8" s="62" customFormat="1" ht="13.8">
      <c r="A50" s="156" t="s">
        <v>342</v>
      </c>
      <c r="C50" s="71"/>
      <c r="D50" s="153"/>
      <c r="E50" s="71"/>
      <c r="F50" s="73"/>
      <c r="G50" s="71"/>
      <c r="H50" s="71"/>
    </row>
    <row r="51" spans="1:8" s="62" customFormat="1" ht="13.8">
      <c r="A51" s="157" t="s">
        <v>367</v>
      </c>
      <c r="C51" s="161" t="s">
        <v>186</v>
      </c>
      <c r="D51" s="81">
        <v>384</v>
      </c>
      <c r="E51" s="100">
        <v>10.71</v>
      </c>
      <c r="F51" s="159">
        <f>ROUND(D51*E51,2)</f>
        <v>4112.6400000000003</v>
      </c>
      <c r="G51" s="71"/>
      <c r="H51" s="159"/>
    </row>
    <row r="52" spans="1:8" s="62" customFormat="1" ht="13.8">
      <c r="A52" s="163"/>
      <c r="C52" s="71"/>
      <c r="D52" s="81"/>
      <c r="E52" s="71"/>
      <c r="F52" s="159"/>
      <c r="G52" s="71"/>
      <c r="H52" s="159"/>
    </row>
    <row r="53" spans="1:8" s="62" customFormat="1" ht="13.8">
      <c r="A53" s="155" t="s">
        <v>317</v>
      </c>
      <c r="C53" s="71"/>
      <c r="D53" s="81"/>
      <c r="E53" s="71"/>
      <c r="F53" s="159"/>
      <c r="G53" s="71"/>
      <c r="H53" s="159"/>
    </row>
    <row r="54" spans="1:8" s="62" customFormat="1" ht="13.8">
      <c r="A54" s="156" t="s">
        <v>90</v>
      </c>
      <c r="C54" s="71"/>
      <c r="D54" s="81"/>
      <c r="E54" s="71"/>
      <c r="F54" s="159"/>
      <c r="G54" s="71"/>
      <c r="H54" s="159"/>
    </row>
    <row r="55" spans="1:8" s="62" customFormat="1" ht="13.8">
      <c r="A55" s="160" t="s">
        <v>368</v>
      </c>
      <c r="C55" s="161" t="s">
        <v>63</v>
      </c>
      <c r="D55" s="81">
        <v>19008</v>
      </c>
      <c r="E55" s="100">
        <v>12.84</v>
      </c>
      <c r="F55" s="159">
        <f>ROUND(D55*E55,2)</f>
        <v>244062.72</v>
      </c>
      <c r="G55" s="71"/>
      <c r="H55" s="159"/>
    </row>
    <row r="56" spans="1:8" s="62" customFormat="1" ht="13.8">
      <c r="A56" s="160" t="s">
        <v>369</v>
      </c>
      <c r="C56" s="161" t="s">
        <v>81</v>
      </c>
      <c r="D56" s="81">
        <v>52824</v>
      </c>
      <c r="E56" s="100">
        <v>13.07</v>
      </c>
      <c r="F56" s="159">
        <f>ROUND(D56*E56,2)</f>
        <v>690409.68</v>
      </c>
      <c r="G56" s="71"/>
      <c r="H56" s="159"/>
    </row>
    <row r="57" spans="1:8" s="62" customFormat="1" ht="13.8">
      <c r="C57" s="71"/>
      <c r="D57" s="81"/>
      <c r="F57" s="159"/>
      <c r="G57" s="71"/>
      <c r="H57" s="159"/>
    </row>
    <row r="58" spans="1:8" s="62" customFormat="1" ht="13.8">
      <c r="A58" s="160" t="s">
        <v>370</v>
      </c>
      <c r="C58" s="161" t="s">
        <v>59</v>
      </c>
      <c r="D58" s="81">
        <v>780</v>
      </c>
      <c r="E58" s="100">
        <v>17.43</v>
      </c>
      <c r="F58" s="159">
        <f>ROUND(D58*E58,2)</f>
        <v>13595.4</v>
      </c>
      <c r="G58" s="71"/>
      <c r="H58" s="159"/>
    </row>
    <row r="59" spans="1:8" s="62" customFormat="1" ht="13.8">
      <c r="A59" s="160" t="s">
        <v>371</v>
      </c>
      <c r="C59" s="161" t="s">
        <v>60</v>
      </c>
      <c r="D59" s="81">
        <v>1584</v>
      </c>
      <c r="E59" s="100">
        <v>24.76</v>
      </c>
      <c r="F59" s="159">
        <f>ROUND(D59*E59,2)</f>
        <v>39219.839999999997</v>
      </c>
      <c r="G59" s="71"/>
      <c r="H59" s="159"/>
    </row>
    <row r="60" spans="1:8" s="62" customFormat="1" ht="13.8">
      <c r="A60" s="160" t="s">
        <v>372</v>
      </c>
      <c r="C60" s="161" t="s">
        <v>77</v>
      </c>
      <c r="D60" s="81">
        <v>6312</v>
      </c>
      <c r="E60" s="100">
        <v>17.79</v>
      </c>
      <c r="F60" s="159">
        <f>ROUND(D60*E60,2)</f>
        <v>112290.48</v>
      </c>
      <c r="G60" s="71"/>
      <c r="H60" s="159"/>
    </row>
    <row r="61" spans="1:8" s="62" customFormat="1" ht="13.8">
      <c r="A61" s="160" t="s">
        <v>373</v>
      </c>
      <c r="C61" s="161" t="s">
        <v>78</v>
      </c>
      <c r="D61" s="81">
        <v>14904</v>
      </c>
      <c r="E61" s="100">
        <v>25.25</v>
      </c>
      <c r="F61" s="159">
        <f>ROUND(D61*E61,2)</f>
        <v>376326</v>
      </c>
      <c r="G61" s="71"/>
      <c r="H61" s="159"/>
    </row>
    <row r="62" spans="1:8" s="62" customFormat="1" ht="13.8">
      <c r="C62" s="71"/>
      <c r="D62" s="81"/>
      <c r="F62" s="159"/>
      <c r="G62" s="71"/>
      <c r="H62" s="159"/>
    </row>
    <row r="63" spans="1:8" s="62" customFormat="1" ht="13.8">
      <c r="A63" s="160" t="s">
        <v>374</v>
      </c>
      <c r="C63" s="161" t="s">
        <v>62</v>
      </c>
      <c r="D63" s="81">
        <v>156</v>
      </c>
      <c r="E63" s="100">
        <v>34.32</v>
      </c>
      <c r="F63" s="159">
        <f>ROUND(D63*E63,2)</f>
        <v>5353.92</v>
      </c>
      <c r="G63" s="71"/>
      <c r="H63" s="159"/>
    </row>
    <row r="64" spans="1:8" s="62" customFormat="1" ht="13.8">
      <c r="A64" s="160" t="s">
        <v>375</v>
      </c>
      <c r="C64" s="161" t="s">
        <v>80</v>
      </c>
      <c r="D64" s="81">
        <v>288</v>
      </c>
      <c r="E64" s="100">
        <v>34.53</v>
      </c>
      <c r="F64" s="159">
        <f>ROUND(D64*E64,2)</f>
        <v>9944.64</v>
      </c>
      <c r="G64" s="71"/>
      <c r="H64" s="159"/>
    </row>
    <row r="65" spans="1:8" s="62" customFormat="1" ht="13.8">
      <c r="A65" s="163"/>
      <c r="C65" s="71"/>
      <c r="D65" s="81"/>
      <c r="E65" s="71"/>
      <c r="F65" s="159"/>
      <c r="G65" s="71"/>
      <c r="H65" s="159"/>
    </row>
    <row r="66" spans="1:8" s="62" customFormat="1" ht="13.8">
      <c r="A66" s="160" t="s">
        <v>376</v>
      </c>
      <c r="C66" s="161" t="s">
        <v>99</v>
      </c>
      <c r="D66" s="81">
        <v>48</v>
      </c>
      <c r="E66" s="100">
        <v>17.36</v>
      </c>
      <c r="F66" s="159">
        <f t="shared" ref="F66:F73" si="1">ROUND(D66*E66,2)</f>
        <v>833.28</v>
      </c>
      <c r="G66" s="71"/>
      <c r="H66" s="159"/>
    </row>
    <row r="67" spans="1:8" s="62" customFormat="1" ht="13.8">
      <c r="A67" s="160" t="s">
        <v>377</v>
      </c>
      <c r="C67" s="161" t="s">
        <v>64</v>
      </c>
      <c r="D67" s="81">
        <v>58944</v>
      </c>
      <c r="E67" s="100">
        <v>19.600000000000001</v>
      </c>
      <c r="F67" s="159">
        <f t="shared" si="1"/>
        <v>1155302.3999999999</v>
      </c>
      <c r="G67" s="71"/>
      <c r="H67" s="159"/>
    </row>
    <row r="68" spans="1:8" s="62" customFormat="1" ht="13.8">
      <c r="A68" s="160" t="s">
        <v>378</v>
      </c>
      <c r="C68" s="161" t="s">
        <v>98</v>
      </c>
      <c r="D68" s="81">
        <v>216</v>
      </c>
      <c r="E68" s="100">
        <v>17.14</v>
      </c>
      <c r="F68" s="159">
        <f t="shared" si="1"/>
        <v>3702.24</v>
      </c>
      <c r="G68" s="71"/>
      <c r="H68" s="159"/>
    </row>
    <row r="69" spans="1:8" s="62" customFormat="1" ht="13.8">
      <c r="A69" s="160" t="s">
        <v>379</v>
      </c>
      <c r="C69" s="161" t="s">
        <v>82</v>
      </c>
      <c r="D69" s="81">
        <v>13104</v>
      </c>
      <c r="E69" s="100">
        <v>24.09</v>
      </c>
      <c r="F69" s="159">
        <f t="shared" si="1"/>
        <v>315675.36</v>
      </c>
      <c r="G69" s="71"/>
      <c r="H69" s="159"/>
    </row>
    <row r="70" spans="1:8" s="62" customFormat="1" ht="13.8">
      <c r="A70" s="160" t="s">
        <v>380</v>
      </c>
      <c r="C70" s="161" t="s">
        <v>88</v>
      </c>
      <c r="D70" s="81">
        <v>384</v>
      </c>
      <c r="E70" s="100">
        <v>20.04</v>
      </c>
      <c r="F70" s="159">
        <f t="shared" si="1"/>
        <v>7695.36</v>
      </c>
      <c r="G70" s="71"/>
      <c r="H70" s="159"/>
    </row>
    <row r="71" spans="1:8" s="62" customFormat="1" ht="13.8">
      <c r="A71" s="160" t="s">
        <v>381</v>
      </c>
      <c r="C71" s="161" t="s">
        <v>44</v>
      </c>
      <c r="D71" s="81">
        <v>18108</v>
      </c>
      <c r="E71" s="100">
        <v>31.05</v>
      </c>
      <c r="F71" s="159">
        <f t="shared" si="1"/>
        <v>562253.4</v>
      </c>
      <c r="G71" s="71"/>
      <c r="H71" s="159"/>
    </row>
    <row r="72" spans="1:8" s="62" customFormat="1" ht="13.8">
      <c r="A72" s="160" t="s">
        <v>382</v>
      </c>
      <c r="C72" s="161" t="s">
        <v>96</v>
      </c>
      <c r="D72" s="81">
        <v>456</v>
      </c>
      <c r="E72" s="100">
        <v>24.29</v>
      </c>
      <c r="F72" s="159">
        <f t="shared" si="1"/>
        <v>11076.24</v>
      </c>
      <c r="G72" s="71"/>
      <c r="H72" s="159"/>
    </row>
    <row r="73" spans="1:8" s="62" customFormat="1" ht="13.8">
      <c r="A73" s="160" t="s">
        <v>383</v>
      </c>
      <c r="C73" s="161" t="s">
        <v>68</v>
      </c>
      <c r="D73" s="81">
        <v>11328</v>
      </c>
      <c r="E73" s="100">
        <v>38.26</v>
      </c>
      <c r="F73" s="159">
        <f t="shared" si="1"/>
        <v>433409.28000000003</v>
      </c>
      <c r="G73" s="71"/>
      <c r="H73" s="159"/>
    </row>
    <row r="74" spans="1:8" s="62" customFormat="1" ht="13.8">
      <c r="A74" s="163"/>
      <c r="C74" s="71"/>
      <c r="D74" s="81"/>
      <c r="E74" s="71"/>
      <c r="F74" s="159"/>
      <c r="G74" s="71"/>
      <c r="H74" s="159"/>
    </row>
    <row r="75" spans="1:8" s="62" customFormat="1" ht="13.8">
      <c r="A75" s="157" t="s">
        <v>384</v>
      </c>
      <c r="C75" s="161" t="s">
        <v>85</v>
      </c>
      <c r="D75" s="81">
        <v>0</v>
      </c>
      <c r="E75" s="100">
        <v>25.05</v>
      </c>
      <c r="F75" s="159">
        <f>ROUND(D75*E75,2)</f>
        <v>0</v>
      </c>
      <c r="G75" s="71"/>
      <c r="H75" s="159"/>
    </row>
    <row r="76" spans="1:8" s="62" customFormat="1" ht="13.8">
      <c r="A76" s="157" t="s">
        <v>385</v>
      </c>
      <c r="C76" s="161" t="s">
        <v>86</v>
      </c>
      <c r="D76" s="81">
        <v>0</v>
      </c>
      <c r="E76" s="100">
        <v>26.13</v>
      </c>
      <c r="F76" s="159">
        <f>ROUND(D76*E76,2)</f>
        <v>0</v>
      </c>
      <c r="G76" s="71"/>
      <c r="H76" s="159"/>
    </row>
    <row r="77" spans="1:8" s="62" customFormat="1" ht="13.8">
      <c r="A77" s="163"/>
      <c r="C77" s="71"/>
      <c r="D77" s="81"/>
      <c r="E77" s="71"/>
      <c r="F77" s="159"/>
      <c r="G77" s="71"/>
      <c r="H77" s="159"/>
    </row>
    <row r="78" spans="1:8" s="62" customFormat="1" ht="13.8">
      <c r="A78" s="156" t="s">
        <v>357</v>
      </c>
      <c r="C78" s="71"/>
      <c r="D78" s="81"/>
      <c r="E78" s="71"/>
      <c r="F78" s="159"/>
      <c r="G78" s="71"/>
      <c r="H78" s="159"/>
    </row>
    <row r="79" spans="1:8" s="62" customFormat="1" ht="13.8">
      <c r="A79" s="157" t="s">
        <v>325</v>
      </c>
      <c r="C79" s="161" t="s">
        <v>514</v>
      </c>
      <c r="D79" s="81"/>
      <c r="E79" s="71"/>
      <c r="F79" s="159"/>
      <c r="G79" s="154">
        <v>4.13</v>
      </c>
      <c r="H79" s="159">
        <f>ROUND(D79*G79,2)</f>
        <v>0</v>
      </c>
    </row>
    <row r="80" spans="1:8" s="62" customFormat="1" ht="13.8">
      <c r="A80" s="157" t="s">
        <v>386</v>
      </c>
      <c r="C80" s="161" t="s">
        <v>187</v>
      </c>
      <c r="D80" s="81"/>
      <c r="E80" s="100">
        <v>36.4</v>
      </c>
      <c r="F80" s="159"/>
      <c r="G80" s="154">
        <v>5.4</v>
      </c>
      <c r="H80" s="159">
        <f>ROUND(D114*G80,2)</f>
        <v>0</v>
      </c>
    </row>
    <row r="81" spans="1:8" ht="13.8">
      <c r="A81" s="157" t="s">
        <v>387</v>
      </c>
      <c r="B81" s="62"/>
      <c r="C81" s="161" t="s">
        <v>188</v>
      </c>
      <c r="D81" s="81"/>
      <c r="E81" s="100">
        <v>39.119999999999997</v>
      </c>
      <c r="F81" s="159"/>
      <c r="G81" s="154">
        <v>7.52</v>
      </c>
      <c r="H81" s="159">
        <f>ROUND(D115*G81,2)</f>
        <v>0</v>
      </c>
    </row>
    <row r="82" spans="1:8" ht="13.8">
      <c r="A82" s="157" t="s">
        <v>388</v>
      </c>
      <c r="B82" s="62"/>
      <c r="C82" s="161" t="s">
        <v>189</v>
      </c>
      <c r="D82" s="81"/>
      <c r="E82" s="100">
        <v>48.46</v>
      </c>
      <c r="F82" s="159"/>
      <c r="G82" s="154">
        <v>10.85</v>
      </c>
      <c r="H82" s="159">
        <f>ROUND(D116*G82,2)</f>
        <v>0</v>
      </c>
    </row>
    <row r="83" spans="1:8" ht="13.8">
      <c r="A83" s="160" t="s">
        <v>389</v>
      </c>
      <c r="B83" s="62"/>
      <c r="C83" s="161" t="s">
        <v>190</v>
      </c>
      <c r="D83" s="81"/>
      <c r="E83" s="100">
        <v>38.22</v>
      </c>
      <c r="F83" s="159"/>
      <c r="G83" s="154">
        <v>7.65</v>
      </c>
      <c r="H83" s="159">
        <f>ROUND(D118*G83,2)</f>
        <v>0</v>
      </c>
    </row>
    <row r="84" spans="1:8" ht="13.8">
      <c r="A84" s="160" t="s">
        <v>330</v>
      </c>
      <c r="C84" s="161" t="s">
        <v>489</v>
      </c>
      <c r="D84" s="81"/>
      <c r="F84" s="159"/>
      <c r="G84" s="154">
        <v>9.1199999999999992</v>
      </c>
      <c r="H84" s="159">
        <f t="shared" ref="H84:H98" si="2">ROUND(D84*G84,2)</f>
        <v>0</v>
      </c>
    </row>
    <row r="85" spans="1:8" ht="13.8">
      <c r="A85" s="160" t="s">
        <v>331</v>
      </c>
      <c r="C85" s="161" t="s">
        <v>490</v>
      </c>
      <c r="D85" s="81"/>
      <c r="F85" s="159"/>
      <c r="G85" s="154">
        <v>7.09</v>
      </c>
      <c r="H85" s="159">
        <f t="shared" si="2"/>
        <v>0</v>
      </c>
    </row>
    <row r="86" spans="1:8" ht="13.8" hidden="1">
      <c r="A86" s="160" t="s">
        <v>332</v>
      </c>
      <c r="B86" s="58"/>
      <c r="D86" s="81"/>
      <c r="F86" s="159"/>
      <c r="G86" s="154">
        <v>0</v>
      </c>
      <c r="H86" s="159">
        <f t="shared" si="2"/>
        <v>0</v>
      </c>
    </row>
    <row r="87" spans="1:8" ht="13.8">
      <c r="A87" s="160" t="s">
        <v>333</v>
      </c>
      <c r="C87" s="161" t="s">
        <v>491</v>
      </c>
      <c r="D87" s="81"/>
      <c r="E87" s="82"/>
      <c r="F87" s="159"/>
      <c r="G87" s="154">
        <v>8.25</v>
      </c>
      <c r="H87" s="159">
        <f t="shared" si="2"/>
        <v>0</v>
      </c>
    </row>
    <row r="88" spans="1:8" ht="13.8" hidden="1">
      <c r="A88" s="160" t="s">
        <v>334</v>
      </c>
      <c r="B88" s="58"/>
      <c r="C88" s="62"/>
      <c r="D88" s="81"/>
      <c r="E88" s="82"/>
      <c r="F88" s="159"/>
      <c r="G88" s="154">
        <v>0</v>
      </c>
      <c r="H88" s="159">
        <f t="shared" si="2"/>
        <v>0</v>
      </c>
    </row>
    <row r="89" spans="1:8" ht="13.8">
      <c r="A89" s="160" t="s">
        <v>335</v>
      </c>
      <c r="C89" s="161" t="s">
        <v>492</v>
      </c>
      <c r="D89" s="81"/>
      <c r="E89" s="82"/>
      <c r="F89" s="159"/>
      <c r="G89" s="154">
        <v>10.029999999999999</v>
      </c>
      <c r="H89" s="159">
        <f t="shared" si="2"/>
        <v>0</v>
      </c>
    </row>
    <row r="90" spans="1:8" ht="13.8" hidden="1">
      <c r="A90" s="160" t="s">
        <v>336</v>
      </c>
      <c r="B90" s="58"/>
      <c r="C90" s="62"/>
      <c r="D90" s="81"/>
      <c r="E90" s="82"/>
      <c r="F90" s="159"/>
      <c r="G90" s="154">
        <v>0</v>
      </c>
      <c r="H90" s="159">
        <f t="shared" si="2"/>
        <v>0</v>
      </c>
    </row>
    <row r="91" spans="1:8" ht="13.8">
      <c r="A91" s="160" t="s">
        <v>337</v>
      </c>
      <c r="C91" s="161" t="s">
        <v>493</v>
      </c>
      <c r="D91" s="81"/>
      <c r="E91" s="82"/>
      <c r="F91" s="159"/>
      <c r="G91" s="154">
        <v>14.55</v>
      </c>
      <c r="H91" s="159">
        <f t="shared" si="2"/>
        <v>0</v>
      </c>
    </row>
    <row r="92" spans="1:8" ht="13.8" hidden="1">
      <c r="A92" s="160" t="s">
        <v>338</v>
      </c>
      <c r="B92" s="58"/>
      <c r="C92" s="62"/>
      <c r="D92" s="81"/>
      <c r="E92" s="82"/>
      <c r="F92" s="159"/>
      <c r="G92" s="154">
        <v>0</v>
      </c>
      <c r="H92" s="159">
        <f t="shared" si="2"/>
        <v>0</v>
      </c>
    </row>
    <row r="93" spans="1:8" ht="13.8">
      <c r="A93" s="160" t="s">
        <v>339</v>
      </c>
      <c r="C93" s="161" t="s">
        <v>494</v>
      </c>
      <c r="D93" s="81"/>
      <c r="E93" s="82"/>
      <c r="F93" s="159"/>
      <c r="G93" s="154">
        <v>21.95</v>
      </c>
      <c r="H93" s="159">
        <f t="shared" si="2"/>
        <v>0</v>
      </c>
    </row>
    <row r="94" spans="1:8" ht="13.8" hidden="1">
      <c r="A94" s="160" t="s">
        <v>340</v>
      </c>
      <c r="B94" s="58"/>
      <c r="C94" s="62"/>
      <c r="D94" s="81"/>
      <c r="E94" s="82"/>
      <c r="F94" s="159"/>
      <c r="G94" s="154">
        <v>0</v>
      </c>
      <c r="H94" s="159">
        <f t="shared" si="2"/>
        <v>0</v>
      </c>
    </row>
    <row r="95" spans="1:8" ht="13.8">
      <c r="A95" s="157" t="s">
        <v>326</v>
      </c>
      <c r="C95" s="161" t="s">
        <v>495</v>
      </c>
      <c r="D95" s="81"/>
      <c r="E95" s="100"/>
      <c r="F95" s="159"/>
      <c r="G95" s="154">
        <v>8.4499999999999993</v>
      </c>
      <c r="H95" s="159">
        <f t="shared" si="2"/>
        <v>0</v>
      </c>
    </row>
    <row r="96" spans="1:8" ht="13.8">
      <c r="A96" s="157" t="s">
        <v>327</v>
      </c>
      <c r="C96" s="161" t="s">
        <v>496</v>
      </c>
      <c r="D96" s="81"/>
      <c r="E96" s="100"/>
      <c r="F96" s="159"/>
      <c r="G96" s="154">
        <v>10.31</v>
      </c>
      <c r="H96" s="159">
        <f t="shared" si="2"/>
        <v>0</v>
      </c>
    </row>
    <row r="97" spans="1:8" ht="13.8">
      <c r="A97" s="157" t="s">
        <v>328</v>
      </c>
      <c r="C97" s="161" t="s">
        <v>497</v>
      </c>
      <c r="D97" s="81"/>
      <c r="E97" s="100"/>
      <c r="F97" s="159"/>
      <c r="G97" s="154">
        <v>12.75</v>
      </c>
      <c r="H97" s="159">
        <f t="shared" si="2"/>
        <v>0</v>
      </c>
    </row>
    <row r="98" spans="1:8" ht="13.8">
      <c r="A98" s="157" t="s">
        <v>329</v>
      </c>
      <c r="C98" s="161" t="s">
        <v>498</v>
      </c>
      <c r="D98" s="81"/>
      <c r="E98" s="100"/>
      <c r="F98" s="159"/>
      <c r="G98" s="154">
        <v>19.670000000000002</v>
      </c>
      <c r="H98" s="159">
        <f t="shared" si="2"/>
        <v>0</v>
      </c>
    </row>
    <row r="100" spans="1:8" ht="13.8">
      <c r="A100" s="149" t="s">
        <v>171</v>
      </c>
      <c r="B100" s="62"/>
      <c r="C100" s="62"/>
      <c r="D100" s="62"/>
      <c r="E100" s="62"/>
      <c r="F100" s="62"/>
      <c r="G100" s="62"/>
      <c r="H100" s="8" t="s">
        <v>174</v>
      </c>
    </row>
    <row r="101" spans="1:8" ht="13.8">
      <c r="A101" s="113" t="s">
        <v>172</v>
      </c>
      <c r="B101" s="62"/>
      <c r="C101" s="62"/>
      <c r="D101" s="62"/>
      <c r="E101" s="62"/>
      <c r="F101" s="62"/>
      <c r="G101" s="62"/>
      <c r="H101" s="8" t="s">
        <v>542</v>
      </c>
    </row>
    <row r="102" spans="1:8" ht="13.8">
      <c r="A102" s="113" t="s">
        <v>170</v>
      </c>
      <c r="B102" s="62"/>
      <c r="C102" s="62"/>
      <c r="D102" s="62"/>
      <c r="E102" s="62"/>
      <c r="F102" s="62"/>
      <c r="G102" s="62"/>
      <c r="H102" s="9" t="s">
        <v>191</v>
      </c>
    </row>
    <row r="103" spans="1:8" ht="13.8">
      <c r="A103" s="87"/>
      <c r="B103" s="62"/>
      <c r="C103" s="62"/>
      <c r="D103" s="62"/>
      <c r="E103" s="62"/>
      <c r="F103" s="62"/>
      <c r="G103" s="62"/>
      <c r="H103" s="62"/>
    </row>
    <row r="104" spans="1:8" ht="13.8">
      <c r="A104" s="65"/>
      <c r="B104" s="66"/>
      <c r="C104" s="67"/>
      <c r="D104" s="67"/>
      <c r="E104" s="67"/>
      <c r="F104" s="69" t="s">
        <v>112</v>
      </c>
      <c r="G104" s="67"/>
      <c r="H104" s="67" t="s">
        <v>112</v>
      </c>
    </row>
    <row r="105" spans="1:8" ht="13.8">
      <c r="A105" s="70"/>
      <c r="B105" s="62"/>
      <c r="C105" s="71" t="s">
        <v>158</v>
      </c>
      <c r="D105" s="71" t="s">
        <v>8</v>
      </c>
      <c r="E105" s="71" t="s">
        <v>113</v>
      </c>
      <c r="F105" s="73" t="s">
        <v>114</v>
      </c>
      <c r="G105" s="71" t="s">
        <v>251</v>
      </c>
      <c r="H105" s="71" t="s">
        <v>114</v>
      </c>
    </row>
    <row r="106" spans="1:8" ht="13.8">
      <c r="A106" s="74"/>
      <c r="B106" s="75"/>
      <c r="C106" s="76" t="s">
        <v>159</v>
      </c>
      <c r="D106" s="151" t="s">
        <v>13</v>
      </c>
      <c r="E106" s="76" t="s">
        <v>18</v>
      </c>
      <c r="F106" s="78" t="s">
        <v>115</v>
      </c>
      <c r="G106" s="76" t="s">
        <v>18</v>
      </c>
      <c r="H106" s="76" t="s">
        <v>260</v>
      </c>
    </row>
    <row r="107" spans="1:8" ht="13.8">
      <c r="A107" s="79" t="s">
        <v>247</v>
      </c>
      <c r="B107" s="164"/>
      <c r="C107" s="165"/>
      <c r="D107" s="62"/>
      <c r="E107" s="100"/>
      <c r="F107" s="119"/>
      <c r="G107" s="62"/>
      <c r="H107" s="71"/>
    </row>
    <row r="108" spans="1:8" ht="13.8">
      <c r="A108" s="155" t="s">
        <v>343</v>
      </c>
      <c r="B108" s="164"/>
      <c r="C108" s="165"/>
      <c r="D108" s="62"/>
      <c r="E108" s="100"/>
      <c r="F108" s="119"/>
      <c r="G108" s="62"/>
      <c r="H108" s="71"/>
    </row>
    <row r="109" spans="1:8" ht="13.8">
      <c r="A109" s="162" t="s">
        <v>93</v>
      </c>
      <c r="B109" s="164"/>
      <c r="C109" s="165"/>
      <c r="D109" s="62"/>
      <c r="E109" s="100"/>
      <c r="F109" s="119"/>
      <c r="G109" s="62"/>
      <c r="H109" s="71"/>
    </row>
    <row r="110" spans="1:8" ht="13.8">
      <c r="A110" s="160" t="s">
        <v>390</v>
      </c>
      <c r="B110" s="62"/>
      <c r="C110" s="161" t="s">
        <v>49</v>
      </c>
      <c r="D110" s="81">
        <v>3732</v>
      </c>
      <c r="E110" s="100">
        <v>24.95</v>
      </c>
      <c r="F110" s="159">
        <f>ROUND(D110*E110,2)</f>
        <v>93113.4</v>
      </c>
      <c r="G110" s="62"/>
      <c r="H110" s="159"/>
    </row>
    <row r="111" spans="1:8" ht="13.8">
      <c r="A111" s="160" t="s">
        <v>391</v>
      </c>
      <c r="B111" s="62"/>
      <c r="C111" s="161" t="s">
        <v>46</v>
      </c>
      <c r="D111" s="81">
        <v>8604</v>
      </c>
      <c r="E111" s="100">
        <v>39.14</v>
      </c>
      <c r="F111" s="159">
        <f>ROUND(D111*E111,2)</f>
        <v>336760.56</v>
      </c>
      <c r="G111" s="62"/>
      <c r="H111" s="159"/>
    </row>
    <row r="112" spans="1:8" ht="13.8">
      <c r="B112" s="62"/>
      <c r="C112" s="165"/>
      <c r="D112" s="81"/>
      <c r="E112" s="82"/>
      <c r="F112" s="159"/>
      <c r="G112" s="62"/>
      <c r="H112" s="159"/>
    </row>
    <row r="113" spans="1:8" ht="13.8">
      <c r="A113" s="162" t="s">
        <v>357</v>
      </c>
      <c r="B113" s="62"/>
      <c r="C113" s="165"/>
      <c r="D113" s="81"/>
      <c r="E113" s="82"/>
      <c r="F113" s="159"/>
      <c r="G113" s="62"/>
      <c r="H113" s="159"/>
    </row>
    <row r="114" spans="1:8" ht="13.8">
      <c r="A114" s="157" t="s">
        <v>392</v>
      </c>
      <c r="B114" s="62"/>
      <c r="C114" s="161" t="s">
        <v>187</v>
      </c>
      <c r="D114" s="81">
        <v>0</v>
      </c>
      <c r="E114" s="100">
        <v>36.4</v>
      </c>
      <c r="F114" s="159">
        <f>ROUND(D114*E114,2)</f>
        <v>0</v>
      </c>
      <c r="G114" s="62"/>
      <c r="H114" s="159"/>
    </row>
    <row r="115" spans="1:8" ht="13.8">
      <c r="A115" s="157" t="s">
        <v>393</v>
      </c>
      <c r="B115" s="62"/>
      <c r="C115" s="161" t="s">
        <v>188</v>
      </c>
      <c r="D115" s="81">
        <v>0</v>
      </c>
      <c r="E115" s="100">
        <v>39.119999999999997</v>
      </c>
      <c r="F115" s="159">
        <f>ROUND(D115*E115,2)</f>
        <v>0</v>
      </c>
      <c r="G115" s="62"/>
      <c r="H115" s="159"/>
    </row>
    <row r="116" spans="1:8" ht="13.8">
      <c r="A116" s="157" t="s">
        <v>394</v>
      </c>
      <c r="B116" s="62"/>
      <c r="C116" s="161" t="s">
        <v>189</v>
      </c>
      <c r="D116" s="81">
        <v>0</v>
      </c>
      <c r="E116" s="100">
        <v>48.46</v>
      </c>
      <c r="F116" s="159">
        <f>ROUND(D116*E116,2)</f>
        <v>0</v>
      </c>
      <c r="G116" s="62"/>
      <c r="H116" s="159"/>
    </row>
    <row r="117" spans="1:8" ht="13.8">
      <c r="B117" s="62"/>
      <c r="C117" s="165"/>
      <c r="D117" s="81"/>
      <c r="E117" s="62"/>
      <c r="F117" s="159"/>
      <c r="G117" s="62"/>
      <c r="H117" s="159"/>
    </row>
    <row r="118" spans="1:8" ht="13.8">
      <c r="A118" s="160" t="s">
        <v>395</v>
      </c>
      <c r="B118" s="62"/>
      <c r="C118" s="161" t="s">
        <v>190</v>
      </c>
      <c r="D118" s="81">
        <v>0</v>
      </c>
      <c r="E118" s="100">
        <v>38.22</v>
      </c>
      <c r="F118" s="159">
        <f>ROUND(D118*E118,2)</f>
        <v>0</v>
      </c>
      <c r="G118" s="62"/>
      <c r="H118" s="159"/>
    </row>
    <row r="119" spans="1:8" ht="13.8">
      <c r="A119" s="155"/>
      <c r="B119" s="164"/>
      <c r="C119" s="165"/>
      <c r="D119" s="81"/>
      <c r="E119" s="100"/>
      <c r="F119" s="159"/>
      <c r="G119" s="62"/>
      <c r="H119" s="159"/>
    </row>
    <row r="120" spans="1:8" s="1" customFormat="1" ht="13.8">
      <c r="A120" s="156" t="s">
        <v>90</v>
      </c>
      <c r="D120" s="81"/>
      <c r="F120" s="159"/>
      <c r="G120" s="124"/>
      <c r="H120" s="159"/>
    </row>
    <row r="121" spans="1:8" s="1" customFormat="1" ht="13.8">
      <c r="A121" s="160" t="s">
        <v>396</v>
      </c>
      <c r="B121" s="62"/>
      <c r="C121" s="161" t="s">
        <v>62</v>
      </c>
      <c r="D121" s="81"/>
      <c r="E121" s="100">
        <v>34.32</v>
      </c>
      <c r="F121" s="159"/>
      <c r="G121" s="154">
        <v>36.75</v>
      </c>
      <c r="H121" s="159">
        <f>ROUND(D63*G121,2)</f>
        <v>5733</v>
      </c>
    </row>
    <row r="122" spans="1:8" s="1" customFormat="1" ht="13.8">
      <c r="A122" s="160" t="s">
        <v>397</v>
      </c>
      <c r="B122" s="62"/>
      <c r="C122" s="161" t="s">
        <v>80</v>
      </c>
      <c r="D122" s="81"/>
      <c r="E122" s="100">
        <v>34.53</v>
      </c>
      <c r="F122" s="159"/>
      <c r="G122" s="154">
        <v>36.979999999999997</v>
      </c>
      <c r="H122" s="159">
        <f>ROUND(D64*G122,2)</f>
        <v>10650.24</v>
      </c>
    </row>
    <row r="123" spans="1:8" s="1" customFormat="1" ht="13.8">
      <c r="A123" s="124"/>
      <c r="D123" s="81"/>
      <c r="F123" s="159"/>
      <c r="G123" s="124"/>
      <c r="H123" s="159"/>
    </row>
    <row r="124" spans="1:8" ht="13.8">
      <c r="A124" s="155" t="s">
        <v>319</v>
      </c>
      <c r="D124" s="81"/>
      <c r="F124" s="159"/>
      <c r="H124" s="159"/>
    </row>
    <row r="125" spans="1:8" ht="13.8">
      <c r="B125" s="62" t="s">
        <v>320</v>
      </c>
      <c r="C125" s="161" t="s">
        <v>499</v>
      </c>
      <c r="D125" s="81"/>
      <c r="F125" s="159"/>
      <c r="G125" s="154">
        <v>12.49</v>
      </c>
      <c r="H125" s="159">
        <f>ROUND(D125*G125,2)</f>
        <v>0</v>
      </c>
    </row>
    <row r="126" spans="1:8" ht="13.8">
      <c r="B126" s="62" t="s">
        <v>321</v>
      </c>
      <c r="C126" s="161" t="s">
        <v>500</v>
      </c>
      <c r="D126" s="81"/>
      <c r="F126" s="159"/>
      <c r="G126" s="154">
        <v>12</v>
      </c>
      <c r="H126" s="159">
        <f>ROUND(D126*G126,2)</f>
        <v>0</v>
      </c>
    </row>
    <row r="127" spans="1:8" ht="13.8">
      <c r="B127" s="62" t="s">
        <v>322</v>
      </c>
      <c r="C127" s="161" t="s">
        <v>501</v>
      </c>
      <c r="D127" s="81"/>
      <c r="F127" s="159"/>
      <c r="G127" s="154">
        <v>8.25</v>
      </c>
      <c r="H127" s="159">
        <f>ROUND(D127*G127,2)</f>
        <v>0</v>
      </c>
    </row>
    <row r="128" spans="1:8" ht="13.8">
      <c r="B128" s="62" t="s">
        <v>323</v>
      </c>
      <c r="C128" s="161" t="s">
        <v>502</v>
      </c>
      <c r="D128" s="81"/>
      <c r="F128" s="159"/>
      <c r="G128" s="154">
        <v>15.48</v>
      </c>
      <c r="H128" s="159">
        <f>ROUND(D128*G128,2)</f>
        <v>0</v>
      </c>
    </row>
    <row r="129" spans="1:8" ht="13.8">
      <c r="F129" s="159"/>
      <c r="H129" s="159"/>
    </row>
    <row r="130" spans="1:8" ht="13.8">
      <c r="A130" s="155" t="s">
        <v>341</v>
      </c>
      <c r="F130" s="159"/>
      <c r="H130" s="159"/>
    </row>
    <row r="131" spans="1:8" ht="13.8">
      <c r="B131" s="62" t="s">
        <v>324</v>
      </c>
      <c r="F131" s="159"/>
      <c r="G131" s="154">
        <v>6.12</v>
      </c>
      <c r="H131" s="159"/>
    </row>
    <row r="133" spans="1:8" s="62" customFormat="1" ht="13.8">
      <c r="A133" s="149" t="s">
        <v>171</v>
      </c>
      <c r="H133" s="8" t="s">
        <v>174</v>
      </c>
    </row>
    <row r="134" spans="1:8" s="62" customFormat="1" ht="13.8">
      <c r="A134" s="113" t="s">
        <v>172</v>
      </c>
      <c r="H134" s="8" t="s">
        <v>541</v>
      </c>
    </row>
    <row r="135" spans="1:8" s="62" customFormat="1" ht="13.8">
      <c r="A135" s="113" t="s">
        <v>170</v>
      </c>
      <c r="H135" s="9" t="s">
        <v>191</v>
      </c>
    </row>
    <row r="136" spans="1:8" s="62" customFormat="1" ht="13.8">
      <c r="A136" s="87"/>
    </row>
    <row r="137" spans="1:8" s="62" customFormat="1" ht="13.8">
      <c r="A137" s="65"/>
      <c r="B137" s="66"/>
      <c r="C137" s="67"/>
      <c r="D137" s="67"/>
      <c r="E137" s="67"/>
      <c r="F137" s="69" t="s">
        <v>112</v>
      </c>
      <c r="G137" s="67"/>
      <c r="H137" s="67" t="s">
        <v>112</v>
      </c>
    </row>
    <row r="138" spans="1:8" s="62" customFormat="1" ht="13.8">
      <c r="A138" s="70"/>
      <c r="C138" s="71" t="s">
        <v>158</v>
      </c>
      <c r="D138" s="71" t="s">
        <v>8</v>
      </c>
      <c r="E138" s="71" t="s">
        <v>113</v>
      </c>
      <c r="F138" s="73" t="s">
        <v>114</v>
      </c>
      <c r="G138" s="71" t="s">
        <v>251</v>
      </c>
      <c r="H138" s="71" t="s">
        <v>114</v>
      </c>
    </row>
    <row r="139" spans="1:8" s="62" customFormat="1" ht="13.8">
      <c r="A139" s="74"/>
      <c r="B139" s="75"/>
      <c r="C139" s="76" t="s">
        <v>159</v>
      </c>
      <c r="D139" s="151" t="s">
        <v>13</v>
      </c>
      <c r="E139" s="76" t="s">
        <v>18</v>
      </c>
      <c r="F139" s="78" t="s">
        <v>115</v>
      </c>
      <c r="G139" s="76" t="s">
        <v>18</v>
      </c>
      <c r="H139" s="76" t="s">
        <v>260</v>
      </c>
    </row>
    <row r="140" spans="1:8" ht="13.8">
      <c r="A140" s="79" t="s">
        <v>241</v>
      </c>
      <c r="B140" s="164"/>
      <c r="C140" s="165"/>
      <c r="D140" s="62"/>
      <c r="E140" s="100"/>
      <c r="F140" s="119"/>
      <c r="G140" s="62"/>
      <c r="H140" s="71"/>
    </row>
    <row r="141" spans="1:8" ht="13.8">
      <c r="A141" s="155" t="s">
        <v>318</v>
      </c>
      <c r="B141" s="62"/>
      <c r="C141" s="71"/>
      <c r="D141" s="71"/>
      <c r="E141" s="153"/>
      <c r="F141" s="71"/>
      <c r="G141" s="62"/>
      <c r="H141" s="71"/>
    </row>
    <row r="142" spans="1:8" ht="13.8">
      <c r="A142" s="156" t="s">
        <v>90</v>
      </c>
      <c r="B142" s="62"/>
      <c r="C142" s="62"/>
      <c r="D142" s="62"/>
      <c r="E142" s="62"/>
      <c r="F142" s="62"/>
      <c r="G142" s="62"/>
      <c r="H142" s="62"/>
    </row>
    <row r="143" spans="1:8" ht="13.8">
      <c r="B143" s="62"/>
      <c r="C143" s="62"/>
      <c r="D143" s="137"/>
      <c r="E143" s="62"/>
      <c r="F143" s="62"/>
      <c r="G143" s="62"/>
      <c r="H143" s="62"/>
    </row>
    <row r="144" spans="1:8" ht="13.8">
      <c r="A144" s="160" t="s">
        <v>147</v>
      </c>
      <c r="B144" s="62"/>
      <c r="C144" s="161" t="s">
        <v>52</v>
      </c>
      <c r="D144" s="81">
        <v>81744</v>
      </c>
      <c r="E144" s="100">
        <v>9.0299999999999994</v>
      </c>
      <c r="F144" s="159">
        <f>ROUND(D144*E144,2)</f>
        <v>738148.32</v>
      </c>
      <c r="G144" s="154">
        <v>9.67</v>
      </c>
      <c r="H144" s="159">
        <f>ROUND(D144*G144,2)</f>
        <v>790464.48</v>
      </c>
    </row>
    <row r="145" spans="1:8" ht="13.8">
      <c r="A145" s="160" t="s">
        <v>148</v>
      </c>
      <c r="B145" s="62"/>
      <c r="C145" s="161" t="s">
        <v>51</v>
      </c>
      <c r="D145" s="81">
        <v>41100</v>
      </c>
      <c r="E145" s="100">
        <v>12.35</v>
      </c>
      <c r="F145" s="159">
        <f>ROUND(D145*E145,2)</f>
        <v>507585</v>
      </c>
      <c r="G145" s="154">
        <v>13.23</v>
      </c>
      <c r="H145" s="159">
        <f>ROUND(D145*G145,2)</f>
        <v>543753</v>
      </c>
    </row>
    <row r="146" spans="1:8" ht="13.8">
      <c r="A146" s="157" t="s">
        <v>398</v>
      </c>
      <c r="B146" s="62"/>
      <c r="C146" s="158" t="s">
        <v>58</v>
      </c>
      <c r="D146" s="81"/>
      <c r="E146" s="100">
        <v>10.1</v>
      </c>
      <c r="F146" s="159"/>
      <c r="G146" s="154">
        <v>10.82</v>
      </c>
      <c r="H146" s="159">
        <f t="shared" ref="H146:H153" si="3">ROUND(D12*G146,2)</f>
        <v>1154147.76</v>
      </c>
    </row>
    <row r="147" spans="1:8" ht="13.8">
      <c r="A147" s="160" t="s">
        <v>533</v>
      </c>
      <c r="B147" s="62"/>
      <c r="C147" s="161" t="s">
        <v>57</v>
      </c>
      <c r="D147" s="81"/>
      <c r="E147" s="100">
        <v>13.77</v>
      </c>
      <c r="F147" s="159"/>
      <c r="G147" s="154">
        <v>14.75</v>
      </c>
      <c r="H147" s="159">
        <f t="shared" si="3"/>
        <v>1655658</v>
      </c>
    </row>
    <row r="148" spans="1:8" ht="13.8">
      <c r="A148" s="160" t="s">
        <v>399</v>
      </c>
      <c r="B148" s="62"/>
      <c r="C148" s="161" t="s">
        <v>76</v>
      </c>
      <c r="D148" s="81"/>
      <c r="E148" s="100">
        <v>10.49</v>
      </c>
      <c r="F148" s="159"/>
      <c r="G148" s="154">
        <v>11.23</v>
      </c>
      <c r="H148" s="159">
        <f t="shared" si="3"/>
        <v>2871735.6</v>
      </c>
    </row>
    <row r="149" spans="1:8" ht="13.8">
      <c r="A149" s="160" t="s">
        <v>534</v>
      </c>
      <c r="B149" s="62"/>
      <c r="C149" s="161" t="s">
        <v>75</v>
      </c>
      <c r="D149" s="81"/>
      <c r="E149" s="100">
        <v>14.36</v>
      </c>
      <c r="F149" s="159"/>
      <c r="G149" s="154">
        <v>15.38</v>
      </c>
      <c r="H149" s="159">
        <f t="shared" si="3"/>
        <v>627319.43999999994</v>
      </c>
    </row>
    <row r="150" spans="1:8" ht="13.8">
      <c r="A150" s="160" t="s">
        <v>400</v>
      </c>
      <c r="B150" s="62"/>
      <c r="C150" s="161" t="s">
        <v>43</v>
      </c>
      <c r="D150" s="81"/>
      <c r="E150" s="100">
        <v>16.28</v>
      </c>
      <c r="F150" s="159"/>
      <c r="G150" s="154">
        <v>17.43</v>
      </c>
      <c r="H150" s="159">
        <f t="shared" si="3"/>
        <v>1642324.32</v>
      </c>
    </row>
    <row r="151" spans="1:8" ht="13.8">
      <c r="A151" s="160" t="s">
        <v>535</v>
      </c>
      <c r="B151" s="62"/>
      <c r="C151" s="161" t="s">
        <v>42</v>
      </c>
      <c r="D151" s="81"/>
      <c r="E151" s="100">
        <v>20.43</v>
      </c>
      <c r="F151" s="159"/>
      <c r="G151" s="154">
        <v>21.88</v>
      </c>
      <c r="H151" s="159">
        <f t="shared" si="3"/>
        <v>1504993.92</v>
      </c>
    </row>
    <row r="152" spans="1:8" ht="13.8">
      <c r="A152" s="160" t="s">
        <v>401</v>
      </c>
      <c r="B152" s="62"/>
      <c r="C152" s="161" t="s">
        <v>67</v>
      </c>
      <c r="D152" s="81"/>
      <c r="E152" s="100">
        <v>25.75</v>
      </c>
      <c r="F152" s="159"/>
      <c r="G152" s="154">
        <v>27.58</v>
      </c>
      <c r="H152" s="159">
        <f t="shared" si="3"/>
        <v>923709.36</v>
      </c>
    </row>
    <row r="153" spans="1:8" ht="13.8">
      <c r="A153" s="160" t="s">
        <v>536</v>
      </c>
      <c r="B153" s="62"/>
      <c r="C153" s="161" t="s">
        <v>66</v>
      </c>
      <c r="D153" s="81"/>
      <c r="E153" s="100">
        <v>28.53</v>
      </c>
      <c r="F153" s="159"/>
      <c r="G153" s="154">
        <v>30.55</v>
      </c>
      <c r="H153" s="159">
        <f t="shared" si="3"/>
        <v>208228.8</v>
      </c>
    </row>
    <row r="154" spans="1:8" ht="13.8">
      <c r="A154" s="160" t="s">
        <v>149</v>
      </c>
      <c r="B154" s="62"/>
      <c r="C154" s="161" t="s">
        <v>70</v>
      </c>
      <c r="D154" s="81">
        <v>1572</v>
      </c>
      <c r="E154" s="100">
        <v>14.21</v>
      </c>
      <c r="F154" s="159">
        <f>ROUND(D154*E154,2)</f>
        <v>22338.12</v>
      </c>
      <c r="G154" s="154">
        <v>15.22</v>
      </c>
      <c r="H154" s="159">
        <f>ROUND(D154*G154,2)</f>
        <v>23925.84</v>
      </c>
    </row>
    <row r="155" spans="1:8" ht="13.8">
      <c r="B155" s="62"/>
      <c r="C155" s="62"/>
      <c r="D155" s="81"/>
      <c r="E155" s="62"/>
      <c r="F155" s="159"/>
      <c r="G155" s="62"/>
      <c r="H155" s="159"/>
    </row>
    <row r="156" spans="1:8" ht="13.8">
      <c r="A156" s="157" t="s">
        <v>146</v>
      </c>
      <c r="B156" s="62"/>
      <c r="C156" s="161" t="s">
        <v>65</v>
      </c>
      <c r="D156" s="81">
        <v>1812</v>
      </c>
      <c r="E156" s="100">
        <v>8.7799999999999994</v>
      </c>
      <c r="F156" s="159">
        <f>ROUND(D156*E156,2)</f>
        <v>15909.36</v>
      </c>
      <c r="G156" s="154">
        <v>9.4</v>
      </c>
      <c r="H156" s="159">
        <f>ROUND(D156*G156,2)</f>
        <v>17032.8</v>
      </c>
    </row>
    <row r="157" spans="1:8" ht="13.8">
      <c r="A157" s="160" t="s">
        <v>402</v>
      </c>
      <c r="B157" s="62"/>
      <c r="C157" s="161" t="s">
        <v>84</v>
      </c>
      <c r="D157" s="81"/>
      <c r="E157" s="100">
        <v>9.01</v>
      </c>
      <c r="F157" s="159"/>
      <c r="G157" s="154">
        <v>9.65</v>
      </c>
      <c r="H157" s="159">
        <f>ROUND(D25*G157,2)</f>
        <v>4312276.2</v>
      </c>
    </row>
    <row r="158" spans="1:8" ht="13.8">
      <c r="D158" s="81"/>
      <c r="F158" s="159"/>
      <c r="H158" s="159"/>
    </row>
    <row r="159" spans="1:8" ht="13.8">
      <c r="A159" s="160" t="s">
        <v>403</v>
      </c>
      <c r="B159" s="62"/>
      <c r="C159" s="161" t="s">
        <v>83</v>
      </c>
      <c r="D159" s="81"/>
      <c r="E159" s="100">
        <v>10.33</v>
      </c>
      <c r="F159" s="159"/>
      <c r="G159" s="154">
        <v>11.06</v>
      </c>
      <c r="H159" s="159">
        <f>ROUND(D21*G159,2)</f>
        <v>1495488.96</v>
      </c>
    </row>
    <row r="160" spans="1:8" ht="13.8">
      <c r="A160" s="160" t="s">
        <v>404</v>
      </c>
      <c r="B160" s="62"/>
      <c r="C160" s="161" t="s">
        <v>45</v>
      </c>
      <c r="D160" s="81"/>
      <c r="E160" s="100">
        <v>15.62</v>
      </c>
      <c r="F160" s="159"/>
      <c r="G160" s="154">
        <v>16.73</v>
      </c>
      <c r="H160" s="159">
        <f>ROUND(D22*G160,2)</f>
        <v>1355531.52</v>
      </c>
    </row>
    <row r="161" spans="1:8" ht="13.8">
      <c r="A161" s="160" t="s">
        <v>405</v>
      </c>
      <c r="B161" s="62"/>
      <c r="C161" s="161" t="s">
        <v>69</v>
      </c>
      <c r="D161" s="81"/>
      <c r="E161" s="100">
        <v>22.09</v>
      </c>
      <c r="F161" s="159"/>
      <c r="G161" s="154">
        <v>23.66</v>
      </c>
      <c r="H161" s="159">
        <f>ROUND(D23*G161,2)</f>
        <v>2476918.08</v>
      </c>
    </row>
    <row r="162" spans="1:8" ht="12.75" customHeight="1">
      <c r="A162" s="143"/>
      <c r="B162" s="62"/>
      <c r="C162" s="62"/>
      <c r="D162" s="81"/>
      <c r="E162" s="82"/>
      <c r="F162" s="159"/>
      <c r="G162" s="82"/>
      <c r="H162" s="159"/>
    </row>
    <row r="163" spans="1:8" ht="12.75" customHeight="1">
      <c r="A163" s="162" t="s">
        <v>93</v>
      </c>
      <c r="B163" s="62"/>
      <c r="C163" s="62"/>
      <c r="D163" s="81"/>
      <c r="E163" s="82"/>
      <c r="F163" s="159"/>
      <c r="G163" s="82"/>
      <c r="H163" s="159"/>
    </row>
    <row r="164" spans="1:8" ht="12.75" customHeight="1">
      <c r="A164" s="160" t="s">
        <v>406</v>
      </c>
      <c r="B164" s="62"/>
      <c r="C164" s="161" t="s">
        <v>39</v>
      </c>
      <c r="D164" s="81">
        <v>8592</v>
      </c>
      <c r="E164" s="100">
        <v>16.47</v>
      </c>
      <c r="F164" s="159">
        <f>ROUND(D164*E164,2)</f>
        <v>141510.24</v>
      </c>
      <c r="G164" s="82"/>
      <c r="H164" s="159"/>
    </row>
    <row r="165" spans="1:8" ht="12.75" customHeight="1">
      <c r="A165" s="160" t="s">
        <v>407</v>
      </c>
      <c r="B165" s="62"/>
      <c r="C165" s="161" t="s">
        <v>37</v>
      </c>
      <c r="D165" s="81">
        <v>1860</v>
      </c>
      <c r="E165" s="100">
        <v>21.23</v>
      </c>
      <c r="F165" s="159">
        <f>ROUND(D165*E165,2)</f>
        <v>39487.800000000003</v>
      </c>
      <c r="G165" s="82"/>
      <c r="H165" s="159"/>
    </row>
    <row r="166" spans="1:8" ht="12.75" customHeight="1">
      <c r="A166" s="160" t="s">
        <v>408</v>
      </c>
      <c r="B166" s="62"/>
      <c r="C166" s="161" t="s">
        <v>48</v>
      </c>
      <c r="D166" s="81">
        <v>11544</v>
      </c>
      <c r="E166" s="100">
        <v>27.83</v>
      </c>
      <c r="F166" s="159">
        <f>ROUND(D166*E166,2)</f>
        <v>321269.52</v>
      </c>
      <c r="G166" s="82"/>
      <c r="H166" s="159"/>
    </row>
    <row r="167" spans="1:8" ht="12.75" customHeight="1">
      <c r="A167" s="160" t="s">
        <v>409</v>
      </c>
      <c r="B167" s="62"/>
      <c r="C167" s="161" t="s">
        <v>34</v>
      </c>
      <c r="D167" s="81">
        <v>10692</v>
      </c>
      <c r="E167" s="100">
        <v>48.09</v>
      </c>
      <c r="F167" s="159">
        <f>ROUND(D167*E167,2)</f>
        <v>514178.28</v>
      </c>
      <c r="G167" s="82"/>
      <c r="H167" s="159"/>
    </row>
    <row r="168" spans="1:8" ht="12.75" customHeight="1">
      <c r="A168" s="160" t="s">
        <v>410</v>
      </c>
      <c r="B168" s="62"/>
      <c r="C168" s="161" t="s">
        <v>32</v>
      </c>
      <c r="D168" s="81">
        <v>1932</v>
      </c>
      <c r="E168" s="100">
        <v>52.84</v>
      </c>
      <c r="F168" s="159">
        <f>ROUND(D168*E168,2)</f>
        <v>102086.88</v>
      </c>
      <c r="G168" s="82"/>
      <c r="H168" s="159"/>
    </row>
    <row r="169" spans="1:8" ht="12.75" customHeight="1">
      <c r="A169" s="143"/>
      <c r="B169" s="62"/>
      <c r="C169" s="62"/>
      <c r="D169" s="81"/>
      <c r="E169" s="82"/>
      <c r="F169" s="159"/>
      <c r="G169" s="82"/>
      <c r="H169" s="159"/>
    </row>
    <row r="170" spans="1:8" ht="12.75" customHeight="1">
      <c r="A170" s="162" t="s">
        <v>91</v>
      </c>
      <c r="B170" s="62"/>
      <c r="C170" s="62"/>
      <c r="D170" s="81"/>
      <c r="E170" s="82"/>
      <c r="F170" s="159"/>
      <c r="G170" s="82"/>
      <c r="H170" s="159"/>
    </row>
    <row r="171" spans="1:8" ht="12.75" customHeight="1">
      <c r="A171" s="160" t="s">
        <v>411</v>
      </c>
      <c r="B171" s="62"/>
      <c r="C171" s="161" t="s">
        <v>73</v>
      </c>
      <c r="D171" s="81">
        <v>9804</v>
      </c>
      <c r="E171" s="100">
        <v>10.93</v>
      </c>
      <c r="F171" s="159">
        <f t="shared" ref="F171:F176" si="4">ROUND(D171*E171,2)</f>
        <v>107157.72</v>
      </c>
      <c r="G171" s="82"/>
      <c r="H171" s="159"/>
    </row>
    <row r="172" spans="1:8" ht="12.75" customHeight="1">
      <c r="A172" s="160" t="s">
        <v>412</v>
      </c>
      <c r="B172" s="62"/>
      <c r="C172" s="161" t="s">
        <v>72</v>
      </c>
      <c r="D172" s="81">
        <v>1284</v>
      </c>
      <c r="E172" s="100">
        <v>13.43</v>
      </c>
      <c r="F172" s="159">
        <f t="shared" si="4"/>
        <v>17244.12</v>
      </c>
      <c r="G172" s="82"/>
      <c r="H172" s="159"/>
    </row>
    <row r="173" spans="1:8" ht="12.75" customHeight="1">
      <c r="A173" s="160" t="s">
        <v>413</v>
      </c>
      <c r="B173" s="62"/>
      <c r="C173" s="161" t="s">
        <v>29</v>
      </c>
      <c r="D173" s="81">
        <v>7140</v>
      </c>
      <c r="E173" s="100">
        <v>12.9</v>
      </c>
      <c r="F173" s="159">
        <f t="shared" si="4"/>
        <v>92106</v>
      </c>
      <c r="G173" s="82"/>
      <c r="H173" s="159"/>
    </row>
    <row r="174" spans="1:8" ht="12.75" customHeight="1">
      <c r="A174" s="160" t="s">
        <v>414</v>
      </c>
      <c r="B174" s="62"/>
      <c r="C174" s="161" t="s">
        <v>28</v>
      </c>
      <c r="D174" s="81">
        <v>4248</v>
      </c>
      <c r="E174" s="100">
        <v>15.12</v>
      </c>
      <c r="F174" s="159">
        <f t="shared" si="4"/>
        <v>64229.760000000002</v>
      </c>
      <c r="G174" s="82"/>
      <c r="H174" s="159"/>
    </row>
    <row r="175" spans="1:8" ht="12.75" customHeight="1">
      <c r="A175" s="160" t="s">
        <v>415</v>
      </c>
      <c r="B175" s="62"/>
      <c r="C175" s="161" t="s">
        <v>87</v>
      </c>
      <c r="D175" s="81">
        <v>14280</v>
      </c>
      <c r="E175" s="100">
        <v>14.56</v>
      </c>
      <c r="F175" s="159">
        <f t="shared" si="4"/>
        <v>207916.79999999999</v>
      </c>
      <c r="G175" s="82"/>
      <c r="H175" s="159"/>
    </row>
    <row r="176" spans="1:8" ht="12.75" customHeight="1">
      <c r="A176" s="160" t="s">
        <v>416</v>
      </c>
      <c r="B176" s="62"/>
      <c r="C176" s="161" t="s">
        <v>41</v>
      </c>
      <c r="D176" s="81">
        <v>13836</v>
      </c>
      <c r="E176" s="100">
        <v>17.04</v>
      </c>
      <c r="F176" s="159">
        <f t="shared" si="4"/>
        <v>235765.44</v>
      </c>
      <c r="G176" s="82"/>
      <c r="H176" s="159"/>
    </row>
    <row r="177" spans="1:8" ht="12.75" customHeight="1">
      <c r="B177" s="62"/>
      <c r="C177" s="62"/>
      <c r="D177" s="81"/>
      <c r="E177" s="62"/>
      <c r="F177" s="159"/>
      <c r="G177" s="82"/>
      <c r="H177" s="159"/>
    </row>
    <row r="178" spans="1:8" ht="12.75" customHeight="1">
      <c r="A178" s="160" t="s">
        <v>417</v>
      </c>
      <c r="B178" s="62"/>
      <c r="C178" s="161" t="s">
        <v>74</v>
      </c>
      <c r="D178" s="81">
        <v>66996</v>
      </c>
      <c r="E178" s="100">
        <v>11.96</v>
      </c>
      <c r="F178" s="159">
        <f>ROUND(D178*E178,2)</f>
        <v>801272.16</v>
      </c>
      <c r="G178" s="82"/>
      <c r="H178" s="159"/>
    </row>
    <row r="179" spans="1:8" ht="12.75" customHeight="1">
      <c r="A179" s="145"/>
      <c r="B179" s="62"/>
      <c r="C179" s="62"/>
      <c r="D179" s="62"/>
      <c r="E179" s="82"/>
      <c r="F179" s="84"/>
      <c r="G179" s="82"/>
      <c r="H179" s="84"/>
    </row>
    <row r="180" spans="1:8" s="62" customFormat="1" ht="13.8">
      <c r="A180" s="149" t="s">
        <v>171</v>
      </c>
      <c r="H180" s="8" t="s">
        <v>174</v>
      </c>
    </row>
    <row r="181" spans="1:8" s="62" customFormat="1" ht="13.8">
      <c r="A181" s="113" t="s">
        <v>172</v>
      </c>
      <c r="H181" s="8" t="s">
        <v>540</v>
      </c>
    </row>
    <row r="182" spans="1:8" s="62" customFormat="1" ht="13.8">
      <c r="A182" s="113" t="s">
        <v>170</v>
      </c>
      <c r="H182" s="9" t="s">
        <v>191</v>
      </c>
    </row>
    <row r="183" spans="1:8" s="62" customFormat="1" ht="13.8">
      <c r="A183" s="87"/>
    </row>
    <row r="184" spans="1:8" s="62" customFormat="1" ht="13.8">
      <c r="A184" s="65"/>
      <c r="B184" s="66"/>
      <c r="C184" s="67"/>
      <c r="D184" s="67"/>
      <c r="E184" s="67"/>
      <c r="F184" s="69" t="s">
        <v>112</v>
      </c>
      <c r="G184" s="67"/>
      <c r="H184" s="67" t="s">
        <v>112</v>
      </c>
    </row>
    <row r="185" spans="1:8" s="62" customFormat="1" ht="13.8">
      <c r="A185" s="70"/>
      <c r="C185" s="71" t="s">
        <v>158</v>
      </c>
      <c r="D185" s="71" t="s">
        <v>8</v>
      </c>
      <c r="E185" s="71" t="s">
        <v>113</v>
      </c>
      <c r="F185" s="73" t="s">
        <v>114</v>
      </c>
      <c r="G185" s="71" t="s">
        <v>251</v>
      </c>
      <c r="H185" s="71" t="s">
        <v>114</v>
      </c>
    </row>
    <row r="186" spans="1:8" s="62" customFormat="1" ht="13.8">
      <c r="A186" s="74"/>
      <c r="B186" s="75"/>
      <c r="C186" s="76" t="s">
        <v>159</v>
      </c>
      <c r="D186" s="151" t="s">
        <v>13</v>
      </c>
      <c r="E186" s="76" t="s">
        <v>18</v>
      </c>
      <c r="F186" s="78" t="s">
        <v>115</v>
      </c>
      <c r="G186" s="76" t="s">
        <v>18</v>
      </c>
      <c r="H186" s="76" t="s">
        <v>260</v>
      </c>
    </row>
    <row r="187" spans="1:8">
      <c r="A187" s="21" t="s">
        <v>242</v>
      </c>
    </row>
    <row r="188" spans="1:8" ht="13.8">
      <c r="A188" s="166" t="s">
        <v>344</v>
      </c>
    </row>
    <row r="189" spans="1:8" ht="13.8">
      <c r="A189" s="162" t="s">
        <v>93</v>
      </c>
      <c r="B189" s="62"/>
      <c r="C189" s="62"/>
      <c r="D189" s="62"/>
      <c r="E189" s="62"/>
      <c r="F189" s="62"/>
      <c r="G189" s="62"/>
      <c r="H189" s="62"/>
    </row>
    <row r="190" spans="1:8" ht="13.8">
      <c r="A190" s="160" t="s">
        <v>418</v>
      </c>
      <c r="B190" s="62"/>
      <c r="C190" s="161" t="s">
        <v>39</v>
      </c>
      <c r="D190" s="81"/>
      <c r="E190" s="100">
        <v>16.47</v>
      </c>
      <c r="F190" s="159"/>
      <c r="G190" s="154">
        <v>17.64</v>
      </c>
      <c r="H190" s="159">
        <f>ROUND(D164*G190,2)</f>
        <v>151562.88</v>
      </c>
    </row>
    <row r="191" spans="1:8" ht="13.8">
      <c r="A191" s="160" t="s">
        <v>419</v>
      </c>
      <c r="B191" s="62"/>
      <c r="C191" s="161" t="s">
        <v>37</v>
      </c>
      <c r="D191" s="81"/>
      <c r="E191" s="100">
        <v>21.23</v>
      </c>
      <c r="F191" s="159"/>
      <c r="G191" s="154">
        <v>22.74</v>
      </c>
      <c r="H191" s="159">
        <f>ROUND(D165*G191,2)</f>
        <v>42296.4</v>
      </c>
    </row>
    <row r="192" spans="1:8" ht="13.8">
      <c r="A192" s="160" t="s">
        <v>420</v>
      </c>
      <c r="B192" s="62"/>
      <c r="C192" s="161" t="s">
        <v>48</v>
      </c>
      <c r="D192" s="81"/>
      <c r="E192" s="100">
        <v>27.83</v>
      </c>
      <c r="F192" s="159"/>
      <c r="G192" s="154">
        <v>29.8</v>
      </c>
      <c r="H192" s="159">
        <f>ROUND(D166*G192,2)</f>
        <v>344011.2</v>
      </c>
    </row>
    <row r="193" spans="1:8" ht="13.8">
      <c r="A193" s="160" t="s">
        <v>421</v>
      </c>
      <c r="B193" s="62"/>
      <c r="C193" s="161" t="s">
        <v>34</v>
      </c>
      <c r="D193" s="81"/>
      <c r="E193" s="100">
        <v>48.09</v>
      </c>
      <c r="F193" s="159"/>
      <c r="G193" s="154">
        <v>51.5</v>
      </c>
      <c r="H193" s="159">
        <f>ROUND(D167*G193,2)</f>
        <v>550638</v>
      </c>
    </row>
    <row r="194" spans="1:8" ht="13.8">
      <c r="A194" s="160" t="s">
        <v>422</v>
      </c>
      <c r="B194" s="62"/>
      <c r="C194" s="161" t="s">
        <v>32</v>
      </c>
      <c r="D194" s="81"/>
      <c r="E194" s="100">
        <v>52.84</v>
      </c>
      <c r="F194" s="159"/>
      <c r="G194" s="154">
        <v>56.59</v>
      </c>
      <c r="H194" s="159">
        <f>ROUND(D168*G194,2)</f>
        <v>109331.88</v>
      </c>
    </row>
    <row r="195" spans="1:8" ht="13.8">
      <c r="A195" s="160" t="s">
        <v>430</v>
      </c>
      <c r="B195" s="62"/>
      <c r="C195" s="161" t="s">
        <v>50</v>
      </c>
      <c r="D195" s="81"/>
      <c r="E195" s="100">
        <v>23.07</v>
      </c>
      <c r="F195" s="159"/>
      <c r="G195" s="154">
        <v>24.71</v>
      </c>
      <c r="H195" s="159">
        <f>ROUND(D28*G195,2)</f>
        <v>1767555.72</v>
      </c>
    </row>
    <row r="196" spans="1:8" ht="13.8">
      <c r="A196" s="166"/>
      <c r="D196" s="81"/>
      <c r="F196" s="159"/>
      <c r="H196" s="159"/>
    </row>
    <row r="197" spans="1:8" ht="13.8">
      <c r="A197" s="162" t="s">
        <v>91</v>
      </c>
      <c r="B197" s="62"/>
      <c r="C197" s="62"/>
      <c r="D197" s="81"/>
      <c r="E197" s="62"/>
      <c r="F197" s="159"/>
      <c r="G197" s="62"/>
      <c r="H197" s="159"/>
    </row>
    <row r="198" spans="1:8" ht="13.8">
      <c r="A198" s="160" t="s">
        <v>423</v>
      </c>
      <c r="B198" s="62"/>
      <c r="C198" s="161" t="s">
        <v>73</v>
      </c>
      <c r="D198" s="81"/>
      <c r="E198" s="100">
        <v>10.93</v>
      </c>
      <c r="F198" s="159"/>
      <c r="G198" s="154">
        <v>11.709999999999999</v>
      </c>
      <c r="H198" s="159">
        <f t="shared" ref="H198:H203" si="5">ROUND(D171*G198,2)</f>
        <v>114804.84</v>
      </c>
    </row>
    <row r="199" spans="1:8" ht="13.8">
      <c r="A199" s="160" t="s">
        <v>424</v>
      </c>
      <c r="B199" s="62"/>
      <c r="C199" s="161" t="s">
        <v>72</v>
      </c>
      <c r="D199" s="81"/>
      <c r="E199" s="100">
        <v>13.43</v>
      </c>
      <c r="F199" s="159"/>
      <c r="G199" s="154">
        <v>14.38</v>
      </c>
      <c r="H199" s="159">
        <f t="shared" si="5"/>
        <v>18463.919999999998</v>
      </c>
    </row>
    <row r="200" spans="1:8" ht="13.8">
      <c r="A200" s="160" t="s">
        <v>425</v>
      </c>
      <c r="B200" s="62"/>
      <c r="C200" s="161" t="s">
        <v>29</v>
      </c>
      <c r="D200" s="81"/>
      <c r="E200" s="100">
        <v>12.9</v>
      </c>
      <c r="F200" s="159"/>
      <c r="G200" s="154">
        <v>13.82</v>
      </c>
      <c r="H200" s="159">
        <f t="shared" si="5"/>
        <v>98674.8</v>
      </c>
    </row>
    <row r="201" spans="1:8" ht="13.8">
      <c r="A201" s="160" t="s">
        <v>426</v>
      </c>
      <c r="B201" s="62"/>
      <c r="C201" s="161" t="s">
        <v>28</v>
      </c>
      <c r="D201" s="81"/>
      <c r="E201" s="100">
        <v>15.12</v>
      </c>
      <c r="F201" s="159"/>
      <c r="G201" s="154">
        <v>16.190000000000001</v>
      </c>
      <c r="H201" s="159">
        <f t="shared" si="5"/>
        <v>68775.12</v>
      </c>
    </row>
    <row r="202" spans="1:8" ht="13.8">
      <c r="A202" s="160" t="s">
        <v>427</v>
      </c>
      <c r="B202" s="62"/>
      <c r="C202" s="161" t="s">
        <v>87</v>
      </c>
      <c r="D202" s="81"/>
      <c r="E202" s="100">
        <v>14.56</v>
      </c>
      <c r="F202" s="159"/>
      <c r="G202" s="154">
        <v>15.59</v>
      </c>
      <c r="H202" s="159">
        <f t="shared" si="5"/>
        <v>222625.2</v>
      </c>
    </row>
    <row r="203" spans="1:8" ht="13.8">
      <c r="A203" s="160" t="s">
        <v>428</v>
      </c>
      <c r="B203" s="62"/>
      <c r="C203" s="161" t="s">
        <v>41</v>
      </c>
      <c r="D203" s="81"/>
      <c r="E203" s="100">
        <v>17.04</v>
      </c>
      <c r="F203" s="159"/>
      <c r="G203" s="154">
        <v>18.25</v>
      </c>
      <c r="H203" s="159">
        <f t="shared" si="5"/>
        <v>252507</v>
      </c>
    </row>
    <row r="204" spans="1:8" ht="13.8">
      <c r="B204" s="62"/>
      <c r="C204" s="62"/>
      <c r="D204" s="81"/>
      <c r="F204" s="159"/>
      <c r="G204" s="62"/>
      <c r="H204" s="159"/>
    </row>
    <row r="205" spans="1:8" ht="13.8">
      <c r="A205" s="160" t="s">
        <v>429</v>
      </c>
      <c r="B205" s="62"/>
      <c r="C205" s="161" t="s">
        <v>74</v>
      </c>
      <c r="D205" s="81"/>
      <c r="E205" s="100">
        <v>11.96</v>
      </c>
      <c r="F205" s="159"/>
      <c r="G205" s="154">
        <v>12.81</v>
      </c>
      <c r="H205" s="159">
        <f>ROUND(D178*G205,2)</f>
        <v>858218.76</v>
      </c>
    </row>
    <row r="206" spans="1:8" ht="13.8">
      <c r="A206" s="104"/>
      <c r="B206" s="62"/>
      <c r="C206" s="161"/>
      <c r="D206" s="81"/>
      <c r="E206" s="100"/>
      <c r="F206" s="159"/>
      <c r="G206" s="85"/>
      <c r="H206" s="159"/>
    </row>
    <row r="207" spans="1:8" ht="13.8">
      <c r="A207" s="162" t="s">
        <v>92</v>
      </c>
      <c r="B207" s="62"/>
      <c r="C207" s="62"/>
      <c r="D207" s="81"/>
      <c r="E207" s="62"/>
      <c r="F207" s="159"/>
      <c r="G207" s="62"/>
      <c r="H207" s="159"/>
    </row>
    <row r="208" spans="1:8" ht="13.8">
      <c r="A208" s="157" t="s">
        <v>153</v>
      </c>
      <c r="B208" s="62"/>
      <c r="C208" s="161" t="s">
        <v>27</v>
      </c>
      <c r="D208" s="81">
        <v>12</v>
      </c>
      <c r="E208" s="100">
        <v>3.81</v>
      </c>
      <c r="F208" s="159">
        <f>ROUND(D208*E208,2)</f>
        <v>45.72</v>
      </c>
      <c r="G208" s="154">
        <v>4.09</v>
      </c>
      <c r="H208" s="159">
        <f>ROUND(D208*G208,2)</f>
        <v>49.08</v>
      </c>
    </row>
    <row r="209" spans="1:8" ht="13.8">
      <c r="A209" s="160" t="s">
        <v>154</v>
      </c>
      <c r="B209" s="62"/>
      <c r="C209" s="161" t="s">
        <v>40</v>
      </c>
      <c r="D209" s="81">
        <v>2484</v>
      </c>
      <c r="E209" s="100">
        <v>5.05</v>
      </c>
      <c r="F209" s="159">
        <f>ROUND(D209*E209,2)</f>
        <v>12544.2</v>
      </c>
      <c r="G209" s="154">
        <v>5.41</v>
      </c>
      <c r="H209" s="159">
        <f>ROUND(D209*G209,2)</f>
        <v>13438.44</v>
      </c>
    </row>
    <row r="210" spans="1:8" ht="13.8">
      <c r="A210" s="160" t="s">
        <v>155</v>
      </c>
      <c r="B210" s="62"/>
      <c r="C210" s="161" t="s">
        <v>53</v>
      </c>
      <c r="D210" s="81">
        <v>276</v>
      </c>
      <c r="E210" s="100">
        <v>7.51</v>
      </c>
      <c r="F210" s="159">
        <f>ROUND(D210*E210,2)</f>
        <v>2072.7600000000002</v>
      </c>
      <c r="G210" s="154">
        <v>8.0299999999999994</v>
      </c>
      <c r="H210" s="159">
        <f>ROUND(D210*G210,2)</f>
        <v>2216.2800000000002</v>
      </c>
    </row>
    <row r="211" spans="1:8" ht="13.8">
      <c r="A211" s="160" t="s">
        <v>156</v>
      </c>
      <c r="B211" s="62"/>
      <c r="C211" s="161" t="s">
        <v>71</v>
      </c>
      <c r="D211" s="81">
        <v>24</v>
      </c>
      <c r="E211" s="100">
        <v>10.02</v>
      </c>
      <c r="F211" s="159">
        <f>ROUND(D211*E211,2)</f>
        <v>240.48</v>
      </c>
      <c r="G211" s="154">
        <v>10.74</v>
      </c>
      <c r="H211" s="159">
        <f>ROUND(D211*G211,2)</f>
        <v>257.76</v>
      </c>
    </row>
    <row r="212" spans="1:8" ht="13.8">
      <c r="D212" s="81"/>
      <c r="F212" s="159"/>
      <c r="G212" s="62"/>
      <c r="H212" s="159"/>
    </row>
    <row r="213" spans="1:8" ht="13.8">
      <c r="A213" s="155" t="s">
        <v>317</v>
      </c>
      <c r="B213" s="62"/>
      <c r="C213" s="71"/>
      <c r="D213" s="81"/>
      <c r="E213" s="153"/>
      <c r="F213" s="159"/>
      <c r="G213" s="62"/>
      <c r="H213" s="159"/>
    </row>
    <row r="214" spans="1:8" ht="13.8">
      <c r="A214" s="162" t="s">
        <v>93</v>
      </c>
      <c r="B214" s="62"/>
      <c r="C214" s="62"/>
      <c r="D214" s="81"/>
      <c r="E214" s="62"/>
      <c r="F214" s="159"/>
      <c r="G214" s="62"/>
      <c r="H214" s="159"/>
    </row>
    <row r="215" spans="1:8" ht="13.8">
      <c r="A215" s="160" t="s">
        <v>150</v>
      </c>
      <c r="B215" s="62"/>
      <c r="C215" s="161" t="s">
        <v>36</v>
      </c>
      <c r="D215" s="81">
        <v>240</v>
      </c>
      <c r="E215" s="100">
        <v>31.57</v>
      </c>
      <c r="F215" s="159">
        <f>ROUND(D215*E215,2)</f>
        <v>7576.8</v>
      </c>
      <c r="G215" s="154">
        <v>33.81</v>
      </c>
      <c r="H215" s="159">
        <f>ROUND(D215*G215,2)</f>
        <v>8114.4</v>
      </c>
    </row>
    <row r="216" spans="1:8" ht="13.8">
      <c r="A216" s="160" t="s">
        <v>151</v>
      </c>
      <c r="B216" s="62"/>
      <c r="C216" s="161" t="s">
        <v>47</v>
      </c>
      <c r="D216" s="81">
        <v>3372</v>
      </c>
      <c r="E216" s="100">
        <v>37.270000000000003</v>
      </c>
      <c r="F216" s="159">
        <f>ROUND(D216*E216,2)</f>
        <v>125674.44</v>
      </c>
      <c r="G216" s="154">
        <v>39.909999999999997</v>
      </c>
      <c r="H216" s="159">
        <f>ROUND(D216*G216,2)</f>
        <v>134576.51999999999</v>
      </c>
    </row>
    <row r="217" spans="1:8" ht="13.8">
      <c r="A217" s="160" t="s">
        <v>152</v>
      </c>
      <c r="B217" s="62"/>
      <c r="C217" s="161" t="s">
        <v>31</v>
      </c>
      <c r="D217" s="81">
        <v>504</v>
      </c>
      <c r="E217" s="100">
        <v>62.05</v>
      </c>
      <c r="F217" s="159">
        <f>ROUND(D217*E217,2)</f>
        <v>31273.200000000001</v>
      </c>
      <c r="G217" s="154">
        <v>66.45</v>
      </c>
      <c r="H217" s="159">
        <f>ROUND(D217*G217,2)</f>
        <v>33490.800000000003</v>
      </c>
    </row>
    <row r="218" spans="1:8" ht="13.8">
      <c r="B218" s="62"/>
      <c r="C218" s="161"/>
      <c r="D218" s="81"/>
      <c r="E218" s="100"/>
      <c r="F218" s="159"/>
      <c r="G218" s="100"/>
      <c r="H218" s="159"/>
    </row>
    <row r="219" spans="1:8" ht="13.8">
      <c r="A219" s="157" t="s">
        <v>431</v>
      </c>
      <c r="B219" s="62"/>
      <c r="C219" s="161" t="s">
        <v>38</v>
      </c>
      <c r="D219" s="81">
        <v>708</v>
      </c>
      <c r="E219" s="100">
        <v>17.79</v>
      </c>
      <c r="F219" s="159">
        <f>ROUND(D219*E219,2)</f>
        <v>12595.32</v>
      </c>
      <c r="G219" s="100"/>
      <c r="H219" s="159"/>
    </row>
    <row r="220" spans="1:8" ht="13.8">
      <c r="A220" s="160" t="s">
        <v>432</v>
      </c>
      <c r="B220" s="62"/>
      <c r="C220" s="161" t="s">
        <v>35</v>
      </c>
      <c r="D220" s="81">
        <v>2304</v>
      </c>
      <c r="E220" s="100">
        <v>31.76</v>
      </c>
      <c r="F220" s="159">
        <f>ROUND(D220*E220,2)</f>
        <v>73175.039999999994</v>
      </c>
      <c r="G220" s="100"/>
      <c r="H220" s="159"/>
    </row>
    <row r="221" spans="1:8" ht="13.8">
      <c r="A221" s="160" t="s">
        <v>433</v>
      </c>
      <c r="B221" s="62"/>
      <c r="C221" s="161" t="s">
        <v>33</v>
      </c>
      <c r="D221" s="81">
        <v>480</v>
      </c>
      <c r="E221" s="100">
        <v>51.71</v>
      </c>
      <c r="F221" s="159">
        <f>ROUND(D221*E221,2)</f>
        <v>24820.799999999999</v>
      </c>
      <c r="G221" s="100"/>
      <c r="H221" s="159"/>
    </row>
    <row r="222" spans="1:8" ht="13.8">
      <c r="A222" s="160" t="s">
        <v>434</v>
      </c>
      <c r="B222" s="62"/>
      <c r="C222" s="161" t="s">
        <v>30</v>
      </c>
      <c r="D222" s="81">
        <v>1572</v>
      </c>
      <c r="E222" s="100">
        <v>65.67</v>
      </c>
      <c r="F222" s="159">
        <f>ROUND(D222*E222,2)</f>
        <v>103233.24</v>
      </c>
      <c r="G222" s="100"/>
      <c r="H222" s="159"/>
    </row>
    <row r="223" spans="1:8" ht="13.8">
      <c r="A223" s="145"/>
      <c r="B223" s="62"/>
      <c r="C223" s="161"/>
      <c r="D223" s="81"/>
      <c r="E223" s="100"/>
      <c r="F223" s="159"/>
      <c r="G223" s="100"/>
      <c r="H223" s="159"/>
    </row>
    <row r="224" spans="1:8" ht="13.8">
      <c r="A224" s="156" t="s">
        <v>90</v>
      </c>
      <c r="B224" s="62"/>
      <c r="C224" s="161"/>
      <c r="D224" s="81"/>
      <c r="E224" s="62"/>
      <c r="F224" s="159"/>
      <c r="G224" s="100"/>
      <c r="H224" s="159"/>
    </row>
    <row r="225" spans="1:8" ht="13.8">
      <c r="A225" s="160" t="s">
        <v>435</v>
      </c>
      <c r="B225" s="62"/>
      <c r="C225" s="161" t="s">
        <v>54</v>
      </c>
      <c r="D225" s="81">
        <v>24</v>
      </c>
      <c r="E225" s="100">
        <v>15.88</v>
      </c>
      <c r="F225" s="159">
        <f>ROUND(D225*E225,2)</f>
        <v>381.12</v>
      </c>
      <c r="G225" s="100"/>
      <c r="H225" s="159"/>
    </row>
    <row r="226" spans="1:8" ht="13.8">
      <c r="A226" s="157" t="s">
        <v>436</v>
      </c>
      <c r="B226" s="62"/>
      <c r="C226" s="161" t="s">
        <v>55</v>
      </c>
      <c r="D226" s="81">
        <v>2880</v>
      </c>
      <c r="E226" s="100">
        <v>23.33</v>
      </c>
      <c r="F226" s="159">
        <f>ROUND(D226*E226,2)</f>
        <v>67190.399999999994</v>
      </c>
      <c r="G226" s="100"/>
      <c r="H226" s="159"/>
    </row>
    <row r="227" spans="1:8" ht="13.8">
      <c r="A227" s="104"/>
      <c r="B227" s="62"/>
      <c r="C227" s="161"/>
      <c r="D227" s="81"/>
      <c r="E227" s="62"/>
      <c r="F227" s="159"/>
      <c r="G227" s="100"/>
      <c r="H227" s="159"/>
    </row>
    <row r="228" spans="1:8" ht="13.8">
      <c r="A228" s="157" t="s">
        <v>437</v>
      </c>
      <c r="B228" s="62"/>
      <c r="C228" s="161" t="s">
        <v>56</v>
      </c>
      <c r="D228" s="81">
        <v>10236</v>
      </c>
      <c r="E228" s="100">
        <v>11.37</v>
      </c>
      <c r="F228" s="159">
        <f>ROUND(D228*E228,2)</f>
        <v>116383.32</v>
      </c>
      <c r="G228" s="100"/>
      <c r="H228" s="159"/>
    </row>
    <row r="229" spans="1:8" ht="13.8">
      <c r="A229" s="104"/>
      <c r="B229" s="62"/>
      <c r="C229" s="161"/>
      <c r="D229" s="81"/>
      <c r="E229" s="100"/>
      <c r="F229" s="159"/>
      <c r="G229" s="100"/>
      <c r="H229" s="159"/>
    </row>
    <row r="230" spans="1:8" ht="13.8">
      <c r="A230" s="160" t="s">
        <v>438</v>
      </c>
      <c r="B230" s="62"/>
      <c r="C230" s="161" t="s">
        <v>61</v>
      </c>
      <c r="D230" s="81">
        <v>348</v>
      </c>
      <c r="E230" s="100">
        <v>34.31</v>
      </c>
      <c r="F230" s="159">
        <f>ROUND(D230*E230,2)</f>
        <v>11939.88</v>
      </c>
      <c r="G230" s="100"/>
      <c r="H230" s="159"/>
    </row>
    <row r="231" spans="1:8" ht="13.8">
      <c r="A231" s="160" t="s">
        <v>439</v>
      </c>
      <c r="B231" s="62"/>
      <c r="C231" s="161" t="s">
        <v>79</v>
      </c>
      <c r="D231" s="81">
        <v>1176</v>
      </c>
      <c r="E231" s="100">
        <v>34.54</v>
      </c>
      <c r="F231" s="159">
        <f>ROUND(D231*E231,2)</f>
        <v>40619.040000000001</v>
      </c>
      <c r="G231" s="100"/>
      <c r="H231" s="159"/>
    </row>
    <row r="232" spans="1:8" ht="13.8">
      <c r="A232" s="145"/>
      <c r="B232" s="62"/>
      <c r="C232" s="161"/>
      <c r="D232" s="62"/>
      <c r="E232" s="100"/>
      <c r="F232" s="119"/>
      <c r="G232" s="100"/>
      <c r="H232" s="119"/>
    </row>
    <row r="233" spans="1:8" s="62" customFormat="1" ht="13.8">
      <c r="A233" s="149" t="s">
        <v>171</v>
      </c>
      <c r="H233" s="8" t="s">
        <v>174</v>
      </c>
    </row>
    <row r="234" spans="1:8" s="62" customFormat="1" ht="13.8">
      <c r="A234" s="113" t="s">
        <v>172</v>
      </c>
      <c r="H234" s="8" t="s">
        <v>539</v>
      </c>
    </row>
    <row r="235" spans="1:8" s="62" customFormat="1" ht="13.8">
      <c r="A235" s="113" t="s">
        <v>170</v>
      </c>
      <c r="H235" s="9" t="s">
        <v>191</v>
      </c>
    </row>
    <row r="236" spans="1:8" s="62" customFormat="1" ht="13.8">
      <c r="A236" s="87"/>
    </row>
    <row r="237" spans="1:8" s="62" customFormat="1" ht="13.8">
      <c r="A237" s="65"/>
      <c r="B237" s="66"/>
      <c r="C237" s="67"/>
      <c r="D237" s="67"/>
      <c r="E237" s="67"/>
      <c r="F237" s="69" t="s">
        <v>112</v>
      </c>
      <c r="G237" s="67"/>
      <c r="H237" s="67" t="s">
        <v>112</v>
      </c>
    </row>
    <row r="238" spans="1:8" s="62" customFormat="1" ht="13.8">
      <c r="A238" s="70"/>
      <c r="C238" s="71" t="s">
        <v>158</v>
      </c>
      <c r="D238" s="71" t="s">
        <v>8</v>
      </c>
      <c r="E238" s="71" t="s">
        <v>113</v>
      </c>
      <c r="F238" s="73" t="s">
        <v>114</v>
      </c>
      <c r="G238" s="71" t="s">
        <v>251</v>
      </c>
      <c r="H238" s="71" t="s">
        <v>114</v>
      </c>
    </row>
    <row r="239" spans="1:8" s="62" customFormat="1" ht="13.8">
      <c r="A239" s="74"/>
      <c r="B239" s="75"/>
      <c r="C239" s="76" t="s">
        <v>159</v>
      </c>
      <c r="D239" s="151" t="s">
        <v>13</v>
      </c>
      <c r="E239" s="76" t="s">
        <v>18</v>
      </c>
      <c r="F239" s="78" t="s">
        <v>115</v>
      </c>
      <c r="G239" s="76" t="s">
        <v>18</v>
      </c>
      <c r="H239" s="76" t="s">
        <v>260</v>
      </c>
    </row>
    <row r="240" spans="1:8">
      <c r="A240" s="21" t="s">
        <v>243</v>
      </c>
    </row>
    <row r="241" spans="1:8" ht="13.8">
      <c r="A241" s="155" t="s">
        <v>343</v>
      </c>
    </row>
    <row r="242" spans="1:8" ht="13.8">
      <c r="A242" s="162" t="s">
        <v>316</v>
      </c>
    </row>
    <row r="243" spans="1:8" ht="13.8">
      <c r="A243" s="157" t="s">
        <v>440</v>
      </c>
      <c r="B243" s="62"/>
      <c r="C243" s="161" t="s">
        <v>38</v>
      </c>
      <c r="D243" s="81"/>
      <c r="E243" s="100">
        <v>17.79</v>
      </c>
      <c r="F243" s="159"/>
      <c r="G243" s="154">
        <v>19.05</v>
      </c>
      <c r="H243" s="159">
        <f>ROUND(D219*G243,2)</f>
        <v>13487.4</v>
      </c>
    </row>
    <row r="244" spans="1:8" ht="13.8">
      <c r="A244" s="160" t="s">
        <v>441</v>
      </c>
      <c r="B244" s="62"/>
      <c r="C244" s="161" t="s">
        <v>49</v>
      </c>
      <c r="D244" s="81"/>
      <c r="E244" s="100">
        <v>24.95</v>
      </c>
      <c r="F244" s="159"/>
      <c r="G244" s="154">
        <v>26.72</v>
      </c>
      <c r="H244" s="159">
        <f>ROUND(D110*G244,2)</f>
        <v>99719.039999999994</v>
      </c>
    </row>
    <row r="245" spans="1:8" ht="13.8">
      <c r="A245" s="160" t="s">
        <v>442</v>
      </c>
      <c r="B245" s="62"/>
      <c r="C245" s="161" t="s">
        <v>33</v>
      </c>
      <c r="D245" s="81"/>
      <c r="E245" s="100">
        <v>51.71</v>
      </c>
      <c r="F245" s="159"/>
      <c r="G245" s="154">
        <v>55.38</v>
      </c>
      <c r="H245" s="159">
        <f>ROUND(D221*G245,2)</f>
        <v>26582.400000000001</v>
      </c>
    </row>
    <row r="246" spans="1:8" ht="13.8">
      <c r="A246" s="160" t="s">
        <v>443</v>
      </c>
      <c r="B246" s="62"/>
      <c r="C246" s="161" t="s">
        <v>35</v>
      </c>
      <c r="D246" s="81"/>
      <c r="E246" s="100">
        <v>31.76</v>
      </c>
      <c r="F246" s="159"/>
      <c r="G246" s="154">
        <v>34.01</v>
      </c>
      <c r="H246" s="159">
        <f>ROUND(D220*G246,2)</f>
        <v>78359.039999999994</v>
      </c>
    </row>
    <row r="247" spans="1:8" ht="13.8">
      <c r="A247" s="160" t="s">
        <v>444</v>
      </c>
      <c r="B247" s="62"/>
      <c r="C247" s="161" t="s">
        <v>46</v>
      </c>
      <c r="D247" s="81"/>
      <c r="E247" s="100">
        <v>39.14</v>
      </c>
      <c r="F247" s="159"/>
      <c r="G247" s="154">
        <v>41.92</v>
      </c>
      <c r="H247" s="159">
        <f>ROUND(D111*G247,2)</f>
        <v>360679.67999999999</v>
      </c>
    </row>
    <row r="248" spans="1:8" ht="13.8">
      <c r="A248" s="160" t="s">
        <v>445</v>
      </c>
      <c r="B248" s="62"/>
      <c r="C248" s="161" t="s">
        <v>30</v>
      </c>
      <c r="D248" s="81"/>
      <c r="E248" s="100">
        <v>65.67</v>
      </c>
      <c r="F248" s="159"/>
      <c r="G248" s="154">
        <v>70.33</v>
      </c>
      <c r="H248" s="159">
        <f>ROUND(D222*G248,2)</f>
        <v>110558.76</v>
      </c>
    </row>
    <row r="249" spans="1:8" ht="13.8">
      <c r="A249" s="21"/>
      <c r="D249" s="81"/>
      <c r="F249" s="159"/>
      <c r="H249" s="159"/>
    </row>
    <row r="250" spans="1:8" ht="13.8">
      <c r="A250" s="156" t="s">
        <v>90</v>
      </c>
      <c r="B250" s="62"/>
      <c r="C250" s="62"/>
      <c r="D250" s="81"/>
      <c r="F250" s="159"/>
      <c r="G250" s="62"/>
      <c r="H250" s="159"/>
    </row>
    <row r="251" spans="1:8" ht="13.8">
      <c r="A251" s="160" t="s">
        <v>446</v>
      </c>
      <c r="B251" s="62"/>
      <c r="C251" s="161" t="s">
        <v>54</v>
      </c>
      <c r="D251" s="81"/>
      <c r="E251" s="100">
        <v>15.88</v>
      </c>
      <c r="F251" s="159"/>
      <c r="G251" s="154">
        <v>17.02</v>
      </c>
      <c r="H251" s="159">
        <f>ROUND(D225*G251,2)</f>
        <v>408.48</v>
      </c>
    </row>
    <row r="252" spans="1:8" ht="13.8">
      <c r="A252" s="157" t="s">
        <v>447</v>
      </c>
      <c r="B252" s="62"/>
      <c r="C252" s="161" t="s">
        <v>55</v>
      </c>
      <c r="D252" s="81"/>
      <c r="E252" s="100">
        <v>23.33</v>
      </c>
      <c r="F252" s="159"/>
      <c r="G252" s="154">
        <v>24.98</v>
      </c>
      <c r="H252" s="159">
        <f>ROUND(D226*G252,2)</f>
        <v>71942.399999999994</v>
      </c>
    </row>
    <row r="253" spans="1:8" ht="13.8">
      <c r="A253" s="160" t="s">
        <v>448</v>
      </c>
      <c r="B253" s="62"/>
      <c r="C253" s="161" t="s">
        <v>59</v>
      </c>
      <c r="D253" s="81"/>
      <c r="E253" s="100">
        <v>17.43</v>
      </c>
      <c r="F253" s="159"/>
      <c r="G253" s="154">
        <v>18.670000000000002</v>
      </c>
      <c r="H253" s="159">
        <f>ROUND(D58*G253,2)</f>
        <v>14562.6</v>
      </c>
    </row>
    <row r="254" spans="1:8" ht="13.8">
      <c r="A254" s="160" t="s">
        <v>449</v>
      </c>
      <c r="B254" s="62"/>
      <c r="C254" s="161" t="s">
        <v>60</v>
      </c>
      <c r="D254" s="81"/>
      <c r="E254" s="100">
        <v>24.76</v>
      </c>
      <c r="F254" s="159"/>
      <c r="G254" s="154">
        <v>26.52</v>
      </c>
      <c r="H254" s="159">
        <f>ROUND(D59*G254,2)</f>
        <v>42007.68</v>
      </c>
    </row>
    <row r="255" spans="1:8" ht="13.8">
      <c r="A255" s="160" t="s">
        <v>450</v>
      </c>
      <c r="B255" s="62"/>
      <c r="C255" s="161" t="s">
        <v>77</v>
      </c>
      <c r="D255" s="81"/>
      <c r="E255" s="100">
        <v>17.79</v>
      </c>
      <c r="F255" s="159"/>
      <c r="G255" s="154">
        <v>19.05</v>
      </c>
      <c r="H255" s="159">
        <f>ROUND(D60*G255,2)</f>
        <v>120243.6</v>
      </c>
    </row>
    <row r="256" spans="1:8" ht="13.8">
      <c r="A256" s="160" t="s">
        <v>451</v>
      </c>
      <c r="B256" s="62"/>
      <c r="C256" s="161" t="s">
        <v>78</v>
      </c>
      <c r="D256" s="81"/>
      <c r="E256" s="100">
        <v>25.25</v>
      </c>
      <c r="F256" s="159"/>
      <c r="G256" s="154">
        <v>27.04</v>
      </c>
      <c r="H256" s="159">
        <f>ROUND(D61*G256,2)</f>
        <v>403004.15999999997</v>
      </c>
    </row>
    <row r="257" spans="1:8" ht="13.8">
      <c r="B257" s="62"/>
      <c r="C257" s="62"/>
      <c r="D257" s="81"/>
      <c r="F257" s="159"/>
      <c r="G257" s="62"/>
      <c r="H257" s="159"/>
    </row>
    <row r="258" spans="1:8" ht="13.8">
      <c r="A258" s="157" t="s">
        <v>452</v>
      </c>
      <c r="B258" s="62"/>
      <c r="C258" s="161" t="s">
        <v>56</v>
      </c>
      <c r="D258" s="81"/>
      <c r="E258" s="100">
        <v>11.37</v>
      </c>
      <c r="F258" s="159"/>
      <c r="G258" s="154">
        <v>12.18</v>
      </c>
      <c r="H258" s="159">
        <f>ROUND(D228*G258,2)</f>
        <v>124674.48</v>
      </c>
    </row>
    <row r="259" spans="1:8" ht="13.8">
      <c r="B259" s="62"/>
      <c r="C259" s="161"/>
      <c r="D259" s="81"/>
      <c r="F259" s="159"/>
      <c r="G259" s="62"/>
      <c r="H259" s="159"/>
    </row>
    <row r="260" spans="1:8" ht="13.8">
      <c r="A260" s="160" t="s">
        <v>453</v>
      </c>
      <c r="B260" s="62"/>
      <c r="C260" s="161" t="s">
        <v>61</v>
      </c>
      <c r="D260" s="81"/>
      <c r="E260" s="100">
        <v>34.31</v>
      </c>
      <c r="F260" s="159"/>
      <c r="G260" s="154">
        <v>36.74</v>
      </c>
      <c r="H260" s="159">
        <f>ROUND(D230*G260,2)</f>
        <v>12785.52</v>
      </c>
    </row>
    <row r="261" spans="1:8" ht="13.8">
      <c r="A261" s="160" t="s">
        <v>454</v>
      </c>
      <c r="B261" s="62"/>
      <c r="C261" s="161" t="s">
        <v>79</v>
      </c>
      <c r="D261" s="81"/>
      <c r="E261" s="100">
        <v>34.54</v>
      </c>
      <c r="F261" s="159"/>
      <c r="G261" s="154">
        <v>36.99</v>
      </c>
      <c r="H261" s="159">
        <f>ROUND(D231*G261,2)</f>
        <v>43500.24</v>
      </c>
    </row>
    <row r="262" spans="1:8" ht="13.8">
      <c r="A262" s="104"/>
      <c r="B262" s="62"/>
      <c r="C262" s="62"/>
      <c r="D262" s="81"/>
      <c r="F262" s="159"/>
      <c r="H262" s="159"/>
    </row>
    <row r="263" spans="1:8" ht="13.8">
      <c r="A263" s="160" t="s">
        <v>455</v>
      </c>
      <c r="B263" s="62"/>
      <c r="C263" s="161" t="s">
        <v>63</v>
      </c>
      <c r="D263" s="81"/>
      <c r="E263" s="100">
        <v>12.84</v>
      </c>
      <c r="F263" s="159"/>
      <c r="G263" s="154">
        <v>13.75</v>
      </c>
      <c r="H263" s="159">
        <f>ROUND(D55*G263,2)</f>
        <v>261360</v>
      </c>
    </row>
    <row r="264" spans="1:8" ht="13.8">
      <c r="A264" s="160" t="s">
        <v>456</v>
      </c>
      <c r="B264" s="62"/>
      <c r="C264" s="161" t="s">
        <v>81</v>
      </c>
      <c r="D264" s="81"/>
      <c r="E264" s="100">
        <v>13.07</v>
      </c>
      <c r="F264" s="159"/>
      <c r="G264" s="154">
        <v>14</v>
      </c>
      <c r="H264" s="159">
        <f>ROUND(D56*G264,2)</f>
        <v>739536</v>
      </c>
    </row>
    <row r="265" spans="1:8" ht="13.8">
      <c r="A265" s="21"/>
      <c r="D265" s="81"/>
      <c r="F265" s="159"/>
      <c r="H265" s="159"/>
    </row>
    <row r="266" spans="1:8" ht="13.8">
      <c r="B266" s="62"/>
      <c r="C266" s="62"/>
      <c r="D266" s="81"/>
      <c r="F266" s="159"/>
      <c r="G266" s="82"/>
      <c r="H266" s="159"/>
    </row>
    <row r="267" spans="1:8" ht="13.8">
      <c r="A267" s="160" t="s">
        <v>457</v>
      </c>
      <c r="B267" s="62"/>
      <c r="C267" s="161" t="s">
        <v>99</v>
      </c>
      <c r="D267" s="81"/>
      <c r="E267" s="100">
        <v>17.36</v>
      </c>
      <c r="F267" s="159"/>
      <c r="G267" s="154">
        <v>18.59</v>
      </c>
      <c r="H267" s="159">
        <f t="shared" ref="H267:H274" si="6">ROUND(D66*G267,2)</f>
        <v>892.32</v>
      </c>
    </row>
    <row r="268" spans="1:8" ht="13.8">
      <c r="A268" s="160" t="s">
        <v>458</v>
      </c>
      <c r="B268" s="62"/>
      <c r="C268" s="161" t="s">
        <v>64</v>
      </c>
      <c r="D268" s="81"/>
      <c r="E268" s="100">
        <v>19.600000000000001</v>
      </c>
      <c r="F268" s="159"/>
      <c r="G268" s="154">
        <v>20.99</v>
      </c>
      <c r="H268" s="159">
        <f t="shared" si="6"/>
        <v>1237234.56</v>
      </c>
    </row>
    <row r="269" spans="1:8" ht="13.8">
      <c r="A269" s="160" t="s">
        <v>459</v>
      </c>
      <c r="B269" s="62"/>
      <c r="C269" s="161" t="s">
        <v>98</v>
      </c>
      <c r="D269" s="81"/>
      <c r="E269" s="100">
        <v>17.14</v>
      </c>
      <c r="F269" s="159"/>
      <c r="G269" s="154">
        <v>18.36</v>
      </c>
      <c r="H269" s="159">
        <f t="shared" si="6"/>
        <v>3965.76</v>
      </c>
    </row>
    <row r="270" spans="1:8" ht="13.8">
      <c r="A270" s="160" t="s">
        <v>460</v>
      </c>
      <c r="B270" s="62"/>
      <c r="C270" s="161" t="s">
        <v>82</v>
      </c>
      <c r="D270" s="81"/>
      <c r="E270" s="100">
        <v>24.09</v>
      </c>
      <c r="F270" s="159"/>
      <c r="G270" s="154">
        <v>25.8</v>
      </c>
      <c r="H270" s="159">
        <f t="shared" si="6"/>
        <v>338083.2</v>
      </c>
    </row>
    <row r="271" spans="1:8" ht="13.8">
      <c r="A271" s="160" t="s">
        <v>461</v>
      </c>
      <c r="B271" s="62"/>
      <c r="C271" s="161" t="s">
        <v>88</v>
      </c>
      <c r="D271" s="81"/>
      <c r="E271" s="100">
        <v>20.04</v>
      </c>
      <c r="F271" s="159"/>
      <c r="G271" s="154">
        <v>21.46</v>
      </c>
      <c r="H271" s="159">
        <f t="shared" si="6"/>
        <v>8240.64</v>
      </c>
    </row>
    <row r="272" spans="1:8" ht="13.8">
      <c r="A272" s="160" t="s">
        <v>462</v>
      </c>
      <c r="B272" s="62"/>
      <c r="C272" s="161" t="s">
        <v>44</v>
      </c>
      <c r="D272" s="81"/>
      <c r="E272" s="100">
        <v>31.05</v>
      </c>
      <c r="F272" s="159"/>
      <c r="G272" s="154">
        <v>33.25</v>
      </c>
      <c r="H272" s="159">
        <f t="shared" si="6"/>
        <v>602091</v>
      </c>
    </row>
    <row r="273" spans="1:8" ht="13.8">
      <c r="A273" s="160" t="s">
        <v>463</v>
      </c>
      <c r="B273" s="62"/>
      <c r="C273" s="161" t="s">
        <v>96</v>
      </c>
      <c r="D273" s="81"/>
      <c r="E273" s="100">
        <v>24.29</v>
      </c>
      <c r="F273" s="159"/>
      <c r="G273" s="154">
        <v>26.01</v>
      </c>
      <c r="H273" s="159">
        <f t="shared" si="6"/>
        <v>11860.56</v>
      </c>
    </row>
    <row r="274" spans="1:8" ht="13.8">
      <c r="A274" s="160" t="s">
        <v>464</v>
      </c>
      <c r="B274" s="62"/>
      <c r="C274" s="161" t="s">
        <v>68</v>
      </c>
      <c r="D274" s="81"/>
      <c r="E274" s="100">
        <v>38.26</v>
      </c>
      <c r="F274" s="159"/>
      <c r="G274" s="154">
        <v>40.97</v>
      </c>
      <c r="H274" s="159">
        <f t="shared" si="6"/>
        <v>464108.16</v>
      </c>
    </row>
    <row r="275" spans="1:8" ht="13.8">
      <c r="A275" s="145"/>
      <c r="B275" s="62"/>
      <c r="C275" s="161"/>
      <c r="D275" s="81"/>
      <c r="E275" s="100"/>
      <c r="F275" s="159"/>
      <c r="G275" s="85"/>
      <c r="H275" s="159"/>
    </row>
    <row r="276" spans="1:8" ht="13.8">
      <c r="A276" s="157" t="s">
        <v>465</v>
      </c>
      <c r="B276" s="62"/>
      <c r="C276" s="161" t="s">
        <v>85</v>
      </c>
      <c r="D276" s="81"/>
      <c r="E276" s="100">
        <v>25.05</v>
      </c>
      <c r="F276" s="159"/>
      <c r="G276" s="154">
        <v>26.83</v>
      </c>
      <c r="H276" s="159">
        <f>ROUND(D75*G276,2)</f>
        <v>0</v>
      </c>
    </row>
    <row r="277" spans="1:8" ht="13.8">
      <c r="A277" s="157" t="s">
        <v>466</v>
      </c>
      <c r="B277" s="62"/>
      <c r="C277" s="161" t="s">
        <v>86</v>
      </c>
      <c r="D277" s="81"/>
      <c r="E277" s="100">
        <v>26.13</v>
      </c>
      <c r="F277" s="159"/>
      <c r="G277" s="154">
        <v>27.98</v>
      </c>
      <c r="H277" s="159">
        <f>ROUND(D76*G277,2)</f>
        <v>0</v>
      </c>
    </row>
    <row r="278" spans="1:8" ht="13.8">
      <c r="A278" s="21"/>
      <c r="F278" s="159"/>
      <c r="H278" s="159"/>
    </row>
    <row r="279" spans="1:8" ht="15.6">
      <c r="B279" s="62" t="s">
        <v>157</v>
      </c>
      <c r="F279" s="57">
        <v>0</v>
      </c>
      <c r="G279" s="46"/>
      <c r="H279" s="57">
        <v>0</v>
      </c>
    </row>
    <row r="280" spans="1:8" ht="13.8">
      <c r="B280" s="97" t="s">
        <v>116</v>
      </c>
      <c r="D280" s="101"/>
      <c r="F280" s="47">
        <f>SUM(F8:F279)</f>
        <v>29517890.639999993</v>
      </c>
      <c r="G280" s="46"/>
      <c r="H280" s="47">
        <f>SUM(H8:H279)</f>
        <v>31608331.079999994</v>
      </c>
    </row>
    <row r="281" spans="1:8" ht="13.8">
      <c r="B281" s="95" t="s">
        <v>117</v>
      </c>
      <c r="D281" s="92"/>
      <c r="F281" s="48">
        <v>1</v>
      </c>
      <c r="G281" s="46"/>
      <c r="H281" s="48">
        <f>F281</f>
        <v>1</v>
      </c>
    </row>
    <row r="282" spans="1:8" s="62" customFormat="1" ht="13.8">
      <c r="A282" s="4"/>
      <c r="B282" s="97" t="s">
        <v>118</v>
      </c>
      <c r="C282" s="4"/>
      <c r="D282" s="101"/>
      <c r="E282" s="4"/>
      <c r="F282" s="47">
        <f>ROUND(F280/F281,2)</f>
        <v>29517890.640000001</v>
      </c>
      <c r="G282" s="46"/>
      <c r="H282" s="47">
        <f>ROUND(H280/H281,2)</f>
        <v>31608331.079999998</v>
      </c>
    </row>
    <row r="283" spans="1:8" s="62" customFormat="1" ht="13.8">
      <c r="A283" s="4"/>
      <c r="B283" s="97"/>
      <c r="C283" s="4"/>
      <c r="D283" s="101"/>
      <c r="E283" s="4"/>
      <c r="F283" s="47"/>
      <c r="G283" s="46"/>
      <c r="H283" s="47"/>
    </row>
    <row r="284" spans="1:8" s="62" customFormat="1" ht="13.8">
      <c r="A284" s="102"/>
      <c r="B284" s="62" t="s">
        <v>133</v>
      </c>
      <c r="F284" s="159">
        <v>-2709832.4348766999</v>
      </c>
      <c r="H284" s="159">
        <f>F284</f>
        <v>-2709832.4348766999</v>
      </c>
    </row>
    <row r="285" spans="1:8" s="62" customFormat="1" ht="13.8">
      <c r="A285" s="102"/>
      <c r="B285" s="80"/>
      <c r="F285" s="103"/>
    </row>
    <row r="286" spans="1:8" s="62" customFormat="1" ht="15.6">
      <c r="A286" s="104"/>
      <c r="B286" s="167" t="s">
        <v>129</v>
      </c>
      <c r="F286" s="168">
        <f>SUM(F282:F284)</f>
        <v>26808058.205123302</v>
      </c>
      <c r="H286" s="168">
        <f>SUM(H282:H284)</f>
        <v>28898498.645123299</v>
      </c>
    </row>
    <row r="287" spans="1:8" s="62" customFormat="1" ht="13.8">
      <c r="A287" s="104"/>
      <c r="B287" s="80"/>
      <c r="F287" s="84"/>
      <c r="H287" s="84"/>
    </row>
    <row r="288" spans="1:8" s="62" customFormat="1" ht="13.8">
      <c r="A288" s="104"/>
      <c r="B288" s="87" t="s">
        <v>213</v>
      </c>
      <c r="F288" s="159">
        <v>-226444.98</v>
      </c>
      <c r="H288" s="159">
        <f>F288</f>
        <v>-226444.98</v>
      </c>
    </row>
    <row r="289" spans="1:16" s="62" customFormat="1" ht="13.8">
      <c r="A289" s="104"/>
      <c r="B289" s="87" t="s">
        <v>214</v>
      </c>
      <c r="F289" s="159">
        <v>0</v>
      </c>
      <c r="H289" s="159">
        <f t="shared" ref="H289:H292" si="7">F289</f>
        <v>0</v>
      </c>
    </row>
    <row r="290" spans="1:16" s="62" customFormat="1" ht="13.8">
      <c r="A290" s="104"/>
      <c r="B290" s="87" t="s">
        <v>215</v>
      </c>
      <c r="F290" s="159">
        <v>2332089.5</v>
      </c>
      <c r="H290" s="159">
        <f t="shared" si="7"/>
        <v>2332089.5</v>
      </c>
    </row>
    <row r="291" spans="1:16" s="62" customFormat="1" ht="13.8">
      <c r="A291" s="104"/>
      <c r="B291" s="107" t="s">
        <v>238</v>
      </c>
      <c r="F291" s="159">
        <v>-2034.36</v>
      </c>
      <c r="H291" s="159">
        <f t="shared" si="7"/>
        <v>-2034.36</v>
      </c>
    </row>
    <row r="292" spans="1:16" s="62" customFormat="1" ht="13.8">
      <c r="A292" s="104"/>
      <c r="B292" s="87" t="s">
        <v>125</v>
      </c>
      <c r="F292" s="159">
        <f>-F284</f>
        <v>2709832.4348766999</v>
      </c>
      <c r="H292" s="159">
        <f t="shared" si="7"/>
        <v>2709832.4348766999</v>
      </c>
    </row>
    <row r="293" spans="1:16" s="62" customFormat="1" ht="13.8">
      <c r="A293" s="104"/>
      <c r="B293" s="87"/>
      <c r="F293" s="84"/>
      <c r="H293" s="84"/>
    </row>
    <row r="294" spans="1:16" s="62" customFormat="1" ht="15.6">
      <c r="A294" s="104"/>
      <c r="B294" s="105" t="s">
        <v>126</v>
      </c>
      <c r="F294" s="168">
        <f>SUM(F286:F292)</f>
        <v>31621500.800000001</v>
      </c>
      <c r="H294" s="168">
        <f>SUM(H286:H292)</f>
        <v>33711941.240000002</v>
      </c>
    </row>
    <row r="295" spans="1:16" ht="13.8">
      <c r="A295" s="112"/>
      <c r="B295" s="113" t="s">
        <v>119</v>
      </c>
      <c r="C295" s="62"/>
      <c r="D295" s="62"/>
      <c r="E295" s="62"/>
      <c r="F295" s="62"/>
      <c r="G295" s="62"/>
      <c r="H295" s="98">
        <f>H294-F294</f>
        <v>2090440.4400000013</v>
      </c>
    </row>
    <row r="296" spans="1:16" ht="13.8">
      <c r="A296" s="104"/>
      <c r="B296" s="87" t="s">
        <v>120</v>
      </c>
      <c r="C296" s="87"/>
      <c r="D296" s="62"/>
      <c r="E296" s="62"/>
      <c r="F296" s="62"/>
      <c r="G296" s="62"/>
      <c r="H296" s="89">
        <f>H295/F294</f>
        <v>6.6108198128281156E-2</v>
      </c>
    </row>
    <row r="298" spans="1:16">
      <c r="I298" s="44"/>
      <c r="J298" s="2"/>
      <c r="K298" s="54"/>
      <c r="L298" s="3"/>
      <c r="M298" s="2"/>
      <c r="N298" s="2"/>
      <c r="O298" s="2"/>
      <c r="P298" s="2"/>
    </row>
    <row r="299" spans="1:16">
      <c r="K299" s="54"/>
      <c r="L299" s="3"/>
      <c r="M299" s="2"/>
      <c r="N299" s="2"/>
      <c r="O299" s="2"/>
      <c r="P299" s="2"/>
    </row>
    <row r="300" spans="1:16">
      <c r="K300" s="54"/>
    </row>
  </sheetData>
  <dataConsolidate/>
  <printOptions horizontalCentered="1"/>
  <pageMargins left="0.75" right="0.75" top="1.75" bottom="0.5" header="0.75" footer="0.25"/>
  <pageSetup scale="72" fitToHeight="0" orientation="portrait" r:id="rId1"/>
  <headerFooter scaleWithDoc="0">
    <oddHeader>&amp;C&amp;"-,Bold"&amp;10KENTUCKY UTILITIES COMPANY
Case No. 2018-00294
Calculation of Proposed Rate Increase
for the Twelve Months Ended April 30, 2020</oddHeader>
  </headerFooter>
  <rowBreaks count="5" manualBreakCount="5">
    <brk id="40" max="9" man="1"/>
    <brk id="99" max="9" man="1"/>
    <brk id="132" max="9" man="1"/>
    <brk id="179" max="7" man="1"/>
    <brk id="23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7" ma:contentTypeDescription="Create a new document." ma:contentTypeScope="" ma:versionID="b77006566b7684ed771542bd72f5041b">
  <xsd:schema xmlns:xsd="http://www.w3.org/2001/XMLSchema" xmlns:xs="http://www.w3.org/2001/XMLSchema" xmlns:p="http://schemas.microsoft.com/office/2006/metadata/properties" xmlns:ns2="2b9e1b56-1bc3-4bb6-83f9-6df8fea7da23" targetNamespace="http://schemas.microsoft.com/office/2006/metadata/properties" ma:root="true" ma:fieldsID="83331da93f67387dc78cd96751e3b6a4" ns2:_="">
    <xsd:import namespace="2b9e1b56-1bc3-4bb6-83f9-6df8fea7da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0C0A2C-4C2A-4CCC-987E-5CA6E61291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b9e1b56-1bc3-4bb6-83f9-6df8fea7da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378184-F9F0-43D8-AA35-A862D96C4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3E2F88-36CC-4236-ABD5-CDDE46B185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Tables</vt:lpstr>
      <vt:lpstr>Sch M-2.1 with TCJA, Non-Fuel</vt:lpstr>
      <vt:lpstr>Sch M-2.1 with TCJA</vt:lpstr>
      <vt:lpstr>SJB-x</vt:lpstr>
      <vt:lpstr>Sch M-2.2</vt:lpstr>
      <vt:lpstr>Sch M-2.3 (1)</vt:lpstr>
      <vt:lpstr>Sch M-2.3 (2)</vt:lpstr>
      <vt:lpstr>Sch M-2.3 (3)</vt:lpstr>
      <vt:lpstr>'Sch M-2.1 with TCJA'!Print_Area</vt:lpstr>
      <vt:lpstr>'Sch M-2.1 with TCJA, Non-Fuel'!Print_Area</vt:lpstr>
      <vt:lpstr>'Sch M-2.2'!Print_Area</vt:lpstr>
      <vt:lpstr>'Sch M-2.3 (1)'!Print_Area</vt:lpstr>
      <vt:lpstr>'Sch M-2.3 (2)'!Print_Area</vt:lpstr>
      <vt:lpstr>'Sch M-2.3 (3)'!Print_Area</vt:lpstr>
      <vt:lpstr>'SJB-x'!Print_Area</vt:lpstr>
      <vt:lpstr>Tables!Print_Area</vt:lpstr>
      <vt:lpstr>'Sch M-2.3 (1)'!Print_Titles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2016-11-22T15:58:06Z</dcterms:created>
  <dcterms:modified xsi:type="dcterms:W3CDTF">2019-02-07T18:15:30Z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