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2018 Rate Case\KIUC\LGE\"/>
    </mc:Choice>
  </mc:AlternateContent>
  <bookViews>
    <workbookView xWindow="0" yWindow="0" windowWidth="28800" windowHeight="11748" activeTab="1"/>
  </bookViews>
  <sheets>
    <sheet name="Base Year Eight-Year Average" sheetId="5" r:id="rId1"/>
    <sheet name="Test Year Eight-Year Average" sheetId="1" r:id="rId2"/>
    <sheet name="Test Year Outage Amortizatio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1" l="1"/>
  <c r="N111" i="1"/>
  <c r="N110" i="1"/>
  <c r="N109" i="1"/>
  <c r="N108" i="1"/>
  <c r="N107" i="1"/>
  <c r="N106" i="1"/>
  <c r="N105" i="1"/>
  <c r="N101" i="1"/>
  <c r="N100" i="1"/>
  <c r="N99" i="1"/>
  <c r="N98" i="1"/>
  <c r="N97" i="1"/>
  <c r="N96" i="1"/>
  <c r="N95" i="1"/>
  <c r="N94" i="1"/>
  <c r="N90" i="1"/>
  <c r="N89" i="1"/>
  <c r="N88" i="1"/>
  <c r="N87" i="1"/>
  <c r="N86" i="1"/>
  <c r="N85" i="1"/>
  <c r="N84" i="1"/>
  <c r="N83" i="1"/>
  <c r="N79" i="1"/>
  <c r="N78" i="1"/>
  <c r="N77" i="1"/>
  <c r="N76" i="1"/>
  <c r="N75" i="1"/>
  <c r="N74" i="1"/>
  <c r="N73" i="1"/>
  <c r="N72" i="1"/>
  <c r="N68" i="1"/>
  <c r="N67" i="1"/>
  <c r="N66" i="1"/>
  <c r="N65" i="1"/>
  <c r="N64" i="1"/>
  <c r="N63" i="1"/>
  <c r="N62" i="1"/>
  <c r="N61" i="1"/>
  <c r="N57" i="1"/>
  <c r="N56" i="1"/>
  <c r="N55" i="1"/>
  <c r="N54" i="1"/>
  <c r="N53" i="1"/>
  <c r="N52" i="1"/>
  <c r="N51" i="1"/>
  <c r="N50" i="1"/>
  <c r="N46" i="1"/>
  <c r="N45" i="1"/>
  <c r="N44" i="1"/>
  <c r="N43" i="1"/>
  <c r="N42" i="1"/>
  <c r="N41" i="1"/>
  <c r="N40" i="1"/>
  <c r="N39" i="1"/>
  <c r="N35" i="1"/>
  <c r="N34" i="1"/>
  <c r="N33" i="1"/>
  <c r="N32" i="1"/>
  <c r="N31" i="1"/>
  <c r="N30" i="1"/>
  <c r="N29" i="1"/>
  <c r="N28" i="1"/>
  <c r="N24" i="1"/>
  <c r="N23" i="1"/>
  <c r="N22" i="1"/>
  <c r="N21" i="1"/>
  <c r="N20" i="1"/>
  <c r="N19" i="1"/>
  <c r="N18" i="1"/>
  <c r="N17" i="1"/>
  <c r="N13" i="1"/>
  <c r="N12" i="1"/>
  <c r="N11" i="1"/>
  <c r="N10" i="1"/>
  <c r="N9" i="1"/>
  <c r="N8" i="1"/>
  <c r="N7" i="1"/>
  <c r="N6" i="1"/>
  <c r="N35" i="2" l="1"/>
  <c r="N36" i="2"/>
  <c r="N37" i="2"/>
  <c r="N38" i="2"/>
  <c r="N39" i="2"/>
  <c r="N40" i="2"/>
  <c r="N41" i="2"/>
  <c r="N42" i="2"/>
  <c r="N43" i="2"/>
  <c r="F34" i="2"/>
  <c r="J34" i="2"/>
  <c r="C35" i="2"/>
  <c r="D35" i="2"/>
  <c r="E35" i="2"/>
  <c r="F35" i="2"/>
  <c r="G35" i="2"/>
  <c r="H35" i="2"/>
  <c r="I35" i="2"/>
  <c r="J35" i="2"/>
  <c r="K35" i="2"/>
  <c r="L35" i="2"/>
  <c r="M35" i="2"/>
  <c r="C36" i="2"/>
  <c r="D36" i="2"/>
  <c r="E36" i="2"/>
  <c r="F36" i="2"/>
  <c r="G36" i="2"/>
  <c r="H36" i="2"/>
  <c r="I36" i="2"/>
  <c r="J36" i="2"/>
  <c r="K36" i="2"/>
  <c r="L36" i="2"/>
  <c r="M36" i="2"/>
  <c r="C37" i="2"/>
  <c r="D37" i="2"/>
  <c r="E37" i="2"/>
  <c r="F37" i="2"/>
  <c r="G37" i="2"/>
  <c r="H37" i="2"/>
  <c r="I37" i="2"/>
  <c r="J37" i="2"/>
  <c r="K37" i="2"/>
  <c r="L37" i="2"/>
  <c r="M37" i="2"/>
  <c r="C38" i="2"/>
  <c r="D38" i="2"/>
  <c r="E38" i="2"/>
  <c r="F38" i="2"/>
  <c r="G38" i="2"/>
  <c r="H38" i="2"/>
  <c r="I38" i="2"/>
  <c r="J38" i="2"/>
  <c r="K38" i="2"/>
  <c r="L38" i="2"/>
  <c r="M38" i="2"/>
  <c r="C39" i="2"/>
  <c r="D39" i="2"/>
  <c r="E39" i="2"/>
  <c r="F39" i="2"/>
  <c r="G39" i="2"/>
  <c r="H39" i="2"/>
  <c r="I39" i="2"/>
  <c r="J39" i="2"/>
  <c r="K39" i="2"/>
  <c r="L39" i="2"/>
  <c r="M39" i="2"/>
  <c r="C40" i="2"/>
  <c r="D40" i="2"/>
  <c r="E40" i="2"/>
  <c r="F40" i="2"/>
  <c r="G40" i="2"/>
  <c r="H40" i="2"/>
  <c r="I40" i="2"/>
  <c r="J40" i="2"/>
  <c r="K40" i="2"/>
  <c r="L40" i="2"/>
  <c r="M40" i="2"/>
  <c r="C41" i="2"/>
  <c r="D41" i="2"/>
  <c r="E41" i="2"/>
  <c r="F41" i="2"/>
  <c r="G41" i="2"/>
  <c r="H41" i="2"/>
  <c r="I41" i="2"/>
  <c r="J41" i="2"/>
  <c r="K41" i="2"/>
  <c r="L41" i="2"/>
  <c r="M41" i="2"/>
  <c r="C42" i="2"/>
  <c r="D42" i="2"/>
  <c r="E42" i="2"/>
  <c r="F42" i="2"/>
  <c r="G42" i="2"/>
  <c r="H42" i="2"/>
  <c r="I42" i="2"/>
  <c r="J42" i="2"/>
  <c r="K42" i="2"/>
  <c r="L42" i="2"/>
  <c r="M42" i="2"/>
  <c r="C43" i="2"/>
  <c r="D43" i="2"/>
  <c r="E43" i="2"/>
  <c r="F43" i="2"/>
  <c r="G43" i="2"/>
  <c r="H43" i="2"/>
  <c r="I43" i="2"/>
  <c r="J43" i="2"/>
  <c r="K43" i="2"/>
  <c r="L43" i="2"/>
  <c r="M43" i="2"/>
  <c r="B35" i="2"/>
  <c r="B36" i="2"/>
  <c r="B37" i="2"/>
  <c r="B38" i="2"/>
  <c r="B39" i="2"/>
  <c r="B40" i="2"/>
  <c r="B41" i="2"/>
  <c r="B42" i="2"/>
  <c r="B43" i="2"/>
  <c r="B34" i="2"/>
  <c r="B20" i="2"/>
  <c r="B21" i="2"/>
  <c r="B22" i="2"/>
  <c r="B23" i="2"/>
  <c r="B24" i="2"/>
  <c r="B25" i="2"/>
  <c r="B26" i="2"/>
  <c r="B27" i="2"/>
  <c r="B28" i="2"/>
  <c r="B19" i="2"/>
  <c r="E34" i="2" s="1"/>
  <c r="B16" i="2"/>
  <c r="M120" i="5"/>
  <c r="L120" i="5"/>
  <c r="J120" i="5"/>
  <c r="H120" i="5"/>
  <c r="D120" i="5"/>
  <c r="K120" i="5"/>
  <c r="G120" i="5"/>
  <c r="F120" i="5"/>
  <c r="C120" i="5"/>
  <c r="N112" i="5"/>
  <c r="N111" i="5"/>
  <c r="N110" i="5"/>
  <c r="N109" i="5"/>
  <c r="N108" i="5"/>
  <c r="N107" i="5"/>
  <c r="N106" i="5"/>
  <c r="N105" i="5"/>
  <c r="N101" i="5"/>
  <c r="N100" i="5"/>
  <c r="N99" i="5"/>
  <c r="N98" i="5"/>
  <c r="N97" i="5"/>
  <c r="N96" i="5"/>
  <c r="N95" i="5"/>
  <c r="N94" i="5"/>
  <c r="N90" i="5"/>
  <c r="N89" i="5"/>
  <c r="N88" i="5"/>
  <c r="N87" i="5"/>
  <c r="N86" i="5"/>
  <c r="N85" i="5"/>
  <c r="N84" i="5"/>
  <c r="N83" i="5"/>
  <c r="N79" i="5"/>
  <c r="N78" i="5"/>
  <c r="N77" i="5"/>
  <c r="N76" i="5"/>
  <c r="N75" i="5"/>
  <c r="N74" i="5"/>
  <c r="N73" i="5"/>
  <c r="N72" i="5"/>
  <c r="N68" i="5"/>
  <c r="N67" i="5"/>
  <c r="N66" i="5"/>
  <c r="N65" i="5"/>
  <c r="N64" i="5"/>
  <c r="N63" i="5"/>
  <c r="N62" i="5"/>
  <c r="N61" i="5"/>
  <c r="N57" i="5"/>
  <c r="N56" i="5"/>
  <c r="N55" i="5"/>
  <c r="N54" i="5"/>
  <c r="N53" i="5"/>
  <c r="N52" i="5"/>
  <c r="N51" i="5"/>
  <c r="N46" i="5"/>
  <c r="N45" i="5"/>
  <c r="N44" i="5"/>
  <c r="N43" i="5"/>
  <c r="N42" i="5"/>
  <c r="N41" i="5"/>
  <c r="N40" i="5"/>
  <c r="N39" i="5"/>
  <c r="N35" i="5"/>
  <c r="N34" i="5"/>
  <c r="N33" i="5"/>
  <c r="N32" i="5"/>
  <c r="N31" i="5"/>
  <c r="N30" i="5"/>
  <c r="N29" i="5"/>
  <c r="N28" i="5"/>
  <c r="N24" i="5"/>
  <c r="N23" i="5"/>
  <c r="N22" i="5"/>
  <c r="N21" i="5"/>
  <c r="N20" i="5"/>
  <c r="N19" i="5"/>
  <c r="N18" i="5"/>
  <c r="N17" i="5"/>
  <c r="N7" i="5"/>
  <c r="N8" i="5"/>
  <c r="N9" i="5"/>
  <c r="N10" i="5"/>
  <c r="N11" i="5"/>
  <c r="N12" i="5"/>
  <c r="N13" i="5"/>
  <c r="N6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M121" i="5"/>
  <c r="L121" i="5"/>
  <c r="K121" i="5"/>
  <c r="J121" i="5"/>
  <c r="I121" i="5"/>
  <c r="H121" i="5"/>
  <c r="G121" i="5"/>
  <c r="F121" i="5"/>
  <c r="E121" i="5"/>
  <c r="D121" i="5"/>
  <c r="C121" i="5"/>
  <c r="B121" i="5"/>
  <c r="I120" i="5"/>
  <c r="E120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M118" i="5"/>
  <c r="L118" i="5"/>
  <c r="K118" i="5"/>
  <c r="J118" i="5"/>
  <c r="I118" i="5"/>
  <c r="H118" i="5"/>
  <c r="G118" i="5"/>
  <c r="F118" i="5"/>
  <c r="E118" i="5"/>
  <c r="D118" i="5"/>
  <c r="C118" i="5"/>
  <c r="B118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L34" i="2" l="1"/>
  <c r="H34" i="2"/>
  <c r="D34" i="2"/>
  <c r="K34" i="2"/>
  <c r="G34" i="2"/>
  <c r="C34" i="2"/>
  <c r="N34" i="2" s="1"/>
  <c r="M34" i="2"/>
  <c r="I34" i="2"/>
  <c r="N116" i="5"/>
  <c r="N117" i="5"/>
  <c r="N118" i="5"/>
  <c r="N119" i="5"/>
  <c r="N123" i="5"/>
  <c r="N124" i="5"/>
  <c r="B29" i="2"/>
  <c r="N125" i="5"/>
  <c r="N122" i="5"/>
  <c r="N121" i="5"/>
  <c r="N50" i="5"/>
  <c r="B120" i="5"/>
  <c r="N120" i="5" s="1"/>
  <c r="C116" i="1" l="1"/>
  <c r="D116" i="1"/>
  <c r="E116" i="1"/>
  <c r="F116" i="1"/>
  <c r="G116" i="1"/>
  <c r="H116" i="1"/>
  <c r="I116" i="1"/>
  <c r="J116" i="1"/>
  <c r="K116" i="1"/>
  <c r="L116" i="1"/>
  <c r="M116" i="1"/>
  <c r="C117" i="1"/>
  <c r="D117" i="1"/>
  <c r="E117" i="1"/>
  <c r="F117" i="1"/>
  <c r="G117" i="1"/>
  <c r="H117" i="1"/>
  <c r="I117" i="1"/>
  <c r="J117" i="1"/>
  <c r="K117" i="1"/>
  <c r="L117" i="1"/>
  <c r="M117" i="1"/>
  <c r="C118" i="1"/>
  <c r="D118" i="1"/>
  <c r="E118" i="1"/>
  <c r="F118" i="1"/>
  <c r="G118" i="1"/>
  <c r="H118" i="1"/>
  <c r="I118" i="1"/>
  <c r="J118" i="1"/>
  <c r="K118" i="1"/>
  <c r="L118" i="1"/>
  <c r="M118" i="1"/>
  <c r="C119" i="1"/>
  <c r="D119" i="1"/>
  <c r="E119" i="1"/>
  <c r="F119" i="1"/>
  <c r="G119" i="1"/>
  <c r="H119" i="1"/>
  <c r="I119" i="1"/>
  <c r="J119" i="1"/>
  <c r="K119" i="1"/>
  <c r="L119" i="1"/>
  <c r="M119" i="1"/>
  <c r="C120" i="1"/>
  <c r="D120" i="1"/>
  <c r="E120" i="1"/>
  <c r="F120" i="1"/>
  <c r="G120" i="1"/>
  <c r="H120" i="1"/>
  <c r="I120" i="1"/>
  <c r="J120" i="1"/>
  <c r="K120" i="1"/>
  <c r="L120" i="1"/>
  <c r="M120" i="1"/>
  <c r="C121" i="1"/>
  <c r="D121" i="1"/>
  <c r="E121" i="1"/>
  <c r="F121" i="1"/>
  <c r="G121" i="1"/>
  <c r="H121" i="1"/>
  <c r="I121" i="1"/>
  <c r="J121" i="1"/>
  <c r="K121" i="1"/>
  <c r="L121" i="1"/>
  <c r="M121" i="1"/>
  <c r="C122" i="1"/>
  <c r="D122" i="1"/>
  <c r="E122" i="1"/>
  <c r="F122" i="1"/>
  <c r="G122" i="1"/>
  <c r="H122" i="1"/>
  <c r="I122" i="1"/>
  <c r="J122" i="1"/>
  <c r="K122" i="1"/>
  <c r="L122" i="1"/>
  <c r="M122" i="1"/>
  <c r="C123" i="1"/>
  <c r="D123" i="1"/>
  <c r="E123" i="1"/>
  <c r="F123" i="1"/>
  <c r="G123" i="1"/>
  <c r="H123" i="1"/>
  <c r="I123" i="1"/>
  <c r="J123" i="1"/>
  <c r="K123" i="1"/>
  <c r="L123" i="1"/>
  <c r="M123" i="1"/>
  <c r="C124" i="1"/>
  <c r="D124" i="1"/>
  <c r="E124" i="1"/>
  <c r="F124" i="1"/>
  <c r="G124" i="1"/>
  <c r="H124" i="1"/>
  <c r="I124" i="1"/>
  <c r="J124" i="1"/>
  <c r="K124" i="1"/>
  <c r="L124" i="1"/>
  <c r="M124" i="1"/>
  <c r="C125" i="1"/>
  <c r="D125" i="1"/>
  <c r="E125" i="1"/>
  <c r="F125" i="1"/>
  <c r="G125" i="1"/>
  <c r="H125" i="1"/>
  <c r="I125" i="1"/>
  <c r="J125" i="1"/>
  <c r="K125" i="1"/>
  <c r="L125" i="1"/>
  <c r="M125" i="1"/>
  <c r="B125" i="1"/>
  <c r="B124" i="1"/>
  <c r="B123" i="1"/>
  <c r="B122" i="1"/>
  <c r="B121" i="1"/>
  <c r="B120" i="1"/>
  <c r="B119" i="1"/>
  <c r="B118" i="1"/>
  <c r="B117" i="1"/>
  <c r="B116" i="1"/>
  <c r="N116" i="1" s="1"/>
  <c r="N125" i="1" l="1"/>
  <c r="N117" i="1"/>
  <c r="N119" i="1"/>
  <c r="N123" i="1"/>
  <c r="N118" i="1"/>
  <c r="N120" i="1"/>
  <c r="N121" i="1"/>
  <c r="N122" i="1"/>
  <c r="N124" i="1"/>
</calcChain>
</file>

<file path=xl/sharedStrings.xml><?xml version="1.0" encoding="utf-8"?>
<sst xmlns="http://schemas.openxmlformats.org/spreadsheetml/2006/main" count="535" uniqueCount="56">
  <si>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</si>
  <si>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</si>
  <si>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</si>
  <si>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</si>
  <si>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</si>
  <si>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</si>
  <si>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</si>
  <si>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</si>
  <si>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</si>
  <si>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</si>
  <si>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</si>
  <si>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</si>
  <si>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2015</t>
  </si>
  <si>
    <t>2016</t>
  </si>
  <si>
    <t>2017</t>
  </si>
  <si>
    <t>2018</t>
  </si>
  <si>
    <t>2019</t>
  </si>
  <si>
    <t>2020</t>
  </si>
  <si>
    <t>Total</t>
  </si>
  <si>
    <t>Year</t>
  </si>
  <si>
    <t>2013</t>
  </si>
  <si>
    <t>2014</t>
  </si>
  <si>
    <t>Forecasted Regulatory Asset Balance 4/30/2019</t>
  </si>
  <si>
    <t>Annual Amortization</t>
  </si>
  <si>
    <t>Total Test Year Amortization</t>
  </si>
  <si>
    <t xml:space="preserve"> Balance to be Amortized</t>
  </si>
  <si>
    <t>Base Year Eight-Year Average Calculation</t>
  </si>
  <si>
    <t>Test Year Eight-Year Average Calculation</t>
  </si>
  <si>
    <t>Test Year Regulatory Asset Outage Amortization</t>
  </si>
  <si>
    <t>Test Year Outage Expense Amortization</t>
  </si>
  <si>
    <t>FERC</t>
  </si>
  <si>
    <t>510</t>
  </si>
  <si>
    <t>FERC 510</t>
  </si>
  <si>
    <t>FERC 511</t>
  </si>
  <si>
    <t>FERC 512</t>
  </si>
  <si>
    <t>FERC 513</t>
  </si>
  <si>
    <t>FERC 514</t>
  </si>
  <si>
    <t>FERC 549</t>
  </si>
  <si>
    <t>FERC 551</t>
  </si>
  <si>
    <t>FERC 552</t>
  </si>
  <si>
    <t>FERC 553</t>
  </si>
  <si>
    <t>FERC 554</t>
  </si>
  <si>
    <t>511</t>
  </si>
  <si>
    <t>512</t>
  </si>
  <si>
    <t>513</t>
  </si>
  <si>
    <t>514</t>
  </si>
  <si>
    <t>549</t>
  </si>
  <si>
    <t>551</t>
  </si>
  <si>
    <t>552</t>
  </si>
  <si>
    <t>553</t>
  </si>
  <si>
    <t>554</t>
  </si>
  <si>
    <t>Base Year Eight-Year Average</t>
  </si>
  <si>
    <t>Louisville Gas and Electric Company</t>
  </si>
  <si>
    <t>Test Year Eight-Year Average</t>
  </si>
  <si>
    <t>FERC Account Offset</t>
  </si>
  <si>
    <t>Test Year Monthly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</si>
</sst>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38" fontId="2" fillId="0" borderId="0" xfId="0" applyNumberFormat="1" applyFont="1"/>
    <xf numFmtId="165" fontId="2" fillId="0" borderId="0" xfId="2" applyNumberFormat="1" applyFont="1"/>
    <xf numFmtId="8" fontId="0" fillId="0" borderId="0" xfId="0" applyNumberFormat="1"/>
    <xf numFmtId="49" fontId="2" fillId="0" borderId="1" xfId="0" applyNumberFormat="1" applyFont="1" applyBorder="1"/>
    <xf numFmtId="6" fontId="0" fillId="0" borderId="0" xfId="0" applyNumberFormat="1"/>
    <xf numFmtId="6" fontId="2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2" fillId="0" borderId="2" xfId="0" applyFont="1" applyBorder="1"/>
    <xf numFmtId="165" fontId="0" fillId="0" borderId="2" xfId="2" applyNumberFormat="1" applyFont="1" applyBorder="1"/>
    <xf numFmtId="165" fontId="2" fillId="0" borderId="2" xfId="2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5" fontId="3" fillId="0" borderId="2" xfId="2" applyNumberFormat="1" applyFont="1" applyBorder="1"/>
    <xf numFmtId="0" fontId="2" fillId="0" borderId="0" xfId="3" applyFont="1" applyAlignment="1">
      <alignment horizontal="left" indent="1"/>
    </xf>
    <xf numFmtId="38" fontId="2" fillId="0" borderId="0" xfId="3" applyNumberFormat="1" applyFont="1"/>
    <xf numFmtId="38" fontId="3" fillId="0" borderId="0" xfId="0" applyNumberFormat="1" applyFont="1"/>
    <xf numFmtId="0" fontId="3" fillId="0" borderId="2" xfId="0" applyFont="1" applyBorder="1"/>
    <xf numFmtId="165" fontId="3" fillId="0" borderId="0" xfId="0" applyNumberFormat="1" applyFont="1"/>
    <xf numFmtId="49" fontId="0" fillId="0" borderId="2" xfId="0" applyNumberFormat="1" applyBorder="1"/>
    <xf numFmtId="164" fontId="0" fillId="0" borderId="2" xfId="1" applyNumberFormat="1" applyFont="1" applyBorder="1"/>
    <xf numFmtId="49" fontId="0" fillId="0" borderId="2" xfId="0" applyNumberFormat="1" applyFill="1" applyBorder="1"/>
    <xf numFmtId="6" fontId="2" fillId="0" borderId="2" xfId="0" applyNumberFormat="1" applyFont="1" applyBorder="1"/>
    <xf numFmtId="17" fontId="2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165" fontId="2" fillId="0" borderId="1" xfId="2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0"/>
  <sheetViews>
    <sheetView zoomScaleNormal="100" workbookViewId="0">
      <selection activeCell="E153" sqref="E153"/>
    </sheetView>
  </sheetViews>
  <sheetFormatPr defaultColWidth="9" defaultRowHeight="15.6" x14ac:dyDescent="0.3"/>
  <cols>
    <col min="1" max="1" width="6.09765625" style="9" bestFit="1" customWidth="1"/>
    <col min="2" max="2" width="11.69921875" style="9" bestFit="1" customWidth="1"/>
    <col min="3" max="3" width="12.19921875" style="9" bestFit="1" customWidth="1"/>
    <col min="4" max="5" width="13.8984375" style="9" bestFit="1" customWidth="1"/>
    <col min="6" max="6" width="12.19921875" style="9" bestFit="1" customWidth="1"/>
    <col min="7" max="7" width="11.8984375" style="9" bestFit="1" customWidth="1"/>
    <col min="8" max="8" width="12.09765625" style="9" bestFit="1" customWidth="1"/>
    <col min="9" max="9" width="11.19921875" style="9" bestFit="1" customWidth="1"/>
    <col min="10" max="10" width="12.19921875" style="9" bestFit="1" customWidth="1"/>
    <col min="11" max="12" width="13.8984375" style="9" bestFit="1" customWidth="1"/>
    <col min="13" max="13" width="12.19921875" style="9" bestFit="1" customWidth="1"/>
    <col min="14" max="14" width="18" style="9" bestFit="1" customWidth="1"/>
    <col min="15" max="16384" width="9" style="9"/>
  </cols>
  <sheetData>
    <row r="1" spans="1:14" x14ac:dyDescent="0.3">
      <c r="A1" s="1" t="s">
        <v>52</v>
      </c>
    </row>
    <row r="2" spans="1:14" x14ac:dyDescent="0.3">
      <c r="A2" s="1" t="s">
        <v>26</v>
      </c>
    </row>
    <row r="4" spans="1:14" x14ac:dyDescent="0.3">
      <c r="A4" s="28" t="s">
        <v>32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3">
      <c r="A5" s="14" t="s">
        <v>19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18</v>
      </c>
    </row>
    <row r="6" spans="1:14" x14ac:dyDescent="0.3">
      <c r="A6" s="10" t="s">
        <v>20</v>
      </c>
      <c r="B6" s="15">
        <v>-139302</v>
      </c>
      <c r="C6" s="15">
        <v>-56249</v>
      </c>
      <c r="D6" s="15">
        <v>57830</v>
      </c>
      <c r="E6" s="15">
        <v>119173.83</v>
      </c>
      <c r="F6" s="15">
        <v>48449.490000000005</v>
      </c>
      <c r="G6" s="15">
        <v>-2167.2099999999991</v>
      </c>
      <c r="H6" s="15">
        <v>46286</v>
      </c>
      <c r="I6" s="15">
        <v>4886</v>
      </c>
      <c r="J6" s="15">
        <v>33512.979999999996</v>
      </c>
      <c r="K6" s="15">
        <v>544550.5</v>
      </c>
      <c r="L6" s="15">
        <v>244290.97500000003</v>
      </c>
      <c r="M6" s="15">
        <v>-49920.699999999983</v>
      </c>
      <c r="N6" s="12">
        <f>SUM(B6:M6)</f>
        <v>851340.86499999999</v>
      </c>
    </row>
    <row r="7" spans="1:14" x14ac:dyDescent="0.3">
      <c r="A7" s="10" t="s">
        <v>21</v>
      </c>
      <c r="B7" s="15">
        <v>75695</v>
      </c>
      <c r="C7" s="15">
        <v>236023</v>
      </c>
      <c r="D7" s="15">
        <v>-24415.529450000002</v>
      </c>
      <c r="E7" s="15">
        <v>139796.66229999997</v>
      </c>
      <c r="F7" s="15">
        <v>-40200.143299999996</v>
      </c>
      <c r="G7" s="15">
        <v>-106260</v>
      </c>
      <c r="H7" s="15">
        <v>-4884</v>
      </c>
      <c r="I7" s="15">
        <v>-87740.161025000009</v>
      </c>
      <c r="J7" s="15">
        <v>-65065.422500000008</v>
      </c>
      <c r="K7" s="15">
        <v>616630</v>
      </c>
      <c r="L7" s="15">
        <v>-315074</v>
      </c>
      <c r="M7" s="15">
        <v>-26299.820000000007</v>
      </c>
      <c r="N7" s="12">
        <f t="shared" ref="N7:N13" si="0">SUM(B7:M7)</f>
        <v>398205.58602499991</v>
      </c>
    </row>
    <row r="8" spans="1:14" x14ac:dyDescent="0.3">
      <c r="A8" s="10" t="s">
        <v>12</v>
      </c>
      <c r="B8" s="15">
        <v>130087.51000000001</v>
      </c>
      <c r="C8" s="15">
        <v>-46884</v>
      </c>
      <c r="D8" s="15">
        <v>619770.88</v>
      </c>
      <c r="E8" s="15">
        <v>505056</v>
      </c>
      <c r="F8" s="15">
        <v>-355867.92000000004</v>
      </c>
      <c r="G8" s="15">
        <v>25397.77999999997</v>
      </c>
      <c r="H8" s="15">
        <v>-1740</v>
      </c>
      <c r="I8" s="15">
        <v>5979</v>
      </c>
      <c r="J8" s="15">
        <v>-2584</v>
      </c>
      <c r="K8" s="15">
        <v>101524</v>
      </c>
      <c r="L8" s="15">
        <v>113922</v>
      </c>
      <c r="M8" s="15">
        <v>-201312</v>
      </c>
      <c r="N8" s="12">
        <f t="shared" si="0"/>
        <v>893349.25</v>
      </c>
    </row>
    <row r="9" spans="1:14" x14ac:dyDescent="0.3">
      <c r="A9" s="10" t="s">
        <v>13</v>
      </c>
      <c r="B9" s="15">
        <v>6.4</v>
      </c>
      <c r="C9" s="15">
        <v>0</v>
      </c>
      <c r="D9" s="15">
        <v>112285.44</v>
      </c>
      <c r="E9" s="15">
        <v>380450.82659999997</v>
      </c>
      <c r="F9" s="15">
        <v>-145453.43029999998</v>
      </c>
      <c r="G9" s="15">
        <v>-5375.1568000000025</v>
      </c>
      <c r="H9" s="15">
        <v>-112716.76000000001</v>
      </c>
      <c r="I9" s="15">
        <v>320.86</v>
      </c>
      <c r="J9" s="15">
        <v>-53849.25</v>
      </c>
      <c r="K9" s="15">
        <v>261750.71</v>
      </c>
      <c r="L9" s="15">
        <v>0</v>
      </c>
      <c r="M9" s="15">
        <v>-12858.230650000001</v>
      </c>
      <c r="N9" s="12">
        <f t="shared" si="0"/>
        <v>424561.40884999995</v>
      </c>
    </row>
    <row r="10" spans="1:14" x14ac:dyDescent="0.3">
      <c r="A10" s="10" t="s">
        <v>14</v>
      </c>
      <c r="B10" s="15">
        <v>0</v>
      </c>
      <c r="C10" s="15">
        <v>0</v>
      </c>
      <c r="D10" s="15">
        <v>0</v>
      </c>
      <c r="E10" s="15">
        <v>0</v>
      </c>
      <c r="F10" s="15">
        <v>425000</v>
      </c>
      <c r="G10" s="15">
        <v>0</v>
      </c>
      <c r="H10" s="15">
        <v>0</v>
      </c>
      <c r="I10" s="15">
        <v>0</v>
      </c>
      <c r="J10" s="15">
        <v>806000</v>
      </c>
      <c r="K10" s="15">
        <v>0</v>
      </c>
      <c r="L10" s="15">
        <v>0</v>
      </c>
      <c r="M10" s="15">
        <v>0</v>
      </c>
      <c r="N10" s="12">
        <f t="shared" si="0"/>
        <v>1231000</v>
      </c>
    </row>
    <row r="11" spans="1:14" x14ac:dyDescent="0.3">
      <c r="A11" s="10" t="s">
        <v>15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725000</v>
      </c>
      <c r="L11" s="15">
        <v>0</v>
      </c>
      <c r="M11" s="15">
        <v>0</v>
      </c>
      <c r="N11" s="12">
        <f t="shared" si="0"/>
        <v>725000</v>
      </c>
    </row>
    <row r="12" spans="1:14" x14ac:dyDescent="0.3">
      <c r="A12" s="13" t="s">
        <v>16</v>
      </c>
      <c r="B12" s="15">
        <v>0</v>
      </c>
      <c r="C12" s="15">
        <v>0</v>
      </c>
      <c r="D12" s="15">
        <v>300000</v>
      </c>
      <c r="E12" s="15">
        <v>475000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187000</v>
      </c>
      <c r="L12" s="15">
        <v>0</v>
      </c>
      <c r="M12" s="15">
        <v>0</v>
      </c>
      <c r="N12" s="12">
        <f t="shared" si="0"/>
        <v>962000</v>
      </c>
    </row>
    <row r="13" spans="1:14" x14ac:dyDescent="0.3">
      <c r="A13" s="13" t="s">
        <v>17</v>
      </c>
      <c r="B13" s="15">
        <v>0</v>
      </c>
      <c r="C13" s="15">
        <v>0</v>
      </c>
      <c r="D13" s="15">
        <v>420000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239000</v>
      </c>
      <c r="L13" s="15">
        <v>0</v>
      </c>
      <c r="M13" s="15">
        <v>0</v>
      </c>
      <c r="N13" s="12">
        <f t="shared" si="0"/>
        <v>659000</v>
      </c>
    </row>
    <row r="14" spans="1:14" x14ac:dyDescent="0.3">
      <c r="N14" s="1"/>
    </row>
    <row r="15" spans="1:14" x14ac:dyDescent="0.3">
      <c r="A15" s="28" t="s">
        <v>33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x14ac:dyDescent="0.3">
      <c r="A16" s="14" t="s">
        <v>19</v>
      </c>
      <c r="B16" s="14" t="s">
        <v>0</v>
      </c>
      <c r="C16" s="14" t="s">
        <v>1</v>
      </c>
      <c r="D16" s="14" t="s">
        <v>2</v>
      </c>
      <c r="E16" s="14" t="s">
        <v>3</v>
      </c>
      <c r="F16" s="14" t="s">
        <v>4</v>
      </c>
      <c r="G16" s="14" t="s">
        <v>5</v>
      </c>
      <c r="H16" s="14" t="s">
        <v>6</v>
      </c>
      <c r="I16" s="14" t="s">
        <v>7</v>
      </c>
      <c r="J16" s="14" t="s">
        <v>8</v>
      </c>
      <c r="K16" s="14" t="s">
        <v>9</v>
      </c>
      <c r="L16" s="14" t="s">
        <v>10</v>
      </c>
      <c r="M16" s="14" t="s">
        <v>11</v>
      </c>
      <c r="N16" s="14" t="s">
        <v>18</v>
      </c>
    </row>
    <row r="17" spans="1:14" x14ac:dyDescent="0.3">
      <c r="A17" s="10" t="s">
        <v>20</v>
      </c>
      <c r="B17" s="15">
        <v>0</v>
      </c>
      <c r="C17" s="15">
        <v>0</v>
      </c>
      <c r="D17" s="15">
        <v>1032.8</v>
      </c>
      <c r="E17" s="15">
        <v>8607.09</v>
      </c>
      <c r="F17" s="15">
        <v>97.27</v>
      </c>
      <c r="G17" s="15">
        <v>1249.44</v>
      </c>
      <c r="H17" s="15">
        <v>0</v>
      </c>
      <c r="I17" s="15">
        <v>0</v>
      </c>
      <c r="J17" s="15">
        <v>0</v>
      </c>
      <c r="K17" s="15">
        <v>6260.8050000000003</v>
      </c>
      <c r="L17" s="15">
        <v>0</v>
      </c>
      <c r="M17" s="15">
        <v>0</v>
      </c>
      <c r="N17" s="12">
        <f>SUM(B17:M17)</f>
        <v>17247.404999999999</v>
      </c>
    </row>
    <row r="18" spans="1:14" x14ac:dyDescent="0.3">
      <c r="A18" s="10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2">
        <f t="shared" ref="N18:N24" si="1">SUM(B18:M18)</f>
        <v>0</v>
      </c>
    </row>
    <row r="19" spans="1:14" x14ac:dyDescent="0.3">
      <c r="A19" s="10" t="s">
        <v>12</v>
      </c>
      <c r="B19" s="15">
        <v>0</v>
      </c>
      <c r="C19" s="15">
        <v>0</v>
      </c>
      <c r="D19" s="15">
        <v>0</v>
      </c>
      <c r="E19" s="15">
        <v>726.75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77.407499999999999</v>
      </c>
      <c r="M19" s="15">
        <v>2250</v>
      </c>
      <c r="N19" s="12">
        <f t="shared" si="1"/>
        <v>3054.1575000000003</v>
      </c>
    </row>
    <row r="20" spans="1:14" x14ac:dyDescent="0.3">
      <c r="A20" s="10" t="s">
        <v>13</v>
      </c>
      <c r="B20" s="15">
        <v>0</v>
      </c>
      <c r="C20" s="15">
        <v>-986.76750000000004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483.81</v>
      </c>
      <c r="J20" s="15">
        <v>0</v>
      </c>
      <c r="K20" s="15">
        <v>11461.86</v>
      </c>
      <c r="L20" s="15">
        <v>388.99</v>
      </c>
      <c r="M20" s="15">
        <v>0</v>
      </c>
      <c r="N20" s="12">
        <f t="shared" si="1"/>
        <v>11347.8925</v>
      </c>
    </row>
    <row r="21" spans="1:14" x14ac:dyDescent="0.3">
      <c r="A21" s="10" t="s">
        <v>14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2">
        <f t="shared" si="1"/>
        <v>0</v>
      </c>
    </row>
    <row r="22" spans="1:14" x14ac:dyDescent="0.3">
      <c r="A22" s="10" t="s">
        <v>15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2">
        <f t="shared" si="1"/>
        <v>0</v>
      </c>
    </row>
    <row r="23" spans="1:14" x14ac:dyDescent="0.3">
      <c r="A23" s="13" t="s">
        <v>16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2">
        <f t="shared" si="1"/>
        <v>0</v>
      </c>
    </row>
    <row r="24" spans="1:14" x14ac:dyDescent="0.3">
      <c r="A24" s="13" t="s">
        <v>17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2">
        <f t="shared" si="1"/>
        <v>0</v>
      </c>
    </row>
    <row r="25" spans="1:14" x14ac:dyDescent="0.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"/>
    </row>
    <row r="26" spans="1:14" x14ac:dyDescent="0.3">
      <c r="A26" s="28" t="s">
        <v>34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x14ac:dyDescent="0.3">
      <c r="A27" s="14" t="s">
        <v>19</v>
      </c>
      <c r="B27" s="14" t="s">
        <v>0</v>
      </c>
      <c r="C27" s="14" t="s">
        <v>1</v>
      </c>
      <c r="D27" s="14" t="s">
        <v>2</v>
      </c>
      <c r="E27" s="14" t="s">
        <v>3</v>
      </c>
      <c r="F27" s="14" t="s">
        <v>4</v>
      </c>
      <c r="G27" s="14" t="s">
        <v>5</v>
      </c>
      <c r="H27" s="14" t="s">
        <v>6</v>
      </c>
      <c r="I27" s="14" t="s">
        <v>7</v>
      </c>
      <c r="J27" s="14" t="s">
        <v>8</v>
      </c>
      <c r="K27" s="14" t="s">
        <v>9</v>
      </c>
      <c r="L27" s="14" t="s">
        <v>10</v>
      </c>
      <c r="M27" s="14" t="s">
        <v>11</v>
      </c>
      <c r="N27" s="14" t="s">
        <v>18</v>
      </c>
    </row>
    <row r="28" spans="1:14" x14ac:dyDescent="0.3">
      <c r="A28" s="10" t="s">
        <v>20</v>
      </c>
      <c r="B28" s="15">
        <v>71574.274999999994</v>
      </c>
      <c r="C28" s="15">
        <v>109683.22499999999</v>
      </c>
      <c r="D28" s="15">
        <v>1543971.5699999998</v>
      </c>
      <c r="E28" s="15">
        <v>1772460.47</v>
      </c>
      <c r="F28" s="15">
        <v>583495.46952499996</v>
      </c>
      <c r="G28" s="15">
        <v>5378.84</v>
      </c>
      <c r="H28" s="15">
        <v>-21510.23</v>
      </c>
      <c r="I28" s="15">
        <v>97284.86</v>
      </c>
      <c r="J28" s="15">
        <v>713444.44000000006</v>
      </c>
      <c r="K28" s="15">
        <v>3082295.19</v>
      </c>
      <c r="L28" s="15">
        <v>91990.530000000013</v>
      </c>
      <c r="M28" s="15">
        <v>-142810.11499999999</v>
      </c>
      <c r="N28" s="12">
        <f>SUM(B28:M28)</f>
        <v>7907258.5245250007</v>
      </c>
    </row>
    <row r="29" spans="1:14" x14ac:dyDescent="0.3">
      <c r="A29" s="10" t="s">
        <v>21</v>
      </c>
      <c r="B29" s="15">
        <v>-33949.862499999996</v>
      </c>
      <c r="C29" s="15">
        <v>114451.62662499998</v>
      </c>
      <c r="D29" s="15">
        <v>809260.80943000002</v>
      </c>
      <c r="E29" s="15">
        <v>1736958.4006999999</v>
      </c>
      <c r="F29" s="15">
        <v>390873.01459999994</v>
      </c>
      <c r="G29" s="15">
        <v>181348.74482499997</v>
      </c>
      <c r="H29" s="15">
        <v>23054.995799999975</v>
      </c>
      <c r="I29" s="15">
        <v>170187.486175</v>
      </c>
      <c r="J29" s="15">
        <v>125570.92215</v>
      </c>
      <c r="K29" s="15">
        <v>1018333.1399999999</v>
      </c>
      <c r="L29" s="15">
        <v>911000.24794999987</v>
      </c>
      <c r="M29" s="15">
        <v>252528.29647500001</v>
      </c>
      <c r="N29" s="12">
        <f t="shared" ref="N29:N35" si="2">SUM(B29:M29)</f>
        <v>5699617.8222299991</v>
      </c>
    </row>
    <row r="30" spans="1:14" x14ac:dyDescent="0.3">
      <c r="A30" s="10" t="s">
        <v>12</v>
      </c>
      <c r="B30" s="15">
        <v>95549.884749999983</v>
      </c>
      <c r="C30" s="15">
        <v>181030.49562500001</v>
      </c>
      <c r="D30" s="15">
        <v>1000287.45576</v>
      </c>
      <c r="E30" s="15">
        <v>2710072.5433099992</v>
      </c>
      <c r="F30" s="15">
        <v>383721.30505500012</v>
      </c>
      <c r="G30" s="15">
        <v>-109735.24790000002</v>
      </c>
      <c r="H30" s="15">
        <v>-77954.117874999982</v>
      </c>
      <c r="I30" s="15">
        <v>-488.92827500000385</v>
      </c>
      <c r="J30" s="15">
        <v>270487.38769999996</v>
      </c>
      <c r="K30" s="15">
        <v>1242425.9820649999</v>
      </c>
      <c r="L30" s="15">
        <v>911707.20932500006</v>
      </c>
      <c r="M30" s="15">
        <v>359832.70109999995</v>
      </c>
      <c r="N30" s="12">
        <f t="shared" si="2"/>
        <v>6966936.6706399992</v>
      </c>
    </row>
    <row r="31" spans="1:14" x14ac:dyDescent="0.3">
      <c r="A31" s="10" t="s">
        <v>13</v>
      </c>
      <c r="B31" s="15">
        <v>49539.315749999987</v>
      </c>
      <c r="C31" s="15">
        <v>77651.245270000014</v>
      </c>
      <c r="D31" s="15">
        <v>487184.58236</v>
      </c>
      <c r="E31" s="15">
        <v>1600280.8244699996</v>
      </c>
      <c r="F31" s="15">
        <v>1729071.1062749999</v>
      </c>
      <c r="G31" s="15">
        <v>-64051.599424999877</v>
      </c>
      <c r="H31" s="15">
        <v>-101289.68235499995</v>
      </c>
      <c r="I31" s="15">
        <v>-23677.982079999994</v>
      </c>
      <c r="J31" s="15">
        <v>422558.81234999996</v>
      </c>
      <c r="K31" s="15">
        <v>1979390.0295249999</v>
      </c>
      <c r="L31" s="15">
        <v>1899614.7710500003</v>
      </c>
      <c r="M31" s="15">
        <v>-65612.6495</v>
      </c>
      <c r="N31" s="12">
        <f t="shared" si="2"/>
        <v>7990658.7736899992</v>
      </c>
    </row>
    <row r="32" spans="1:14" x14ac:dyDescent="0.3">
      <c r="A32" s="10" t="s">
        <v>14</v>
      </c>
      <c r="B32" s="15">
        <v>0</v>
      </c>
      <c r="C32" s="15">
        <v>0</v>
      </c>
      <c r="D32" s="15">
        <v>550000</v>
      </c>
      <c r="E32" s="15">
        <v>1486000</v>
      </c>
      <c r="F32" s="15">
        <v>0</v>
      </c>
      <c r="G32" s="15">
        <v>0</v>
      </c>
      <c r="H32" s="15">
        <v>0</v>
      </c>
      <c r="I32" s="15">
        <v>0</v>
      </c>
      <c r="J32" s="15">
        <v>185000</v>
      </c>
      <c r="K32" s="15">
        <v>1932000</v>
      </c>
      <c r="L32" s="15">
        <v>5704000</v>
      </c>
      <c r="M32" s="15">
        <v>750000</v>
      </c>
      <c r="N32" s="12">
        <f t="shared" si="2"/>
        <v>10607000</v>
      </c>
    </row>
    <row r="33" spans="1:14" x14ac:dyDescent="0.3">
      <c r="A33" s="10" t="s">
        <v>15</v>
      </c>
      <c r="B33" s="15">
        <v>0</v>
      </c>
      <c r="C33" s="15">
        <v>0</v>
      </c>
      <c r="D33" s="15">
        <v>352000</v>
      </c>
      <c r="E33" s="15">
        <v>2310000</v>
      </c>
      <c r="F33" s="15">
        <v>680000</v>
      </c>
      <c r="G33" s="15">
        <v>0</v>
      </c>
      <c r="H33" s="15">
        <v>0</v>
      </c>
      <c r="I33" s="15">
        <v>0</v>
      </c>
      <c r="J33" s="15">
        <v>240000</v>
      </c>
      <c r="K33" s="15">
        <v>1452500</v>
      </c>
      <c r="L33" s="15">
        <v>364500</v>
      </c>
      <c r="M33" s="15">
        <v>0</v>
      </c>
      <c r="N33" s="12">
        <f t="shared" si="2"/>
        <v>5399000</v>
      </c>
    </row>
    <row r="34" spans="1:14" x14ac:dyDescent="0.3">
      <c r="A34" s="13" t="s">
        <v>16</v>
      </c>
      <c r="B34" s="15">
        <v>0</v>
      </c>
      <c r="C34" s="15">
        <v>0</v>
      </c>
      <c r="D34" s="15">
        <v>299000</v>
      </c>
      <c r="E34" s="15">
        <v>2070000</v>
      </c>
      <c r="F34" s="15">
        <v>150000</v>
      </c>
      <c r="G34" s="15">
        <v>0</v>
      </c>
      <c r="H34" s="15">
        <v>0</v>
      </c>
      <c r="I34" s="15">
        <v>60000</v>
      </c>
      <c r="J34" s="15">
        <v>605000</v>
      </c>
      <c r="K34" s="15">
        <v>3843000</v>
      </c>
      <c r="L34" s="15">
        <v>525000</v>
      </c>
      <c r="M34" s="15">
        <v>0</v>
      </c>
      <c r="N34" s="12">
        <f t="shared" si="2"/>
        <v>7552000</v>
      </c>
    </row>
    <row r="35" spans="1:14" x14ac:dyDescent="0.3">
      <c r="A35" s="13" t="s">
        <v>17</v>
      </c>
      <c r="B35" s="15">
        <v>0</v>
      </c>
      <c r="C35" s="15">
        <v>300000</v>
      </c>
      <c r="D35" s="15">
        <v>1567000</v>
      </c>
      <c r="E35" s="15">
        <v>1248000</v>
      </c>
      <c r="F35" s="15">
        <v>0</v>
      </c>
      <c r="G35" s="15">
        <v>0</v>
      </c>
      <c r="H35" s="15">
        <v>0</v>
      </c>
      <c r="I35" s="15">
        <v>0</v>
      </c>
      <c r="J35" s="15">
        <v>240000</v>
      </c>
      <c r="K35" s="15">
        <v>1701000</v>
      </c>
      <c r="L35" s="15">
        <v>714000</v>
      </c>
      <c r="M35" s="15">
        <v>0</v>
      </c>
      <c r="N35" s="12">
        <f t="shared" si="2"/>
        <v>5770000</v>
      </c>
    </row>
    <row r="36" spans="1:14" x14ac:dyDescent="0.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"/>
    </row>
    <row r="37" spans="1:14" x14ac:dyDescent="0.3">
      <c r="A37" s="28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3">
      <c r="A38" s="14" t="s">
        <v>19</v>
      </c>
      <c r="B38" s="14" t="s">
        <v>0</v>
      </c>
      <c r="C38" s="14" t="s">
        <v>1</v>
      </c>
      <c r="D38" s="14" t="s">
        <v>2</v>
      </c>
      <c r="E38" s="14" t="s">
        <v>3</v>
      </c>
      <c r="F38" s="14" t="s">
        <v>4</v>
      </c>
      <c r="G38" s="14" t="s">
        <v>5</v>
      </c>
      <c r="H38" s="14" t="s">
        <v>6</v>
      </c>
      <c r="I38" s="14" t="s">
        <v>7</v>
      </c>
      <c r="J38" s="14" t="s">
        <v>8</v>
      </c>
      <c r="K38" s="14" t="s">
        <v>9</v>
      </c>
      <c r="L38" s="14" t="s">
        <v>10</v>
      </c>
      <c r="M38" s="14" t="s">
        <v>11</v>
      </c>
      <c r="N38" s="14" t="s">
        <v>18</v>
      </c>
    </row>
    <row r="39" spans="1:14" x14ac:dyDescent="0.3">
      <c r="A39" s="10" t="s">
        <v>20</v>
      </c>
      <c r="B39" s="15">
        <v>2347.1160000000004</v>
      </c>
      <c r="C39" s="15">
        <v>40768.83</v>
      </c>
      <c r="D39" s="15">
        <v>955380.77427500021</v>
      </c>
      <c r="E39" s="15">
        <v>1151671.1500000004</v>
      </c>
      <c r="F39" s="15">
        <v>1036919.65</v>
      </c>
      <c r="G39" s="15">
        <v>121057.13</v>
      </c>
      <c r="H39" s="15">
        <v>25276.06</v>
      </c>
      <c r="I39" s="15">
        <v>10324.77</v>
      </c>
      <c r="J39" s="15">
        <v>73968.75</v>
      </c>
      <c r="K39" s="15">
        <v>332566.27499999997</v>
      </c>
      <c r="L39" s="15">
        <v>116595.63750000001</v>
      </c>
      <c r="M39" s="15">
        <v>144544.56345000002</v>
      </c>
      <c r="N39" s="12">
        <f>SUM(B39:M39)</f>
        <v>4011420.7062250003</v>
      </c>
    </row>
    <row r="40" spans="1:14" x14ac:dyDescent="0.3">
      <c r="A40" s="10" t="s">
        <v>21</v>
      </c>
      <c r="B40" s="15">
        <v>70511.39</v>
      </c>
      <c r="C40" s="15">
        <v>-39781.267950000009</v>
      </c>
      <c r="D40" s="15">
        <v>82569.748599999992</v>
      </c>
      <c r="E40" s="15">
        <v>249048.42282500002</v>
      </c>
      <c r="F40" s="15">
        <v>60651.354599999991</v>
      </c>
      <c r="G40" s="15">
        <v>-2027.4652750000032</v>
      </c>
      <c r="H40" s="15">
        <v>-7802.6220250000006</v>
      </c>
      <c r="I40" s="15">
        <v>8152.1497249999993</v>
      </c>
      <c r="J40" s="15">
        <v>114965.84999999999</v>
      </c>
      <c r="K40" s="15">
        <v>1314436.6400000001</v>
      </c>
      <c r="L40" s="15">
        <v>2073417.48</v>
      </c>
      <c r="M40" s="15">
        <v>161222.37999999998</v>
      </c>
      <c r="N40" s="12">
        <f t="shared" ref="N40:N46" si="3">SUM(B40:M40)</f>
        <v>4085364.0605000001</v>
      </c>
    </row>
    <row r="41" spans="1:14" x14ac:dyDescent="0.3">
      <c r="A41" s="10" t="s">
        <v>12</v>
      </c>
      <c r="B41" s="15">
        <v>47421.911500000017</v>
      </c>
      <c r="C41" s="15">
        <v>-6873.8263999999999</v>
      </c>
      <c r="D41" s="15">
        <v>135663.74835000001</v>
      </c>
      <c r="E41" s="15">
        <v>528448.21761499986</v>
      </c>
      <c r="F41" s="15">
        <v>183669.82759500004</v>
      </c>
      <c r="G41" s="15">
        <v>11082.941200000003</v>
      </c>
      <c r="H41" s="15">
        <v>2001.2311899999988</v>
      </c>
      <c r="I41" s="15">
        <v>3263.16428</v>
      </c>
      <c r="J41" s="15">
        <v>90934.963800000012</v>
      </c>
      <c r="K41" s="15">
        <v>193814.485075</v>
      </c>
      <c r="L41" s="15">
        <v>198802.19466999994</v>
      </c>
      <c r="M41" s="15">
        <v>53908.872499999998</v>
      </c>
      <c r="N41" s="12">
        <f t="shared" si="3"/>
        <v>1442137.731375</v>
      </c>
    </row>
    <row r="42" spans="1:14" x14ac:dyDescent="0.3">
      <c r="A42" s="10" t="s">
        <v>13</v>
      </c>
      <c r="B42" s="15">
        <v>28597.293800000007</v>
      </c>
      <c r="C42" s="15">
        <v>104741.47077499998</v>
      </c>
      <c r="D42" s="15">
        <v>191846.99057500003</v>
      </c>
      <c r="E42" s="15">
        <v>588951.58819999988</v>
      </c>
      <c r="F42" s="15">
        <v>749661.89800000004</v>
      </c>
      <c r="G42" s="15">
        <v>421424.470875</v>
      </c>
      <c r="H42" s="15">
        <v>-11379.608650000002</v>
      </c>
      <c r="I42" s="15">
        <v>-3266.0011999999997</v>
      </c>
      <c r="J42" s="15">
        <v>71314.112450000001</v>
      </c>
      <c r="K42" s="15">
        <v>685407.42999999993</v>
      </c>
      <c r="L42" s="15">
        <v>1144470.8420749998</v>
      </c>
      <c r="M42" s="15">
        <v>80459.87</v>
      </c>
      <c r="N42" s="12">
        <f t="shared" si="3"/>
        <v>4052230.3568999991</v>
      </c>
    </row>
    <row r="43" spans="1:14" x14ac:dyDescent="0.3">
      <c r="A43" s="10" t="s">
        <v>14</v>
      </c>
      <c r="B43" s="15">
        <v>0</v>
      </c>
      <c r="C43" s="15">
        <v>0</v>
      </c>
      <c r="D43" s="15">
        <v>305000</v>
      </c>
      <c r="E43" s="15">
        <v>2710000</v>
      </c>
      <c r="F43" s="15">
        <v>0</v>
      </c>
      <c r="G43" s="15">
        <v>0</v>
      </c>
      <c r="H43" s="15">
        <v>0</v>
      </c>
      <c r="I43" s="15">
        <v>0</v>
      </c>
      <c r="J43" s="15">
        <v>35000</v>
      </c>
      <c r="K43" s="15">
        <v>405000</v>
      </c>
      <c r="L43" s="15">
        <v>2445000</v>
      </c>
      <c r="M43" s="15">
        <v>0</v>
      </c>
      <c r="N43" s="12">
        <f t="shared" si="3"/>
        <v>5900000</v>
      </c>
    </row>
    <row r="44" spans="1:14" x14ac:dyDescent="0.3">
      <c r="A44" s="10" t="s">
        <v>15</v>
      </c>
      <c r="B44" s="15">
        <v>0</v>
      </c>
      <c r="C44" s="15">
        <v>0</v>
      </c>
      <c r="D44" s="15">
        <v>830000</v>
      </c>
      <c r="E44" s="15">
        <v>4186000</v>
      </c>
      <c r="F44" s="15">
        <v>732000</v>
      </c>
      <c r="G44" s="15">
        <v>0</v>
      </c>
      <c r="H44" s="15">
        <v>0</v>
      </c>
      <c r="I44" s="15">
        <v>0</v>
      </c>
      <c r="J44" s="15">
        <v>195000</v>
      </c>
      <c r="K44" s="15">
        <v>1892000</v>
      </c>
      <c r="L44" s="15">
        <v>278000</v>
      </c>
      <c r="M44" s="15">
        <v>5000</v>
      </c>
      <c r="N44" s="12">
        <f t="shared" si="3"/>
        <v>8118000</v>
      </c>
    </row>
    <row r="45" spans="1:14" x14ac:dyDescent="0.3">
      <c r="A45" s="13" t="s">
        <v>16</v>
      </c>
      <c r="B45" s="15">
        <v>0</v>
      </c>
      <c r="C45" s="15">
        <v>0</v>
      </c>
      <c r="D45" s="15">
        <v>845000</v>
      </c>
      <c r="E45" s="15">
        <v>4594000</v>
      </c>
      <c r="F45" s="15">
        <v>570000</v>
      </c>
      <c r="G45" s="15">
        <v>0</v>
      </c>
      <c r="H45" s="15">
        <v>0</v>
      </c>
      <c r="I45" s="15">
        <v>50000</v>
      </c>
      <c r="J45" s="15">
        <v>420000</v>
      </c>
      <c r="K45" s="15">
        <v>3410000</v>
      </c>
      <c r="L45" s="15">
        <v>2279000</v>
      </c>
      <c r="M45" s="15">
        <v>0</v>
      </c>
      <c r="N45" s="12">
        <f t="shared" si="3"/>
        <v>12168000</v>
      </c>
    </row>
    <row r="46" spans="1:14" ht="15" customHeight="1" x14ac:dyDescent="0.3">
      <c r="A46" s="13" t="s">
        <v>17</v>
      </c>
      <c r="B46" s="15">
        <v>0</v>
      </c>
      <c r="C46" s="15">
        <v>145000</v>
      </c>
      <c r="D46" s="15">
        <v>1195000</v>
      </c>
      <c r="E46" s="15">
        <v>643000</v>
      </c>
      <c r="F46" s="15">
        <v>0</v>
      </c>
      <c r="G46" s="15">
        <v>0</v>
      </c>
      <c r="H46" s="15">
        <v>0</v>
      </c>
      <c r="I46" s="15">
        <v>0</v>
      </c>
      <c r="J46" s="15">
        <v>95000</v>
      </c>
      <c r="K46" s="15">
        <v>1378000</v>
      </c>
      <c r="L46" s="15">
        <v>400000</v>
      </c>
      <c r="M46" s="15">
        <v>0</v>
      </c>
      <c r="N46" s="12">
        <f t="shared" si="3"/>
        <v>3856000</v>
      </c>
    </row>
    <row r="47" spans="1:14" x14ac:dyDescent="0.3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2"/>
    </row>
    <row r="48" spans="1:14" x14ac:dyDescent="0.3">
      <c r="A48" s="28" t="s">
        <v>36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x14ac:dyDescent="0.3">
      <c r="A49" s="14" t="s">
        <v>19</v>
      </c>
      <c r="B49" s="14" t="s">
        <v>0</v>
      </c>
      <c r="C49" s="14" t="s">
        <v>1</v>
      </c>
      <c r="D49" s="14" t="s">
        <v>2</v>
      </c>
      <c r="E49" s="14" t="s">
        <v>3</v>
      </c>
      <c r="F49" s="14" t="s">
        <v>4</v>
      </c>
      <c r="G49" s="14" t="s">
        <v>5</v>
      </c>
      <c r="H49" s="14" t="s">
        <v>6</v>
      </c>
      <c r="I49" s="14" t="s">
        <v>7</v>
      </c>
      <c r="J49" s="14" t="s">
        <v>8</v>
      </c>
      <c r="K49" s="14" t="s">
        <v>9</v>
      </c>
      <c r="L49" s="14" t="s">
        <v>10</v>
      </c>
      <c r="M49" s="14" t="s">
        <v>11</v>
      </c>
      <c r="N49" s="14" t="s">
        <v>18</v>
      </c>
    </row>
    <row r="50" spans="1:14" x14ac:dyDescent="0.3">
      <c r="A50" s="10" t="s">
        <v>20</v>
      </c>
      <c r="B50" s="15">
        <v>0</v>
      </c>
      <c r="C50" s="15">
        <v>0</v>
      </c>
      <c r="D50" s="15">
        <v>0</v>
      </c>
      <c r="E50" s="15">
        <v>123.94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2">
        <f>SUM(B50:M50)</f>
        <v>123.94</v>
      </c>
    </row>
    <row r="51" spans="1:14" x14ac:dyDescent="0.3">
      <c r="A51" s="10" t="s">
        <v>21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2">
        <f t="shared" ref="N51:N57" si="4">SUM(B51:M51)</f>
        <v>0</v>
      </c>
    </row>
    <row r="52" spans="1:14" x14ac:dyDescent="0.3">
      <c r="A52" s="10" t="s">
        <v>12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2">
        <f t="shared" si="4"/>
        <v>0</v>
      </c>
    </row>
    <row r="53" spans="1:14" x14ac:dyDescent="0.3">
      <c r="A53" s="10" t="s">
        <v>13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2">
        <f t="shared" si="4"/>
        <v>0</v>
      </c>
    </row>
    <row r="54" spans="1:14" x14ac:dyDescent="0.3">
      <c r="A54" s="10" t="s">
        <v>14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2">
        <f t="shared" si="4"/>
        <v>0</v>
      </c>
    </row>
    <row r="55" spans="1:14" x14ac:dyDescent="0.3">
      <c r="A55" s="10" t="s">
        <v>15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2">
        <f t="shared" si="4"/>
        <v>0</v>
      </c>
    </row>
    <row r="56" spans="1:14" x14ac:dyDescent="0.3">
      <c r="A56" s="13" t="s">
        <v>16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2">
        <f t="shared" si="4"/>
        <v>0</v>
      </c>
    </row>
    <row r="57" spans="1:14" x14ac:dyDescent="0.3">
      <c r="A57" s="13" t="s">
        <v>17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2">
        <f t="shared" si="4"/>
        <v>0</v>
      </c>
    </row>
    <row r="58" spans="1:14" x14ac:dyDescent="0.3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"/>
    </row>
    <row r="59" spans="1:14" x14ac:dyDescent="0.3">
      <c r="A59" s="28" t="s">
        <v>37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x14ac:dyDescent="0.3">
      <c r="A60" s="14" t="s">
        <v>19</v>
      </c>
      <c r="B60" s="14" t="s">
        <v>0</v>
      </c>
      <c r="C60" s="14" t="s">
        <v>1</v>
      </c>
      <c r="D60" s="14" t="s">
        <v>2</v>
      </c>
      <c r="E60" s="14" t="s">
        <v>3</v>
      </c>
      <c r="F60" s="14" t="s">
        <v>4</v>
      </c>
      <c r="G60" s="14" t="s">
        <v>5</v>
      </c>
      <c r="H60" s="14" t="s">
        <v>6</v>
      </c>
      <c r="I60" s="14" t="s">
        <v>7</v>
      </c>
      <c r="J60" s="14" t="s">
        <v>8</v>
      </c>
      <c r="K60" s="14" t="s">
        <v>9</v>
      </c>
      <c r="L60" s="14" t="s">
        <v>10</v>
      </c>
      <c r="M60" s="14" t="s">
        <v>11</v>
      </c>
      <c r="N60" s="14" t="s">
        <v>18</v>
      </c>
    </row>
    <row r="61" spans="1:14" x14ac:dyDescent="0.3">
      <c r="A61" s="10" t="s">
        <v>20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2">
        <f>SUM(B61:M61)</f>
        <v>0</v>
      </c>
    </row>
    <row r="62" spans="1:14" x14ac:dyDescent="0.3">
      <c r="A62" s="10" t="s">
        <v>21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2">
        <f t="shared" ref="N62:N68" si="5">SUM(B62:M62)</f>
        <v>0</v>
      </c>
    </row>
    <row r="63" spans="1:14" x14ac:dyDescent="0.3">
      <c r="A63" s="10" t="s">
        <v>12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16657.599199999997</v>
      </c>
      <c r="M63" s="15">
        <v>3.3132000000000001</v>
      </c>
      <c r="N63" s="12">
        <f t="shared" si="5"/>
        <v>16660.912399999997</v>
      </c>
    </row>
    <row r="64" spans="1:14" x14ac:dyDescent="0.3">
      <c r="A64" s="10" t="s">
        <v>13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4275.8252000000002</v>
      </c>
      <c r="M64" s="15">
        <v>0</v>
      </c>
      <c r="N64" s="12">
        <f t="shared" si="5"/>
        <v>4275.8252000000002</v>
      </c>
    </row>
    <row r="65" spans="1:14" x14ac:dyDescent="0.3">
      <c r="A65" s="10" t="s">
        <v>14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2">
        <f t="shared" si="5"/>
        <v>0</v>
      </c>
    </row>
    <row r="66" spans="1:14" x14ac:dyDescent="0.3">
      <c r="A66" s="10" t="s">
        <v>15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2">
        <f t="shared" si="5"/>
        <v>0</v>
      </c>
    </row>
    <row r="67" spans="1:14" x14ac:dyDescent="0.3">
      <c r="A67" s="13" t="s">
        <v>16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2">
        <f t="shared" si="5"/>
        <v>0</v>
      </c>
    </row>
    <row r="68" spans="1:14" x14ac:dyDescent="0.3">
      <c r="A68" s="13" t="s">
        <v>17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2">
        <f t="shared" si="5"/>
        <v>0</v>
      </c>
    </row>
    <row r="69" spans="1:14" x14ac:dyDescent="0.3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"/>
    </row>
    <row r="70" spans="1:14" x14ac:dyDescent="0.3">
      <c r="A70" s="28" t="s">
        <v>38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x14ac:dyDescent="0.3">
      <c r="A71" s="14" t="s">
        <v>19</v>
      </c>
      <c r="B71" s="14" t="s">
        <v>0</v>
      </c>
      <c r="C71" s="14" t="s">
        <v>1</v>
      </c>
      <c r="D71" s="14" t="s">
        <v>2</v>
      </c>
      <c r="E71" s="14" t="s">
        <v>3</v>
      </c>
      <c r="F71" s="14" t="s">
        <v>4</v>
      </c>
      <c r="G71" s="14" t="s">
        <v>5</v>
      </c>
      <c r="H71" s="14" t="s">
        <v>6</v>
      </c>
      <c r="I71" s="14" t="s">
        <v>7</v>
      </c>
      <c r="J71" s="14" t="s">
        <v>8</v>
      </c>
      <c r="K71" s="14" t="s">
        <v>9</v>
      </c>
      <c r="L71" s="14" t="s">
        <v>10</v>
      </c>
      <c r="M71" s="14" t="s">
        <v>11</v>
      </c>
      <c r="N71" s="14" t="s">
        <v>18</v>
      </c>
    </row>
    <row r="72" spans="1:14" x14ac:dyDescent="0.3">
      <c r="A72" s="10" t="s">
        <v>20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2">
        <f>SUM(B72:M72)</f>
        <v>0</v>
      </c>
    </row>
    <row r="73" spans="1:14" x14ac:dyDescent="0.3">
      <c r="A73" s="10" t="s">
        <v>21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2">
        <f t="shared" ref="N73:N79" si="6">SUM(B73:M73)</f>
        <v>0</v>
      </c>
    </row>
    <row r="74" spans="1:14" x14ac:dyDescent="0.3">
      <c r="A74" s="10" t="s">
        <v>12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2">
        <f t="shared" si="6"/>
        <v>0</v>
      </c>
    </row>
    <row r="75" spans="1:14" x14ac:dyDescent="0.3">
      <c r="A75" s="10" t="s">
        <v>13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2">
        <f t="shared" si="6"/>
        <v>0</v>
      </c>
    </row>
    <row r="76" spans="1:14" x14ac:dyDescent="0.3">
      <c r="A76" s="10" t="s">
        <v>14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2">
        <f t="shared" si="6"/>
        <v>0</v>
      </c>
    </row>
    <row r="77" spans="1:14" x14ac:dyDescent="0.3">
      <c r="A77" s="10" t="s">
        <v>15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2">
        <f t="shared" si="6"/>
        <v>0</v>
      </c>
    </row>
    <row r="78" spans="1:14" x14ac:dyDescent="0.3">
      <c r="A78" s="13" t="s">
        <v>16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49000</v>
      </c>
      <c r="L78" s="15">
        <v>0</v>
      </c>
      <c r="M78" s="15">
        <v>0</v>
      </c>
      <c r="N78" s="12">
        <f t="shared" si="6"/>
        <v>49000</v>
      </c>
    </row>
    <row r="79" spans="1:14" x14ac:dyDescent="0.3">
      <c r="A79" s="13" t="s">
        <v>17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2">
        <f t="shared" si="6"/>
        <v>0</v>
      </c>
    </row>
    <row r="80" spans="1:14" x14ac:dyDescent="0.3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2"/>
    </row>
    <row r="81" spans="1:14" x14ac:dyDescent="0.3">
      <c r="A81" s="28" t="s">
        <v>39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x14ac:dyDescent="0.3">
      <c r="A82" s="14" t="s">
        <v>19</v>
      </c>
      <c r="B82" s="14" t="s">
        <v>0</v>
      </c>
      <c r="C82" s="14" t="s">
        <v>1</v>
      </c>
      <c r="D82" s="14" t="s">
        <v>2</v>
      </c>
      <c r="E82" s="14" t="s">
        <v>3</v>
      </c>
      <c r="F82" s="14" t="s">
        <v>4</v>
      </c>
      <c r="G82" s="14" t="s">
        <v>5</v>
      </c>
      <c r="H82" s="14" t="s">
        <v>6</v>
      </c>
      <c r="I82" s="14" t="s">
        <v>7</v>
      </c>
      <c r="J82" s="14" t="s">
        <v>8</v>
      </c>
      <c r="K82" s="14" t="s">
        <v>9</v>
      </c>
      <c r="L82" s="14" t="s">
        <v>10</v>
      </c>
      <c r="M82" s="14" t="s">
        <v>11</v>
      </c>
      <c r="N82" s="14" t="s">
        <v>18</v>
      </c>
    </row>
    <row r="83" spans="1:14" x14ac:dyDescent="0.3">
      <c r="A83" s="10" t="s">
        <v>20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2">
        <f>SUM(B83:M83)</f>
        <v>0</v>
      </c>
    </row>
    <row r="84" spans="1:14" x14ac:dyDescent="0.3">
      <c r="A84" s="10" t="s">
        <v>21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2">
        <f t="shared" ref="N84:N90" si="7">SUM(B84:M84)</f>
        <v>0</v>
      </c>
    </row>
    <row r="85" spans="1:14" x14ac:dyDescent="0.3">
      <c r="A85" s="10" t="s">
        <v>12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1631.4848000000002</v>
      </c>
      <c r="N85" s="12">
        <f t="shared" si="7"/>
        <v>1631.4848000000002</v>
      </c>
    </row>
    <row r="86" spans="1:14" x14ac:dyDescent="0.3">
      <c r="A86" s="10" t="s">
        <v>13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976.68119999999999</v>
      </c>
      <c r="L86" s="15">
        <v>17072.2552</v>
      </c>
      <c r="M86" s="15">
        <v>3142.4249999999993</v>
      </c>
      <c r="N86" s="12">
        <f t="shared" si="7"/>
        <v>21191.361399999998</v>
      </c>
    </row>
    <row r="87" spans="1:14" x14ac:dyDescent="0.3">
      <c r="A87" s="10" t="s">
        <v>14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395000</v>
      </c>
      <c r="L87" s="15">
        <v>0</v>
      </c>
      <c r="M87" s="15">
        <v>0</v>
      </c>
      <c r="N87" s="12">
        <f t="shared" si="7"/>
        <v>395000</v>
      </c>
    </row>
    <row r="88" spans="1:14" x14ac:dyDescent="0.3">
      <c r="A88" s="10" t="s">
        <v>15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2">
        <f t="shared" si="7"/>
        <v>0</v>
      </c>
    </row>
    <row r="89" spans="1:14" x14ac:dyDescent="0.3">
      <c r="A89" s="13" t="s">
        <v>16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854000</v>
      </c>
      <c r="L89" s="15">
        <v>0</v>
      </c>
      <c r="M89" s="15">
        <v>0</v>
      </c>
      <c r="N89" s="12">
        <f t="shared" si="7"/>
        <v>854000</v>
      </c>
    </row>
    <row r="90" spans="1:14" x14ac:dyDescent="0.3">
      <c r="A90" s="13" t="s">
        <v>17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2">
        <f t="shared" si="7"/>
        <v>0</v>
      </c>
    </row>
    <row r="91" spans="1:14" x14ac:dyDescent="0.3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2"/>
    </row>
    <row r="92" spans="1:14" x14ac:dyDescent="0.3">
      <c r="A92" s="28" t="s">
        <v>40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x14ac:dyDescent="0.3">
      <c r="A93" s="10" t="s">
        <v>19</v>
      </c>
      <c r="B93" s="10" t="s">
        <v>0</v>
      </c>
      <c r="C93" s="10" t="s">
        <v>1</v>
      </c>
      <c r="D93" s="10" t="s">
        <v>2</v>
      </c>
      <c r="E93" s="10" t="s">
        <v>3</v>
      </c>
      <c r="F93" s="10" t="s">
        <v>4</v>
      </c>
      <c r="G93" s="10" t="s">
        <v>5</v>
      </c>
      <c r="H93" s="10" t="s">
        <v>6</v>
      </c>
      <c r="I93" s="10" t="s">
        <v>7</v>
      </c>
      <c r="J93" s="10" t="s">
        <v>8</v>
      </c>
      <c r="K93" s="10" t="s">
        <v>9</v>
      </c>
      <c r="L93" s="10" t="s">
        <v>10</v>
      </c>
      <c r="M93" s="10" t="s">
        <v>11</v>
      </c>
      <c r="N93" s="10" t="s">
        <v>18</v>
      </c>
    </row>
    <row r="94" spans="1:14" x14ac:dyDescent="0.3">
      <c r="A94" s="10" t="s">
        <v>20</v>
      </c>
      <c r="B94" s="15">
        <v>0</v>
      </c>
      <c r="C94" s="15">
        <v>45174.749499999998</v>
      </c>
      <c r="D94" s="15">
        <v>40809.804599999996</v>
      </c>
      <c r="E94" s="15">
        <v>-11698.19</v>
      </c>
      <c r="F94" s="15">
        <v>3116.7758000000003</v>
      </c>
      <c r="G94" s="15">
        <v>-1143.1160000000009</v>
      </c>
      <c r="H94" s="15">
        <v>0</v>
      </c>
      <c r="I94" s="15">
        <v>0</v>
      </c>
      <c r="J94" s="15">
        <v>-16826.061799999999</v>
      </c>
      <c r="K94" s="15">
        <v>0</v>
      </c>
      <c r="L94" s="15">
        <v>161.29490000000001</v>
      </c>
      <c r="M94" s="15">
        <v>3758.2982999999999</v>
      </c>
      <c r="N94" s="12">
        <f>SUM(B94:M94)</f>
        <v>63353.555300000007</v>
      </c>
    </row>
    <row r="95" spans="1:14" x14ac:dyDescent="0.3">
      <c r="A95" s="10" t="s">
        <v>21</v>
      </c>
      <c r="B95" s="15">
        <v>0</v>
      </c>
      <c r="C95" s="15">
        <v>85857.975399999996</v>
      </c>
      <c r="D95" s="15">
        <v>53473.308600000004</v>
      </c>
      <c r="E95" s="15">
        <v>26332.132700000002</v>
      </c>
      <c r="F95" s="15">
        <v>1545.2168000000001</v>
      </c>
      <c r="G95" s="15">
        <v>43898.208000000006</v>
      </c>
      <c r="H95" s="15">
        <v>0</v>
      </c>
      <c r="I95" s="15">
        <v>29077.083200000001</v>
      </c>
      <c r="J95" s="15">
        <v>-17704.162</v>
      </c>
      <c r="K95" s="15">
        <v>5398.4319999999998</v>
      </c>
      <c r="L95" s="15">
        <v>0</v>
      </c>
      <c r="M95" s="15">
        <v>7917.1842999999999</v>
      </c>
      <c r="N95" s="12">
        <f t="shared" ref="N95:N101" si="8">SUM(B95:M95)</f>
        <v>235795.37899999999</v>
      </c>
    </row>
    <row r="96" spans="1:14" x14ac:dyDescent="0.3">
      <c r="A96" s="10" t="s">
        <v>12</v>
      </c>
      <c r="B96" s="15">
        <v>0</v>
      </c>
      <c r="C96" s="15">
        <v>74200</v>
      </c>
      <c r="D96" s="15">
        <v>28511.304500000006</v>
      </c>
      <c r="E96" s="15">
        <v>-7868.38</v>
      </c>
      <c r="F96" s="15">
        <v>736.61819999999989</v>
      </c>
      <c r="G96" s="15">
        <v>-77521.475999999995</v>
      </c>
      <c r="H96" s="15">
        <v>0</v>
      </c>
      <c r="I96" s="15">
        <v>0</v>
      </c>
      <c r="J96" s="15">
        <v>-22274.289000000001</v>
      </c>
      <c r="K96" s="15">
        <v>29645.559999999998</v>
      </c>
      <c r="L96" s="15">
        <v>16492.339599999999</v>
      </c>
      <c r="M96" s="15">
        <v>28155.710200000001</v>
      </c>
      <c r="N96" s="12">
        <f t="shared" si="8"/>
        <v>70077.387499999997</v>
      </c>
    </row>
    <row r="97" spans="1:14" x14ac:dyDescent="0.3">
      <c r="A97" s="10" t="s">
        <v>13</v>
      </c>
      <c r="B97" s="15">
        <v>31175.649999999994</v>
      </c>
      <c r="C97" s="15">
        <v>23794.5743</v>
      </c>
      <c r="D97" s="15">
        <v>72255.986499999985</v>
      </c>
      <c r="E97" s="15">
        <v>-43625.029799999989</v>
      </c>
      <c r="F97" s="15">
        <v>0</v>
      </c>
      <c r="G97" s="15">
        <v>5406.1080000000002</v>
      </c>
      <c r="H97" s="15">
        <v>-558.65320000000008</v>
      </c>
      <c r="I97" s="15">
        <v>1138.6253999999999</v>
      </c>
      <c r="J97" s="15">
        <v>21117.261599999998</v>
      </c>
      <c r="K97" s="15">
        <v>25984.002599999993</v>
      </c>
      <c r="L97" s="15">
        <v>165751.64930000002</v>
      </c>
      <c r="M97" s="15">
        <v>19761.986199999999</v>
      </c>
      <c r="N97" s="12">
        <f t="shared" si="8"/>
        <v>322202.16089999996</v>
      </c>
    </row>
    <row r="98" spans="1:14" x14ac:dyDescent="0.3">
      <c r="A98" s="10" t="s">
        <v>14</v>
      </c>
      <c r="B98" s="15">
        <v>1615</v>
      </c>
      <c r="C98" s="15">
        <v>1615</v>
      </c>
      <c r="D98" s="15">
        <v>1615</v>
      </c>
      <c r="E98" s="15">
        <v>74665</v>
      </c>
      <c r="F98" s="15">
        <v>160615</v>
      </c>
      <c r="G98" s="15">
        <v>1615</v>
      </c>
      <c r="H98" s="15">
        <v>1615</v>
      </c>
      <c r="I98" s="15">
        <v>1615</v>
      </c>
      <c r="J98" s="15">
        <v>1615</v>
      </c>
      <c r="K98" s="15">
        <v>170615</v>
      </c>
      <c r="L98" s="15">
        <v>183615</v>
      </c>
      <c r="M98" s="15">
        <v>1615</v>
      </c>
      <c r="N98" s="12">
        <f t="shared" si="8"/>
        <v>602430</v>
      </c>
    </row>
    <row r="99" spans="1:14" x14ac:dyDescent="0.3">
      <c r="A99" s="10" t="s">
        <v>15</v>
      </c>
      <c r="B99" s="15">
        <v>1646.5400000000002</v>
      </c>
      <c r="C99" s="15">
        <v>1646.5400000000002</v>
      </c>
      <c r="D99" s="15">
        <v>1646.9199999999998</v>
      </c>
      <c r="E99" s="15">
        <v>38506.54</v>
      </c>
      <c r="F99" s="15">
        <v>292346.53999999998</v>
      </c>
      <c r="G99" s="15">
        <v>1646.9199999999998</v>
      </c>
      <c r="H99" s="15">
        <v>1646.5400000000002</v>
      </c>
      <c r="I99" s="15">
        <v>1646.5400000000002</v>
      </c>
      <c r="J99" s="15">
        <v>1646.9199999999998</v>
      </c>
      <c r="K99" s="15">
        <v>1646.5400000000002</v>
      </c>
      <c r="L99" s="15">
        <v>107646.54000000001</v>
      </c>
      <c r="M99" s="15">
        <v>1646.9199999999998</v>
      </c>
      <c r="N99" s="12">
        <f t="shared" si="8"/>
        <v>453319.99999999983</v>
      </c>
    </row>
    <row r="100" spans="1:14" x14ac:dyDescent="0.3">
      <c r="A100" s="13" t="s">
        <v>16</v>
      </c>
      <c r="B100" s="15">
        <v>1678.0800000000002</v>
      </c>
      <c r="C100" s="15">
        <v>1678.4599999999998</v>
      </c>
      <c r="D100" s="15">
        <v>1678.4599999999998</v>
      </c>
      <c r="E100" s="15">
        <v>21818.080000000002</v>
      </c>
      <c r="F100" s="15">
        <v>1678.4599999999998</v>
      </c>
      <c r="G100" s="15">
        <v>1678.4599999999998</v>
      </c>
      <c r="H100" s="15">
        <v>1678.0800000000002</v>
      </c>
      <c r="I100" s="15">
        <v>1678.4599999999998</v>
      </c>
      <c r="J100" s="15">
        <v>1678.4599999999998</v>
      </c>
      <c r="K100" s="15">
        <v>323678.08000000002</v>
      </c>
      <c r="L100" s="15">
        <v>190678.46</v>
      </c>
      <c r="M100" s="15">
        <v>1678.4599999999998</v>
      </c>
      <c r="N100" s="12">
        <f t="shared" si="8"/>
        <v>551280</v>
      </c>
    </row>
    <row r="101" spans="1:14" x14ac:dyDescent="0.3">
      <c r="A101" s="13" t="s">
        <v>17</v>
      </c>
      <c r="B101" s="15">
        <v>1710</v>
      </c>
      <c r="C101" s="15">
        <v>1710</v>
      </c>
      <c r="D101" s="15">
        <v>1710</v>
      </c>
      <c r="E101" s="15">
        <v>39710</v>
      </c>
      <c r="F101" s="15">
        <v>317870</v>
      </c>
      <c r="G101" s="15">
        <v>1710</v>
      </c>
      <c r="H101" s="15">
        <v>1710</v>
      </c>
      <c r="I101" s="15">
        <v>1710</v>
      </c>
      <c r="J101" s="15">
        <v>1710</v>
      </c>
      <c r="K101" s="15">
        <v>1710</v>
      </c>
      <c r="L101" s="15">
        <v>111710</v>
      </c>
      <c r="M101" s="15">
        <v>1710</v>
      </c>
      <c r="N101" s="12">
        <f t="shared" si="8"/>
        <v>484680</v>
      </c>
    </row>
    <row r="102" spans="1:14" x14ac:dyDescent="0.3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8"/>
    </row>
    <row r="103" spans="1:14" x14ac:dyDescent="0.3">
      <c r="A103" s="28" t="s">
        <v>41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1:14" x14ac:dyDescent="0.3">
      <c r="A104" s="14" t="s">
        <v>19</v>
      </c>
      <c r="B104" s="14" t="s">
        <v>0</v>
      </c>
      <c r="C104" s="14" t="s">
        <v>1</v>
      </c>
      <c r="D104" s="14" t="s">
        <v>2</v>
      </c>
      <c r="E104" s="14" t="s">
        <v>3</v>
      </c>
      <c r="F104" s="14" t="s">
        <v>4</v>
      </c>
      <c r="G104" s="14" t="s">
        <v>5</v>
      </c>
      <c r="H104" s="14" t="s">
        <v>6</v>
      </c>
      <c r="I104" s="14" t="s">
        <v>7</v>
      </c>
      <c r="J104" s="14" t="s">
        <v>8</v>
      </c>
      <c r="K104" s="14" t="s">
        <v>9</v>
      </c>
      <c r="L104" s="14" t="s">
        <v>10</v>
      </c>
      <c r="M104" s="14" t="s">
        <v>11</v>
      </c>
      <c r="N104" s="14" t="s">
        <v>18</v>
      </c>
    </row>
    <row r="105" spans="1:14" x14ac:dyDescent="0.3">
      <c r="A105" s="10" t="s">
        <v>20</v>
      </c>
      <c r="B105" s="15">
        <v>0</v>
      </c>
      <c r="C105" s="15">
        <v>408.67240000000004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2">
        <f>SUM(B105:M105)</f>
        <v>408.67240000000004</v>
      </c>
    </row>
    <row r="106" spans="1:14" x14ac:dyDescent="0.3">
      <c r="A106" s="10" t="s">
        <v>21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2">
        <f t="shared" ref="N106:N112" si="9">SUM(B106:M106)</f>
        <v>0</v>
      </c>
    </row>
    <row r="107" spans="1:14" x14ac:dyDescent="0.3">
      <c r="A107" s="10" t="s">
        <v>12</v>
      </c>
      <c r="B107" s="15">
        <v>0</v>
      </c>
      <c r="C107" s="15">
        <v>0</v>
      </c>
      <c r="D107" s="15">
        <v>0</v>
      </c>
      <c r="E107" s="15">
        <v>15726.054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130.07499999999999</v>
      </c>
      <c r="L107" s="15">
        <v>81935.858399999968</v>
      </c>
      <c r="M107" s="15">
        <v>-63900.078000000009</v>
      </c>
      <c r="N107" s="12">
        <f t="shared" si="9"/>
        <v>33891.90939999996</v>
      </c>
    </row>
    <row r="108" spans="1:14" x14ac:dyDescent="0.3">
      <c r="A108" s="10" t="s">
        <v>13</v>
      </c>
      <c r="B108" s="15">
        <v>-44379.994999999995</v>
      </c>
      <c r="C108" s="15">
        <v>-216.90019999999993</v>
      </c>
      <c r="D108" s="15">
        <v>14529.745999999999</v>
      </c>
      <c r="E108" s="15">
        <v>39117.898599999986</v>
      </c>
      <c r="F108" s="15">
        <v>0</v>
      </c>
      <c r="G108" s="15">
        <v>0</v>
      </c>
      <c r="H108" s="15">
        <v>0</v>
      </c>
      <c r="I108" s="15">
        <v>0</v>
      </c>
      <c r="J108" s="15">
        <v>1767.7923999999994</v>
      </c>
      <c r="K108" s="15">
        <v>19954.550000000003</v>
      </c>
      <c r="L108" s="15">
        <v>56828.851200000005</v>
      </c>
      <c r="M108" s="15">
        <v>-18766.725999999995</v>
      </c>
      <c r="N108" s="12">
        <f t="shared" si="9"/>
        <v>68835.217000000004</v>
      </c>
    </row>
    <row r="109" spans="1:14" x14ac:dyDescent="0.3">
      <c r="A109" s="10" t="s">
        <v>14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171000</v>
      </c>
      <c r="L109" s="15">
        <v>0</v>
      </c>
      <c r="M109" s="15">
        <v>0</v>
      </c>
      <c r="N109" s="12">
        <f t="shared" si="9"/>
        <v>171000</v>
      </c>
    </row>
    <row r="110" spans="1:14" x14ac:dyDescent="0.3">
      <c r="A110" s="10" t="s">
        <v>15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281000</v>
      </c>
      <c r="L110" s="15">
        <v>0</v>
      </c>
      <c r="M110" s="15">
        <v>0</v>
      </c>
      <c r="N110" s="12">
        <f t="shared" si="9"/>
        <v>281000</v>
      </c>
    </row>
    <row r="111" spans="1:14" x14ac:dyDescent="0.3">
      <c r="A111" s="13" t="s">
        <v>16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332000</v>
      </c>
      <c r="L111" s="15">
        <v>0</v>
      </c>
      <c r="M111" s="15">
        <v>0</v>
      </c>
      <c r="N111" s="12">
        <f t="shared" si="9"/>
        <v>332000</v>
      </c>
    </row>
    <row r="112" spans="1:14" x14ac:dyDescent="0.3">
      <c r="A112" s="13" t="s">
        <v>17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314000</v>
      </c>
      <c r="L112" s="15">
        <v>0</v>
      </c>
      <c r="M112" s="15">
        <v>0</v>
      </c>
      <c r="N112" s="12">
        <f t="shared" si="9"/>
        <v>314000</v>
      </c>
    </row>
    <row r="114" spans="1:14" x14ac:dyDescent="0.3">
      <c r="A114" s="28" t="s">
        <v>51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1:14" x14ac:dyDescent="0.3">
      <c r="A115" s="14" t="s">
        <v>30</v>
      </c>
      <c r="B115" s="14" t="s">
        <v>0</v>
      </c>
      <c r="C115" s="14" t="s">
        <v>1</v>
      </c>
      <c r="D115" s="14" t="s">
        <v>2</v>
      </c>
      <c r="E115" s="14" t="s">
        <v>3</v>
      </c>
      <c r="F115" s="14" t="s">
        <v>4</v>
      </c>
      <c r="G115" s="14" t="s">
        <v>5</v>
      </c>
      <c r="H115" s="14" t="s">
        <v>6</v>
      </c>
      <c r="I115" s="14" t="s">
        <v>7</v>
      </c>
      <c r="J115" s="14" t="s">
        <v>8</v>
      </c>
      <c r="K115" s="14" t="s">
        <v>9</v>
      </c>
      <c r="L115" s="14" t="s">
        <v>10</v>
      </c>
      <c r="M115" s="14" t="s">
        <v>11</v>
      </c>
      <c r="N115" s="14" t="s">
        <v>18</v>
      </c>
    </row>
    <row r="116" spans="1:14" x14ac:dyDescent="0.3">
      <c r="A116" s="19" t="s">
        <v>31</v>
      </c>
      <c r="B116" s="15">
        <f>ROUND(SUM(B6:B13)/8,2)</f>
        <v>8310.86</v>
      </c>
      <c r="C116" s="15">
        <f t="shared" ref="C116:M116" si="10">ROUND(SUM(C6:C13)/8,2)</f>
        <v>16611.25</v>
      </c>
      <c r="D116" s="15">
        <f t="shared" si="10"/>
        <v>185683.85</v>
      </c>
      <c r="E116" s="15">
        <f t="shared" si="10"/>
        <v>202434.66</v>
      </c>
      <c r="F116" s="15">
        <f t="shared" si="10"/>
        <v>-8509</v>
      </c>
      <c r="G116" s="15">
        <f t="shared" si="10"/>
        <v>-11050.57</v>
      </c>
      <c r="H116" s="15">
        <f t="shared" si="10"/>
        <v>-9131.85</v>
      </c>
      <c r="I116" s="15">
        <f t="shared" si="10"/>
        <v>-9569.2900000000009</v>
      </c>
      <c r="J116" s="15">
        <f t="shared" si="10"/>
        <v>89751.79</v>
      </c>
      <c r="K116" s="15">
        <f t="shared" si="10"/>
        <v>334431.90000000002</v>
      </c>
      <c r="L116" s="15">
        <f t="shared" si="10"/>
        <v>5392.37</v>
      </c>
      <c r="M116" s="15">
        <f t="shared" si="10"/>
        <v>-36298.839999999997</v>
      </c>
      <c r="N116" s="12">
        <f>SUM(B116:M116)</f>
        <v>768057.13000000012</v>
      </c>
    </row>
    <row r="117" spans="1:14" x14ac:dyDescent="0.3">
      <c r="A117" s="19" t="s">
        <v>42</v>
      </c>
      <c r="B117" s="15">
        <f>ROUND(SUM(B17:B24)/8,2)</f>
        <v>0</v>
      </c>
      <c r="C117" s="15">
        <f t="shared" ref="C117:M117" si="11">ROUND(SUM(C17:C24)/8,2)</f>
        <v>-123.35</v>
      </c>
      <c r="D117" s="15">
        <f t="shared" si="11"/>
        <v>129.1</v>
      </c>
      <c r="E117" s="15">
        <f t="shared" si="11"/>
        <v>1166.73</v>
      </c>
      <c r="F117" s="15">
        <f t="shared" si="11"/>
        <v>12.16</v>
      </c>
      <c r="G117" s="15">
        <f t="shared" si="11"/>
        <v>156.18</v>
      </c>
      <c r="H117" s="15">
        <f t="shared" si="11"/>
        <v>0</v>
      </c>
      <c r="I117" s="15">
        <f t="shared" si="11"/>
        <v>60.48</v>
      </c>
      <c r="J117" s="15">
        <f t="shared" si="11"/>
        <v>0</v>
      </c>
      <c r="K117" s="15">
        <f t="shared" si="11"/>
        <v>2215.33</v>
      </c>
      <c r="L117" s="15">
        <f t="shared" si="11"/>
        <v>58.3</v>
      </c>
      <c r="M117" s="15">
        <f t="shared" si="11"/>
        <v>281.25</v>
      </c>
      <c r="N117" s="12">
        <f t="shared" ref="N117:N125" si="12">SUM(B117:M117)</f>
        <v>3956.1800000000003</v>
      </c>
    </row>
    <row r="118" spans="1:14" x14ac:dyDescent="0.3">
      <c r="A118" s="19" t="s">
        <v>43</v>
      </c>
      <c r="B118" s="15">
        <f>ROUND(SUM(B28:B35)/8,2)</f>
        <v>22839.200000000001</v>
      </c>
      <c r="C118" s="15">
        <f t="shared" ref="C118:M118" si="13">ROUND(SUM(C28:C35)/8,2)</f>
        <v>97852.07</v>
      </c>
      <c r="D118" s="15">
        <f t="shared" si="13"/>
        <v>826088.05</v>
      </c>
      <c r="E118" s="15">
        <f t="shared" si="13"/>
        <v>1866721.53</v>
      </c>
      <c r="F118" s="15">
        <f t="shared" si="13"/>
        <v>489645.11</v>
      </c>
      <c r="G118" s="15">
        <f t="shared" si="13"/>
        <v>1617.59</v>
      </c>
      <c r="H118" s="15">
        <f t="shared" si="13"/>
        <v>-22212.38</v>
      </c>
      <c r="I118" s="15">
        <f t="shared" si="13"/>
        <v>37913.18</v>
      </c>
      <c r="J118" s="15">
        <f t="shared" si="13"/>
        <v>350257.7</v>
      </c>
      <c r="K118" s="15">
        <f t="shared" si="13"/>
        <v>2031368.04</v>
      </c>
      <c r="L118" s="15">
        <f t="shared" si="13"/>
        <v>1390226.59</v>
      </c>
      <c r="M118" s="15">
        <f t="shared" si="13"/>
        <v>144242.28</v>
      </c>
      <c r="N118" s="12">
        <f t="shared" si="12"/>
        <v>7236558.96</v>
      </c>
    </row>
    <row r="119" spans="1:14" x14ac:dyDescent="0.3">
      <c r="A119" s="19" t="s">
        <v>44</v>
      </c>
      <c r="B119" s="15">
        <f>ROUND(SUM(B39:B46)/8,2)</f>
        <v>18609.71</v>
      </c>
      <c r="C119" s="15">
        <f t="shared" ref="C119:M119" si="14">ROUND(SUM(C39:C46)/8,2)</f>
        <v>30481.9</v>
      </c>
      <c r="D119" s="15">
        <f t="shared" si="14"/>
        <v>567557.66</v>
      </c>
      <c r="E119" s="15">
        <f t="shared" si="14"/>
        <v>1831389.92</v>
      </c>
      <c r="F119" s="15">
        <f t="shared" si="14"/>
        <v>416612.84</v>
      </c>
      <c r="G119" s="15">
        <f t="shared" si="14"/>
        <v>68942.13</v>
      </c>
      <c r="H119" s="15">
        <f t="shared" si="14"/>
        <v>1011.88</v>
      </c>
      <c r="I119" s="15">
        <f t="shared" si="14"/>
        <v>8559.26</v>
      </c>
      <c r="J119" s="15">
        <f t="shared" si="14"/>
        <v>137022.96</v>
      </c>
      <c r="K119" s="15">
        <f t="shared" si="14"/>
        <v>1201403.1000000001</v>
      </c>
      <c r="L119" s="15">
        <f t="shared" si="14"/>
        <v>1116910.77</v>
      </c>
      <c r="M119" s="15">
        <f t="shared" si="14"/>
        <v>55641.96</v>
      </c>
      <c r="N119" s="12">
        <f t="shared" si="12"/>
        <v>5454144.0899999989</v>
      </c>
    </row>
    <row r="120" spans="1:14" x14ac:dyDescent="0.3">
      <c r="A120" s="19" t="s">
        <v>45</v>
      </c>
      <c r="B120" s="15">
        <f>ROUND(SUM(B50:B57)/8,2)</f>
        <v>0</v>
      </c>
      <c r="C120" s="15">
        <f t="shared" ref="C120:M120" si="15">ROUND(SUM(C50:C57)/8,2)</f>
        <v>0</v>
      </c>
      <c r="D120" s="15">
        <f t="shared" si="15"/>
        <v>0</v>
      </c>
      <c r="E120" s="15">
        <f t="shared" si="15"/>
        <v>15.49</v>
      </c>
      <c r="F120" s="15">
        <f t="shared" si="15"/>
        <v>0</v>
      </c>
      <c r="G120" s="15">
        <f t="shared" si="15"/>
        <v>0</v>
      </c>
      <c r="H120" s="15">
        <f t="shared" si="15"/>
        <v>0</v>
      </c>
      <c r="I120" s="15">
        <f t="shared" si="15"/>
        <v>0</v>
      </c>
      <c r="J120" s="15">
        <f t="shared" si="15"/>
        <v>0</v>
      </c>
      <c r="K120" s="15">
        <f t="shared" si="15"/>
        <v>0</v>
      </c>
      <c r="L120" s="15">
        <f t="shared" si="15"/>
        <v>0</v>
      </c>
      <c r="M120" s="15">
        <f t="shared" si="15"/>
        <v>0</v>
      </c>
      <c r="N120" s="12">
        <f t="shared" si="12"/>
        <v>15.49</v>
      </c>
    </row>
    <row r="121" spans="1:14" x14ac:dyDescent="0.3">
      <c r="A121" s="19" t="s">
        <v>46</v>
      </c>
      <c r="B121" s="15">
        <f>ROUND(SUM(B61:B68)/8,2)</f>
        <v>0</v>
      </c>
      <c r="C121" s="15">
        <f t="shared" ref="C121:M121" si="16">ROUND(SUM(C61:C68)/8,2)</f>
        <v>0</v>
      </c>
      <c r="D121" s="15">
        <f t="shared" si="16"/>
        <v>0</v>
      </c>
      <c r="E121" s="15">
        <f t="shared" si="16"/>
        <v>0</v>
      </c>
      <c r="F121" s="15">
        <f t="shared" si="16"/>
        <v>0</v>
      </c>
      <c r="G121" s="15">
        <f t="shared" si="16"/>
        <v>0</v>
      </c>
      <c r="H121" s="15">
        <f t="shared" si="16"/>
        <v>0</v>
      </c>
      <c r="I121" s="15">
        <f t="shared" si="16"/>
        <v>0</v>
      </c>
      <c r="J121" s="15">
        <f t="shared" si="16"/>
        <v>0</v>
      </c>
      <c r="K121" s="15">
        <f t="shared" si="16"/>
        <v>0</v>
      </c>
      <c r="L121" s="15">
        <f t="shared" si="16"/>
        <v>2616.6799999999998</v>
      </c>
      <c r="M121" s="15">
        <f t="shared" si="16"/>
        <v>0.41</v>
      </c>
      <c r="N121" s="12">
        <f t="shared" si="12"/>
        <v>2617.0899999999997</v>
      </c>
    </row>
    <row r="122" spans="1:14" x14ac:dyDescent="0.3">
      <c r="A122" s="19" t="s">
        <v>47</v>
      </c>
      <c r="B122" s="15">
        <f>ROUND(SUM(B72:B79)/8,2)</f>
        <v>0</v>
      </c>
      <c r="C122" s="15">
        <f t="shared" ref="C122:M122" si="17">ROUND(SUM(C72:C79)/8,2)</f>
        <v>0</v>
      </c>
      <c r="D122" s="15">
        <f t="shared" si="17"/>
        <v>0</v>
      </c>
      <c r="E122" s="15">
        <f t="shared" si="17"/>
        <v>0</v>
      </c>
      <c r="F122" s="15">
        <f t="shared" si="17"/>
        <v>0</v>
      </c>
      <c r="G122" s="15">
        <f t="shared" si="17"/>
        <v>0</v>
      </c>
      <c r="H122" s="15">
        <f t="shared" si="17"/>
        <v>0</v>
      </c>
      <c r="I122" s="15">
        <f t="shared" si="17"/>
        <v>0</v>
      </c>
      <c r="J122" s="15">
        <f t="shared" si="17"/>
        <v>0</v>
      </c>
      <c r="K122" s="15">
        <f t="shared" si="17"/>
        <v>6125</v>
      </c>
      <c r="L122" s="15">
        <f t="shared" si="17"/>
        <v>0</v>
      </c>
      <c r="M122" s="15">
        <f t="shared" si="17"/>
        <v>0</v>
      </c>
      <c r="N122" s="12">
        <f t="shared" si="12"/>
        <v>6125</v>
      </c>
    </row>
    <row r="123" spans="1:14" x14ac:dyDescent="0.3">
      <c r="A123" s="19" t="s">
        <v>48</v>
      </c>
      <c r="B123" s="15">
        <f>ROUND(SUM(B83:B90)/8,2)</f>
        <v>0</v>
      </c>
      <c r="C123" s="15">
        <f t="shared" ref="C123:M123" si="18">ROUND(SUM(C83:C90)/8,2)</f>
        <v>0</v>
      </c>
      <c r="D123" s="15">
        <f t="shared" si="18"/>
        <v>0</v>
      </c>
      <c r="E123" s="15">
        <f t="shared" si="18"/>
        <v>0</v>
      </c>
      <c r="F123" s="15">
        <f t="shared" si="18"/>
        <v>0</v>
      </c>
      <c r="G123" s="15">
        <f t="shared" si="18"/>
        <v>0</v>
      </c>
      <c r="H123" s="15">
        <f t="shared" si="18"/>
        <v>0</v>
      </c>
      <c r="I123" s="15">
        <f t="shared" si="18"/>
        <v>0</v>
      </c>
      <c r="J123" s="15">
        <f t="shared" si="18"/>
        <v>0</v>
      </c>
      <c r="K123" s="15">
        <f t="shared" si="18"/>
        <v>156247.09</v>
      </c>
      <c r="L123" s="15">
        <f t="shared" si="18"/>
        <v>2134.0300000000002</v>
      </c>
      <c r="M123" s="15">
        <f t="shared" si="18"/>
        <v>596.74</v>
      </c>
      <c r="N123" s="12">
        <f t="shared" si="12"/>
        <v>158977.85999999999</v>
      </c>
    </row>
    <row r="124" spans="1:14" x14ac:dyDescent="0.3">
      <c r="A124" s="19" t="s">
        <v>49</v>
      </c>
      <c r="B124" s="15">
        <f>ROUND(SUM(B94:B101)/8,2)</f>
        <v>4728.16</v>
      </c>
      <c r="C124" s="15">
        <f t="shared" ref="C124:M124" si="19">ROUND(SUM(C94:C101)/8,2)</f>
        <v>29459.66</v>
      </c>
      <c r="D124" s="15">
        <f t="shared" si="19"/>
        <v>25212.6</v>
      </c>
      <c r="E124" s="15">
        <f t="shared" si="19"/>
        <v>17230.02</v>
      </c>
      <c r="F124" s="15">
        <f t="shared" si="19"/>
        <v>97238.58</v>
      </c>
      <c r="G124" s="15">
        <f t="shared" si="19"/>
        <v>-2838.74</v>
      </c>
      <c r="H124" s="15">
        <f t="shared" si="19"/>
        <v>761.37</v>
      </c>
      <c r="I124" s="15">
        <f t="shared" si="19"/>
        <v>4608.21</v>
      </c>
      <c r="J124" s="15">
        <f t="shared" si="19"/>
        <v>-3629.61</v>
      </c>
      <c r="K124" s="15">
        <f t="shared" si="19"/>
        <v>69834.7</v>
      </c>
      <c r="L124" s="15">
        <f t="shared" si="19"/>
        <v>97006.91</v>
      </c>
      <c r="M124" s="15">
        <f t="shared" si="19"/>
        <v>8280.44</v>
      </c>
      <c r="N124" s="12">
        <f t="shared" si="12"/>
        <v>347892.3</v>
      </c>
    </row>
    <row r="125" spans="1:14" x14ac:dyDescent="0.3">
      <c r="A125" s="19" t="s">
        <v>50</v>
      </c>
      <c r="B125" s="15">
        <f>ROUND(SUM(B105:B112)/8,2)</f>
        <v>-5547.5</v>
      </c>
      <c r="C125" s="15">
        <f t="shared" ref="C125:M125" si="20">ROUND(SUM(C105:C112)/8,2)</f>
        <v>23.97</v>
      </c>
      <c r="D125" s="15">
        <f t="shared" si="20"/>
        <v>1816.22</v>
      </c>
      <c r="E125" s="15">
        <f t="shared" si="20"/>
        <v>6855.49</v>
      </c>
      <c r="F125" s="15">
        <f t="shared" si="20"/>
        <v>0</v>
      </c>
      <c r="G125" s="15">
        <f t="shared" si="20"/>
        <v>0</v>
      </c>
      <c r="H125" s="15">
        <f t="shared" si="20"/>
        <v>0</v>
      </c>
      <c r="I125" s="15">
        <f t="shared" si="20"/>
        <v>0</v>
      </c>
      <c r="J125" s="15">
        <f t="shared" si="20"/>
        <v>220.97</v>
      </c>
      <c r="K125" s="15">
        <f t="shared" si="20"/>
        <v>139760.57999999999</v>
      </c>
      <c r="L125" s="15">
        <f t="shared" si="20"/>
        <v>17345.59</v>
      </c>
      <c r="M125" s="15">
        <f t="shared" si="20"/>
        <v>-10333.35</v>
      </c>
      <c r="N125" s="12">
        <f t="shared" si="12"/>
        <v>150141.96999999997</v>
      </c>
    </row>
    <row r="126" spans="1:14" x14ac:dyDescent="0.3">
      <c r="N126" s="3"/>
    </row>
    <row r="130" spans="14:14" x14ac:dyDescent="0.3">
      <c r="N130" s="20"/>
    </row>
  </sheetData>
  <mergeCells count="11">
    <mergeCell ref="A59:N59"/>
    <mergeCell ref="A4:N4"/>
    <mergeCell ref="A15:N15"/>
    <mergeCell ref="A26:N26"/>
    <mergeCell ref="A37:N37"/>
    <mergeCell ref="A48:N48"/>
    <mergeCell ref="A70:N70"/>
    <mergeCell ref="A81:N81"/>
    <mergeCell ref="A92:N92"/>
    <mergeCell ref="A103:N103"/>
    <mergeCell ref="A114:N114"/>
  </mergeCells>
  <pageMargins left="0.5" right="0.5" top="1" bottom="1.75" header="0.5" footer="0.5"/>
  <pageSetup scale="68" fitToHeight="4" orientation="landscape" r:id="rId1"/>
  <headerFooter>
    <oddHeader xml:space="preserve">&amp;L
</oddHeader>
    <oddFooter>&amp;R&amp;"Times New Roman,Bold"Case No. 2018-00295
Attachment to Response to KIUC-1 Question No. 70
Page &amp;P of &amp;N
Arbough</oddFooter>
  </headerFooter>
  <rowBreaks count="3" manualBreakCount="3">
    <brk id="36" max="16383" man="1"/>
    <brk id="69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5"/>
  <sheetViews>
    <sheetView tabSelected="1" topLeftCell="A61" zoomScaleNormal="100" workbookViewId="0">
      <selection activeCell="I77" sqref="I77:I80"/>
    </sheetView>
  </sheetViews>
  <sheetFormatPr defaultColWidth="9" defaultRowHeight="15.6" x14ac:dyDescent="0.3"/>
  <cols>
    <col min="1" max="1" width="7.19921875" style="9" customWidth="1"/>
    <col min="2" max="2" width="11.69921875" style="9" bestFit="1" customWidth="1"/>
    <col min="3" max="3" width="12.19921875" style="9" bestFit="1" customWidth="1"/>
    <col min="4" max="5" width="13.8984375" style="9" bestFit="1" customWidth="1"/>
    <col min="6" max="6" width="13.5" style="9" bestFit="1" customWidth="1"/>
    <col min="7" max="7" width="11.8984375" style="9" bestFit="1" customWidth="1"/>
    <col min="8" max="8" width="12.09765625" style="9" bestFit="1" customWidth="1"/>
    <col min="9" max="9" width="11.19921875" style="9" bestFit="1" customWidth="1"/>
    <col min="10" max="10" width="12.19921875" style="9" bestFit="1" customWidth="1"/>
    <col min="11" max="12" width="13.8984375" style="9" bestFit="1" customWidth="1"/>
    <col min="13" max="13" width="12.19921875" style="9" bestFit="1" customWidth="1"/>
    <col min="14" max="14" width="17.59765625" style="9" bestFit="1" customWidth="1"/>
    <col min="15" max="16384" width="9" style="9"/>
  </cols>
  <sheetData>
    <row r="1" spans="1:14" x14ac:dyDescent="0.3">
      <c r="A1" s="1" t="s">
        <v>52</v>
      </c>
    </row>
    <row r="2" spans="1:14" x14ac:dyDescent="0.3">
      <c r="A2" s="1" t="s">
        <v>27</v>
      </c>
    </row>
    <row r="4" spans="1:14" x14ac:dyDescent="0.3">
      <c r="A4" s="28" t="s">
        <v>32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3">
      <c r="A5" s="14" t="s">
        <v>19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18</v>
      </c>
    </row>
    <row r="6" spans="1:14" x14ac:dyDescent="0.3">
      <c r="A6" s="10" t="s">
        <v>12</v>
      </c>
      <c r="B6" s="15">
        <v>130087.51000000001</v>
      </c>
      <c r="C6" s="15">
        <v>-46884</v>
      </c>
      <c r="D6" s="15">
        <v>619770.88</v>
      </c>
      <c r="E6" s="15">
        <v>505056</v>
      </c>
      <c r="F6" s="15">
        <v>-355867.92000000004</v>
      </c>
      <c r="G6" s="15">
        <v>25397.77999999997</v>
      </c>
      <c r="H6" s="15">
        <v>-1740</v>
      </c>
      <c r="I6" s="15">
        <v>5979</v>
      </c>
      <c r="J6" s="15">
        <v>-2584</v>
      </c>
      <c r="K6" s="15">
        <v>101524</v>
      </c>
      <c r="L6" s="15">
        <v>113922</v>
      </c>
      <c r="M6" s="15">
        <v>-201312</v>
      </c>
      <c r="N6" s="12">
        <f>SUM(B6:M6)</f>
        <v>893349.25</v>
      </c>
    </row>
    <row r="7" spans="1:14" x14ac:dyDescent="0.3">
      <c r="A7" s="10" t="s">
        <v>13</v>
      </c>
      <c r="B7" s="15">
        <v>6.4</v>
      </c>
      <c r="C7" s="15">
        <v>0</v>
      </c>
      <c r="D7" s="15">
        <v>112285.44</v>
      </c>
      <c r="E7" s="15">
        <v>380450.82659999997</v>
      </c>
      <c r="F7" s="15">
        <v>-145453.43029999998</v>
      </c>
      <c r="G7" s="15">
        <v>-5375.1568000000025</v>
      </c>
      <c r="H7" s="15">
        <v>-112716.76000000001</v>
      </c>
      <c r="I7" s="15">
        <v>320.86</v>
      </c>
      <c r="J7" s="15">
        <v>-53849.25</v>
      </c>
      <c r="K7" s="15">
        <v>261750.71</v>
      </c>
      <c r="L7" s="15">
        <v>0</v>
      </c>
      <c r="M7" s="15">
        <v>-12858.230650000001</v>
      </c>
      <c r="N7" s="12">
        <f t="shared" ref="N7:N13" si="0">SUM(B7:M7)</f>
        <v>424561.40884999995</v>
      </c>
    </row>
    <row r="8" spans="1:14" x14ac:dyDescent="0.3">
      <c r="A8" s="10" t="s">
        <v>14</v>
      </c>
      <c r="B8" s="15">
        <v>208178.33</v>
      </c>
      <c r="C8" s="15">
        <v>-208178.33</v>
      </c>
      <c r="D8" s="15">
        <v>31492</v>
      </c>
      <c r="E8" s="15">
        <v>201675</v>
      </c>
      <c r="F8" s="15">
        <v>-8868.3700000000008</v>
      </c>
      <c r="G8" s="15">
        <v>0</v>
      </c>
      <c r="H8" s="15">
        <v>0</v>
      </c>
      <c r="I8" s="15">
        <v>-4607.2999999999993</v>
      </c>
      <c r="J8" s="15">
        <v>57327.75</v>
      </c>
      <c r="K8" s="15">
        <v>560880.73499999999</v>
      </c>
      <c r="L8" s="15">
        <v>20655.584999999999</v>
      </c>
      <c r="M8" s="15">
        <v>6380.64</v>
      </c>
      <c r="N8" s="12">
        <f t="shared" si="0"/>
        <v>864936.03999999992</v>
      </c>
    </row>
    <row r="9" spans="1:14" x14ac:dyDescent="0.3">
      <c r="A9" s="10" t="s">
        <v>15</v>
      </c>
      <c r="B9" s="15">
        <v>0</v>
      </c>
      <c r="C9" s="15">
        <v>0</v>
      </c>
      <c r="D9" s="15">
        <v>-35063</v>
      </c>
      <c r="E9" s="15">
        <v>0</v>
      </c>
      <c r="F9" s="15">
        <v>0</v>
      </c>
      <c r="G9" s="15">
        <v>24750</v>
      </c>
      <c r="H9" s="15">
        <v>0</v>
      </c>
      <c r="I9" s="15">
        <v>0</v>
      </c>
      <c r="J9" s="15">
        <v>0</v>
      </c>
      <c r="K9" s="15">
        <v>376500</v>
      </c>
      <c r="L9" s="15">
        <v>378500</v>
      </c>
      <c r="M9" s="15">
        <v>0</v>
      </c>
      <c r="N9" s="12">
        <f t="shared" si="0"/>
        <v>744687</v>
      </c>
    </row>
    <row r="10" spans="1:14" x14ac:dyDescent="0.3">
      <c r="A10" s="10" t="s">
        <v>16</v>
      </c>
      <c r="B10" s="15">
        <v>0</v>
      </c>
      <c r="C10" s="15">
        <v>0</v>
      </c>
      <c r="D10" s="15">
        <v>100000</v>
      </c>
      <c r="E10" s="15">
        <v>100000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588750</v>
      </c>
      <c r="L10" s="15">
        <v>588750</v>
      </c>
      <c r="M10" s="15">
        <v>0</v>
      </c>
      <c r="N10" s="12">
        <f t="shared" si="0"/>
        <v>1377500</v>
      </c>
    </row>
    <row r="11" spans="1:14" x14ac:dyDescent="0.3">
      <c r="A11" s="10" t="s">
        <v>17</v>
      </c>
      <c r="B11" s="15">
        <v>0</v>
      </c>
      <c r="C11" s="15">
        <v>0</v>
      </c>
      <c r="D11" s="15">
        <v>2850</v>
      </c>
      <c r="E11" s="15">
        <v>656338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2">
        <f t="shared" si="0"/>
        <v>659188</v>
      </c>
    </row>
    <row r="12" spans="1:14" x14ac:dyDescent="0.3">
      <c r="A12" s="13">
        <v>2021</v>
      </c>
      <c r="B12" s="15">
        <v>0</v>
      </c>
      <c r="C12" s="15">
        <v>0</v>
      </c>
      <c r="D12" s="15">
        <v>430000</v>
      </c>
      <c r="E12" s="15">
        <v>20000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187500</v>
      </c>
      <c r="L12" s="15">
        <v>0</v>
      </c>
      <c r="M12" s="15">
        <v>0</v>
      </c>
      <c r="N12" s="12">
        <f t="shared" si="0"/>
        <v>637500</v>
      </c>
    </row>
    <row r="13" spans="1:14" x14ac:dyDescent="0.3">
      <c r="A13" s="13">
        <v>2022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375000</v>
      </c>
      <c r="L13" s="15">
        <v>375000</v>
      </c>
      <c r="M13" s="15">
        <v>0</v>
      </c>
      <c r="N13" s="12">
        <f t="shared" si="0"/>
        <v>750000</v>
      </c>
    </row>
    <row r="14" spans="1:14" x14ac:dyDescent="0.3">
      <c r="N14" s="1"/>
    </row>
    <row r="15" spans="1:14" x14ac:dyDescent="0.3">
      <c r="A15" s="28" t="s">
        <v>33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x14ac:dyDescent="0.3">
      <c r="A16" s="14" t="s">
        <v>19</v>
      </c>
      <c r="B16" s="14" t="s">
        <v>0</v>
      </c>
      <c r="C16" s="14" t="s">
        <v>1</v>
      </c>
      <c r="D16" s="14" t="s">
        <v>2</v>
      </c>
      <c r="E16" s="14" t="s">
        <v>3</v>
      </c>
      <c r="F16" s="14" t="s">
        <v>4</v>
      </c>
      <c r="G16" s="14" t="s">
        <v>5</v>
      </c>
      <c r="H16" s="14" t="s">
        <v>6</v>
      </c>
      <c r="I16" s="14" t="s">
        <v>7</v>
      </c>
      <c r="J16" s="14" t="s">
        <v>8</v>
      </c>
      <c r="K16" s="14" t="s">
        <v>9</v>
      </c>
      <c r="L16" s="14" t="s">
        <v>10</v>
      </c>
      <c r="M16" s="14" t="s">
        <v>11</v>
      </c>
      <c r="N16" s="14" t="s">
        <v>18</v>
      </c>
    </row>
    <row r="17" spans="1:14" x14ac:dyDescent="0.3">
      <c r="A17" s="10" t="s">
        <v>12</v>
      </c>
      <c r="B17" s="15">
        <v>0</v>
      </c>
      <c r="C17" s="15">
        <v>0</v>
      </c>
      <c r="D17" s="15">
        <v>0</v>
      </c>
      <c r="E17" s="15">
        <v>726.75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77.407499999999999</v>
      </c>
      <c r="M17" s="15">
        <v>2250</v>
      </c>
      <c r="N17" s="12">
        <f t="shared" ref="N17:N24" si="1">SUM(B17:M17)</f>
        <v>3054.1575000000003</v>
      </c>
    </row>
    <row r="18" spans="1:14" x14ac:dyDescent="0.3">
      <c r="A18" s="10" t="s">
        <v>13</v>
      </c>
      <c r="B18" s="15">
        <v>0</v>
      </c>
      <c r="C18" s="15">
        <v>-986.76750000000004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483.81</v>
      </c>
      <c r="J18" s="15">
        <v>0</v>
      </c>
      <c r="K18" s="15">
        <v>11461.86</v>
      </c>
      <c r="L18" s="15">
        <v>388.99</v>
      </c>
      <c r="M18" s="15">
        <v>0</v>
      </c>
      <c r="N18" s="12">
        <f t="shared" si="1"/>
        <v>11347.8925</v>
      </c>
    </row>
    <row r="19" spans="1:14" x14ac:dyDescent="0.3">
      <c r="A19" s="10" t="s">
        <v>14</v>
      </c>
      <c r="B19" s="15">
        <v>0</v>
      </c>
      <c r="C19" s="15">
        <v>0</v>
      </c>
      <c r="D19" s="15">
        <v>0</v>
      </c>
      <c r="E19" s="15">
        <v>0</v>
      </c>
      <c r="F19" s="15">
        <v>136.68</v>
      </c>
      <c r="G19" s="15">
        <v>0</v>
      </c>
      <c r="H19" s="15">
        <v>0</v>
      </c>
      <c r="I19" s="15">
        <v>0</v>
      </c>
      <c r="J19" s="15">
        <v>462.03</v>
      </c>
      <c r="K19" s="15">
        <v>157694.0025</v>
      </c>
      <c r="L19" s="15">
        <v>109708.575</v>
      </c>
      <c r="M19" s="15">
        <v>34941.807499999995</v>
      </c>
      <c r="N19" s="12">
        <f t="shared" si="1"/>
        <v>302943.09499999997</v>
      </c>
    </row>
    <row r="20" spans="1:14" x14ac:dyDescent="0.3">
      <c r="A20" s="10" t="s">
        <v>15</v>
      </c>
      <c r="B20" s="15">
        <v>2184</v>
      </c>
      <c r="C20" s="15">
        <v>2990</v>
      </c>
      <c r="D20" s="15">
        <v>2779</v>
      </c>
      <c r="E20" s="15">
        <v>52024</v>
      </c>
      <c r="F20" s="15">
        <v>1250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2">
        <f t="shared" si="1"/>
        <v>61227</v>
      </c>
    </row>
    <row r="21" spans="1:14" x14ac:dyDescent="0.3">
      <c r="A21" s="10" t="s">
        <v>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2">
        <f t="shared" si="1"/>
        <v>0</v>
      </c>
    </row>
    <row r="22" spans="1:14" x14ac:dyDescent="0.3">
      <c r="A22" s="10" t="s">
        <v>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2">
        <f t="shared" si="1"/>
        <v>0</v>
      </c>
    </row>
    <row r="23" spans="1:14" x14ac:dyDescent="0.3">
      <c r="A23" s="13">
        <v>2021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2">
        <f t="shared" si="1"/>
        <v>0</v>
      </c>
    </row>
    <row r="24" spans="1:14" x14ac:dyDescent="0.3">
      <c r="A24" s="13">
        <v>2022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2">
        <f t="shared" si="1"/>
        <v>0</v>
      </c>
    </row>
    <row r="25" spans="1:14" x14ac:dyDescent="0.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"/>
    </row>
    <row r="26" spans="1:14" x14ac:dyDescent="0.3">
      <c r="A26" s="28" t="s">
        <v>34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x14ac:dyDescent="0.3">
      <c r="A27" s="14" t="s">
        <v>19</v>
      </c>
      <c r="B27" s="14" t="s">
        <v>0</v>
      </c>
      <c r="C27" s="14" t="s">
        <v>1</v>
      </c>
      <c r="D27" s="14" t="s">
        <v>2</v>
      </c>
      <c r="E27" s="14" t="s">
        <v>3</v>
      </c>
      <c r="F27" s="14" t="s">
        <v>4</v>
      </c>
      <c r="G27" s="14" t="s">
        <v>5</v>
      </c>
      <c r="H27" s="14" t="s">
        <v>6</v>
      </c>
      <c r="I27" s="14" t="s">
        <v>7</v>
      </c>
      <c r="J27" s="14" t="s">
        <v>8</v>
      </c>
      <c r="K27" s="14" t="s">
        <v>9</v>
      </c>
      <c r="L27" s="14" t="s">
        <v>10</v>
      </c>
      <c r="M27" s="14" t="s">
        <v>11</v>
      </c>
      <c r="N27" s="14" t="s">
        <v>18</v>
      </c>
    </row>
    <row r="28" spans="1:14" x14ac:dyDescent="0.3">
      <c r="A28" s="10" t="s">
        <v>12</v>
      </c>
      <c r="B28" s="15">
        <v>95549.884749999983</v>
      </c>
      <c r="C28" s="15">
        <v>181030.49562500001</v>
      </c>
      <c r="D28" s="15">
        <v>1000287.45576</v>
      </c>
      <c r="E28" s="15">
        <v>2710072.5433099992</v>
      </c>
      <c r="F28" s="15">
        <v>383721.30505500012</v>
      </c>
      <c r="G28" s="15">
        <v>-109735.24790000002</v>
      </c>
      <c r="H28" s="15">
        <v>-77954.117874999982</v>
      </c>
      <c r="I28" s="15">
        <v>-488.92827500000385</v>
      </c>
      <c r="J28" s="15">
        <v>270487.38769999996</v>
      </c>
      <c r="K28" s="15">
        <v>1242425.9820649999</v>
      </c>
      <c r="L28" s="15">
        <v>911707.20932500006</v>
      </c>
      <c r="M28" s="15">
        <v>359832.70109999995</v>
      </c>
      <c r="N28" s="12">
        <f t="shared" ref="N28:N35" si="2">SUM(B28:M28)</f>
        <v>6966936.6706399992</v>
      </c>
    </row>
    <row r="29" spans="1:14" x14ac:dyDescent="0.3">
      <c r="A29" s="10" t="s">
        <v>13</v>
      </c>
      <c r="B29" s="15">
        <v>49539.315749999987</v>
      </c>
      <c r="C29" s="15">
        <v>77651.245270000014</v>
      </c>
      <c r="D29" s="15">
        <v>487184.58236</v>
      </c>
      <c r="E29" s="15">
        <v>1600280.8244699996</v>
      </c>
      <c r="F29" s="15">
        <v>1729071.1062749999</v>
      </c>
      <c r="G29" s="15">
        <v>-64051.599424999877</v>
      </c>
      <c r="H29" s="15">
        <v>-101289.68235499995</v>
      </c>
      <c r="I29" s="15">
        <v>-23677.982079999994</v>
      </c>
      <c r="J29" s="15">
        <v>422558.81234999996</v>
      </c>
      <c r="K29" s="15">
        <v>1979390.0295249999</v>
      </c>
      <c r="L29" s="15">
        <v>1899614.7710500003</v>
      </c>
      <c r="M29" s="15">
        <v>-65612.6495</v>
      </c>
      <c r="N29" s="12">
        <f t="shared" si="2"/>
        <v>7990658.7736899992</v>
      </c>
    </row>
    <row r="30" spans="1:14" x14ac:dyDescent="0.3">
      <c r="A30" s="10" t="s">
        <v>14</v>
      </c>
      <c r="B30" s="15">
        <v>19665.129799999999</v>
      </c>
      <c r="C30" s="15">
        <v>52948.140674999988</v>
      </c>
      <c r="D30" s="15">
        <v>822556.35032499977</v>
      </c>
      <c r="E30" s="15">
        <v>2307286.0114250006</v>
      </c>
      <c r="F30" s="15">
        <v>82092.597599999994</v>
      </c>
      <c r="G30" s="15">
        <v>86885.962850000011</v>
      </c>
      <c r="H30" s="15">
        <v>48043.705000000002</v>
      </c>
      <c r="I30" s="15">
        <v>131962.01107500005</v>
      </c>
      <c r="J30" s="15">
        <v>517457.21857500001</v>
      </c>
      <c r="K30" s="15">
        <v>2549405.4400000004</v>
      </c>
      <c r="L30" s="15">
        <v>1963602.5825</v>
      </c>
      <c r="M30" s="15">
        <v>117208.005</v>
      </c>
      <c r="N30" s="12">
        <f t="shared" si="2"/>
        <v>8699113.154825002</v>
      </c>
    </row>
    <row r="31" spans="1:14" x14ac:dyDescent="0.3">
      <c r="A31" s="10" t="s">
        <v>15</v>
      </c>
      <c r="B31" s="15">
        <v>-210751</v>
      </c>
      <c r="C31" s="15">
        <v>622546</v>
      </c>
      <c r="D31" s="15">
        <v>2674906</v>
      </c>
      <c r="E31" s="15">
        <v>2651693</v>
      </c>
      <c r="F31" s="15">
        <v>424521</v>
      </c>
      <c r="G31" s="15">
        <v>7000</v>
      </c>
      <c r="H31" s="15">
        <v>75000</v>
      </c>
      <c r="I31" s="15">
        <v>0</v>
      </c>
      <c r="J31" s="15">
        <v>44000</v>
      </c>
      <c r="K31" s="15">
        <v>1500000</v>
      </c>
      <c r="L31" s="15">
        <v>800000</v>
      </c>
      <c r="M31" s="15">
        <v>731000</v>
      </c>
      <c r="N31" s="12">
        <f t="shared" si="2"/>
        <v>9319915</v>
      </c>
    </row>
    <row r="32" spans="1:14" x14ac:dyDescent="0.3">
      <c r="A32" s="10" t="s">
        <v>16</v>
      </c>
      <c r="B32" s="15">
        <v>0</v>
      </c>
      <c r="C32" s="15">
        <v>14250</v>
      </c>
      <c r="D32" s="15">
        <v>308805</v>
      </c>
      <c r="E32" s="15">
        <v>1781598</v>
      </c>
      <c r="F32" s="15">
        <v>527205</v>
      </c>
      <c r="G32" s="15">
        <v>0</v>
      </c>
      <c r="H32" s="15">
        <v>0</v>
      </c>
      <c r="I32" s="15">
        <v>0</v>
      </c>
      <c r="J32" s="15">
        <v>852500</v>
      </c>
      <c r="K32" s="15">
        <v>2370389</v>
      </c>
      <c r="L32" s="15">
        <v>1393817</v>
      </c>
      <c r="M32" s="15">
        <v>237433</v>
      </c>
      <c r="N32" s="12">
        <f t="shared" si="2"/>
        <v>7485997</v>
      </c>
    </row>
    <row r="33" spans="1:14" x14ac:dyDescent="0.3">
      <c r="A33" s="10" t="s">
        <v>17</v>
      </c>
      <c r="B33" s="15">
        <v>0</v>
      </c>
      <c r="C33" s="15">
        <v>14250</v>
      </c>
      <c r="D33" s="15">
        <v>255050</v>
      </c>
      <c r="E33" s="15">
        <v>2130675</v>
      </c>
      <c r="F33" s="15">
        <v>123450</v>
      </c>
      <c r="G33" s="15">
        <v>0</v>
      </c>
      <c r="H33" s="15">
        <v>0</v>
      </c>
      <c r="I33" s="15">
        <v>0</v>
      </c>
      <c r="J33" s="15">
        <v>0</v>
      </c>
      <c r="K33" s="15">
        <v>1620000</v>
      </c>
      <c r="L33" s="15">
        <v>979200</v>
      </c>
      <c r="M33" s="15">
        <v>0</v>
      </c>
      <c r="N33" s="12">
        <f t="shared" si="2"/>
        <v>5122625</v>
      </c>
    </row>
    <row r="34" spans="1:14" x14ac:dyDescent="0.3">
      <c r="A34" s="13">
        <v>2021</v>
      </c>
      <c r="B34" s="15">
        <v>0</v>
      </c>
      <c r="C34" s="15">
        <v>0</v>
      </c>
      <c r="D34" s="15">
        <v>1965001</v>
      </c>
      <c r="E34" s="15">
        <v>464961</v>
      </c>
      <c r="F34" s="15">
        <v>0</v>
      </c>
      <c r="G34" s="15">
        <v>0</v>
      </c>
      <c r="H34" s="15">
        <v>0</v>
      </c>
      <c r="I34" s="15">
        <v>0</v>
      </c>
      <c r="J34" s="15">
        <v>187500</v>
      </c>
      <c r="K34" s="15">
        <v>2299306</v>
      </c>
      <c r="L34" s="15">
        <v>3158217</v>
      </c>
      <c r="M34" s="15">
        <v>12987</v>
      </c>
      <c r="N34" s="12">
        <f t="shared" si="2"/>
        <v>8087972</v>
      </c>
    </row>
    <row r="35" spans="1:14" x14ac:dyDescent="0.3">
      <c r="A35" s="13">
        <v>2022</v>
      </c>
      <c r="B35" s="15">
        <v>0</v>
      </c>
      <c r="C35" s="15">
        <v>35625</v>
      </c>
      <c r="D35" s="15">
        <v>737612</v>
      </c>
      <c r="E35" s="15">
        <v>2433363</v>
      </c>
      <c r="F35" s="15">
        <v>112589</v>
      </c>
      <c r="G35" s="15">
        <v>0</v>
      </c>
      <c r="H35" s="15">
        <v>0</v>
      </c>
      <c r="I35" s="15">
        <v>0</v>
      </c>
      <c r="J35" s="15">
        <v>330000</v>
      </c>
      <c r="K35" s="15">
        <v>1650003</v>
      </c>
      <c r="L35" s="15">
        <v>634613</v>
      </c>
      <c r="M35" s="15">
        <v>0</v>
      </c>
      <c r="N35" s="12">
        <f t="shared" si="2"/>
        <v>5933805</v>
      </c>
    </row>
    <row r="36" spans="1:14" x14ac:dyDescent="0.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"/>
    </row>
    <row r="37" spans="1:14" x14ac:dyDescent="0.3">
      <c r="A37" s="28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3">
      <c r="A38" s="14" t="s">
        <v>19</v>
      </c>
      <c r="B38" s="14" t="s">
        <v>0</v>
      </c>
      <c r="C38" s="14" t="s">
        <v>1</v>
      </c>
      <c r="D38" s="14" t="s">
        <v>2</v>
      </c>
      <c r="E38" s="14" t="s">
        <v>3</v>
      </c>
      <c r="F38" s="14" t="s">
        <v>4</v>
      </c>
      <c r="G38" s="14" t="s">
        <v>5</v>
      </c>
      <c r="H38" s="14" t="s">
        <v>6</v>
      </c>
      <c r="I38" s="14" t="s">
        <v>7</v>
      </c>
      <c r="J38" s="14" t="s">
        <v>8</v>
      </c>
      <c r="K38" s="14" t="s">
        <v>9</v>
      </c>
      <c r="L38" s="14" t="s">
        <v>10</v>
      </c>
      <c r="M38" s="14" t="s">
        <v>11</v>
      </c>
      <c r="N38" s="14" t="s">
        <v>18</v>
      </c>
    </row>
    <row r="39" spans="1:14" x14ac:dyDescent="0.3">
      <c r="A39" s="10" t="s">
        <v>12</v>
      </c>
      <c r="B39" s="15">
        <v>47421.911500000017</v>
      </c>
      <c r="C39" s="15">
        <v>-6873.8263999999999</v>
      </c>
      <c r="D39" s="15">
        <v>135663.74835000001</v>
      </c>
      <c r="E39" s="15">
        <v>528448.21761499986</v>
      </c>
      <c r="F39" s="15">
        <v>183669.82759500004</v>
      </c>
      <c r="G39" s="15">
        <v>11082.941200000003</v>
      </c>
      <c r="H39" s="15">
        <v>2001.2311899999988</v>
      </c>
      <c r="I39" s="15">
        <v>3263.16428</v>
      </c>
      <c r="J39" s="15">
        <v>90934.963800000012</v>
      </c>
      <c r="K39" s="15">
        <v>193814.485075</v>
      </c>
      <c r="L39" s="15">
        <v>198802.19466999994</v>
      </c>
      <c r="M39" s="15">
        <v>53908.872499999998</v>
      </c>
      <c r="N39" s="12">
        <f>SUM(B39:M39)</f>
        <v>1442137.731375</v>
      </c>
    </row>
    <row r="40" spans="1:14" x14ac:dyDescent="0.3">
      <c r="A40" s="10" t="s">
        <v>13</v>
      </c>
      <c r="B40" s="15">
        <v>28597.293800000007</v>
      </c>
      <c r="C40" s="15">
        <v>104741.47077499998</v>
      </c>
      <c r="D40" s="15">
        <v>191846.99057500003</v>
      </c>
      <c r="E40" s="15">
        <v>588951.58819999988</v>
      </c>
      <c r="F40" s="15">
        <v>749661.89800000004</v>
      </c>
      <c r="G40" s="15">
        <v>421424.470875</v>
      </c>
      <c r="H40" s="15">
        <v>-11379.608650000002</v>
      </c>
      <c r="I40" s="15">
        <v>-3266.0011999999997</v>
      </c>
      <c r="J40" s="15">
        <v>71314.112450000001</v>
      </c>
      <c r="K40" s="15">
        <v>685407.42999999993</v>
      </c>
      <c r="L40" s="15">
        <v>1144470.8420749998</v>
      </c>
      <c r="M40" s="15">
        <v>80459.87</v>
      </c>
      <c r="N40" s="12">
        <f t="shared" ref="N40:N46" si="3">SUM(B40:M40)</f>
        <v>4052230.3568999991</v>
      </c>
    </row>
    <row r="41" spans="1:14" x14ac:dyDescent="0.3">
      <c r="A41" s="10" t="s">
        <v>14</v>
      </c>
      <c r="B41" s="15">
        <v>-61403.322500000009</v>
      </c>
      <c r="C41" s="15">
        <v>19924.644999999997</v>
      </c>
      <c r="D41" s="15">
        <v>246312.80000000002</v>
      </c>
      <c r="E41" s="15">
        <v>1406607.79</v>
      </c>
      <c r="F41" s="15">
        <v>3162.1499999999996</v>
      </c>
      <c r="G41" s="15">
        <v>-73371.845000000001</v>
      </c>
      <c r="H41" s="15">
        <v>14509.580000000002</v>
      </c>
      <c r="I41" s="15">
        <v>33882.784999999996</v>
      </c>
      <c r="J41" s="15">
        <v>138705.7825</v>
      </c>
      <c r="K41" s="15">
        <v>1087783.3625</v>
      </c>
      <c r="L41" s="15">
        <v>1360579.97</v>
      </c>
      <c r="M41" s="15">
        <v>422167.65500000003</v>
      </c>
      <c r="N41" s="12">
        <f t="shared" si="3"/>
        <v>4598861.3525</v>
      </c>
    </row>
    <row r="42" spans="1:14" x14ac:dyDescent="0.3">
      <c r="A42" s="10" t="s">
        <v>15</v>
      </c>
      <c r="B42" s="15">
        <v>306263</v>
      </c>
      <c r="C42" s="15">
        <v>-49176</v>
      </c>
      <c r="D42" s="15">
        <v>718697</v>
      </c>
      <c r="E42" s="15">
        <v>1769470</v>
      </c>
      <c r="F42" s="15">
        <v>271721</v>
      </c>
      <c r="G42" s="15">
        <v>210000</v>
      </c>
      <c r="H42" s="15">
        <v>297000</v>
      </c>
      <c r="I42" s="15">
        <v>0</v>
      </c>
      <c r="J42" s="15">
        <v>119000</v>
      </c>
      <c r="K42" s="15">
        <v>1272000</v>
      </c>
      <c r="L42" s="15">
        <v>1280000</v>
      </c>
      <c r="M42" s="15">
        <v>0</v>
      </c>
      <c r="N42" s="12">
        <f t="shared" si="3"/>
        <v>6194975</v>
      </c>
    </row>
    <row r="43" spans="1:14" x14ac:dyDescent="0.3">
      <c r="A43" s="10" t="s">
        <v>16</v>
      </c>
      <c r="B43" s="15">
        <v>0</v>
      </c>
      <c r="C43" s="15">
        <v>21375</v>
      </c>
      <c r="D43" s="15">
        <v>411876</v>
      </c>
      <c r="E43" s="15">
        <v>3788861</v>
      </c>
      <c r="F43" s="15">
        <v>2160000</v>
      </c>
      <c r="G43" s="15">
        <v>0</v>
      </c>
      <c r="H43" s="15">
        <v>0</v>
      </c>
      <c r="I43" s="15">
        <v>0</v>
      </c>
      <c r="J43" s="15">
        <v>335000</v>
      </c>
      <c r="K43" s="15">
        <v>3303375</v>
      </c>
      <c r="L43" s="15">
        <v>2730875</v>
      </c>
      <c r="M43" s="15">
        <v>50000</v>
      </c>
      <c r="N43" s="12">
        <f t="shared" si="3"/>
        <v>12801362</v>
      </c>
    </row>
    <row r="44" spans="1:14" x14ac:dyDescent="0.3">
      <c r="A44" s="10" t="s">
        <v>17</v>
      </c>
      <c r="B44" s="15">
        <v>0</v>
      </c>
      <c r="C44" s="15">
        <v>14250</v>
      </c>
      <c r="D44" s="15">
        <v>566250</v>
      </c>
      <c r="E44" s="15">
        <v>2457142</v>
      </c>
      <c r="F44" s="15">
        <v>28500</v>
      </c>
      <c r="G44" s="15">
        <v>0</v>
      </c>
      <c r="H44" s="15">
        <v>0</v>
      </c>
      <c r="I44" s="15">
        <v>0</v>
      </c>
      <c r="J44" s="15">
        <v>0</v>
      </c>
      <c r="K44" s="15">
        <v>1385000</v>
      </c>
      <c r="L44" s="15">
        <v>495001</v>
      </c>
      <c r="M44" s="15">
        <v>0</v>
      </c>
      <c r="N44" s="12">
        <f t="shared" si="3"/>
        <v>4946143</v>
      </c>
    </row>
    <row r="45" spans="1:14" x14ac:dyDescent="0.3">
      <c r="A45" s="13">
        <v>2021</v>
      </c>
      <c r="B45" s="15">
        <v>0</v>
      </c>
      <c r="C45" s="15">
        <v>10000</v>
      </c>
      <c r="D45" s="15">
        <v>1460000</v>
      </c>
      <c r="E45" s="15">
        <v>205000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624728</v>
      </c>
      <c r="L45" s="15">
        <v>1670228</v>
      </c>
      <c r="M45" s="15">
        <v>150000</v>
      </c>
      <c r="N45" s="12">
        <f t="shared" si="3"/>
        <v>4119956</v>
      </c>
    </row>
    <row r="46" spans="1:14" ht="15" customHeight="1" x14ac:dyDescent="0.3">
      <c r="A46" s="13">
        <v>2022</v>
      </c>
      <c r="B46" s="15">
        <v>0</v>
      </c>
      <c r="C46" s="15">
        <v>0</v>
      </c>
      <c r="D46" s="15">
        <v>300084</v>
      </c>
      <c r="E46" s="15">
        <v>2215837</v>
      </c>
      <c r="F46" s="15">
        <v>21375</v>
      </c>
      <c r="G46" s="15">
        <v>0</v>
      </c>
      <c r="H46" s="15">
        <v>0</v>
      </c>
      <c r="I46" s="15">
        <v>0</v>
      </c>
      <c r="J46" s="15">
        <v>160000</v>
      </c>
      <c r="K46" s="15">
        <v>3164999</v>
      </c>
      <c r="L46" s="15">
        <v>2290000</v>
      </c>
      <c r="M46" s="15">
        <v>0</v>
      </c>
      <c r="N46" s="12">
        <f t="shared" si="3"/>
        <v>8152295</v>
      </c>
    </row>
    <row r="47" spans="1:14" x14ac:dyDescent="0.3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2"/>
    </row>
    <row r="48" spans="1:14" x14ac:dyDescent="0.3">
      <c r="A48" s="28" t="s">
        <v>36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x14ac:dyDescent="0.3">
      <c r="A49" s="14" t="s">
        <v>19</v>
      </c>
      <c r="B49" s="14" t="s">
        <v>0</v>
      </c>
      <c r="C49" s="14" t="s">
        <v>1</v>
      </c>
      <c r="D49" s="14" t="s">
        <v>2</v>
      </c>
      <c r="E49" s="14" t="s">
        <v>3</v>
      </c>
      <c r="F49" s="14" t="s">
        <v>4</v>
      </c>
      <c r="G49" s="14" t="s">
        <v>5</v>
      </c>
      <c r="H49" s="14" t="s">
        <v>6</v>
      </c>
      <c r="I49" s="14" t="s">
        <v>7</v>
      </c>
      <c r="J49" s="14" t="s">
        <v>8</v>
      </c>
      <c r="K49" s="14" t="s">
        <v>9</v>
      </c>
      <c r="L49" s="14" t="s">
        <v>10</v>
      </c>
      <c r="M49" s="14" t="s">
        <v>11</v>
      </c>
      <c r="N49" s="14" t="s">
        <v>18</v>
      </c>
    </row>
    <row r="50" spans="1:14" x14ac:dyDescent="0.3">
      <c r="A50" s="10" t="s">
        <v>12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2">
        <f t="shared" ref="N50:N57" si="4">SUM(B50:M50)</f>
        <v>0</v>
      </c>
    </row>
    <row r="51" spans="1:14" x14ac:dyDescent="0.3">
      <c r="A51" s="10" t="s">
        <v>13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2">
        <f t="shared" si="4"/>
        <v>0</v>
      </c>
    </row>
    <row r="52" spans="1:14" x14ac:dyDescent="0.3">
      <c r="A52" s="10" t="s">
        <v>14</v>
      </c>
      <c r="B52" s="15">
        <v>299.87</v>
      </c>
      <c r="C52" s="15">
        <v>725.12</v>
      </c>
      <c r="D52" s="15">
        <v>442.43</v>
      </c>
      <c r="E52" s="15">
        <v>425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1172.8499999999999</v>
      </c>
      <c r="M52" s="15">
        <v>6174.119999999999</v>
      </c>
      <c r="N52" s="12">
        <f t="shared" si="4"/>
        <v>9239.39</v>
      </c>
    </row>
    <row r="53" spans="1:14" x14ac:dyDescent="0.3">
      <c r="A53" s="10" t="s">
        <v>15</v>
      </c>
      <c r="B53" s="15">
        <v>0</v>
      </c>
      <c r="C53" s="15">
        <v>453</v>
      </c>
      <c r="D53" s="15">
        <v>4607</v>
      </c>
      <c r="E53" s="15">
        <v>0</v>
      </c>
      <c r="F53" s="15">
        <v>201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2">
        <f t="shared" si="4"/>
        <v>5261</v>
      </c>
    </row>
    <row r="54" spans="1:14" x14ac:dyDescent="0.3">
      <c r="A54" s="10" t="s">
        <v>16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2">
        <f t="shared" si="4"/>
        <v>0</v>
      </c>
    </row>
    <row r="55" spans="1:14" x14ac:dyDescent="0.3">
      <c r="A55" s="10" t="s">
        <v>17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2">
        <f t="shared" si="4"/>
        <v>0</v>
      </c>
    </row>
    <row r="56" spans="1:14" x14ac:dyDescent="0.3">
      <c r="A56" s="13">
        <v>2021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2">
        <f t="shared" si="4"/>
        <v>0</v>
      </c>
    </row>
    <row r="57" spans="1:14" x14ac:dyDescent="0.3">
      <c r="A57" s="13">
        <v>2022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2">
        <f t="shared" si="4"/>
        <v>0</v>
      </c>
    </row>
    <row r="58" spans="1:14" x14ac:dyDescent="0.3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2"/>
    </row>
    <row r="59" spans="1:14" x14ac:dyDescent="0.3">
      <c r="A59" s="28" t="s">
        <v>37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x14ac:dyDescent="0.3">
      <c r="A60" s="14" t="s">
        <v>19</v>
      </c>
      <c r="B60" s="14" t="s">
        <v>0</v>
      </c>
      <c r="C60" s="14" t="s">
        <v>1</v>
      </c>
      <c r="D60" s="14" t="s">
        <v>2</v>
      </c>
      <c r="E60" s="14" t="s">
        <v>3</v>
      </c>
      <c r="F60" s="14" t="s">
        <v>4</v>
      </c>
      <c r="G60" s="14" t="s">
        <v>5</v>
      </c>
      <c r="H60" s="14" t="s">
        <v>6</v>
      </c>
      <c r="I60" s="14" t="s">
        <v>7</v>
      </c>
      <c r="J60" s="14" t="s">
        <v>8</v>
      </c>
      <c r="K60" s="14" t="s">
        <v>9</v>
      </c>
      <c r="L60" s="14" t="s">
        <v>10</v>
      </c>
      <c r="M60" s="14" t="s">
        <v>11</v>
      </c>
      <c r="N60" s="14" t="s">
        <v>18</v>
      </c>
    </row>
    <row r="61" spans="1:14" x14ac:dyDescent="0.3">
      <c r="A61" s="10" t="s">
        <v>12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16657.599199999997</v>
      </c>
      <c r="M61" s="15">
        <v>3.3132000000000001</v>
      </c>
      <c r="N61" s="12">
        <f>SUM(B61:M61)</f>
        <v>16660.912399999997</v>
      </c>
    </row>
    <row r="62" spans="1:14" x14ac:dyDescent="0.3">
      <c r="A62" s="10" t="s">
        <v>13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4275.8252000000002</v>
      </c>
      <c r="M62" s="15">
        <v>0</v>
      </c>
      <c r="N62" s="12">
        <f t="shared" ref="N62:N68" si="5">SUM(B62:M62)</f>
        <v>4275.8252000000002</v>
      </c>
    </row>
    <row r="63" spans="1:14" x14ac:dyDescent="0.3">
      <c r="A63" s="10" t="s">
        <v>14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587.4681999999998</v>
      </c>
      <c r="K63" s="15">
        <v>31191.192999999999</v>
      </c>
      <c r="L63" s="15">
        <v>16641.778999999995</v>
      </c>
      <c r="M63" s="15">
        <v>2806.8413999999993</v>
      </c>
      <c r="N63" s="12">
        <f t="shared" si="5"/>
        <v>51227.281599999995</v>
      </c>
    </row>
    <row r="64" spans="1:14" x14ac:dyDescent="0.3">
      <c r="A64" s="10" t="s">
        <v>15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2">
        <f t="shared" si="5"/>
        <v>0</v>
      </c>
    </row>
    <row r="65" spans="1:14" x14ac:dyDescent="0.3">
      <c r="A65" s="10" t="s">
        <v>16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2">
        <f t="shared" si="5"/>
        <v>0</v>
      </c>
    </row>
    <row r="66" spans="1:14" x14ac:dyDescent="0.3">
      <c r="A66" s="10" t="s">
        <v>17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2">
        <f t="shared" si="5"/>
        <v>0</v>
      </c>
    </row>
    <row r="67" spans="1:14" x14ac:dyDescent="0.3">
      <c r="A67" s="13">
        <v>2021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2">
        <f t="shared" si="5"/>
        <v>0</v>
      </c>
    </row>
    <row r="68" spans="1:14" x14ac:dyDescent="0.3">
      <c r="A68" s="13">
        <v>2022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2">
        <f t="shared" si="5"/>
        <v>0</v>
      </c>
    </row>
    <row r="69" spans="1:14" x14ac:dyDescent="0.3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"/>
    </row>
    <row r="70" spans="1:14" x14ac:dyDescent="0.3">
      <c r="A70" s="28" t="s">
        <v>38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x14ac:dyDescent="0.3">
      <c r="A71" s="14" t="s">
        <v>19</v>
      </c>
      <c r="B71" s="14" t="s">
        <v>0</v>
      </c>
      <c r="C71" s="14" t="s">
        <v>1</v>
      </c>
      <c r="D71" s="14" t="s">
        <v>2</v>
      </c>
      <c r="E71" s="14" t="s">
        <v>3</v>
      </c>
      <c r="F71" s="14" t="s">
        <v>4</v>
      </c>
      <c r="G71" s="14" t="s">
        <v>5</v>
      </c>
      <c r="H71" s="14" t="s">
        <v>6</v>
      </c>
      <c r="I71" s="14" t="s">
        <v>7</v>
      </c>
      <c r="J71" s="14" t="s">
        <v>8</v>
      </c>
      <c r="K71" s="14" t="s">
        <v>9</v>
      </c>
      <c r="L71" s="14" t="s">
        <v>10</v>
      </c>
      <c r="M71" s="14" t="s">
        <v>11</v>
      </c>
      <c r="N71" s="14" t="s">
        <v>18</v>
      </c>
    </row>
    <row r="72" spans="1:14" x14ac:dyDescent="0.3">
      <c r="A72" s="10" t="s">
        <v>12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2">
        <f t="shared" ref="N72:N79" si="6">SUM(B72:M72)</f>
        <v>0</v>
      </c>
    </row>
    <row r="73" spans="1:14" x14ac:dyDescent="0.3">
      <c r="A73" s="10" t="s">
        <v>13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2">
        <f t="shared" si="6"/>
        <v>0</v>
      </c>
    </row>
    <row r="74" spans="1:14" x14ac:dyDescent="0.3">
      <c r="A74" s="10" t="s">
        <v>14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2">
        <f t="shared" si="6"/>
        <v>0</v>
      </c>
    </row>
    <row r="75" spans="1:14" x14ac:dyDescent="0.3">
      <c r="A75" s="10" t="s">
        <v>15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2">
        <f t="shared" si="6"/>
        <v>0</v>
      </c>
    </row>
    <row r="76" spans="1:14" x14ac:dyDescent="0.3">
      <c r="A76" s="10" t="s">
        <v>16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2">
        <f t="shared" si="6"/>
        <v>0</v>
      </c>
    </row>
    <row r="77" spans="1:14" x14ac:dyDescent="0.3">
      <c r="A77" s="10" t="s">
        <v>17</v>
      </c>
      <c r="B77" s="15">
        <v>0</v>
      </c>
      <c r="C77" s="15">
        <v>0</v>
      </c>
      <c r="D77" s="15">
        <v>137500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2">
        <f t="shared" si="6"/>
        <v>137500</v>
      </c>
    </row>
    <row r="78" spans="1:14" x14ac:dyDescent="0.3">
      <c r="A78" s="13">
        <v>2021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2">
        <f t="shared" si="6"/>
        <v>0</v>
      </c>
    </row>
    <row r="79" spans="1:14" x14ac:dyDescent="0.3">
      <c r="A79" s="13">
        <v>2022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2">
        <f t="shared" si="6"/>
        <v>0</v>
      </c>
    </row>
    <row r="80" spans="1:14" x14ac:dyDescent="0.3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2"/>
    </row>
    <row r="81" spans="1:14" x14ac:dyDescent="0.3">
      <c r="A81" s="28" t="s">
        <v>39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x14ac:dyDescent="0.3">
      <c r="A82" s="14" t="s">
        <v>19</v>
      </c>
      <c r="B82" s="14" t="s">
        <v>0</v>
      </c>
      <c r="C82" s="14" t="s">
        <v>1</v>
      </c>
      <c r="D82" s="14" t="s">
        <v>2</v>
      </c>
      <c r="E82" s="14" t="s">
        <v>3</v>
      </c>
      <c r="F82" s="14" t="s">
        <v>4</v>
      </c>
      <c r="G82" s="14" t="s">
        <v>5</v>
      </c>
      <c r="H82" s="14" t="s">
        <v>6</v>
      </c>
      <c r="I82" s="14" t="s">
        <v>7</v>
      </c>
      <c r="J82" s="14" t="s">
        <v>8</v>
      </c>
      <c r="K82" s="14" t="s">
        <v>9</v>
      </c>
      <c r="L82" s="14" t="s">
        <v>10</v>
      </c>
      <c r="M82" s="14" t="s">
        <v>11</v>
      </c>
      <c r="N82" s="14" t="s">
        <v>18</v>
      </c>
    </row>
    <row r="83" spans="1:14" x14ac:dyDescent="0.3">
      <c r="A83" s="10" t="s">
        <v>12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1631.4848000000002</v>
      </c>
      <c r="N83" s="12">
        <f t="shared" ref="N83:N90" si="7">SUM(B83:M83)</f>
        <v>1631.4848000000002</v>
      </c>
    </row>
    <row r="84" spans="1:14" x14ac:dyDescent="0.3">
      <c r="A84" s="10" t="s">
        <v>13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976.68119999999999</v>
      </c>
      <c r="L84" s="15">
        <v>17072.2552</v>
      </c>
      <c r="M84" s="15">
        <v>3142.4249999999993</v>
      </c>
      <c r="N84" s="12">
        <f t="shared" si="7"/>
        <v>21191.361399999998</v>
      </c>
    </row>
    <row r="85" spans="1:14" x14ac:dyDescent="0.3">
      <c r="A85" s="10" t="s">
        <v>14</v>
      </c>
      <c r="B85" s="15">
        <v>426.3599999999999</v>
      </c>
      <c r="C85" s="15">
        <v>2865.0687999999991</v>
      </c>
      <c r="D85" s="15">
        <v>0.1804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5773.7415999999976</v>
      </c>
      <c r="K85" s="15">
        <v>5772.4567999999999</v>
      </c>
      <c r="L85" s="15">
        <v>22696.161399999997</v>
      </c>
      <c r="M85" s="15">
        <v>288.56959999999992</v>
      </c>
      <c r="N85" s="12">
        <f t="shared" si="7"/>
        <v>37822.5386</v>
      </c>
    </row>
    <row r="86" spans="1:14" x14ac:dyDescent="0.3">
      <c r="A86" s="10" t="s">
        <v>15</v>
      </c>
      <c r="B86" s="15">
        <v>465</v>
      </c>
      <c r="C86" s="15">
        <v>6316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2">
        <f t="shared" si="7"/>
        <v>6781</v>
      </c>
    </row>
    <row r="87" spans="1:14" x14ac:dyDescent="0.3">
      <c r="A87" s="10" t="s">
        <v>16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2">
        <f t="shared" si="7"/>
        <v>0</v>
      </c>
    </row>
    <row r="88" spans="1:14" x14ac:dyDescent="0.3">
      <c r="A88" s="10" t="s">
        <v>17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2">
        <f t="shared" si="7"/>
        <v>0</v>
      </c>
    </row>
    <row r="89" spans="1:14" x14ac:dyDescent="0.3">
      <c r="A89" s="13">
        <v>2021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2">
        <f t="shared" si="7"/>
        <v>0</v>
      </c>
    </row>
    <row r="90" spans="1:14" x14ac:dyDescent="0.3">
      <c r="A90" s="13">
        <v>2022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2">
        <f t="shared" si="7"/>
        <v>0</v>
      </c>
    </row>
    <row r="91" spans="1:14" x14ac:dyDescent="0.3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2"/>
    </row>
    <row r="92" spans="1:14" x14ac:dyDescent="0.3">
      <c r="A92" s="28" t="s">
        <v>40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x14ac:dyDescent="0.3">
      <c r="A93" s="14" t="s">
        <v>19</v>
      </c>
      <c r="B93" s="14" t="s">
        <v>0</v>
      </c>
      <c r="C93" s="14" t="s">
        <v>1</v>
      </c>
      <c r="D93" s="14" t="s">
        <v>2</v>
      </c>
      <c r="E93" s="14" t="s">
        <v>3</v>
      </c>
      <c r="F93" s="14" t="s">
        <v>4</v>
      </c>
      <c r="G93" s="14" t="s">
        <v>5</v>
      </c>
      <c r="H93" s="14" t="s">
        <v>6</v>
      </c>
      <c r="I93" s="14" t="s">
        <v>7</v>
      </c>
      <c r="J93" s="14" t="s">
        <v>8</v>
      </c>
      <c r="K93" s="14" t="s">
        <v>9</v>
      </c>
      <c r="L93" s="14" t="s">
        <v>10</v>
      </c>
      <c r="M93" s="14" t="s">
        <v>11</v>
      </c>
      <c r="N93" s="14" t="s">
        <v>18</v>
      </c>
    </row>
    <row r="94" spans="1:14" x14ac:dyDescent="0.3">
      <c r="A94" s="10" t="s">
        <v>12</v>
      </c>
      <c r="B94" s="15">
        <v>0</v>
      </c>
      <c r="C94" s="15">
        <v>74200</v>
      </c>
      <c r="D94" s="15">
        <v>28511.304500000006</v>
      </c>
      <c r="E94" s="15">
        <v>-7868.38</v>
      </c>
      <c r="F94" s="15">
        <v>736.61819999999989</v>
      </c>
      <c r="G94" s="15">
        <v>-77521.475999999995</v>
      </c>
      <c r="H94" s="15">
        <v>0</v>
      </c>
      <c r="I94" s="15">
        <v>0</v>
      </c>
      <c r="J94" s="15">
        <v>-22274.289000000001</v>
      </c>
      <c r="K94" s="15">
        <v>29645.559999999998</v>
      </c>
      <c r="L94" s="15">
        <v>16492.339599999999</v>
      </c>
      <c r="M94" s="15">
        <v>28155.710200000001</v>
      </c>
      <c r="N94" s="12">
        <f t="shared" ref="N94:N101" si="8">SUM(B94:M94)</f>
        <v>70077.387499999997</v>
      </c>
    </row>
    <row r="95" spans="1:14" x14ac:dyDescent="0.3">
      <c r="A95" s="10" t="s">
        <v>13</v>
      </c>
      <c r="B95" s="15">
        <v>31175.649999999994</v>
      </c>
      <c r="C95" s="15">
        <v>23794.5743</v>
      </c>
      <c r="D95" s="15">
        <v>72255.986499999985</v>
      </c>
      <c r="E95" s="15">
        <v>-43625.029799999989</v>
      </c>
      <c r="F95" s="15">
        <v>0</v>
      </c>
      <c r="G95" s="15">
        <v>5406.1080000000002</v>
      </c>
      <c r="H95" s="15">
        <v>-558.65320000000008</v>
      </c>
      <c r="I95" s="15">
        <v>1138.6253999999999</v>
      </c>
      <c r="J95" s="15">
        <v>21117.261599999998</v>
      </c>
      <c r="K95" s="15">
        <v>25984.002599999993</v>
      </c>
      <c r="L95" s="15">
        <v>165751.64930000002</v>
      </c>
      <c r="M95" s="15">
        <v>19761.986199999999</v>
      </c>
      <c r="N95" s="12">
        <f t="shared" si="8"/>
        <v>322202.16089999996</v>
      </c>
    </row>
    <row r="96" spans="1:14" x14ac:dyDescent="0.3">
      <c r="A96" s="10" t="s">
        <v>14</v>
      </c>
      <c r="B96" s="15">
        <v>-5252.5526000000009</v>
      </c>
      <c r="C96" s="15">
        <v>-37615.380000000005</v>
      </c>
      <c r="D96" s="15">
        <v>5.7926000000000002</v>
      </c>
      <c r="E96" s="15">
        <v>0</v>
      </c>
      <c r="F96" s="15">
        <v>0</v>
      </c>
      <c r="G96" s="15">
        <v>54.8108</v>
      </c>
      <c r="H96" s="15">
        <v>1552.6235999999999</v>
      </c>
      <c r="I96" s="15">
        <v>9589.1773999999969</v>
      </c>
      <c r="J96" s="15">
        <v>43345.222599999994</v>
      </c>
      <c r="K96" s="15">
        <v>604112.16100000008</v>
      </c>
      <c r="L96" s="15">
        <v>197303.92800000001</v>
      </c>
      <c r="M96" s="15">
        <v>35093.588700000008</v>
      </c>
      <c r="N96" s="12">
        <f t="shared" si="8"/>
        <v>848189.37210000004</v>
      </c>
    </row>
    <row r="97" spans="1:14" x14ac:dyDescent="0.3">
      <c r="A97" s="10" t="s">
        <v>15</v>
      </c>
      <c r="B97" s="15">
        <v>34428</v>
      </c>
      <c r="C97" s="15">
        <v>-23768</v>
      </c>
      <c r="D97" s="15">
        <v>8651</v>
      </c>
      <c r="E97" s="15">
        <v>2516</v>
      </c>
      <c r="F97" s="15">
        <v>35914</v>
      </c>
      <c r="G97" s="15">
        <v>-12249</v>
      </c>
      <c r="H97" s="15">
        <v>26970</v>
      </c>
      <c r="I97" s="15">
        <v>0</v>
      </c>
      <c r="J97" s="15">
        <v>0</v>
      </c>
      <c r="K97" s="15">
        <v>543975</v>
      </c>
      <c r="L97" s="15">
        <v>61951</v>
      </c>
      <c r="M97" s="15">
        <v>0</v>
      </c>
      <c r="N97" s="12">
        <f t="shared" si="8"/>
        <v>678388</v>
      </c>
    </row>
    <row r="98" spans="1:14" x14ac:dyDescent="0.3">
      <c r="A98" s="10" t="s">
        <v>16</v>
      </c>
      <c r="B98" s="15">
        <v>0</v>
      </c>
      <c r="C98" s="15">
        <v>0</v>
      </c>
      <c r="D98" s="15">
        <v>15098</v>
      </c>
      <c r="E98" s="15">
        <v>300154</v>
      </c>
      <c r="F98" s="15">
        <v>22802</v>
      </c>
      <c r="G98" s="15">
        <v>0</v>
      </c>
      <c r="H98" s="15">
        <v>0</v>
      </c>
      <c r="I98" s="15">
        <v>0</v>
      </c>
      <c r="J98" s="15">
        <v>9627</v>
      </c>
      <c r="K98" s="15">
        <v>0</v>
      </c>
      <c r="L98" s="15">
        <v>39074</v>
      </c>
      <c r="M98" s="15">
        <v>99980</v>
      </c>
      <c r="N98" s="12">
        <f t="shared" si="8"/>
        <v>486735</v>
      </c>
    </row>
    <row r="99" spans="1:14" x14ac:dyDescent="0.3">
      <c r="A99" s="10" t="s">
        <v>17</v>
      </c>
      <c r="B99" s="15">
        <v>0</v>
      </c>
      <c r="C99" s="15">
        <v>159829</v>
      </c>
      <c r="D99" s="15">
        <v>806393</v>
      </c>
      <c r="E99" s="15">
        <v>0</v>
      </c>
      <c r="F99" s="15">
        <v>0</v>
      </c>
      <c r="G99" s="15">
        <v>0</v>
      </c>
      <c r="H99" s="15">
        <v>8120</v>
      </c>
      <c r="I99" s="15">
        <v>0</v>
      </c>
      <c r="J99" s="15">
        <v>42815</v>
      </c>
      <c r="K99" s="15">
        <v>51717</v>
      </c>
      <c r="L99" s="15">
        <v>16302</v>
      </c>
      <c r="M99" s="15">
        <v>0</v>
      </c>
      <c r="N99" s="12">
        <f t="shared" si="8"/>
        <v>1085176</v>
      </c>
    </row>
    <row r="100" spans="1:14" x14ac:dyDescent="0.3">
      <c r="A100" s="13">
        <v>2021</v>
      </c>
      <c r="B100" s="15">
        <v>0</v>
      </c>
      <c r="C100" s="15">
        <v>0</v>
      </c>
      <c r="D100" s="15">
        <v>178912</v>
      </c>
      <c r="E100" s="15">
        <v>235881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14709</v>
      </c>
      <c r="L100" s="15">
        <v>127594</v>
      </c>
      <c r="M100" s="15">
        <v>177622</v>
      </c>
      <c r="N100" s="12">
        <f t="shared" si="8"/>
        <v>734718</v>
      </c>
    </row>
    <row r="101" spans="1:14" x14ac:dyDescent="0.3">
      <c r="A101" s="13">
        <v>2022</v>
      </c>
      <c r="B101" s="15">
        <v>0</v>
      </c>
      <c r="C101" s="15">
        <v>0</v>
      </c>
      <c r="D101" s="15">
        <v>576217</v>
      </c>
      <c r="E101" s="15">
        <v>42649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266876</v>
      </c>
      <c r="L101" s="15">
        <v>8902</v>
      </c>
      <c r="M101" s="15">
        <v>0</v>
      </c>
      <c r="N101" s="12">
        <f t="shared" si="8"/>
        <v>894644</v>
      </c>
    </row>
    <row r="102" spans="1:14" x14ac:dyDescent="0.3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8"/>
    </row>
    <row r="103" spans="1:14" x14ac:dyDescent="0.3">
      <c r="A103" s="28" t="s">
        <v>41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1:14" x14ac:dyDescent="0.3">
      <c r="A104" s="14" t="s">
        <v>19</v>
      </c>
      <c r="B104" s="14" t="s">
        <v>0</v>
      </c>
      <c r="C104" s="14" t="s">
        <v>1</v>
      </c>
      <c r="D104" s="14" t="s">
        <v>2</v>
      </c>
      <c r="E104" s="14" t="s">
        <v>3</v>
      </c>
      <c r="F104" s="14" t="s">
        <v>4</v>
      </c>
      <c r="G104" s="14" t="s">
        <v>5</v>
      </c>
      <c r="H104" s="14" t="s">
        <v>6</v>
      </c>
      <c r="I104" s="14" t="s">
        <v>7</v>
      </c>
      <c r="J104" s="14" t="s">
        <v>8</v>
      </c>
      <c r="K104" s="14" t="s">
        <v>9</v>
      </c>
      <c r="L104" s="14" t="s">
        <v>10</v>
      </c>
      <c r="M104" s="14" t="s">
        <v>11</v>
      </c>
      <c r="N104" s="14" t="s">
        <v>18</v>
      </c>
    </row>
    <row r="105" spans="1:14" x14ac:dyDescent="0.3">
      <c r="A105" s="10" t="s">
        <v>12</v>
      </c>
      <c r="B105" s="15">
        <v>0</v>
      </c>
      <c r="C105" s="15">
        <v>0</v>
      </c>
      <c r="D105" s="15">
        <v>0</v>
      </c>
      <c r="E105" s="15">
        <v>15726.054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130.07499999999999</v>
      </c>
      <c r="L105" s="15">
        <v>81935.858399999968</v>
      </c>
      <c r="M105" s="15">
        <v>-63900.078000000009</v>
      </c>
      <c r="N105" s="12">
        <f t="shared" ref="N105:N112" si="9">SUM(B105:M105)</f>
        <v>33891.90939999996</v>
      </c>
    </row>
    <row r="106" spans="1:14" x14ac:dyDescent="0.3">
      <c r="A106" s="10" t="s">
        <v>13</v>
      </c>
      <c r="B106" s="15">
        <v>-44379.994999999995</v>
      </c>
      <c r="C106" s="15">
        <v>-216.90019999999993</v>
      </c>
      <c r="D106" s="15">
        <v>14529.745999999999</v>
      </c>
      <c r="E106" s="15">
        <v>39117.898599999986</v>
      </c>
      <c r="F106" s="15">
        <v>0</v>
      </c>
      <c r="G106" s="15">
        <v>0</v>
      </c>
      <c r="H106" s="15">
        <v>0</v>
      </c>
      <c r="I106" s="15">
        <v>0</v>
      </c>
      <c r="J106" s="15">
        <v>1767.7923999999994</v>
      </c>
      <c r="K106" s="15">
        <v>19954.550000000003</v>
      </c>
      <c r="L106" s="15">
        <v>56828.851200000005</v>
      </c>
      <c r="M106" s="15">
        <v>-18766.725999999995</v>
      </c>
      <c r="N106" s="12">
        <f t="shared" si="9"/>
        <v>68835.217000000004</v>
      </c>
    </row>
    <row r="107" spans="1:14" x14ac:dyDescent="0.3">
      <c r="A107" s="10" t="s">
        <v>14</v>
      </c>
      <c r="B107" s="15">
        <v>4384.5691999999999</v>
      </c>
      <c r="C107" s="15">
        <v>555.4384</v>
      </c>
      <c r="D107" s="15">
        <v>1.9359999999999999</v>
      </c>
      <c r="E107" s="15">
        <v>0</v>
      </c>
      <c r="F107" s="15">
        <v>0</v>
      </c>
      <c r="G107" s="15">
        <v>0</v>
      </c>
      <c r="H107" s="15">
        <v>4389.8184000000001</v>
      </c>
      <c r="I107" s="15">
        <v>3258.6905999999999</v>
      </c>
      <c r="J107" s="15">
        <v>163.74379999999996</v>
      </c>
      <c r="K107" s="15">
        <v>60657.489199999982</v>
      </c>
      <c r="L107" s="15">
        <v>3712.7178000000004</v>
      </c>
      <c r="M107" s="15">
        <v>3075.2392</v>
      </c>
      <c r="N107" s="12">
        <f t="shared" si="9"/>
        <v>80199.642599999977</v>
      </c>
    </row>
    <row r="108" spans="1:14" x14ac:dyDescent="0.3">
      <c r="A108" s="10" t="s">
        <v>15</v>
      </c>
      <c r="B108" s="15">
        <v>575</v>
      </c>
      <c r="C108" s="15">
        <v>139</v>
      </c>
      <c r="D108" s="15">
        <v>0</v>
      </c>
      <c r="E108" s="15">
        <v>16921</v>
      </c>
      <c r="F108" s="15">
        <v>712</v>
      </c>
      <c r="G108" s="15">
        <v>0</v>
      </c>
      <c r="H108" s="15">
        <v>0</v>
      </c>
      <c r="I108" s="15">
        <v>0</v>
      </c>
      <c r="J108" s="15">
        <v>0</v>
      </c>
      <c r="K108" s="15">
        <v>277717</v>
      </c>
      <c r="L108" s="15">
        <v>0</v>
      </c>
      <c r="M108" s="15">
        <v>0</v>
      </c>
      <c r="N108" s="12">
        <f t="shared" si="9"/>
        <v>296064</v>
      </c>
    </row>
    <row r="109" spans="1:14" x14ac:dyDescent="0.3">
      <c r="A109" s="10" t="s">
        <v>16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109927</v>
      </c>
      <c r="K109" s="15">
        <v>183211</v>
      </c>
      <c r="L109" s="15">
        <v>0</v>
      </c>
      <c r="M109" s="15">
        <v>0</v>
      </c>
      <c r="N109" s="12">
        <f t="shared" si="9"/>
        <v>293138</v>
      </c>
    </row>
    <row r="110" spans="1:14" x14ac:dyDescent="0.3">
      <c r="A110" s="10" t="s">
        <v>17</v>
      </c>
      <c r="B110" s="15">
        <v>0</v>
      </c>
      <c r="C110" s="15">
        <v>164420</v>
      </c>
      <c r="D110" s="15">
        <v>806388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2">
        <f t="shared" si="9"/>
        <v>970808</v>
      </c>
    </row>
    <row r="111" spans="1:14" x14ac:dyDescent="0.3">
      <c r="A111" s="13">
        <v>2021</v>
      </c>
      <c r="B111" s="15">
        <v>0</v>
      </c>
      <c r="C111" s="15">
        <v>0</v>
      </c>
      <c r="D111" s="15">
        <v>277686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2">
        <f t="shared" si="9"/>
        <v>277686</v>
      </c>
    </row>
    <row r="112" spans="1:14" x14ac:dyDescent="0.3">
      <c r="A112" s="13">
        <v>2022</v>
      </c>
      <c r="B112" s="15">
        <v>0</v>
      </c>
      <c r="C112" s="15">
        <v>0</v>
      </c>
      <c r="D112" s="15">
        <v>396921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2">
        <f t="shared" si="9"/>
        <v>396921</v>
      </c>
    </row>
    <row r="114" spans="1:14" x14ac:dyDescent="0.3">
      <c r="A114" s="28" t="s">
        <v>53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1:14" x14ac:dyDescent="0.3">
      <c r="A115" s="14" t="s">
        <v>30</v>
      </c>
      <c r="B115" s="14" t="s">
        <v>0</v>
      </c>
      <c r="C115" s="14" t="s">
        <v>1</v>
      </c>
      <c r="D115" s="14" t="s">
        <v>2</v>
      </c>
      <c r="E115" s="14" t="s">
        <v>3</v>
      </c>
      <c r="F115" s="14" t="s">
        <v>4</v>
      </c>
      <c r="G115" s="14" t="s">
        <v>5</v>
      </c>
      <c r="H115" s="14" t="s">
        <v>6</v>
      </c>
      <c r="I115" s="14" t="s">
        <v>7</v>
      </c>
      <c r="J115" s="14" t="s">
        <v>8</v>
      </c>
      <c r="K115" s="14" t="s">
        <v>9</v>
      </c>
      <c r="L115" s="14" t="s">
        <v>10</v>
      </c>
      <c r="M115" s="14" t="s">
        <v>11</v>
      </c>
      <c r="N115" s="14" t="s">
        <v>18</v>
      </c>
    </row>
    <row r="116" spans="1:14" x14ac:dyDescent="0.3">
      <c r="A116" s="19" t="s">
        <v>31</v>
      </c>
      <c r="B116" s="15">
        <f>ROUND(SUM(B6:B13)/8,2)</f>
        <v>42284.03</v>
      </c>
      <c r="C116" s="15">
        <f t="shared" ref="C116:M116" si="10">ROUND(SUM(C6:C13)/8,2)</f>
        <v>-31882.79</v>
      </c>
      <c r="D116" s="15">
        <f t="shared" si="10"/>
        <v>157666.92000000001</v>
      </c>
      <c r="E116" s="15">
        <f t="shared" si="10"/>
        <v>232939.98</v>
      </c>
      <c r="F116" s="15">
        <f t="shared" si="10"/>
        <v>-63773.72</v>
      </c>
      <c r="G116" s="15">
        <f t="shared" si="10"/>
        <v>5596.58</v>
      </c>
      <c r="H116" s="15">
        <f t="shared" si="10"/>
        <v>-14307.1</v>
      </c>
      <c r="I116" s="15">
        <f t="shared" si="10"/>
        <v>211.57</v>
      </c>
      <c r="J116" s="15">
        <f t="shared" si="10"/>
        <v>111.81</v>
      </c>
      <c r="K116" s="15">
        <f t="shared" si="10"/>
        <v>306488.18</v>
      </c>
      <c r="L116" s="15">
        <f t="shared" si="10"/>
        <v>184603.45</v>
      </c>
      <c r="M116" s="15">
        <f t="shared" si="10"/>
        <v>-25973.7</v>
      </c>
      <c r="N116" s="12">
        <f>SUM(B116:M116)</f>
        <v>793965.2100000002</v>
      </c>
    </row>
    <row r="117" spans="1:14" x14ac:dyDescent="0.3">
      <c r="A117" s="19" t="s">
        <v>42</v>
      </c>
      <c r="B117" s="15">
        <f>ROUND(SUM(B17:B24)/8,2)</f>
        <v>273</v>
      </c>
      <c r="C117" s="15">
        <f t="shared" ref="C117:M117" si="11">ROUND(SUM(C17:C24)/8,2)</f>
        <v>250.4</v>
      </c>
      <c r="D117" s="15">
        <f t="shared" si="11"/>
        <v>347.38</v>
      </c>
      <c r="E117" s="15">
        <f t="shared" si="11"/>
        <v>6593.84</v>
      </c>
      <c r="F117" s="15">
        <f t="shared" si="11"/>
        <v>173.34</v>
      </c>
      <c r="G117" s="15">
        <f t="shared" si="11"/>
        <v>0</v>
      </c>
      <c r="H117" s="15">
        <f t="shared" si="11"/>
        <v>0</v>
      </c>
      <c r="I117" s="15">
        <f t="shared" si="11"/>
        <v>60.48</v>
      </c>
      <c r="J117" s="15">
        <f t="shared" si="11"/>
        <v>57.75</v>
      </c>
      <c r="K117" s="15">
        <f t="shared" si="11"/>
        <v>21144.48</v>
      </c>
      <c r="L117" s="15">
        <f t="shared" si="11"/>
        <v>13771.87</v>
      </c>
      <c r="M117" s="15">
        <f t="shared" si="11"/>
        <v>4648.9799999999996</v>
      </c>
      <c r="N117" s="12">
        <f t="shared" ref="N117:N125" si="12">SUM(B117:M117)</f>
        <v>47321.520000000004</v>
      </c>
    </row>
    <row r="118" spans="1:14" x14ac:dyDescent="0.3">
      <c r="A118" s="19" t="s">
        <v>43</v>
      </c>
      <c r="B118" s="15">
        <f>ROUND(SUM(B28:B35)/8,2)</f>
        <v>-5749.58</v>
      </c>
      <c r="C118" s="15">
        <f t="shared" ref="C118:M118" si="13">ROUND(SUM(C28:C35)/8,2)</f>
        <v>124787.61</v>
      </c>
      <c r="D118" s="15">
        <f t="shared" si="13"/>
        <v>1031425.3</v>
      </c>
      <c r="E118" s="15">
        <f t="shared" si="13"/>
        <v>2009991.17</v>
      </c>
      <c r="F118" s="15">
        <f t="shared" si="13"/>
        <v>422831.25</v>
      </c>
      <c r="G118" s="15">
        <f t="shared" si="13"/>
        <v>-9987.61</v>
      </c>
      <c r="H118" s="15">
        <f t="shared" si="13"/>
        <v>-7025.01</v>
      </c>
      <c r="I118" s="15">
        <f t="shared" si="13"/>
        <v>13474.39</v>
      </c>
      <c r="J118" s="15">
        <f t="shared" si="13"/>
        <v>328062.93</v>
      </c>
      <c r="K118" s="15">
        <f t="shared" si="13"/>
        <v>1901364.93</v>
      </c>
      <c r="L118" s="15">
        <f t="shared" si="13"/>
        <v>1467596.45</v>
      </c>
      <c r="M118" s="15">
        <f t="shared" si="13"/>
        <v>174106.01</v>
      </c>
      <c r="N118" s="12">
        <f t="shared" si="12"/>
        <v>7450877.8400000008</v>
      </c>
    </row>
    <row r="119" spans="1:14" x14ac:dyDescent="0.3">
      <c r="A119" s="19" t="s">
        <v>44</v>
      </c>
      <c r="B119" s="15">
        <f>ROUND(SUM(B39:B46)/8,2)</f>
        <v>40109.86</v>
      </c>
      <c r="C119" s="15">
        <f t="shared" ref="C119:M119" si="14">ROUND(SUM(C39:C46)/8,2)</f>
        <v>14280.16</v>
      </c>
      <c r="D119" s="15">
        <f t="shared" si="14"/>
        <v>503841.32</v>
      </c>
      <c r="E119" s="15">
        <f t="shared" si="14"/>
        <v>1620039.7</v>
      </c>
      <c r="F119" s="15">
        <f t="shared" si="14"/>
        <v>427261.23</v>
      </c>
      <c r="G119" s="15">
        <f t="shared" si="14"/>
        <v>71141.95</v>
      </c>
      <c r="H119" s="15">
        <f t="shared" si="14"/>
        <v>37766.400000000001</v>
      </c>
      <c r="I119" s="15">
        <f t="shared" si="14"/>
        <v>4234.99</v>
      </c>
      <c r="J119" s="15">
        <f t="shared" si="14"/>
        <v>114369.36</v>
      </c>
      <c r="K119" s="15">
        <f t="shared" si="14"/>
        <v>1464638.41</v>
      </c>
      <c r="L119" s="15">
        <f t="shared" si="14"/>
        <v>1396244.63</v>
      </c>
      <c r="M119" s="15">
        <f t="shared" si="14"/>
        <v>94567.05</v>
      </c>
      <c r="N119" s="12">
        <f t="shared" si="12"/>
        <v>5788495.0599999996</v>
      </c>
    </row>
    <row r="120" spans="1:14" x14ac:dyDescent="0.3">
      <c r="A120" s="19" t="s">
        <v>45</v>
      </c>
      <c r="B120" s="15">
        <f>ROUND(SUM(B50:B57)/8,2)</f>
        <v>37.479999999999997</v>
      </c>
      <c r="C120" s="15">
        <f t="shared" ref="C120:M120" si="15">ROUND(SUM(C50:C57)/8,2)</f>
        <v>147.27000000000001</v>
      </c>
      <c r="D120" s="15">
        <f t="shared" si="15"/>
        <v>631.17999999999995</v>
      </c>
      <c r="E120" s="15">
        <f t="shared" si="15"/>
        <v>53.13</v>
      </c>
      <c r="F120" s="15">
        <f t="shared" si="15"/>
        <v>25.13</v>
      </c>
      <c r="G120" s="15">
        <f t="shared" si="15"/>
        <v>0</v>
      </c>
      <c r="H120" s="15">
        <f t="shared" si="15"/>
        <v>0</v>
      </c>
      <c r="I120" s="15">
        <f t="shared" si="15"/>
        <v>0</v>
      </c>
      <c r="J120" s="15">
        <f t="shared" si="15"/>
        <v>0</v>
      </c>
      <c r="K120" s="15">
        <f t="shared" si="15"/>
        <v>0</v>
      </c>
      <c r="L120" s="15">
        <f t="shared" si="15"/>
        <v>146.61000000000001</v>
      </c>
      <c r="M120" s="15">
        <f t="shared" si="15"/>
        <v>771.77</v>
      </c>
      <c r="N120" s="12">
        <f t="shared" si="12"/>
        <v>1812.57</v>
      </c>
    </row>
    <row r="121" spans="1:14" x14ac:dyDescent="0.3">
      <c r="A121" s="19" t="s">
        <v>46</v>
      </c>
      <c r="B121" s="15">
        <f>ROUND(SUM(B61:B68)/8,2)</f>
        <v>0</v>
      </c>
      <c r="C121" s="15">
        <f t="shared" ref="C121:M121" si="16">ROUND(SUM(C61:C68)/8,2)</f>
        <v>0</v>
      </c>
      <c r="D121" s="15">
        <f t="shared" si="16"/>
        <v>0</v>
      </c>
      <c r="E121" s="15">
        <f t="shared" si="16"/>
        <v>0</v>
      </c>
      <c r="F121" s="15">
        <f t="shared" si="16"/>
        <v>0</v>
      </c>
      <c r="G121" s="15">
        <f t="shared" si="16"/>
        <v>0</v>
      </c>
      <c r="H121" s="15">
        <f t="shared" si="16"/>
        <v>0</v>
      </c>
      <c r="I121" s="15">
        <f t="shared" si="16"/>
        <v>0</v>
      </c>
      <c r="J121" s="15">
        <f t="shared" si="16"/>
        <v>73.430000000000007</v>
      </c>
      <c r="K121" s="15">
        <f t="shared" si="16"/>
        <v>3898.9</v>
      </c>
      <c r="L121" s="15">
        <f t="shared" si="16"/>
        <v>4696.8999999999996</v>
      </c>
      <c r="M121" s="15">
        <f t="shared" si="16"/>
        <v>351.27</v>
      </c>
      <c r="N121" s="12">
        <f t="shared" si="12"/>
        <v>9020.5</v>
      </c>
    </row>
    <row r="122" spans="1:14" x14ac:dyDescent="0.3">
      <c r="A122" s="19" t="s">
        <v>47</v>
      </c>
      <c r="B122" s="15">
        <f>ROUND(SUM(B72:B79)/8,2)</f>
        <v>0</v>
      </c>
      <c r="C122" s="15">
        <f t="shared" ref="C122:M122" si="17">ROUND(SUM(C72:C79)/8,2)</f>
        <v>0</v>
      </c>
      <c r="D122" s="15">
        <f t="shared" si="17"/>
        <v>17187.5</v>
      </c>
      <c r="E122" s="15">
        <f t="shared" si="17"/>
        <v>0</v>
      </c>
      <c r="F122" s="15">
        <f t="shared" si="17"/>
        <v>0</v>
      </c>
      <c r="G122" s="15">
        <f t="shared" si="17"/>
        <v>0</v>
      </c>
      <c r="H122" s="15">
        <f t="shared" si="17"/>
        <v>0</v>
      </c>
      <c r="I122" s="15">
        <f t="shared" si="17"/>
        <v>0</v>
      </c>
      <c r="J122" s="15">
        <f t="shared" si="17"/>
        <v>0</v>
      </c>
      <c r="K122" s="15">
        <f t="shared" si="17"/>
        <v>0</v>
      </c>
      <c r="L122" s="15">
        <f t="shared" si="17"/>
        <v>0</v>
      </c>
      <c r="M122" s="15">
        <f t="shared" si="17"/>
        <v>0</v>
      </c>
      <c r="N122" s="12">
        <f t="shared" si="12"/>
        <v>17187.5</v>
      </c>
    </row>
    <row r="123" spans="1:14" x14ac:dyDescent="0.3">
      <c r="A123" s="19" t="s">
        <v>48</v>
      </c>
      <c r="B123" s="15">
        <f>ROUND(SUM(B83:B90)/8,2)</f>
        <v>111.42</v>
      </c>
      <c r="C123" s="15">
        <f t="shared" ref="C123:M123" si="18">ROUND(SUM(C83:C90)/8,2)</f>
        <v>1147.6300000000001</v>
      </c>
      <c r="D123" s="15">
        <f t="shared" si="18"/>
        <v>0.02</v>
      </c>
      <c r="E123" s="15">
        <f t="shared" si="18"/>
        <v>0</v>
      </c>
      <c r="F123" s="15">
        <f t="shared" si="18"/>
        <v>0</v>
      </c>
      <c r="G123" s="15">
        <f t="shared" si="18"/>
        <v>0</v>
      </c>
      <c r="H123" s="15">
        <f t="shared" si="18"/>
        <v>0</v>
      </c>
      <c r="I123" s="15">
        <f t="shared" si="18"/>
        <v>0</v>
      </c>
      <c r="J123" s="15">
        <f t="shared" si="18"/>
        <v>721.72</v>
      </c>
      <c r="K123" s="15">
        <f t="shared" si="18"/>
        <v>843.64</v>
      </c>
      <c r="L123" s="15">
        <f t="shared" si="18"/>
        <v>4971.05</v>
      </c>
      <c r="M123" s="15">
        <f t="shared" si="18"/>
        <v>632.80999999999995</v>
      </c>
      <c r="N123" s="12">
        <f t="shared" si="12"/>
        <v>8428.2900000000009</v>
      </c>
    </row>
    <row r="124" spans="1:14" x14ac:dyDescent="0.3">
      <c r="A124" s="19" t="s">
        <v>49</v>
      </c>
      <c r="B124" s="15">
        <f>ROUND(SUM(B94:B101)/8,2)</f>
        <v>7543.89</v>
      </c>
      <c r="C124" s="15">
        <f t="shared" ref="C124:M124" si="19">ROUND(SUM(C94:C101)/8,2)</f>
        <v>24555.02</v>
      </c>
      <c r="D124" s="15">
        <f t="shared" si="19"/>
        <v>210755.51</v>
      </c>
      <c r="E124" s="15">
        <f t="shared" si="19"/>
        <v>66213.320000000007</v>
      </c>
      <c r="F124" s="15">
        <f t="shared" si="19"/>
        <v>7431.58</v>
      </c>
      <c r="G124" s="15">
        <f t="shared" si="19"/>
        <v>-10538.69</v>
      </c>
      <c r="H124" s="15">
        <f t="shared" si="19"/>
        <v>4510.5</v>
      </c>
      <c r="I124" s="15">
        <f t="shared" si="19"/>
        <v>1340.98</v>
      </c>
      <c r="J124" s="15">
        <f t="shared" si="19"/>
        <v>11828.77</v>
      </c>
      <c r="K124" s="15">
        <f t="shared" si="19"/>
        <v>192127.34</v>
      </c>
      <c r="L124" s="15">
        <f t="shared" si="19"/>
        <v>79171.360000000001</v>
      </c>
      <c r="M124" s="15">
        <f t="shared" si="19"/>
        <v>45076.66</v>
      </c>
      <c r="N124" s="12">
        <f t="shared" si="12"/>
        <v>640016.24</v>
      </c>
    </row>
    <row r="125" spans="1:14" x14ac:dyDescent="0.3">
      <c r="A125" s="19" t="s">
        <v>50</v>
      </c>
      <c r="B125" s="15">
        <f>ROUND(SUM(B105:B112)/8,2)</f>
        <v>-4927.55</v>
      </c>
      <c r="C125" s="15">
        <f t="shared" ref="C125:M125" si="20">ROUND(SUM(C105:C112)/8,2)</f>
        <v>20612.189999999999</v>
      </c>
      <c r="D125" s="15">
        <f t="shared" si="20"/>
        <v>186940.84</v>
      </c>
      <c r="E125" s="15">
        <f t="shared" si="20"/>
        <v>8970.6200000000008</v>
      </c>
      <c r="F125" s="15">
        <f t="shared" si="20"/>
        <v>89</v>
      </c>
      <c r="G125" s="15">
        <f t="shared" si="20"/>
        <v>0</v>
      </c>
      <c r="H125" s="15">
        <f t="shared" si="20"/>
        <v>548.73</v>
      </c>
      <c r="I125" s="15">
        <f t="shared" si="20"/>
        <v>407.34</v>
      </c>
      <c r="J125" s="15">
        <f t="shared" si="20"/>
        <v>13982.32</v>
      </c>
      <c r="K125" s="15">
        <f t="shared" si="20"/>
        <v>67708.759999999995</v>
      </c>
      <c r="L125" s="15">
        <f t="shared" si="20"/>
        <v>17809.68</v>
      </c>
      <c r="M125" s="15">
        <f t="shared" si="20"/>
        <v>-9948.9500000000007</v>
      </c>
      <c r="N125" s="12">
        <f t="shared" si="12"/>
        <v>302192.98</v>
      </c>
    </row>
  </sheetData>
  <mergeCells count="11">
    <mergeCell ref="A59:N59"/>
    <mergeCell ref="A4:N4"/>
    <mergeCell ref="A15:N15"/>
    <mergeCell ref="A26:N26"/>
    <mergeCell ref="A37:N37"/>
    <mergeCell ref="A48:N48"/>
    <mergeCell ref="A70:N70"/>
    <mergeCell ref="A81:N81"/>
    <mergeCell ref="A92:N92"/>
    <mergeCell ref="A103:N103"/>
    <mergeCell ref="A114:N114"/>
  </mergeCells>
  <pageMargins left="0.5" right="0.5" top="1" bottom="1.75" header="0.5" footer="0.5"/>
  <pageSetup scale="60" fitToHeight="4" orientation="landscape" r:id="rId1"/>
  <headerFooter>
    <oddHeader xml:space="preserve">&amp;L
</oddHeader>
    <oddFooter>&amp;R&amp;"Times New Roman,Bold"Case No. 2018-00295
Attachment to Response to KIUC-1 Question No. 70
Page &amp;P of &amp;N
Arbough</oddFooter>
  </headerFooter>
  <rowBreaks count="3" manualBreakCount="3">
    <brk id="36" max="16383" man="1"/>
    <brk id="69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3"/>
  <sheetViews>
    <sheetView zoomScale="115" zoomScaleNormal="115" workbookViewId="0">
      <selection activeCell="E19" sqref="E19"/>
    </sheetView>
  </sheetViews>
  <sheetFormatPr defaultRowHeight="15.6" x14ac:dyDescent="0.3"/>
  <cols>
    <col min="1" max="1" width="42" bestFit="1" customWidth="1"/>
    <col min="2" max="2" width="22.19921875" bestFit="1" customWidth="1"/>
    <col min="3" max="4" width="9.5" customWidth="1"/>
    <col min="5" max="13" width="11.09765625" bestFit="1" customWidth="1"/>
    <col min="14" max="14" width="18.19921875" customWidth="1"/>
  </cols>
  <sheetData>
    <row r="1" spans="1:5" x14ac:dyDescent="0.3">
      <c r="A1" s="29" t="s">
        <v>28</v>
      </c>
      <c r="B1" s="29"/>
    </row>
    <row r="3" spans="1:5" ht="16.2" thickBot="1" x14ac:dyDescent="0.35">
      <c r="A3" s="8" t="s">
        <v>22</v>
      </c>
      <c r="B3" s="7">
        <v>7317950.0308237514</v>
      </c>
    </row>
    <row r="4" spans="1:5" ht="16.2" thickTop="1" x14ac:dyDescent="0.3">
      <c r="B4" s="6"/>
    </row>
    <row r="5" spans="1:5" x14ac:dyDescent="0.3">
      <c r="A5" s="10" t="s">
        <v>54</v>
      </c>
      <c r="B5" s="24" t="s">
        <v>25</v>
      </c>
      <c r="D5" s="1"/>
      <c r="E5" s="1"/>
    </row>
    <row r="6" spans="1:5" x14ac:dyDescent="0.3">
      <c r="A6" s="21" t="s">
        <v>31</v>
      </c>
      <c r="B6" s="11">
        <v>39963.54081562502</v>
      </c>
      <c r="D6" s="4"/>
      <c r="E6" s="4"/>
    </row>
    <row r="7" spans="1:5" x14ac:dyDescent="0.3">
      <c r="A7" s="21" t="s">
        <v>42</v>
      </c>
      <c r="B7" s="22">
        <v>355541.48687500006</v>
      </c>
      <c r="D7" s="4"/>
    </row>
    <row r="8" spans="1:5" x14ac:dyDescent="0.3">
      <c r="A8" s="21" t="s">
        <v>43</v>
      </c>
      <c r="B8" s="22">
        <v>2489210.6280462504</v>
      </c>
      <c r="D8" s="4"/>
    </row>
    <row r="9" spans="1:5" x14ac:dyDescent="0.3">
      <c r="A9" s="21" t="s">
        <v>44</v>
      </c>
      <c r="B9" s="22">
        <v>3327373.1443993752</v>
      </c>
      <c r="D9" s="4"/>
    </row>
    <row r="10" spans="1:5" x14ac:dyDescent="0.3">
      <c r="A10" s="21" t="s">
        <v>45</v>
      </c>
      <c r="B10" s="22">
        <v>13575.377499999999</v>
      </c>
      <c r="D10" s="4"/>
    </row>
    <row r="11" spans="1:5" x14ac:dyDescent="0.3">
      <c r="A11" s="21" t="s">
        <v>46</v>
      </c>
      <c r="B11" s="22">
        <v>45993.097800000003</v>
      </c>
      <c r="D11" s="4"/>
    </row>
    <row r="12" spans="1:5" x14ac:dyDescent="0.3">
      <c r="A12" s="23" t="s">
        <v>47</v>
      </c>
      <c r="B12" s="22">
        <v>-12250</v>
      </c>
      <c r="D12" s="4"/>
    </row>
    <row r="13" spans="1:5" x14ac:dyDescent="0.3">
      <c r="A13" s="21" t="s">
        <v>48</v>
      </c>
      <c r="B13" s="22">
        <v>-276643.63577500003</v>
      </c>
      <c r="D13" s="4"/>
    </row>
    <row r="14" spans="1:5" x14ac:dyDescent="0.3">
      <c r="A14" s="21" t="s">
        <v>49</v>
      </c>
      <c r="B14" s="22">
        <v>1264109.9360125</v>
      </c>
      <c r="D14" s="4"/>
    </row>
    <row r="15" spans="1:5" x14ac:dyDescent="0.3">
      <c r="A15" s="21" t="s">
        <v>50</v>
      </c>
      <c r="B15" s="22">
        <v>71076.455150000023</v>
      </c>
      <c r="D15" s="4"/>
    </row>
    <row r="16" spans="1:5" ht="16.2" thickBot="1" x14ac:dyDescent="0.35">
      <c r="A16" s="5" t="s">
        <v>18</v>
      </c>
      <c r="B16" s="27">
        <f>SUM(B6:B15)</f>
        <v>7317950.0308237514</v>
      </c>
      <c r="D16" s="4"/>
    </row>
    <row r="17" spans="1:14" ht="16.2" thickTop="1" x14ac:dyDescent="0.3"/>
    <row r="18" spans="1:14" x14ac:dyDescent="0.3">
      <c r="A18" s="10" t="s">
        <v>30</v>
      </c>
      <c r="B18" s="14" t="s">
        <v>23</v>
      </c>
    </row>
    <row r="19" spans="1:14" x14ac:dyDescent="0.3">
      <c r="A19" s="21" t="s">
        <v>31</v>
      </c>
      <c r="B19" s="11">
        <f t="shared" ref="B19:B28" si="0">B6/8</f>
        <v>4995.4426019531275</v>
      </c>
    </row>
    <row r="20" spans="1:14" x14ac:dyDescent="0.3">
      <c r="A20" s="21" t="s">
        <v>42</v>
      </c>
      <c r="B20" s="22">
        <f t="shared" si="0"/>
        <v>44442.685859375008</v>
      </c>
    </row>
    <row r="21" spans="1:14" x14ac:dyDescent="0.3">
      <c r="A21" s="21" t="s">
        <v>43</v>
      </c>
      <c r="B21" s="22">
        <f t="shared" si="0"/>
        <v>311151.3285057813</v>
      </c>
    </row>
    <row r="22" spans="1:14" x14ac:dyDescent="0.3">
      <c r="A22" s="21" t="s">
        <v>44</v>
      </c>
      <c r="B22" s="22">
        <f t="shared" si="0"/>
        <v>415921.6430499219</v>
      </c>
    </row>
    <row r="23" spans="1:14" x14ac:dyDescent="0.3">
      <c r="A23" s="21" t="s">
        <v>45</v>
      </c>
      <c r="B23" s="22">
        <f t="shared" si="0"/>
        <v>1696.9221874999998</v>
      </c>
    </row>
    <row r="24" spans="1:14" x14ac:dyDescent="0.3">
      <c r="A24" s="21" t="s">
        <v>46</v>
      </c>
      <c r="B24" s="22">
        <f t="shared" si="0"/>
        <v>5749.1372250000004</v>
      </c>
    </row>
    <row r="25" spans="1:14" x14ac:dyDescent="0.3">
      <c r="A25" s="23" t="s">
        <v>47</v>
      </c>
      <c r="B25" s="22">
        <f t="shared" si="0"/>
        <v>-1531.25</v>
      </c>
    </row>
    <row r="26" spans="1:14" x14ac:dyDescent="0.3">
      <c r="A26" s="21" t="s">
        <v>48</v>
      </c>
      <c r="B26" s="22">
        <f t="shared" si="0"/>
        <v>-34580.454471875004</v>
      </c>
    </row>
    <row r="27" spans="1:14" x14ac:dyDescent="0.3">
      <c r="A27" s="21" t="s">
        <v>49</v>
      </c>
      <c r="B27" s="22">
        <f t="shared" si="0"/>
        <v>158013.7420015625</v>
      </c>
    </row>
    <row r="28" spans="1:14" x14ac:dyDescent="0.3">
      <c r="A28" s="21" t="s">
        <v>50</v>
      </c>
      <c r="B28" s="22">
        <f t="shared" si="0"/>
        <v>8884.5568937500029</v>
      </c>
    </row>
    <row r="29" spans="1:14" ht="16.2" thickBot="1" x14ac:dyDescent="0.35">
      <c r="A29" s="5" t="s">
        <v>24</v>
      </c>
      <c r="B29" s="27">
        <f>SUM(B19:B28)</f>
        <v>914743.75385296892</v>
      </c>
      <c r="C29" s="4"/>
    </row>
    <row r="30" spans="1:14" ht="16.2" thickTop="1" x14ac:dyDescent="0.3"/>
    <row r="32" spans="1:14" x14ac:dyDescent="0.3">
      <c r="A32" s="30" t="s">
        <v>55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46.8" x14ac:dyDescent="0.3">
      <c r="A33" s="10" t="s">
        <v>30</v>
      </c>
      <c r="B33" s="25">
        <v>43586</v>
      </c>
      <c r="C33" s="25">
        <v>43617</v>
      </c>
      <c r="D33" s="25">
        <v>43647</v>
      </c>
      <c r="E33" s="25">
        <v>43678</v>
      </c>
      <c r="F33" s="25">
        <v>43709</v>
      </c>
      <c r="G33" s="25">
        <v>43739</v>
      </c>
      <c r="H33" s="25">
        <v>43770</v>
      </c>
      <c r="I33" s="25">
        <v>43800</v>
      </c>
      <c r="J33" s="25">
        <v>43831</v>
      </c>
      <c r="K33" s="25">
        <v>43862</v>
      </c>
      <c r="L33" s="25">
        <v>43891</v>
      </c>
      <c r="M33" s="25">
        <v>43922</v>
      </c>
      <c r="N33" s="26" t="s">
        <v>29</v>
      </c>
    </row>
    <row r="34" spans="1:14" x14ac:dyDescent="0.3">
      <c r="A34" s="21" t="s">
        <v>31</v>
      </c>
      <c r="B34" s="11">
        <f>ROUND($B19/12,2)</f>
        <v>416.29</v>
      </c>
      <c r="C34" s="11">
        <f t="shared" ref="C34:M34" si="1">ROUND($B19/12,2)</f>
        <v>416.29</v>
      </c>
      <c r="D34" s="11">
        <f t="shared" si="1"/>
        <v>416.29</v>
      </c>
      <c r="E34" s="11">
        <f t="shared" si="1"/>
        <v>416.29</v>
      </c>
      <c r="F34" s="11">
        <f t="shared" si="1"/>
        <v>416.29</v>
      </c>
      <c r="G34" s="11">
        <f t="shared" si="1"/>
        <v>416.29</v>
      </c>
      <c r="H34" s="11">
        <f t="shared" si="1"/>
        <v>416.29</v>
      </c>
      <c r="I34" s="11">
        <f t="shared" si="1"/>
        <v>416.29</v>
      </c>
      <c r="J34" s="11">
        <f t="shared" si="1"/>
        <v>416.29</v>
      </c>
      <c r="K34" s="11">
        <f t="shared" si="1"/>
        <v>416.29</v>
      </c>
      <c r="L34" s="11">
        <f t="shared" si="1"/>
        <v>416.29</v>
      </c>
      <c r="M34" s="11">
        <f t="shared" si="1"/>
        <v>416.29</v>
      </c>
      <c r="N34" s="12">
        <f>SUM(B34:M34)</f>
        <v>4995.4800000000005</v>
      </c>
    </row>
    <row r="35" spans="1:14" x14ac:dyDescent="0.3">
      <c r="A35" s="21" t="s">
        <v>42</v>
      </c>
      <c r="B35" s="11">
        <f t="shared" ref="B35:M43" si="2">ROUND($B20/12,2)</f>
        <v>3703.56</v>
      </c>
      <c r="C35" s="11">
        <f t="shared" si="2"/>
        <v>3703.56</v>
      </c>
      <c r="D35" s="11">
        <f t="shared" si="2"/>
        <v>3703.56</v>
      </c>
      <c r="E35" s="11">
        <f t="shared" si="2"/>
        <v>3703.56</v>
      </c>
      <c r="F35" s="11">
        <f t="shared" si="2"/>
        <v>3703.56</v>
      </c>
      <c r="G35" s="11">
        <f t="shared" si="2"/>
        <v>3703.56</v>
      </c>
      <c r="H35" s="11">
        <f t="shared" si="2"/>
        <v>3703.56</v>
      </c>
      <c r="I35" s="11">
        <f t="shared" si="2"/>
        <v>3703.56</v>
      </c>
      <c r="J35" s="11">
        <f t="shared" si="2"/>
        <v>3703.56</v>
      </c>
      <c r="K35" s="11">
        <f t="shared" si="2"/>
        <v>3703.56</v>
      </c>
      <c r="L35" s="11">
        <f t="shared" si="2"/>
        <v>3703.56</v>
      </c>
      <c r="M35" s="11">
        <f t="shared" si="2"/>
        <v>3703.56</v>
      </c>
      <c r="N35" s="12">
        <f t="shared" ref="N35:N43" si="3">SUM(B35:M35)</f>
        <v>44442.719999999994</v>
      </c>
    </row>
    <row r="36" spans="1:14" x14ac:dyDescent="0.3">
      <c r="A36" s="21" t="s">
        <v>43</v>
      </c>
      <c r="B36" s="11">
        <f t="shared" si="2"/>
        <v>25929.279999999999</v>
      </c>
      <c r="C36" s="11">
        <f t="shared" si="2"/>
        <v>25929.279999999999</v>
      </c>
      <c r="D36" s="11">
        <f t="shared" si="2"/>
        <v>25929.279999999999</v>
      </c>
      <c r="E36" s="11">
        <f t="shared" si="2"/>
        <v>25929.279999999999</v>
      </c>
      <c r="F36" s="11">
        <f t="shared" si="2"/>
        <v>25929.279999999999</v>
      </c>
      <c r="G36" s="11">
        <f t="shared" si="2"/>
        <v>25929.279999999999</v>
      </c>
      <c r="H36" s="11">
        <f t="shared" si="2"/>
        <v>25929.279999999999</v>
      </c>
      <c r="I36" s="11">
        <f t="shared" si="2"/>
        <v>25929.279999999999</v>
      </c>
      <c r="J36" s="11">
        <f t="shared" si="2"/>
        <v>25929.279999999999</v>
      </c>
      <c r="K36" s="11">
        <f t="shared" si="2"/>
        <v>25929.279999999999</v>
      </c>
      <c r="L36" s="11">
        <f t="shared" si="2"/>
        <v>25929.279999999999</v>
      </c>
      <c r="M36" s="11">
        <f t="shared" si="2"/>
        <v>25929.279999999999</v>
      </c>
      <c r="N36" s="12">
        <f t="shared" si="3"/>
        <v>311151.35999999999</v>
      </c>
    </row>
    <row r="37" spans="1:14" x14ac:dyDescent="0.3">
      <c r="A37" s="21" t="s">
        <v>44</v>
      </c>
      <c r="B37" s="11">
        <f t="shared" si="2"/>
        <v>34660.14</v>
      </c>
      <c r="C37" s="11">
        <f t="shared" si="2"/>
        <v>34660.14</v>
      </c>
      <c r="D37" s="11">
        <f t="shared" si="2"/>
        <v>34660.14</v>
      </c>
      <c r="E37" s="11">
        <f t="shared" si="2"/>
        <v>34660.14</v>
      </c>
      <c r="F37" s="11">
        <f t="shared" si="2"/>
        <v>34660.14</v>
      </c>
      <c r="G37" s="11">
        <f t="shared" si="2"/>
        <v>34660.14</v>
      </c>
      <c r="H37" s="11">
        <f t="shared" si="2"/>
        <v>34660.14</v>
      </c>
      <c r="I37" s="11">
        <f t="shared" si="2"/>
        <v>34660.14</v>
      </c>
      <c r="J37" s="11">
        <f t="shared" si="2"/>
        <v>34660.14</v>
      </c>
      <c r="K37" s="11">
        <f t="shared" si="2"/>
        <v>34660.14</v>
      </c>
      <c r="L37" s="11">
        <f t="shared" si="2"/>
        <v>34660.14</v>
      </c>
      <c r="M37" s="11">
        <f t="shared" si="2"/>
        <v>34660.14</v>
      </c>
      <c r="N37" s="12">
        <f t="shared" si="3"/>
        <v>415921.68000000011</v>
      </c>
    </row>
    <row r="38" spans="1:14" x14ac:dyDescent="0.3">
      <c r="A38" s="21" t="s">
        <v>45</v>
      </c>
      <c r="B38" s="11">
        <f t="shared" si="2"/>
        <v>141.41</v>
      </c>
      <c r="C38" s="11">
        <f t="shared" si="2"/>
        <v>141.41</v>
      </c>
      <c r="D38" s="11">
        <f t="shared" si="2"/>
        <v>141.41</v>
      </c>
      <c r="E38" s="11">
        <f t="shared" si="2"/>
        <v>141.41</v>
      </c>
      <c r="F38" s="11">
        <f t="shared" si="2"/>
        <v>141.41</v>
      </c>
      <c r="G38" s="11">
        <f t="shared" si="2"/>
        <v>141.41</v>
      </c>
      <c r="H38" s="11">
        <f t="shared" si="2"/>
        <v>141.41</v>
      </c>
      <c r="I38" s="11">
        <f t="shared" si="2"/>
        <v>141.41</v>
      </c>
      <c r="J38" s="11">
        <f t="shared" si="2"/>
        <v>141.41</v>
      </c>
      <c r="K38" s="11">
        <f t="shared" si="2"/>
        <v>141.41</v>
      </c>
      <c r="L38" s="11">
        <f t="shared" si="2"/>
        <v>141.41</v>
      </c>
      <c r="M38" s="11">
        <f t="shared" si="2"/>
        <v>141.41</v>
      </c>
      <c r="N38" s="12">
        <f t="shared" si="3"/>
        <v>1696.9200000000003</v>
      </c>
    </row>
    <row r="39" spans="1:14" x14ac:dyDescent="0.3">
      <c r="A39" s="21" t="s">
        <v>46</v>
      </c>
      <c r="B39" s="11">
        <f t="shared" si="2"/>
        <v>479.09</v>
      </c>
      <c r="C39" s="11">
        <f t="shared" si="2"/>
        <v>479.09</v>
      </c>
      <c r="D39" s="11">
        <f t="shared" si="2"/>
        <v>479.09</v>
      </c>
      <c r="E39" s="11">
        <f t="shared" si="2"/>
        <v>479.09</v>
      </c>
      <c r="F39" s="11">
        <f t="shared" si="2"/>
        <v>479.09</v>
      </c>
      <c r="G39" s="11">
        <f t="shared" si="2"/>
        <v>479.09</v>
      </c>
      <c r="H39" s="11">
        <f t="shared" si="2"/>
        <v>479.09</v>
      </c>
      <c r="I39" s="11">
        <f t="shared" si="2"/>
        <v>479.09</v>
      </c>
      <c r="J39" s="11">
        <f t="shared" si="2"/>
        <v>479.09</v>
      </c>
      <c r="K39" s="11">
        <f t="shared" si="2"/>
        <v>479.09</v>
      </c>
      <c r="L39" s="11">
        <f t="shared" si="2"/>
        <v>479.09</v>
      </c>
      <c r="M39" s="11">
        <f t="shared" si="2"/>
        <v>479.09</v>
      </c>
      <c r="N39" s="12">
        <f t="shared" si="3"/>
        <v>5749.0800000000008</v>
      </c>
    </row>
    <row r="40" spans="1:14" x14ac:dyDescent="0.3">
      <c r="A40" s="23" t="s">
        <v>47</v>
      </c>
      <c r="B40" s="11">
        <f t="shared" si="2"/>
        <v>-127.6</v>
      </c>
      <c r="C40" s="11">
        <f t="shared" si="2"/>
        <v>-127.6</v>
      </c>
      <c r="D40" s="11">
        <f t="shared" si="2"/>
        <v>-127.6</v>
      </c>
      <c r="E40" s="11">
        <f t="shared" si="2"/>
        <v>-127.6</v>
      </c>
      <c r="F40" s="11">
        <f t="shared" si="2"/>
        <v>-127.6</v>
      </c>
      <c r="G40" s="11">
        <f t="shared" si="2"/>
        <v>-127.6</v>
      </c>
      <c r="H40" s="11">
        <f t="shared" si="2"/>
        <v>-127.6</v>
      </c>
      <c r="I40" s="11">
        <f t="shared" si="2"/>
        <v>-127.6</v>
      </c>
      <c r="J40" s="11">
        <f t="shared" si="2"/>
        <v>-127.6</v>
      </c>
      <c r="K40" s="11">
        <f t="shared" si="2"/>
        <v>-127.6</v>
      </c>
      <c r="L40" s="11">
        <f t="shared" si="2"/>
        <v>-127.6</v>
      </c>
      <c r="M40" s="11">
        <f t="shared" si="2"/>
        <v>-127.6</v>
      </c>
      <c r="N40" s="12">
        <f t="shared" si="3"/>
        <v>-1531.1999999999998</v>
      </c>
    </row>
    <row r="41" spans="1:14" x14ac:dyDescent="0.3">
      <c r="A41" s="21" t="s">
        <v>48</v>
      </c>
      <c r="B41" s="11">
        <f t="shared" si="2"/>
        <v>-2881.7</v>
      </c>
      <c r="C41" s="11">
        <f t="shared" si="2"/>
        <v>-2881.7</v>
      </c>
      <c r="D41" s="11">
        <f t="shared" si="2"/>
        <v>-2881.7</v>
      </c>
      <c r="E41" s="11">
        <f t="shared" si="2"/>
        <v>-2881.7</v>
      </c>
      <c r="F41" s="11">
        <f t="shared" si="2"/>
        <v>-2881.7</v>
      </c>
      <c r="G41" s="11">
        <f t="shared" si="2"/>
        <v>-2881.7</v>
      </c>
      <c r="H41" s="11">
        <f t="shared" si="2"/>
        <v>-2881.7</v>
      </c>
      <c r="I41" s="11">
        <f t="shared" si="2"/>
        <v>-2881.7</v>
      </c>
      <c r="J41" s="11">
        <f t="shared" si="2"/>
        <v>-2881.7</v>
      </c>
      <c r="K41" s="11">
        <f t="shared" si="2"/>
        <v>-2881.7</v>
      </c>
      <c r="L41" s="11">
        <f t="shared" si="2"/>
        <v>-2881.7</v>
      </c>
      <c r="M41" s="11">
        <f t="shared" si="2"/>
        <v>-2881.7</v>
      </c>
      <c r="N41" s="12">
        <f t="shared" si="3"/>
        <v>-34580.400000000001</v>
      </c>
    </row>
    <row r="42" spans="1:14" x14ac:dyDescent="0.3">
      <c r="A42" s="21" t="s">
        <v>49</v>
      </c>
      <c r="B42" s="11">
        <f t="shared" si="2"/>
        <v>13167.81</v>
      </c>
      <c r="C42" s="11">
        <f t="shared" si="2"/>
        <v>13167.81</v>
      </c>
      <c r="D42" s="11">
        <f t="shared" si="2"/>
        <v>13167.81</v>
      </c>
      <c r="E42" s="11">
        <f t="shared" si="2"/>
        <v>13167.81</v>
      </c>
      <c r="F42" s="11">
        <f t="shared" si="2"/>
        <v>13167.81</v>
      </c>
      <c r="G42" s="11">
        <f t="shared" si="2"/>
        <v>13167.81</v>
      </c>
      <c r="H42" s="11">
        <f t="shared" si="2"/>
        <v>13167.81</v>
      </c>
      <c r="I42" s="11">
        <f t="shared" si="2"/>
        <v>13167.81</v>
      </c>
      <c r="J42" s="11">
        <f t="shared" si="2"/>
        <v>13167.81</v>
      </c>
      <c r="K42" s="11">
        <f t="shared" si="2"/>
        <v>13167.81</v>
      </c>
      <c r="L42" s="11">
        <f t="shared" si="2"/>
        <v>13167.81</v>
      </c>
      <c r="M42" s="11">
        <f t="shared" si="2"/>
        <v>13167.81</v>
      </c>
      <c r="N42" s="12">
        <f t="shared" si="3"/>
        <v>158013.72</v>
      </c>
    </row>
    <row r="43" spans="1:14" x14ac:dyDescent="0.3">
      <c r="A43" s="21" t="s">
        <v>50</v>
      </c>
      <c r="B43" s="11">
        <f t="shared" si="2"/>
        <v>740.38</v>
      </c>
      <c r="C43" s="11">
        <f t="shared" si="2"/>
        <v>740.38</v>
      </c>
      <c r="D43" s="11">
        <f t="shared" si="2"/>
        <v>740.38</v>
      </c>
      <c r="E43" s="11">
        <f t="shared" si="2"/>
        <v>740.38</v>
      </c>
      <c r="F43" s="11">
        <f t="shared" si="2"/>
        <v>740.38</v>
      </c>
      <c r="G43" s="11">
        <f t="shared" si="2"/>
        <v>740.38</v>
      </c>
      <c r="H43" s="11">
        <f t="shared" si="2"/>
        <v>740.38</v>
      </c>
      <c r="I43" s="11">
        <f t="shared" si="2"/>
        <v>740.38</v>
      </c>
      <c r="J43" s="11">
        <f t="shared" si="2"/>
        <v>740.38</v>
      </c>
      <c r="K43" s="11">
        <f t="shared" si="2"/>
        <v>740.38</v>
      </c>
      <c r="L43" s="11">
        <f t="shared" si="2"/>
        <v>740.38</v>
      </c>
      <c r="M43" s="11">
        <f t="shared" si="2"/>
        <v>740.38</v>
      </c>
      <c r="N43" s="12">
        <f t="shared" si="3"/>
        <v>8884.56</v>
      </c>
    </row>
  </sheetData>
  <mergeCells count="2">
    <mergeCell ref="A1:B1"/>
    <mergeCell ref="A32:N32"/>
  </mergeCells>
  <pageMargins left="0.5" right="0.5" top="1" bottom="1.75" header="0.5" footer="0.5"/>
  <pageSetup scale="59" fitToHeight="4" orientation="landscape" r:id="rId1"/>
  <headerFooter>
    <oddHeader xml:space="preserve">&amp;L
</oddHeader>
    <oddFooter>&amp;R&amp;"Times New Roman,Bold"Case No. 2018-00295
Attachment to Response to KIUC-1 Question No. 70
Page &amp;P of &amp;N
Arbough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edcdeb43ecd77b2d9855a94c511d88b6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bafc3a96119dedc7b88f594c3c04383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Data_x0020_Request_x0020_Question_x0020_No_x002e_ xmlns="54fcda00-7b58-44a7-b108-8bd10a8a08ba">070</Data_x0020_Request_x0020_Question_x0020_No_x002e_>
    <Year xmlns="54fcda00-7b58-44a7-b108-8bd10a8a08ba">2018</Year>
    <Document_x0020_Type xmlns="54fcda00-7b58-44a7-b108-8bd10a8a08ba">Data Requests</Document_x0020_Type>
    <Witness_x0020_Testimony xmlns="54fcda00-7b58-44a7-b108-8bd10a8a08ba">Arbough, Daniel K.</Witness_x0020_Testimony>
    <Intervemprs xmlns="54fcda00-7b58-44a7-b108-8bd10a8a08ba">KY Industrial Utility Customers - KIUC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5A28D8A1-B291-44BA-AA05-1DF020626AB1}"/>
</file>

<file path=customXml/itemProps2.xml><?xml version="1.0" encoding="utf-8"?>
<ds:datastoreItem xmlns:ds="http://schemas.openxmlformats.org/officeDocument/2006/customXml" ds:itemID="{16567643-8A78-44BC-8D31-683CE815F5A4}"/>
</file>

<file path=customXml/itemProps3.xml><?xml version="1.0" encoding="utf-8"?>
<ds:datastoreItem xmlns:ds="http://schemas.openxmlformats.org/officeDocument/2006/customXml" ds:itemID="{82634683-9F7F-48F0-A0FF-1E7A372B16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 Year Eight-Year Average</vt:lpstr>
      <vt:lpstr>Test Year Eight-Year Average</vt:lpstr>
      <vt:lpstr>Test Year Outage Amortization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Suyeyasu</dc:creator>
  <cp:lastModifiedBy>Rhonda Anderson</cp:lastModifiedBy>
  <cp:lastPrinted>2018-11-20T15:16:30Z</cp:lastPrinted>
  <dcterms:created xsi:type="dcterms:W3CDTF">2018-11-16T18:44:50Z</dcterms:created>
  <dcterms:modified xsi:type="dcterms:W3CDTF">2018-11-20T15:18:30Z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