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Rate Case Documents/"/>
    </mc:Choice>
  </mc:AlternateContent>
  <bookViews>
    <workbookView xWindow="0" yWindow="0" windowWidth="7656" windowHeight="1488"/>
  </bookViews>
  <sheets>
    <sheet name="Summary" sheetId="5" r:id="rId1"/>
    <sheet name="X LG&amp;E " sheetId="3" r:id="rId2"/>
    <sheet name="GL Export" sheetId="6" r:id="rId3"/>
  </sheets>
  <definedNames>
    <definedName name="_xlnm.Print_Area" localSheetId="1">'X LG&amp;E '!$A$1:$E$180</definedName>
  </definedNames>
  <calcPr calcId="152511"/>
</workbook>
</file>

<file path=xl/calcChain.xml><?xml version="1.0" encoding="utf-8"?>
<calcChain xmlns="http://schemas.openxmlformats.org/spreadsheetml/2006/main">
  <c r="C17" i="5" l="1"/>
  <c r="C16" i="5"/>
  <c r="E17" i="5"/>
  <c r="E16" i="5"/>
  <c r="D17" i="5"/>
  <c r="D16" i="5"/>
  <c r="B19" i="5" l="1"/>
  <c r="B18" i="5"/>
  <c r="B17" i="5"/>
  <c r="B16" i="5"/>
  <c r="C19" i="5" l="1"/>
  <c r="G19" i="5" s="1"/>
  <c r="C18" i="5"/>
  <c r="G18" i="5" s="1"/>
  <c r="D18" i="5"/>
  <c r="D19" i="5"/>
  <c r="E19" i="5"/>
  <c r="E18" i="5"/>
  <c r="C13" i="5"/>
  <c r="G13" i="5" s="1"/>
  <c r="C12" i="5"/>
  <c r="G12" i="5" s="1"/>
  <c r="C10" i="5"/>
  <c r="G10" i="5" s="1"/>
  <c r="B14" i="5"/>
  <c r="D13" i="5"/>
  <c r="E13" i="5"/>
  <c r="I13" i="5" l="1"/>
  <c r="B20" i="5"/>
  <c r="B21" i="5" s="1"/>
  <c r="D10" i="5"/>
  <c r="E10" i="5"/>
  <c r="D12" i="5"/>
  <c r="E12" i="5"/>
  <c r="I19" i="5"/>
  <c r="I18" i="5"/>
  <c r="I10" i="5" l="1"/>
  <c r="I12" i="5"/>
  <c r="G17" i="5"/>
  <c r="C14" i="5"/>
  <c r="I16" i="5"/>
  <c r="D14" i="5"/>
  <c r="G14" i="5"/>
  <c r="E14" i="5"/>
  <c r="G16" i="5" l="1"/>
  <c r="G20" i="5" s="1"/>
  <c r="G21" i="5" s="1"/>
  <c r="I17" i="5"/>
  <c r="E20" i="5"/>
  <c r="C20" i="5"/>
  <c r="C21" i="5" s="1"/>
  <c r="I14" i="5"/>
  <c r="D20" i="5"/>
  <c r="I20" i="5" l="1"/>
  <c r="I21" i="5" s="1"/>
</calcChain>
</file>

<file path=xl/sharedStrings.xml><?xml version="1.0" encoding="utf-8"?>
<sst xmlns="http://schemas.openxmlformats.org/spreadsheetml/2006/main" count="224" uniqueCount="223">
  <si>
    <t>GP:[]</t>
  </si>
  <si>
    <t>GO:[Property Tax Total Payment]</t>
  </si>
  <si>
    <t>GN:[Property Tax Expense Payment]</t>
  </si>
  <si>
    <t>GM:[Property Tax Capitalized Payment]</t>
  </si>
  <si>
    <t>GK:[Property Tax Expense Payment - Manual Adjustment - negative for reduction]</t>
  </si>
  <si>
    <t>GJ:[Property Tax Capitalized Payment - Manual Adjustment - negative for reduction]</t>
  </si>
  <si>
    <t>FZ:[Capitalized Property Tax - Annual]</t>
  </si>
  <si>
    <t>FY:[Property Tax Expense - Annual]</t>
  </si>
  <si>
    <t>FW:[Monthly Payment Pattern % - positive sign]</t>
  </si>
  <si>
    <t>FV:[]</t>
  </si>
  <si>
    <t>FU:[Property Tax Capitalized - Monthly Budget]</t>
  </si>
  <si>
    <t>FT:[Property Tax Expense - Monthly Budget]</t>
  </si>
  <si>
    <t>FS:[GLT Property Tax - Monthly Budget]</t>
  </si>
  <si>
    <t>FR:[ECR Property Tax - Monthly Budget]</t>
  </si>
  <si>
    <t>FQ:[Non-Mech Property Tax - Monthly Budget]</t>
  </si>
  <si>
    <t>FP:[Gas Non- Mech Property Tax - Monthly Budget]</t>
  </si>
  <si>
    <t>FO:[Electric Non- Mech Property Tax - Monthly Budget]</t>
  </si>
  <si>
    <t>FN:[Electric % - positive sign]</t>
  </si>
  <si>
    <t>FM:[Non- Mech Property Tax - Monthly Budget - Adjusted]</t>
  </si>
  <si>
    <t>FL:[Non- Mech Property Tax - Monthly Budget - Adjustments (negative for reductions)]</t>
  </si>
  <si>
    <t>FK:[Non- Mech Property Tax - Monthly Budget]</t>
  </si>
  <si>
    <t>FJ:[]</t>
  </si>
  <si>
    <t>FI:[GLT Property Tax - Monthly Budget - Adjusted]</t>
  </si>
  <si>
    <t>FH:[GLT Property Tax - Monthly Budget - Adjustments (negative for reductions)]</t>
  </si>
  <si>
    <t>FG:[GLT Property Tax - Monthly Budget]</t>
  </si>
  <si>
    <t>FF:[Budgeted Annual Property Tax Expense - GLT]</t>
  </si>
  <si>
    <t>FD:[Annual Property Tax - GLT]</t>
  </si>
  <si>
    <t>FC:[GLT Property Tax for calculating annual amount]</t>
  </si>
  <si>
    <t>FB:[Total GLT]</t>
  </si>
  <si>
    <t>FA:[GLT Rollin - negative sign (annual)]</t>
  </si>
  <si>
    <t>EZ:[GLT RWIP]</t>
  </si>
  <si>
    <t>EY:[GLT CWIP]</t>
  </si>
  <si>
    <t>EX:[GLT Net Plant]</t>
  </si>
  <si>
    <t>EW:[]</t>
  </si>
  <si>
    <t>EV:[ECR Property Tax - Monthly Budget - Adjusted]</t>
  </si>
  <si>
    <t>EU:[ECR Property Tax - Monthly Budget - Adjustments (negative for reductions)]</t>
  </si>
  <si>
    <t>ET:[ECR Property Tax - Monthly Budget]</t>
  </si>
  <si>
    <t>ES:[Budgeted Annual Property Tax Expense - ECR]</t>
  </si>
  <si>
    <t>ER:[Capitalized Property Tax - ECR]</t>
  </si>
  <si>
    <t>EQ:[Annual Property Tax - ECR]</t>
  </si>
  <si>
    <t>EP:[ECR Property Tax for calculating annual amount]</t>
  </si>
  <si>
    <t>EO:[Total ECR]</t>
  </si>
  <si>
    <t>EN:[ECR Termination - negative sign (annual)]</t>
  </si>
  <si>
    <t>EM:[ECR RWIP]</t>
  </si>
  <si>
    <t>EL:[ECR CWIP]</t>
  </si>
  <si>
    <t>EK:[ECR Net Plant]</t>
  </si>
  <si>
    <t>EJ:[]</t>
  </si>
  <si>
    <t>EH:[Budgeted Annual Property Tax Expense - Mech + Non Mech]</t>
  </si>
  <si>
    <t>EG:[Capitalized Property Tax - GLT - negative sign]</t>
  </si>
  <si>
    <t>EF:[Capitalized Property Tax - ECR - negative sign]</t>
  </si>
  <si>
    <t>EE:[Capitalized Property Tax - Non Mech - negative sign]</t>
  </si>
  <si>
    <t>ED:[Annual Property Tax - Mech + Non Mech]</t>
  </si>
  <si>
    <t>EC:[]</t>
  </si>
  <si>
    <t>EB:[Monthly Capitalized Property Tax - Mech]</t>
  </si>
  <si>
    <t>EA:[Monthly Capitalized Property Tax - Mech (GLT)]</t>
  </si>
  <si>
    <t>DZ:[Monthly Capitalized Property Tax - Mech (DSM)]</t>
  </si>
  <si>
    <t>DY:[Monthly Capitalized Property Tax - Mech (ECR)]</t>
  </si>
  <si>
    <t>DX:[Monthly Capitalized Property Tax - Non Mech]</t>
  </si>
  <si>
    <t>DW:[]</t>
  </si>
  <si>
    <t>DV:[Total Property Tax Expense for calculating annual amount]</t>
  </si>
  <si>
    <t>DU:[Paid and Assessed Locally - positive sign]</t>
  </si>
  <si>
    <t>DT:[Virginia Property Tax - postive sign]</t>
  </si>
  <si>
    <t>DS:[Indiana Property Tax - positive sign]</t>
  </si>
  <si>
    <t>DR:[Kentucky Property Tax]</t>
  </si>
  <si>
    <t>DQ:[Inventory - Fuel]</t>
  </si>
  <si>
    <t>DP:[Inventory - Gas Stored Underground]</t>
  </si>
  <si>
    <t>DO:[Foreign Trade Zone]</t>
  </si>
  <si>
    <t>DN:[Other Tangible Property]</t>
  </si>
  <si>
    <t>DM:[Manufacturing Machinery]</t>
  </si>
  <si>
    <t>DL:[Real Estate]</t>
  </si>
  <si>
    <t>DK:[]</t>
  </si>
  <si>
    <t>DJ:[GLT - Avg Tax Rates (per $100)]</t>
  </si>
  <si>
    <t>DI:[Inventory - Fuel - Avg Tax Rates (per $100)]</t>
  </si>
  <si>
    <t>DH:[Inventory - Gas Stored Underground - Avg Tax Rates (per $100)]</t>
  </si>
  <si>
    <t>DG:[Foreign Trade Zone - Avg Tax Rates (per $100)]</t>
  </si>
  <si>
    <t>DF:[Other Tangible Property - Avg Tax Rates (per $100)]</t>
  </si>
  <si>
    <t>DE:[Manufacturing Machinery - Avg Tax Rates (per $100)]</t>
  </si>
  <si>
    <t>DD:[Real Estate - Avg Tax Rates (per $100)]</t>
  </si>
  <si>
    <t>CY:[]</t>
  </si>
  <si>
    <t>CX:[Net Book Value Reported on Schedule J (excl. Fort Knox)]</t>
  </si>
  <si>
    <t>CW:[Inventory - Fuel - Schedule J]</t>
  </si>
  <si>
    <t>CV:[Inventory - Gas Stored Underground  - Schedule J]</t>
  </si>
  <si>
    <t>CU:[Foreign Trade Zone - Schedule J]</t>
  </si>
  <si>
    <t>CT:[Other Tangible Property - Schedule J]</t>
  </si>
  <si>
    <t>CS:[Manufacturing Machinery - Schedule J]</t>
  </si>
  <si>
    <t>CR:[Real Estate - Schedule J]</t>
  </si>
  <si>
    <t>CQ:[]</t>
  </si>
  <si>
    <t>CP:[Other Tangible Property Original Cost (excl. 316 LGE)]</t>
  </si>
  <si>
    <t>CO:[Manufacturing Machinery Original Costs (excl. 311,316LGE, 341KU)]</t>
  </si>
  <si>
    <t>CN:[Real Estate Original Costs (excl. 311, 341 KU)]</t>
  </si>
  <si>
    <t>CM:[]</t>
  </si>
  <si>
    <t>CL:[Foregin Trade Zone Other - positive sign (annual)]</t>
  </si>
  <si>
    <t>CK:[Foregin Trade Zone Manufacturing - positive sign (annual)]</t>
  </si>
  <si>
    <t>CJ:[]</t>
  </si>
  <si>
    <t>CI:[CWIP/RWIP - Other Tangible]</t>
  </si>
  <si>
    <t>CH:[CWIP/RWIP - Manufacturing Machinery]</t>
  </si>
  <si>
    <t>CG:[CWIP/RWIP - Real Estate]</t>
  </si>
  <si>
    <t>CF:[CWIP/RWIP - Total]</t>
  </si>
  <si>
    <t>CE:[]</t>
  </si>
  <si>
    <t>CD:[Plant Account 341 - Manufacturing Machinery]</t>
  </si>
  <si>
    <t>CC:[Plant Account 341 - Real Estate]</t>
  </si>
  <si>
    <t>CB:[Plant Account 341 - Total]</t>
  </si>
  <si>
    <t>CA:[]</t>
  </si>
  <si>
    <t>BZ:[Plant Account 316 - Manufacturing Machinery]</t>
  </si>
  <si>
    <t>BY:[Plant Account 316 - Other Tangible]</t>
  </si>
  <si>
    <t>BX:[Plant Account 316 - Total]</t>
  </si>
  <si>
    <t>BW:[]</t>
  </si>
  <si>
    <t>BV:[Plant Account 311 - Manufacturing Machinery]</t>
  </si>
  <si>
    <t>BU:[Plant Account 311 - Real Estate]</t>
  </si>
  <si>
    <t>BT:[Plant Account 311 - Total]</t>
  </si>
  <si>
    <t>BS:[]</t>
  </si>
  <si>
    <t>BR:[CWIP/RWIP - Total Allocator (end balance)]</t>
  </si>
  <si>
    <t>BQ:[CWIP/RWIP - Other Tangible Allocator - positive sign (end balance)]</t>
  </si>
  <si>
    <t>BP:[CWIP/RWIP - Manufacturing Allocator - positive sign (end balance)]</t>
  </si>
  <si>
    <t>BO:[CWIP/RWIP - Real Estate Allocator - positive sign (end balance)]</t>
  </si>
  <si>
    <t>BN:[]</t>
  </si>
  <si>
    <t>BM:[Plant Account 341 - Total Allocator (end balance)]</t>
  </si>
  <si>
    <t>BL:[Plant Account 341 - Manufacturing Machinery Allocator - positive sign (end balan]</t>
  </si>
  <si>
    <t>BK:[Plant Account 341 - Real Estate Allocator - positive sign (end balance)]</t>
  </si>
  <si>
    <t>BJ:[]</t>
  </si>
  <si>
    <t>BI:[Plant Account 316 - Total Allocator (end balance)]</t>
  </si>
  <si>
    <t>BH:[Plant Account 316 - Manufacturing Machinery Allocator - positive sign (end balan]</t>
  </si>
  <si>
    <t>BG:[Plant Account 316 - Other Tangible Allocator - positive sign (end balance)]</t>
  </si>
  <si>
    <t>BF:[]</t>
  </si>
  <si>
    <t>BE:[Plant Account 311 - Total Allocator (end balance)]</t>
  </si>
  <si>
    <t>BD:[Plant Account 311 - Manufacturing Machinery Allocator - positive sign (end bal)]</t>
  </si>
  <si>
    <t>BC:[Plant Account 311 - Real Estate Allocator - positive sign (end balance)]</t>
  </si>
  <si>
    <t>BB:[]</t>
  </si>
  <si>
    <t>BA:[Rail Cars and Trailers - NBV - Remove from MM (end balance)]</t>
  </si>
  <si>
    <t>AZ:[Rail Cars and Trailers - Reserve - positive sign (end balance)]</t>
  </si>
  <si>
    <t>AY:[Rail Cars and Trailers - Cost - positive sign (end balance)]</t>
  </si>
  <si>
    <t>AX:[]</t>
  </si>
  <si>
    <t>AW:[Total Fort Knox (annual)]</t>
  </si>
  <si>
    <t>AV:[Fort KnoxBusiness Inventory for Resale - positive sign (end balance)]</t>
  </si>
  <si>
    <t>AU:[Fort Knox Other Tangible Property - NBV - positive sign (end balance)]</t>
  </si>
  <si>
    <t>AT:[Fort Knox Manufacturing Machinery - NBV - positive sign (end balance)]</t>
  </si>
  <si>
    <t>AS:[Fort Knox Real Estate - NBV - positive sign (end balance)]</t>
  </si>
  <si>
    <t>AQ:[Virginia + Tenessee CWIP per filing - negative sign (end balance)]</t>
  </si>
  <si>
    <t>AP:[]</t>
  </si>
  <si>
    <t>AO:[Net Book Reportable for KY Property Tax]</t>
  </si>
  <si>
    <t>AA:[Add:]</t>
  </si>
  <si>
    <t>H:[Exclude:]</t>
  </si>
  <si>
    <t>G:[Total Plant]</t>
  </si>
  <si>
    <t>F:[RWIP]</t>
  </si>
  <si>
    <t>E:[CWIP]</t>
  </si>
  <si>
    <t>D:[Net Plant]</t>
  </si>
  <si>
    <t>C:[Summary]</t>
  </si>
  <si>
    <t>B:[]</t>
  </si>
  <si>
    <t>LG&amp;E </t>
  </si>
  <si>
    <t>Year 2017</t>
  </si>
  <si>
    <t>Year 2018</t>
  </si>
  <si>
    <t>Year 2019</t>
  </si>
  <si>
    <t>Year 2020</t>
  </si>
  <si>
    <t xml:space="preserve">     I:[Virginia Property]</t>
  </si>
  <si>
    <t xml:space="preserve">     J:[Tennessee Property]</t>
  </si>
  <si>
    <t xml:space="preserve">     K:[Virginia+Tennessee Property adjustment - negative sign for addition]</t>
  </si>
  <si>
    <t xml:space="preserve">     L:[Virginia CWIP]</t>
  </si>
  <si>
    <t xml:space="preserve">     M:[Virginia RWIP]</t>
  </si>
  <si>
    <t xml:space="preserve">     N:[Tennessee CWIP]</t>
  </si>
  <si>
    <t xml:space="preserve">     O:[Tennessee RWIP]</t>
  </si>
  <si>
    <t xml:space="preserve">     P:[Virgina + Tennessee CWIP + RWIP adjustment]</t>
  </si>
  <si>
    <t xml:space="preserve">     Q:[Indiana Property]</t>
  </si>
  <si>
    <t xml:space="preserve">     R:[Indiana CWIP - negative sign]</t>
  </si>
  <si>
    <t xml:space="preserve">     S:[Indiana Gas Stored Non current (117) - negative sign]</t>
  </si>
  <si>
    <t xml:space="preserve">     T:[Railcars estimate (include trailers) - negative sign for reduction]</t>
  </si>
  <si>
    <t xml:space="preserve">     U:[Exempt Properties (ARO, Intangible, Vehicles, Railcars, Pension)]</t>
  </si>
  <si>
    <t xml:space="preserve">     V:[Exempt Properties CWIP adjustment - per filing - negative sign]</t>
  </si>
  <si>
    <t xml:space="preserve">     W:[Vechicles CWIP adjustments - per filing - negative sign]</t>
  </si>
  <si>
    <t xml:space="preserve">     X:[Fort Knox Estimate]</t>
  </si>
  <si>
    <t xml:space="preserve">     Y:[Plant Account 316 adjustment from Other Tangible - per filing - negative sign]</t>
  </si>
  <si>
    <t xml:space="preserve">     Z:[Plant Account 316 adjustment to Manufacturing - per filing - negative sign]</t>
  </si>
  <si>
    <t xml:space="preserve">     AB:[Assessed Franchise Value - positive sign]</t>
  </si>
  <si>
    <t xml:space="preserve">     AC:[Assessed Land Value - positive sign]</t>
  </si>
  <si>
    <t xml:space="preserve">     AD:[Fuel Inventory-151.0]</t>
  </si>
  <si>
    <t xml:space="preserve">     AE:[Limestone Reclass (to Fuel Inventory) - positive sign]</t>
  </si>
  <si>
    <t xml:space="preserve">     AF:[Limestone Reclass (from M&amp;S Inventory)]</t>
  </si>
  <si>
    <t xml:space="preserve">     AG:[M&amp;S Inventory-154.0]</t>
  </si>
  <si>
    <t xml:space="preserve">     AH:[M&amp;S Inventory-154.0 - Virginia - negative sign (end balance)]</t>
  </si>
  <si>
    <t xml:space="preserve">     AI:[Store Expenses-163.0]</t>
  </si>
  <si>
    <t xml:space="preserve">     AJ:[Gas Inventory-164.0]</t>
  </si>
  <si>
    <t xml:space="preserve">     AK:[Gas Inventory-164.0 - Less Indiana - negative sign]</t>
  </si>
  <si>
    <t>2019</t>
  </si>
  <si>
    <t>2020</t>
  </si>
  <si>
    <t>Louisville Gas and Electric Company</t>
  </si>
  <si>
    <t>Property &amp; Other Taxes</t>
  </si>
  <si>
    <t>Income Statement impact:</t>
  </si>
  <si>
    <t>(round to $1,000's)</t>
  </si>
  <si>
    <t>Base Year</t>
  </si>
  <si>
    <t>Test Year</t>
  </si>
  <si>
    <t>Property Taxes (P&amp;L)</t>
  </si>
  <si>
    <t>LG&amp;E</t>
  </si>
  <si>
    <t xml:space="preserve">   LG&amp;E - Non-Mech</t>
  </si>
  <si>
    <t xml:space="preserve">   LG&amp;E - Mech</t>
  </si>
  <si>
    <t>P&amp;L Property Taxes</t>
  </si>
  <si>
    <t>LG&amp;E Electric</t>
  </si>
  <si>
    <t>LG&amp;E Gas</t>
  </si>
  <si>
    <t>LG&amp;E GLT</t>
  </si>
  <si>
    <t>LG&amp;E ECR</t>
  </si>
  <si>
    <t>LG&amp;E Totals</t>
  </si>
  <si>
    <t>Less: Capitalization</t>
  </si>
  <si>
    <t>Ending 12/31/18</t>
  </si>
  <si>
    <t>Ending 04/30/20</t>
  </si>
  <si>
    <t>2019 BP</t>
  </si>
  <si>
    <t>Jan-Jun 2018</t>
  </si>
  <si>
    <t>Actuals</t>
  </si>
  <si>
    <t>Forecast</t>
  </si>
  <si>
    <t>Jul-Dec 2018</t>
  </si>
  <si>
    <t>Account</t>
  </si>
  <si>
    <t>Account Description</t>
  </si>
  <si>
    <t>Total</t>
  </si>
  <si>
    <t>408102</t>
  </si>
  <si>
    <t>REAL AND PERSONAL PROP. TAX</t>
  </si>
  <si>
    <t>408108</t>
  </si>
  <si>
    <t>REAL AND PERSONAL PROP TAX - ECR</t>
  </si>
  <si>
    <t>408109</t>
  </si>
  <si>
    <t>REAL AND PERSONAL PROP TAX - GLT DISTR</t>
  </si>
  <si>
    <t>408110</t>
  </si>
  <si>
    <t>REAL AND PERSONAL PROP TAX - GLT TRANS</t>
  </si>
  <si>
    <t>408192</t>
  </si>
  <si>
    <t>REAL AND PERSONAL PROP. TAX - INDIRECT</t>
  </si>
  <si>
    <t>E</t>
  </si>
  <si>
    <t>G</t>
  </si>
  <si>
    <t>Account activity from Jan 1, 2018 thru Jun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</si>
</sst>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#,##0.00_);[Red]\(#,##0.00\);&quot; &quot;"/>
    <numFmt numFmtId="166" formatCode="#,##0.000_);[Red]\(#,##0.000\);&quot; &quot;"/>
    <numFmt numFmtId="167" formatCode="_(* #,##0_);_(* \(#,##0\);_(* &quot;-&quot;??_);_(@_)"/>
    <numFmt numFmtId="168" formatCode="_(* #,##0.000_);_(* \(#,##0.000\);_(* &quot;-&quot;??_);_(@_)"/>
    <numFmt numFmtId="169" formatCode="_(* #,##0.00000_);_(* \(#,##0.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8"/>
      <color rgb="FF00B0F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4" fontId="18" fillId="33" borderId="0" xfId="0" applyNumberFormat="1" applyFont="1" applyFill="1" applyAlignment="1">
      <alignment horizontal="left"/>
    </xf>
    <xf numFmtId="166" fontId="18" fillId="33" borderId="0" xfId="0" applyNumberFormat="1" applyFont="1" applyFill="1" applyAlignment="1">
      <alignment horizontal="left"/>
    </xf>
    <xf numFmtId="165" fontId="18" fillId="33" borderId="0" xfId="0" applyNumberFormat="1" applyFont="1" applyFill="1" applyAlignment="1">
      <alignment horizontal="left"/>
    </xf>
    <xf numFmtId="164" fontId="18" fillId="34" borderId="0" xfId="0" applyNumberFormat="1" applyFont="1" applyFill="1" applyAlignment="1">
      <alignment horizontal="left"/>
    </xf>
    <xf numFmtId="49" fontId="18" fillId="0" borderId="0" xfId="0" quotePrefix="1" applyNumberFormat="1" applyFont="1" applyAlignment="1">
      <alignment horizontal="right" wrapText="1"/>
    </xf>
    <xf numFmtId="0" fontId="22" fillId="35" borderId="0" xfId="0" applyFont="1" applyFill="1" applyAlignment="1"/>
    <xf numFmtId="0" fontId="23" fillId="35" borderId="0" xfId="0" applyFont="1" applyFill="1"/>
    <xf numFmtId="0" fontId="22" fillId="35" borderId="0" xfId="0" applyFont="1" applyFill="1"/>
    <xf numFmtId="167" fontId="23" fillId="35" borderId="0" xfId="44" applyNumberFormat="1" applyFont="1" applyFill="1"/>
    <xf numFmtId="167" fontId="24" fillId="35" borderId="0" xfId="44" applyNumberFormat="1" applyFont="1" applyFill="1" applyAlignment="1">
      <alignment horizontal="center"/>
    </xf>
    <xf numFmtId="0" fontId="23" fillId="35" borderId="0" xfId="0" applyFont="1" applyFill="1" applyAlignment="1">
      <alignment horizontal="center"/>
    </xf>
    <xf numFmtId="0" fontId="25" fillId="35" borderId="0" xfId="0" quotePrefix="1" applyFont="1" applyFill="1" applyAlignment="1">
      <alignment horizontal="center"/>
    </xf>
    <xf numFmtId="0" fontId="26" fillId="35" borderId="0" xfId="0" applyFont="1" applyFill="1"/>
    <xf numFmtId="167" fontId="23" fillId="35" borderId="0" xfId="44" applyNumberFormat="1" applyFont="1" applyFill="1" applyBorder="1"/>
    <xf numFmtId="167" fontId="23" fillId="35" borderId="12" xfId="44" applyNumberFormat="1" applyFont="1" applyFill="1" applyBorder="1"/>
    <xf numFmtId="167" fontId="23" fillId="35" borderId="13" xfId="44" applyNumberFormat="1" applyFont="1" applyFill="1" applyBorder="1"/>
    <xf numFmtId="167" fontId="27" fillId="35" borderId="0" xfId="0" applyNumberFormat="1" applyFont="1" applyFill="1"/>
    <xf numFmtId="0" fontId="22" fillId="36" borderId="0" xfId="0" applyFont="1" applyFill="1" applyAlignment="1"/>
    <xf numFmtId="0" fontId="22" fillId="36" borderId="0" xfId="0" applyFont="1" applyFill="1"/>
    <xf numFmtId="167" fontId="23" fillId="36" borderId="11" xfId="44" applyNumberFormat="1" applyFont="1" applyFill="1" applyBorder="1" applyAlignment="1">
      <alignment horizontal="center"/>
    </xf>
    <xf numFmtId="0" fontId="25" fillId="36" borderId="0" xfId="0" quotePrefix="1" applyFont="1" applyFill="1" applyAlignment="1">
      <alignment horizontal="center"/>
    </xf>
    <xf numFmtId="0" fontId="23" fillId="36" borderId="0" xfId="0" applyFont="1" applyFill="1"/>
    <xf numFmtId="167" fontId="23" fillId="36" borderId="0" xfId="44" applyNumberFormat="1" applyFont="1" applyFill="1"/>
    <xf numFmtId="167" fontId="23" fillId="36" borderId="12" xfId="44" applyNumberFormat="1" applyFont="1" applyFill="1" applyBorder="1"/>
    <xf numFmtId="167" fontId="23" fillId="36" borderId="0" xfId="44" applyNumberFormat="1" applyFont="1" applyFill="1" applyBorder="1"/>
    <xf numFmtId="49" fontId="16" fillId="0" borderId="0" xfId="0" applyNumberFormat="1" applyFont="1"/>
    <xf numFmtId="0" fontId="16" fillId="0" borderId="0" xfId="0" applyFont="1"/>
    <xf numFmtId="49" fontId="0" fillId="0" borderId="0" xfId="0" applyNumberFormat="1"/>
    <xf numFmtId="41" fontId="1" fillId="0" borderId="0" xfId="45" applyFont="1"/>
    <xf numFmtId="41" fontId="1" fillId="0" borderId="13" xfId="45" applyFont="1" applyBorder="1"/>
    <xf numFmtId="41" fontId="1" fillId="0" borderId="0" xfId="45" applyFont="1" applyFill="1"/>
    <xf numFmtId="41" fontId="1" fillId="0" borderId="13" xfId="45" applyFont="1" applyFill="1" applyBorder="1"/>
    <xf numFmtId="167" fontId="27" fillId="36" borderId="0" xfId="0" applyNumberFormat="1" applyFont="1" applyFill="1"/>
    <xf numFmtId="167" fontId="23" fillId="36" borderId="13" xfId="44" applyNumberFormat="1" applyFont="1" applyFill="1" applyBorder="1"/>
    <xf numFmtId="43" fontId="23" fillId="35" borderId="0" xfId="0" applyNumberFormat="1" applyFont="1" applyFill="1"/>
    <xf numFmtId="168" fontId="23" fillId="35" borderId="0" xfId="0" applyNumberFormat="1" applyFont="1" applyFill="1"/>
    <xf numFmtId="167" fontId="23" fillId="35" borderId="0" xfId="0" applyNumberFormat="1" applyFont="1" applyFill="1"/>
    <xf numFmtId="169" fontId="23" fillId="35" borderId="0" xfId="0" applyNumberFormat="1" applyFont="1" applyFill="1"/>
    <xf numFmtId="43" fontId="23" fillId="35" borderId="11" xfId="44" applyFont="1" applyFill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omma [0]" xfId="45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FFFF"/>
      <rgbColor rgb="00FFFFC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J26" sqref="J26"/>
    </sheetView>
  </sheetViews>
  <sheetFormatPr defaultColWidth="9.109375" defaultRowHeight="15" x14ac:dyDescent="0.25"/>
  <cols>
    <col min="1" max="1" width="24.88671875" style="16" customWidth="1"/>
    <col min="2" max="2" width="14.5546875" style="31" customWidth="1"/>
    <col min="3" max="5" width="14.5546875" style="16" customWidth="1"/>
    <col min="6" max="6" width="3.33203125" style="16" customWidth="1"/>
    <col min="7" max="7" width="14.5546875" style="16" customWidth="1"/>
    <col min="8" max="8" width="3.33203125" style="16" customWidth="1"/>
    <col min="9" max="9" width="14.5546875" style="16" customWidth="1"/>
    <col min="10" max="10" width="19.33203125" style="16" customWidth="1"/>
    <col min="11" max="16384" width="9.109375" style="16"/>
  </cols>
  <sheetData>
    <row r="1" spans="1:9" ht="15.6" x14ac:dyDescent="0.3">
      <c r="A1" s="15" t="s">
        <v>183</v>
      </c>
      <c r="B1" s="27"/>
      <c r="C1" s="15"/>
      <c r="D1" s="15"/>
      <c r="E1" s="15"/>
      <c r="G1" s="15"/>
      <c r="I1" s="15"/>
    </row>
    <row r="2" spans="1:9" ht="15.6" x14ac:dyDescent="0.3">
      <c r="A2" s="17" t="s">
        <v>202</v>
      </c>
      <c r="B2" s="28"/>
      <c r="C2" s="18"/>
      <c r="D2" s="18"/>
      <c r="E2" s="18"/>
      <c r="G2" s="18"/>
      <c r="I2" s="18"/>
    </row>
    <row r="3" spans="1:9" ht="15.6" x14ac:dyDescent="0.3">
      <c r="A3" s="17" t="s">
        <v>184</v>
      </c>
      <c r="B3" s="28"/>
      <c r="C3" s="18"/>
      <c r="D3" s="18"/>
      <c r="E3" s="18"/>
      <c r="G3" s="18"/>
      <c r="I3" s="18"/>
    </row>
    <row r="4" spans="1:9" ht="15.6" x14ac:dyDescent="0.3">
      <c r="A4" s="17" t="s">
        <v>185</v>
      </c>
      <c r="B4" s="28"/>
      <c r="C4" s="18"/>
      <c r="D4" s="18"/>
      <c r="E4" s="18"/>
      <c r="G4" s="18"/>
      <c r="I4" s="18"/>
    </row>
    <row r="5" spans="1:9" ht="15.6" x14ac:dyDescent="0.3">
      <c r="A5" s="17" t="s">
        <v>186</v>
      </c>
      <c r="B5" s="28"/>
      <c r="C5" s="18"/>
      <c r="D5" s="18"/>
      <c r="E5" s="18"/>
      <c r="G5" s="19"/>
      <c r="I5" s="19"/>
    </row>
    <row r="6" spans="1:9" ht="15.6" x14ac:dyDescent="0.3">
      <c r="A6" s="17"/>
      <c r="B6" s="28"/>
      <c r="C6" s="18"/>
      <c r="D6" s="18"/>
      <c r="E6" s="18"/>
      <c r="G6" s="19"/>
      <c r="I6" s="19"/>
    </row>
    <row r="7" spans="1:9" x14ac:dyDescent="0.25">
      <c r="A7" s="18"/>
      <c r="B7" s="29" t="s">
        <v>204</v>
      </c>
      <c r="C7" s="48" t="s">
        <v>205</v>
      </c>
      <c r="D7" s="48"/>
      <c r="E7" s="48"/>
      <c r="G7" s="20" t="s">
        <v>187</v>
      </c>
      <c r="I7" s="20" t="s">
        <v>188</v>
      </c>
    </row>
    <row r="8" spans="1:9" x14ac:dyDescent="0.25">
      <c r="B8" s="30" t="s">
        <v>203</v>
      </c>
      <c r="C8" s="21" t="s">
        <v>206</v>
      </c>
      <c r="D8" s="21" t="s">
        <v>181</v>
      </c>
      <c r="E8" s="21" t="s">
        <v>182</v>
      </c>
      <c r="G8" s="21" t="s">
        <v>200</v>
      </c>
      <c r="I8" s="21" t="s">
        <v>201</v>
      </c>
    </row>
    <row r="9" spans="1:9" ht="15.6" x14ac:dyDescent="0.3">
      <c r="A9" s="22" t="s">
        <v>189</v>
      </c>
    </row>
    <row r="10" spans="1:9" x14ac:dyDescent="0.25">
      <c r="A10" s="16" t="s">
        <v>190</v>
      </c>
      <c r="B10" s="32">
        <v>16950.151999999998</v>
      </c>
      <c r="C10" s="32">
        <f>+'X LG&amp;E '!C129/2</f>
        <v>17081.14124108</v>
      </c>
      <c r="D10" s="32">
        <f>+'X LG&amp;E '!D129</f>
        <v>37452.184345466398</v>
      </c>
      <c r="E10" s="18">
        <f>+'X LG&amp;E '!E129</f>
        <v>40114.318644833402</v>
      </c>
      <c r="G10" s="18">
        <f>+B10+C10</f>
        <v>34031.293241079999</v>
      </c>
      <c r="I10" s="18">
        <f>(+D10/12*8+E10/12*4)</f>
        <v>38339.562445255397</v>
      </c>
    </row>
    <row r="11" spans="1:9" x14ac:dyDescent="0.25">
      <c r="A11" s="16" t="s">
        <v>199</v>
      </c>
      <c r="B11" s="32"/>
      <c r="C11" s="32"/>
      <c r="D11" s="32"/>
      <c r="E11" s="18"/>
      <c r="G11" s="18"/>
      <c r="I11" s="18"/>
    </row>
    <row r="12" spans="1:9" x14ac:dyDescent="0.25">
      <c r="A12" s="16" t="s">
        <v>191</v>
      </c>
      <c r="B12" s="32">
        <v>-223.16624999999999</v>
      </c>
      <c r="C12" s="32">
        <f>+'X LG&amp;E '!C130/2</f>
        <v>-175.69661195846999</v>
      </c>
      <c r="D12" s="32">
        <f>+'X LG&amp;E '!D130</f>
        <v>-398.131475882171</v>
      </c>
      <c r="E12" s="18">
        <f>+'X LG&amp;E '!E130</f>
        <v>-886.91989526878001</v>
      </c>
      <c r="G12" s="23">
        <f t="shared" ref="G12:G13" si="0">+B12+C12</f>
        <v>-398.86286195846998</v>
      </c>
      <c r="I12" s="18">
        <f t="shared" ref="I12:I13" si="1">(+D12/12*8+E12/12*4)</f>
        <v>-561.06094901104063</v>
      </c>
    </row>
    <row r="13" spans="1:9" x14ac:dyDescent="0.25">
      <c r="A13" s="16" t="s">
        <v>192</v>
      </c>
      <c r="B13" s="32">
        <v>-169.20771000000002</v>
      </c>
      <c r="C13" s="32">
        <f>(+'X LG&amp;E '!C131+'X LG&amp;E '!C132)/2</f>
        <v>-153.16573439711999</v>
      </c>
      <c r="D13" s="32">
        <f>+'X LG&amp;E '!D131+'X LG&amp;E '!D132</f>
        <v>-707.41460422002501</v>
      </c>
      <c r="E13" s="18">
        <f>+'X LG&amp;E '!E131+'X LG&amp;E '!E132</f>
        <v>-663.95098130408701</v>
      </c>
      <c r="G13" s="23">
        <f t="shared" si="0"/>
        <v>-322.37344439712001</v>
      </c>
      <c r="I13" s="18">
        <f t="shared" si="1"/>
        <v>-692.92672991471238</v>
      </c>
    </row>
    <row r="14" spans="1:9" x14ac:dyDescent="0.25">
      <c r="A14" s="16" t="s">
        <v>193</v>
      </c>
      <c r="B14" s="33">
        <f>SUM(B10:B13)</f>
        <v>16557.778040000001</v>
      </c>
      <c r="C14" s="33">
        <f>SUM(C10:C13)</f>
        <v>16752.278894724412</v>
      </c>
      <c r="D14" s="33">
        <f>SUM(D10:D13)</f>
        <v>36346.638265364207</v>
      </c>
      <c r="E14" s="24">
        <f>SUM(E10:E13)</f>
        <v>38563.447768260536</v>
      </c>
      <c r="G14" s="24">
        <f>SUM(G10:G13)</f>
        <v>33310.056934724409</v>
      </c>
      <c r="I14" s="24">
        <f>SUM(I10:I13)</f>
        <v>37085.574766329642</v>
      </c>
    </row>
    <row r="15" spans="1:9" ht="15.6" x14ac:dyDescent="0.3">
      <c r="A15" s="22"/>
      <c r="B15" s="34"/>
      <c r="C15" s="34"/>
      <c r="D15" s="34"/>
      <c r="E15" s="23"/>
      <c r="G15" s="23"/>
    </row>
    <row r="16" spans="1:9" x14ac:dyDescent="0.25">
      <c r="A16" s="16" t="s">
        <v>194</v>
      </c>
      <c r="B16" s="34">
        <f>('GL Export'!I2+'GL Export'!I6)/1000</f>
        <v>11567.2366</v>
      </c>
      <c r="C16" s="34">
        <f>(C14-SUM(C18:C19))*0.75</f>
        <v>11832.508768798194</v>
      </c>
      <c r="D16" s="34">
        <f>(D14-SUM(D18:D19))*0.75</f>
        <v>25494.631762888694</v>
      </c>
      <c r="E16" s="34">
        <f>(E14-SUM(E18:E19))*0.75</f>
        <v>26362.346675450703</v>
      </c>
      <c r="G16" s="23">
        <f t="shared" ref="G16:G19" si="2">+B16+C16</f>
        <v>23399.745368798194</v>
      </c>
      <c r="I16" s="18">
        <f t="shared" ref="I16:I19" si="3">(+D16/12*8+E16/12*4)</f>
        <v>25783.87006707603</v>
      </c>
    </row>
    <row r="17" spans="1:10" x14ac:dyDescent="0.25">
      <c r="A17" s="16" t="s">
        <v>195</v>
      </c>
      <c r="B17" s="34">
        <f>('GL Export'!J2+'GL Export'!J6)/1000</f>
        <v>4045.2252799999997</v>
      </c>
      <c r="C17" s="34">
        <f>(C14-SUM(C18:C19))*0.25</f>
        <v>3944.169589599398</v>
      </c>
      <c r="D17" s="34">
        <f>(D14-SUM(D18:D19))*0.25</f>
        <v>8498.2105876295645</v>
      </c>
      <c r="E17" s="34">
        <f>(E14-SUM(E18:E19))*0.25</f>
        <v>8787.4488918169009</v>
      </c>
      <c r="G17" s="23">
        <f t="shared" si="2"/>
        <v>7989.3948695993977</v>
      </c>
      <c r="I17" s="18">
        <f t="shared" si="3"/>
        <v>8594.6233556920106</v>
      </c>
    </row>
    <row r="18" spans="1:10" x14ac:dyDescent="0.25">
      <c r="A18" s="16" t="s">
        <v>196</v>
      </c>
      <c r="B18" s="34">
        <f>('GL Export'!J4+'GL Export'!J5)/1000</f>
        <v>127.34867999999999</v>
      </c>
      <c r="C18" s="34">
        <f>+'X LG&amp;E '!C155/2</f>
        <v>152.8769242039395</v>
      </c>
      <c r="D18" s="34">
        <f>+'X LG&amp;E '!D155</f>
        <v>583.074811259527</v>
      </c>
      <c r="E18" s="23">
        <f>+'X LG&amp;E '!E155</f>
        <v>1281.7009806496999</v>
      </c>
      <c r="G18" s="23">
        <f t="shared" si="2"/>
        <v>280.2256042039395</v>
      </c>
      <c r="I18" s="18">
        <f t="shared" si="3"/>
        <v>815.95020105625133</v>
      </c>
    </row>
    <row r="19" spans="1:10" x14ac:dyDescent="0.25">
      <c r="A19" s="16" t="s">
        <v>197</v>
      </c>
      <c r="B19" s="43">
        <f>'GL Export'!I3/1000</f>
        <v>817.96761000000004</v>
      </c>
      <c r="C19" s="43">
        <f>+'X LG&amp;E '!C143/2</f>
        <v>822.72361212288001</v>
      </c>
      <c r="D19" s="43">
        <f>+'X LG&amp;E '!D143</f>
        <v>1770.72110358642</v>
      </c>
      <c r="E19" s="25">
        <f>+'X LG&amp;E '!E143</f>
        <v>2131.95122034323</v>
      </c>
      <c r="G19" s="25">
        <f t="shared" si="2"/>
        <v>1640.6912221228799</v>
      </c>
      <c r="I19" s="25">
        <f t="shared" si="3"/>
        <v>1891.1311425053568</v>
      </c>
    </row>
    <row r="20" spans="1:10" x14ac:dyDescent="0.25">
      <c r="A20" s="16" t="s">
        <v>198</v>
      </c>
      <c r="B20" s="34">
        <f>SUM(B16:B19)</f>
        <v>16557.778169999998</v>
      </c>
      <c r="C20" s="34">
        <f>SUM(C16:C19)</f>
        <v>16752.278894724412</v>
      </c>
      <c r="D20" s="34">
        <f>SUM(D16:D19)</f>
        <v>36346.638265364199</v>
      </c>
      <c r="E20" s="23">
        <f t="shared" ref="E20:I20" si="4">SUM(E16:E19)</f>
        <v>38563.447768260536</v>
      </c>
      <c r="G20" s="23">
        <f t="shared" si="4"/>
        <v>33310.057064724409</v>
      </c>
      <c r="I20" s="23">
        <f t="shared" si="4"/>
        <v>37085.57476632965</v>
      </c>
    </row>
    <row r="21" spans="1:10" x14ac:dyDescent="0.25">
      <c r="B21" s="42">
        <f>+B20-16557.778</f>
        <v>1.6999999934341758E-4</v>
      </c>
      <c r="C21" s="26">
        <f>+C20-16752.279</f>
        <v>-1.0527558697503991E-4</v>
      </c>
      <c r="D21" s="23"/>
      <c r="E21" s="23"/>
      <c r="G21" s="26">
        <f>+G20-33310.057</f>
        <v>6.4724408730398864E-5</v>
      </c>
      <c r="I21" s="26">
        <f>+I20-37085.575</f>
        <v>-2.3367034737020731E-4</v>
      </c>
    </row>
    <row r="22" spans="1:10" x14ac:dyDescent="0.25">
      <c r="C22" s="23"/>
      <c r="D22" s="23"/>
      <c r="E22" s="23"/>
      <c r="G22" s="23"/>
      <c r="I22" s="23"/>
    </row>
    <row r="24" spans="1:10" x14ac:dyDescent="0.25">
      <c r="I24" s="45"/>
      <c r="J24" s="44"/>
    </row>
    <row r="25" spans="1:10" x14ac:dyDescent="0.25">
      <c r="D25" s="46"/>
      <c r="I25" s="45"/>
      <c r="J25" s="44"/>
    </row>
    <row r="26" spans="1:10" x14ac:dyDescent="0.25">
      <c r="D26" s="47"/>
    </row>
  </sheetData>
  <mergeCells count="1">
    <mergeCell ref="C7:E7"/>
  </mergeCells>
  <pageMargins left="0.7" right="0.7" top="1.25" bottom="0.75" header="0.3" footer="0.3"/>
  <pageSetup scale="65" orientation="portrait" r:id="rId1"/>
  <headerFooter>
    <oddHeader>&amp;RC&amp;"Times New Roman,Bold"&amp;12ase No. 2018-00295
Attachment to Response to KIUC-1 Question No. 47
Page 1 of 2
Garrett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workbookViewId="0">
      <pane ySplit="2" topLeftCell="A3" activePane="bottomLeft" state="frozen"/>
      <selection pane="bottomLeft" activeCell="A2" sqref="A2"/>
    </sheetView>
  </sheetViews>
  <sheetFormatPr defaultColWidth="8.88671875" defaultRowHeight="10.199999999999999" x14ac:dyDescent="0.2"/>
  <cols>
    <col min="1" max="1" width="54.88671875" style="2" bestFit="1" customWidth="1"/>
    <col min="2" max="5" width="10.6640625" style="1" customWidth="1"/>
    <col min="6" max="16384" width="8.88671875" style="1"/>
  </cols>
  <sheetData>
    <row r="1" spans="1:5" s="3" customFormat="1" x14ac:dyDescent="0.2">
      <c r="A1" s="4"/>
    </row>
    <row r="2" spans="1:5" s="3" customFormat="1" x14ac:dyDescent="0.2">
      <c r="A2" s="4"/>
      <c r="B2" s="3" t="s">
        <v>149</v>
      </c>
      <c r="C2" s="3" t="s">
        <v>150</v>
      </c>
      <c r="D2" s="3" t="s">
        <v>151</v>
      </c>
      <c r="E2" s="3" t="s">
        <v>152</v>
      </c>
    </row>
    <row r="3" spans="1:5" s="3" customFormat="1" x14ac:dyDescent="0.2">
      <c r="A3" s="4"/>
      <c r="B3" s="14"/>
      <c r="C3" s="14"/>
      <c r="D3" s="14"/>
      <c r="E3" s="14"/>
    </row>
    <row r="4" spans="1:5" x14ac:dyDescent="0.2">
      <c r="A4" s="7" t="s">
        <v>148</v>
      </c>
    </row>
    <row r="5" spans="1:5" x14ac:dyDescent="0.2">
      <c r="A5" s="2" t="s">
        <v>147</v>
      </c>
    </row>
    <row r="6" spans="1:5" x14ac:dyDescent="0.2">
      <c r="A6" s="7" t="s">
        <v>146</v>
      </c>
    </row>
    <row r="7" spans="1:5" x14ac:dyDescent="0.2">
      <c r="A7" s="2" t="s">
        <v>145</v>
      </c>
      <c r="B7" s="1">
        <v>4653881.0656599998</v>
      </c>
      <c r="C7" s="1">
        <v>5005437.0477587301</v>
      </c>
      <c r="D7" s="1">
        <v>5485839.0526665002</v>
      </c>
      <c r="E7" s="1">
        <v>5614187.4341332903</v>
      </c>
    </row>
    <row r="8" spans="1:5" x14ac:dyDescent="0.2">
      <c r="A8" s="2" t="s">
        <v>144</v>
      </c>
      <c r="B8" s="1">
        <v>304939.29138999898</v>
      </c>
      <c r="C8" s="1">
        <v>331318.34204999998</v>
      </c>
      <c r="D8" s="1">
        <v>148348.54658999899</v>
      </c>
      <c r="E8" s="1">
        <v>140174.581739999</v>
      </c>
    </row>
    <row r="9" spans="1:5" ht="10.8" thickBot="1" x14ac:dyDescent="0.25">
      <c r="A9" s="2" t="s">
        <v>143</v>
      </c>
      <c r="B9" s="9">
        <v>52778.42484</v>
      </c>
      <c r="C9" s="9">
        <v>26916.319090000001</v>
      </c>
      <c r="D9" s="9">
        <v>3819.4791400000099</v>
      </c>
      <c r="E9" s="9">
        <v>8945.3579600000103</v>
      </c>
    </row>
    <row r="10" spans="1:5" x14ac:dyDescent="0.2">
      <c r="A10" s="2" t="s">
        <v>142</v>
      </c>
      <c r="B10" s="1">
        <v>5011598.7818900002</v>
      </c>
      <c r="C10" s="1">
        <v>5363671.7088987399</v>
      </c>
      <c r="D10" s="1">
        <v>5638007.0783965001</v>
      </c>
      <c r="E10" s="1">
        <v>5763307.3738332903</v>
      </c>
    </row>
    <row r="11" spans="1:5" x14ac:dyDescent="0.2">
      <c r="A11" s="2" t="s">
        <v>141</v>
      </c>
    </row>
    <row r="12" spans="1:5" x14ac:dyDescent="0.2">
      <c r="A12" s="2" t="s">
        <v>153</v>
      </c>
      <c r="B12" s="1">
        <v>0</v>
      </c>
      <c r="C12" s="1">
        <v>0</v>
      </c>
      <c r="D12" s="1">
        <v>0</v>
      </c>
      <c r="E12" s="1">
        <v>0</v>
      </c>
    </row>
    <row r="13" spans="1:5" x14ac:dyDescent="0.2">
      <c r="A13" s="2" t="s">
        <v>154</v>
      </c>
      <c r="B13" s="1">
        <v>0</v>
      </c>
      <c r="C13" s="1">
        <v>0</v>
      </c>
      <c r="D13" s="1">
        <v>0</v>
      </c>
      <c r="E13" s="1">
        <v>0</v>
      </c>
    </row>
    <row r="14" spans="1:5" x14ac:dyDescent="0.2">
      <c r="A14" s="10" t="s">
        <v>155</v>
      </c>
      <c r="B14" s="1">
        <v>0</v>
      </c>
      <c r="C14" s="1">
        <v>0</v>
      </c>
      <c r="D14" s="1">
        <v>0</v>
      </c>
      <c r="E14" s="1">
        <v>0</v>
      </c>
    </row>
    <row r="15" spans="1:5" x14ac:dyDescent="0.2">
      <c r="A15" s="2" t="s">
        <v>156</v>
      </c>
      <c r="B15" s="1">
        <v>0</v>
      </c>
      <c r="C15" s="1">
        <v>0</v>
      </c>
      <c r="D15" s="1">
        <v>0</v>
      </c>
      <c r="E15" s="1">
        <v>0</v>
      </c>
    </row>
    <row r="16" spans="1:5" x14ac:dyDescent="0.2">
      <c r="A16" s="2" t="s">
        <v>157</v>
      </c>
      <c r="B16" s="1">
        <v>0</v>
      </c>
      <c r="C16" s="1">
        <v>0</v>
      </c>
      <c r="D16" s="1">
        <v>0</v>
      </c>
      <c r="E16" s="1">
        <v>0</v>
      </c>
    </row>
    <row r="17" spans="1:5" x14ac:dyDescent="0.2">
      <c r="A17" s="2" t="s">
        <v>158</v>
      </c>
      <c r="B17" s="1">
        <v>0</v>
      </c>
      <c r="C17" s="1">
        <v>0</v>
      </c>
      <c r="D17" s="1">
        <v>0</v>
      </c>
      <c r="E17" s="1">
        <v>0</v>
      </c>
    </row>
    <row r="18" spans="1:5" x14ac:dyDescent="0.2">
      <c r="A18" s="2" t="s">
        <v>159</v>
      </c>
      <c r="B18" s="1">
        <v>0</v>
      </c>
      <c r="C18" s="1">
        <v>0</v>
      </c>
      <c r="D18" s="1">
        <v>0</v>
      </c>
      <c r="E18" s="1">
        <v>0</v>
      </c>
    </row>
    <row r="19" spans="1:5" x14ac:dyDescent="0.2">
      <c r="A19" s="2" t="s">
        <v>160</v>
      </c>
      <c r="B19" s="1">
        <v>0</v>
      </c>
      <c r="C19" s="1">
        <v>0</v>
      </c>
      <c r="D19" s="1">
        <v>0</v>
      </c>
      <c r="E19" s="1">
        <v>0</v>
      </c>
    </row>
    <row r="20" spans="1:5" x14ac:dyDescent="0.2">
      <c r="A20" s="2" t="s">
        <v>161</v>
      </c>
      <c r="B20" s="1">
        <v>-54316.445079999998</v>
      </c>
      <c r="C20" s="1">
        <v>-53467.394152956302</v>
      </c>
      <c r="D20" s="1">
        <v>-55038.312757169901</v>
      </c>
      <c r="E20" s="1">
        <v>-53289.4618186956</v>
      </c>
    </row>
    <row r="21" spans="1:5" x14ac:dyDescent="0.2">
      <c r="A21" s="10" t="s">
        <v>162</v>
      </c>
      <c r="B21" s="1">
        <v>-520.55966999999998</v>
      </c>
      <c r="C21" s="1">
        <v>-520.55966999999998</v>
      </c>
      <c r="D21" s="1">
        <v>-520.55966999999998</v>
      </c>
      <c r="E21" s="1">
        <v>-520.55966999999998</v>
      </c>
    </row>
    <row r="22" spans="1:5" x14ac:dyDescent="0.2">
      <c r="A22" s="10" t="s">
        <v>163</v>
      </c>
      <c r="B22" s="1">
        <v>-257.32832000000002</v>
      </c>
      <c r="C22" s="1">
        <v>-257.32832000000002</v>
      </c>
      <c r="D22" s="1">
        <v>-257.32832000000002</v>
      </c>
      <c r="E22" s="1">
        <v>-257.32832000000002</v>
      </c>
    </row>
    <row r="23" spans="1:5" x14ac:dyDescent="0.2">
      <c r="A23" s="10" t="s">
        <v>164</v>
      </c>
      <c r="B23" s="1">
        <v>0</v>
      </c>
      <c r="C23" s="1">
        <v>0</v>
      </c>
      <c r="D23" s="1">
        <v>0</v>
      </c>
      <c r="E23" s="1">
        <v>0</v>
      </c>
    </row>
    <row r="24" spans="1:5" x14ac:dyDescent="0.2">
      <c r="A24" s="2" t="s">
        <v>165</v>
      </c>
      <c r="B24" s="1">
        <v>-84009.706709999999</v>
      </c>
      <c r="C24" s="1">
        <v>-69880.071900246796</v>
      </c>
      <c r="D24" s="1">
        <v>-58378.967243434003</v>
      </c>
      <c r="E24" s="1">
        <v>-50367.438926541203</v>
      </c>
    </row>
    <row r="25" spans="1:5" x14ac:dyDescent="0.2">
      <c r="A25" s="10" t="s">
        <v>166</v>
      </c>
      <c r="B25" s="1">
        <v>0</v>
      </c>
      <c r="C25" s="1">
        <v>0</v>
      </c>
      <c r="D25" s="1">
        <v>0</v>
      </c>
      <c r="E25" s="1">
        <v>0</v>
      </c>
    </row>
    <row r="26" spans="1:5" x14ac:dyDescent="0.2">
      <c r="A26" s="10" t="s">
        <v>167</v>
      </c>
      <c r="B26" s="1">
        <v>-1201.04</v>
      </c>
      <c r="C26" s="1">
        <v>-1201.04</v>
      </c>
      <c r="D26" s="1">
        <v>-1201.04</v>
      </c>
      <c r="E26" s="1">
        <v>-1201.04</v>
      </c>
    </row>
    <row r="27" spans="1:5" x14ac:dyDescent="0.2">
      <c r="A27" s="2" t="s">
        <v>168</v>
      </c>
      <c r="B27" s="1">
        <v>-63422.343000000001</v>
      </c>
      <c r="C27" s="1">
        <v>-66593.460149999999</v>
      </c>
      <c r="D27" s="1">
        <v>-69923.133157499993</v>
      </c>
      <c r="E27" s="1">
        <v>-73419.289815374999</v>
      </c>
    </row>
    <row r="28" spans="1:5" x14ac:dyDescent="0.2">
      <c r="A28" s="10" t="s">
        <v>169</v>
      </c>
      <c r="B28" s="1">
        <v>0</v>
      </c>
      <c r="C28" s="1">
        <v>0</v>
      </c>
      <c r="D28" s="1">
        <v>0</v>
      </c>
      <c r="E28" s="1">
        <v>0</v>
      </c>
    </row>
    <row r="29" spans="1:5" x14ac:dyDescent="0.2">
      <c r="A29" s="2" t="s">
        <v>170</v>
      </c>
      <c r="B29" s="1">
        <v>0</v>
      </c>
      <c r="C29" s="1">
        <v>0</v>
      </c>
      <c r="D29" s="1">
        <v>0</v>
      </c>
      <c r="E29" s="1">
        <v>0</v>
      </c>
    </row>
    <row r="30" spans="1:5" x14ac:dyDescent="0.2">
      <c r="A30" s="2" t="s">
        <v>140</v>
      </c>
    </row>
    <row r="31" spans="1:5" x14ac:dyDescent="0.2">
      <c r="A31" s="10" t="s">
        <v>171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2">
      <c r="A32" s="10" t="s">
        <v>172</v>
      </c>
      <c r="B32" s="1">
        <v>3548.7719999999999</v>
      </c>
      <c r="C32" s="1">
        <v>3548.7719999999999</v>
      </c>
      <c r="D32" s="1">
        <v>3548.7719999999999</v>
      </c>
      <c r="E32" s="1">
        <v>3548.7719999999999</v>
      </c>
    </row>
    <row r="33" spans="1:5" x14ac:dyDescent="0.2">
      <c r="A33" s="2" t="s">
        <v>173</v>
      </c>
      <c r="B33" s="1">
        <v>44674.354249999997</v>
      </c>
      <c r="C33" s="1">
        <v>38121.0405845653</v>
      </c>
      <c r="D33" s="1">
        <v>37479.930749208601</v>
      </c>
      <c r="E33" s="1">
        <v>38004.895693046303</v>
      </c>
    </row>
    <row r="34" spans="1:5" x14ac:dyDescent="0.2">
      <c r="A34" s="10" t="s">
        <v>174</v>
      </c>
      <c r="B34" s="1">
        <v>876.77</v>
      </c>
      <c r="C34" s="1">
        <v>876.77</v>
      </c>
      <c r="D34" s="1">
        <v>876.77</v>
      </c>
      <c r="E34" s="1">
        <v>876.77</v>
      </c>
    </row>
    <row r="35" spans="1:5" x14ac:dyDescent="0.2">
      <c r="A35" s="2" t="s">
        <v>175</v>
      </c>
      <c r="B35" s="1">
        <v>-876.77</v>
      </c>
      <c r="C35" s="1">
        <v>-876.77</v>
      </c>
      <c r="D35" s="1">
        <v>-876.77</v>
      </c>
      <c r="E35" s="1">
        <v>-876.77</v>
      </c>
    </row>
    <row r="36" spans="1:5" x14ac:dyDescent="0.2">
      <c r="A36" s="2" t="s">
        <v>176</v>
      </c>
      <c r="B36" s="1">
        <v>35480.555350000002</v>
      </c>
      <c r="C36" s="1">
        <v>36846.22421</v>
      </c>
      <c r="D36" s="1">
        <v>36416.224849999999</v>
      </c>
      <c r="E36" s="1">
        <v>36106.222449999899</v>
      </c>
    </row>
    <row r="37" spans="1:5" x14ac:dyDescent="0.2">
      <c r="A37" s="10" t="s">
        <v>177</v>
      </c>
      <c r="B37" s="1">
        <v>0</v>
      </c>
      <c r="C37" s="1">
        <v>0</v>
      </c>
      <c r="D37" s="1">
        <v>0</v>
      </c>
      <c r="E37" s="1">
        <v>0</v>
      </c>
    </row>
    <row r="38" spans="1:5" x14ac:dyDescent="0.2">
      <c r="A38" s="2" t="s">
        <v>178</v>
      </c>
      <c r="B38" s="1">
        <v>7654.12014</v>
      </c>
      <c r="C38" s="1">
        <v>7888.2731299999996</v>
      </c>
      <c r="D38" s="1">
        <v>7888.2731299999996</v>
      </c>
      <c r="E38" s="1">
        <v>7888.2731299999996</v>
      </c>
    </row>
    <row r="39" spans="1:5" x14ac:dyDescent="0.2">
      <c r="A39" s="2" t="s">
        <v>179</v>
      </c>
      <c r="B39" s="1">
        <v>42560.968240000002</v>
      </c>
      <c r="C39" s="1">
        <v>43241.0854028381</v>
      </c>
      <c r="D39" s="1">
        <v>37636.091311037002</v>
      </c>
      <c r="E39" s="1">
        <v>35908.1367938072</v>
      </c>
    </row>
    <row r="40" spans="1:5" x14ac:dyDescent="0.2">
      <c r="A40" s="10" t="s">
        <v>180</v>
      </c>
      <c r="B40" s="1">
        <v>-4834.5462299999999</v>
      </c>
      <c r="C40" s="1">
        <v>-4834.5462299999999</v>
      </c>
      <c r="D40" s="1">
        <v>-4834.5462299999999</v>
      </c>
      <c r="E40" s="1">
        <v>-4834.5462299999999</v>
      </c>
    </row>
    <row r="41" spans="1:5" x14ac:dyDescent="0.2">
      <c r="A41" s="7" t="s">
        <v>139</v>
      </c>
      <c r="B41" s="1">
        <v>4936955.5828599902</v>
      </c>
      <c r="C41" s="1">
        <v>5296562.7038029302</v>
      </c>
      <c r="D41" s="1">
        <v>5570822.4830586398</v>
      </c>
      <c r="E41" s="1">
        <v>5700874.0091195302</v>
      </c>
    </row>
    <row r="42" spans="1:5" x14ac:dyDescent="0.2">
      <c r="A42" s="2" t="s">
        <v>138</v>
      </c>
    </row>
    <row r="43" spans="1:5" x14ac:dyDescent="0.2">
      <c r="A43" s="10" t="s">
        <v>137</v>
      </c>
      <c r="B43" s="1">
        <v>0</v>
      </c>
      <c r="C43" s="1">
        <v>0</v>
      </c>
      <c r="D43" s="1">
        <v>0</v>
      </c>
      <c r="E43" s="1">
        <v>0</v>
      </c>
    </row>
    <row r="44" spans="1:5" x14ac:dyDescent="0.2">
      <c r="A44" s="10" t="s">
        <v>136</v>
      </c>
      <c r="B44" s="1">
        <v>11259</v>
      </c>
      <c r="C44" s="1">
        <v>11821.95</v>
      </c>
      <c r="D44" s="1">
        <v>12413.047500000001</v>
      </c>
      <c r="E44" s="1">
        <v>13033.699875</v>
      </c>
    </row>
    <row r="45" spans="1:5" x14ac:dyDescent="0.2">
      <c r="A45" s="10" t="s">
        <v>135</v>
      </c>
      <c r="B45" s="1">
        <v>4922.1459999999997</v>
      </c>
      <c r="C45" s="1">
        <v>5168.2533000000003</v>
      </c>
      <c r="D45" s="1">
        <v>5426.6659650000001</v>
      </c>
      <c r="E45" s="1">
        <v>5697.9992632499998</v>
      </c>
    </row>
    <row r="46" spans="1:5" x14ac:dyDescent="0.2">
      <c r="A46" s="10" t="s">
        <v>134</v>
      </c>
      <c r="B46" s="1">
        <v>37259.468000000001</v>
      </c>
      <c r="C46" s="1">
        <v>39122.441400000003</v>
      </c>
      <c r="D46" s="1">
        <v>41078.563470000001</v>
      </c>
      <c r="E46" s="1">
        <v>43132.491643499998</v>
      </c>
    </row>
    <row r="47" spans="1:5" ht="10.8" thickBot="1" x14ac:dyDescent="0.25">
      <c r="A47" s="10" t="s">
        <v>133</v>
      </c>
      <c r="B47" s="9">
        <v>9981.7289999999994</v>
      </c>
      <c r="C47" s="9">
        <v>10480.81545</v>
      </c>
      <c r="D47" s="9">
        <v>11004.856222500001</v>
      </c>
      <c r="E47" s="9">
        <v>11555.099033625</v>
      </c>
    </row>
    <row r="48" spans="1:5" x14ac:dyDescent="0.2">
      <c r="A48" s="2" t="s">
        <v>132</v>
      </c>
      <c r="B48" s="1">
        <v>63422.343000000001</v>
      </c>
      <c r="C48" s="1">
        <v>66593.460149999999</v>
      </c>
      <c r="D48" s="1">
        <v>69923.133157499993</v>
      </c>
      <c r="E48" s="1">
        <v>73419.289815374999</v>
      </c>
    </row>
    <row r="49" spans="1:5" x14ac:dyDescent="0.2">
      <c r="A49" s="2" t="s">
        <v>131</v>
      </c>
    </row>
    <row r="50" spans="1:5" x14ac:dyDescent="0.2">
      <c r="A50" s="10" t="s">
        <v>130</v>
      </c>
      <c r="B50" s="1">
        <v>0</v>
      </c>
      <c r="C50" s="1">
        <v>0</v>
      </c>
      <c r="D50" s="1">
        <v>0</v>
      </c>
      <c r="E50" s="1">
        <v>0</v>
      </c>
    </row>
    <row r="51" spans="1:5" x14ac:dyDescent="0.2">
      <c r="A51" s="10" t="s">
        <v>129</v>
      </c>
      <c r="B51" s="1">
        <v>0</v>
      </c>
      <c r="C51" s="1">
        <v>0</v>
      </c>
      <c r="D51" s="1">
        <v>0</v>
      </c>
      <c r="E51" s="1">
        <v>0</v>
      </c>
    </row>
    <row r="52" spans="1:5" x14ac:dyDescent="0.2">
      <c r="A52" s="2" t="s">
        <v>128</v>
      </c>
      <c r="B52" s="1">
        <v>0</v>
      </c>
      <c r="C52" s="1">
        <v>0</v>
      </c>
      <c r="D52" s="1">
        <v>0</v>
      </c>
      <c r="E52" s="1">
        <v>0</v>
      </c>
    </row>
    <row r="53" spans="1:5" x14ac:dyDescent="0.2">
      <c r="A53" s="2" t="s">
        <v>127</v>
      </c>
    </row>
    <row r="54" spans="1:5" x14ac:dyDescent="0.2">
      <c r="A54" s="10" t="s">
        <v>126</v>
      </c>
      <c r="B54" s="1">
        <v>0.58332910999999998</v>
      </c>
      <c r="C54" s="1">
        <v>0.58332910999999998</v>
      </c>
      <c r="D54" s="1">
        <v>0.58332910999999998</v>
      </c>
      <c r="E54" s="1">
        <v>0.58332910999999998</v>
      </c>
    </row>
    <row r="55" spans="1:5" x14ac:dyDescent="0.2">
      <c r="A55" s="10" t="s">
        <v>125</v>
      </c>
      <c r="B55" s="1">
        <v>0.41667089000000002</v>
      </c>
      <c r="C55" s="1">
        <v>0.41667089000000002</v>
      </c>
      <c r="D55" s="1">
        <v>0.41667089000000002</v>
      </c>
      <c r="E55" s="1">
        <v>0.41667089000000002</v>
      </c>
    </row>
    <row r="56" spans="1:5" x14ac:dyDescent="0.2">
      <c r="A56" s="2" t="s">
        <v>124</v>
      </c>
      <c r="B56" s="1">
        <v>1</v>
      </c>
      <c r="C56" s="1">
        <v>1</v>
      </c>
      <c r="D56" s="1">
        <v>1</v>
      </c>
      <c r="E56" s="1">
        <v>1</v>
      </c>
    </row>
    <row r="57" spans="1:5" x14ac:dyDescent="0.2">
      <c r="A57" s="2" t="s">
        <v>123</v>
      </c>
    </row>
    <row r="58" spans="1:5" x14ac:dyDescent="0.2">
      <c r="A58" s="10" t="s">
        <v>122</v>
      </c>
      <c r="B58" s="1">
        <v>0.61735832599999996</v>
      </c>
      <c r="C58" s="1">
        <v>0.61735832599999996</v>
      </c>
      <c r="D58" s="1">
        <v>0.61735832599999996</v>
      </c>
      <c r="E58" s="1">
        <v>0.61735832599999996</v>
      </c>
    </row>
    <row r="59" spans="1:5" ht="10.8" thickBot="1" x14ac:dyDescent="0.25">
      <c r="A59" s="10" t="s">
        <v>121</v>
      </c>
      <c r="B59" s="9">
        <v>0.38264167399999999</v>
      </c>
      <c r="C59" s="9">
        <v>0.38264167399999999</v>
      </c>
      <c r="D59" s="9">
        <v>0.38264167399999999</v>
      </c>
      <c r="E59" s="9">
        <v>0.38264167399999999</v>
      </c>
    </row>
    <row r="60" spans="1:5" x14ac:dyDescent="0.2">
      <c r="A60" s="2" t="s">
        <v>120</v>
      </c>
      <c r="B60" s="1">
        <v>1</v>
      </c>
      <c r="C60" s="1">
        <v>1</v>
      </c>
      <c r="D60" s="1">
        <v>1</v>
      </c>
      <c r="E60" s="1">
        <v>1</v>
      </c>
    </row>
    <row r="61" spans="1:5" x14ac:dyDescent="0.2">
      <c r="A61" s="2" t="s">
        <v>119</v>
      </c>
    </row>
    <row r="62" spans="1:5" x14ac:dyDescent="0.2">
      <c r="A62" s="10" t="s">
        <v>118</v>
      </c>
      <c r="B62" s="1">
        <v>0</v>
      </c>
      <c r="C62" s="1">
        <v>0</v>
      </c>
      <c r="D62" s="1">
        <v>0</v>
      </c>
      <c r="E62" s="1">
        <v>0</v>
      </c>
    </row>
    <row r="63" spans="1:5" ht="10.8" thickBot="1" x14ac:dyDescent="0.25">
      <c r="A63" s="10" t="s">
        <v>117</v>
      </c>
      <c r="B63" s="9">
        <v>0</v>
      </c>
      <c r="C63" s="9">
        <v>0</v>
      </c>
      <c r="D63" s="9">
        <v>0</v>
      </c>
      <c r="E63" s="9">
        <v>0</v>
      </c>
    </row>
    <row r="64" spans="1:5" x14ac:dyDescent="0.2">
      <c r="A64" s="2" t="s">
        <v>116</v>
      </c>
      <c r="B64" s="1">
        <v>0</v>
      </c>
      <c r="C64" s="1">
        <v>0</v>
      </c>
      <c r="D64" s="1">
        <v>0</v>
      </c>
      <c r="E64" s="1">
        <v>0</v>
      </c>
    </row>
    <row r="65" spans="1:5" x14ac:dyDescent="0.2">
      <c r="A65" s="2" t="s">
        <v>115</v>
      </c>
    </row>
    <row r="66" spans="1:5" x14ac:dyDescent="0.2">
      <c r="A66" s="10" t="s">
        <v>114</v>
      </c>
      <c r="B66" s="1">
        <v>28806.138999999999</v>
      </c>
      <c r="C66" s="1">
        <v>28806.138999999999</v>
      </c>
      <c r="D66" s="1">
        <v>28806.138999999999</v>
      </c>
      <c r="E66" s="1">
        <v>28806.138999999999</v>
      </c>
    </row>
    <row r="67" spans="1:5" x14ac:dyDescent="0.2">
      <c r="A67" s="10" t="s">
        <v>113</v>
      </c>
      <c r="B67" s="1">
        <v>288653.26799999998</v>
      </c>
      <c r="C67" s="1">
        <v>288653.26799999998</v>
      </c>
      <c r="D67" s="1">
        <v>288653.26799999998</v>
      </c>
      <c r="E67" s="1">
        <v>288653.26799999998</v>
      </c>
    </row>
    <row r="68" spans="1:5" ht="10.8" thickBot="1" x14ac:dyDescent="0.25">
      <c r="A68" s="10" t="s">
        <v>112</v>
      </c>
      <c r="B68" s="9">
        <v>36405.584999999999</v>
      </c>
      <c r="C68" s="9">
        <v>36405.584999999999</v>
      </c>
      <c r="D68" s="9">
        <v>36405.584999999999</v>
      </c>
      <c r="E68" s="9">
        <v>36405.584999999999</v>
      </c>
    </row>
    <row r="69" spans="1:5" x14ac:dyDescent="0.2">
      <c r="A69" s="2" t="s">
        <v>111</v>
      </c>
      <c r="B69" s="1">
        <v>353864.99200000003</v>
      </c>
      <c r="C69" s="1">
        <v>353864.99200000003</v>
      </c>
      <c r="D69" s="1">
        <v>353864.99200000003</v>
      </c>
      <c r="E69" s="1">
        <v>353864.99200000003</v>
      </c>
    </row>
    <row r="70" spans="1:5" x14ac:dyDescent="0.2">
      <c r="A70" s="2" t="s">
        <v>110</v>
      </c>
    </row>
    <row r="71" spans="1:5" ht="10.8" thickBot="1" x14ac:dyDescent="0.25">
      <c r="A71" s="2" t="s">
        <v>109</v>
      </c>
      <c r="B71" s="9">
        <v>117137.35369</v>
      </c>
      <c r="C71" s="9">
        <v>135371.14955944999</v>
      </c>
      <c r="D71" s="9">
        <v>131443.63171825401</v>
      </c>
      <c r="E71" s="9">
        <v>126604.13598460201</v>
      </c>
    </row>
    <row r="72" spans="1:5" x14ac:dyDescent="0.2">
      <c r="A72" s="2" t="s">
        <v>108</v>
      </c>
      <c r="B72" s="1">
        <v>68329.6282757429</v>
      </c>
      <c r="C72" s="1">
        <v>78965.932192191394</v>
      </c>
      <c r="D72" s="1">
        <v>76674.896705377207</v>
      </c>
      <c r="E72" s="1">
        <v>73851.877966216896</v>
      </c>
    </row>
    <row r="73" spans="1:5" x14ac:dyDescent="0.2">
      <c r="A73" s="2" t="s">
        <v>107</v>
      </c>
      <c r="B73" s="1">
        <v>48807.725414257096</v>
      </c>
      <c r="C73" s="1">
        <v>56405.217367259502</v>
      </c>
      <c r="D73" s="1">
        <v>54768.735012877303</v>
      </c>
      <c r="E73" s="1">
        <v>52752.258018385102</v>
      </c>
    </row>
    <row r="74" spans="1:5" x14ac:dyDescent="0.2">
      <c r="A74" s="2" t="s">
        <v>106</v>
      </c>
    </row>
    <row r="75" spans="1:5" ht="10.8" thickBot="1" x14ac:dyDescent="0.25">
      <c r="A75" s="2" t="s">
        <v>105</v>
      </c>
      <c r="B75" s="9">
        <v>13414.6057199999</v>
      </c>
      <c r="C75" s="9">
        <v>13148.7603994362</v>
      </c>
      <c r="D75" s="9">
        <v>36145.875711309804</v>
      </c>
      <c r="E75" s="9">
        <v>47463.021966484899</v>
      </c>
    </row>
    <row r="76" spans="1:5" x14ac:dyDescent="0.2">
      <c r="A76" s="2" t="s">
        <v>104</v>
      </c>
      <c r="B76" s="1">
        <v>8281.6185312492198</v>
      </c>
      <c r="C76" s="1">
        <v>8117.4967091710796</v>
      </c>
      <c r="D76" s="1">
        <v>22314.957320938302</v>
      </c>
      <c r="E76" s="1">
        <v>29301.691788130302</v>
      </c>
    </row>
    <row r="77" spans="1:5" x14ac:dyDescent="0.2">
      <c r="A77" s="2" t="s">
        <v>103</v>
      </c>
      <c r="B77" s="1">
        <v>5132.9871887507697</v>
      </c>
      <c r="C77" s="1">
        <v>5031.2636902652102</v>
      </c>
      <c r="D77" s="1">
        <v>13830.9183903715</v>
      </c>
      <c r="E77" s="1">
        <v>18161.330178354499</v>
      </c>
    </row>
    <row r="78" spans="1:5" x14ac:dyDescent="0.2">
      <c r="A78" s="2" t="s">
        <v>102</v>
      </c>
    </row>
    <row r="79" spans="1:5" ht="10.8" thickBot="1" x14ac:dyDescent="0.25">
      <c r="A79" s="2" t="s">
        <v>101</v>
      </c>
      <c r="B79" s="9">
        <v>0</v>
      </c>
      <c r="C79" s="9">
        <v>0</v>
      </c>
      <c r="D79" s="9">
        <v>0</v>
      </c>
      <c r="E79" s="9">
        <v>0</v>
      </c>
    </row>
    <row r="80" spans="1:5" x14ac:dyDescent="0.2">
      <c r="A80" s="2" t="s">
        <v>100</v>
      </c>
      <c r="B80" s="1">
        <v>0</v>
      </c>
      <c r="C80" s="1">
        <v>0</v>
      </c>
      <c r="D80" s="1">
        <v>0</v>
      </c>
      <c r="E80" s="1">
        <v>0</v>
      </c>
    </row>
    <row r="81" spans="1:5" x14ac:dyDescent="0.2">
      <c r="A81" s="2" t="s">
        <v>99</v>
      </c>
      <c r="B81" s="1">
        <v>0</v>
      </c>
      <c r="C81" s="1">
        <v>0</v>
      </c>
      <c r="D81" s="1">
        <v>0</v>
      </c>
      <c r="E81" s="1">
        <v>0</v>
      </c>
    </row>
    <row r="82" spans="1:5" x14ac:dyDescent="0.2">
      <c r="A82" s="2" t="s">
        <v>98</v>
      </c>
    </row>
    <row r="83" spans="1:5" x14ac:dyDescent="0.2">
      <c r="A83" s="2" t="s">
        <v>97</v>
      </c>
      <c r="B83" s="1">
        <v>355996.11655999901</v>
      </c>
      <c r="C83" s="1">
        <v>356513.06147000002</v>
      </c>
      <c r="D83" s="1">
        <v>150446.42605999901</v>
      </c>
      <c r="E83" s="1">
        <v>147398.340029999</v>
      </c>
    </row>
    <row r="84" spans="1:5" x14ac:dyDescent="0.2">
      <c r="A84" s="2" t="s">
        <v>96</v>
      </c>
      <c r="B84" s="1">
        <v>28979.6217453676</v>
      </c>
      <c r="C84" s="1">
        <v>29021.703294177099</v>
      </c>
      <c r="D84" s="1">
        <v>12246.9889904723</v>
      </c>
      <c r="E84" s="1">
        <v>11998.8616202911</v>
      </c>
    </row>
    <row r="85" spans="1:5" x14ac:dyDescent="0.2">
      <c r="A85" s="2" t="s">
        <v>95</v>
      </c>
      <c r="B85" s="1">
        <v>290391.65999317798</v>
      </c>
      <c r="C85" s="1">
        <v>290813.34012831701</v>
      </c>
      <c r="D85" s="1">
        <v>122721.528048582</v>
      </c>
      <c r="E85" s="1">
        <v>120235.156088666</v>
      </c>
    </row>
    <row r="86" spans="1:5" x14ac:dyDescent="0.2">
      <c r="A86" s="2" t="s">
        <v>94</v>
      </c>
      <c r="B86" s="1">
        <v>36624.8348214535</v>
      </c>
      <c r="C86" s="1">
        <v>36678.018047505197</v>
      </c>
      <c r="D86" s="1">
        <v>15477.909020945301</v>
      </c>
      <c r="E86" s="1">
        <v>15164.3223210423</v>
      </c>
    </row>
    <row r="87" spans="1:5" x14ac:dyDescent="0.2">
      <c r="A87" s="2" t="s">
        <v>93</v>
      </c>
    </row>
    <row r="88" spans="1:5" x14ac:dyDescent="0.2">
      <c r="A88" s="10" t="s">
        <v>92</v>
      </c>
      <c r="B88" s="1">
        <v>11200.27</v>
      </c>
      <c r="C88" s="1">
        <v>11200.27</v>
      </c>
      <c r="D88" s="1">
        <v>11200.27</v>
      </c>
      <c r="E88" s="1">
        <v>11200.27</v>
      </c>
    </row>
    <row r="89" spans="1:5" x14ac:dyDescent="0.2">
      <c r="A89" s="10" t="s">
        <v>91</v>
      </c>
      <c r="B89" s="1">
        <v>1932.4929999999999</v>
      </c>
      <c r="C89" s="1">
        <v>1932.4929999999999</v>
      </c>
      <c r="D89" s="1">
        <v>1932.4929999999999</v>
      </c>
      <c r="E89" s="1">
        <v>1932.4929999999999</v>
      </c>
    </row>
    <row r="90" spans="1:5" x14ac:dyDescent="0.2">
      <c r="A90" s="2" t="s">
        <v>90</v>
      </c>
    </row>
    <row r="91" spans="1:5" x14ac:dyDescent="0.2">
      <c r="A91" s="2" t="s">
        <v>89</v>
      </c>
      <c r="B91" s="1">
        <v>810104.39379999996</v>
      </c>
      <c r="C91" s="1">
        <v>875854.90798667795</v>
      </c>
      <c r="D91" s="1">
        <v>958276.49115405697</v>
      </c>
      <c r="E91" s="1">
        <v>1090857.3721988201</v>
      </c>
    </row>
    <row r="92" spans="1:5" x14ac:dyDescent="0.2">
      <c r="A92" s="2" t="s">
        <v>88</v>
      </c>
      <c r="B92" s="1">
        <v>2586799.32387</v>
      </c>
      <c r="C92" s="1">
        <v>2779709.3427584502</v>
      </c>
      <c r="D92" s="1">
        <v>3092574.3252872201</v>
      </c>
      <c r="E92" s="1">
        <v>3021850.66088332</v>
      </c>
    </row>
    <row r="93" spans="1:5" x14ac:dyDescent="0.2">
      <c r="A93" s="2" t="s">
        <v>87</v>
      </c>
      <c r="B93" s="1">
        <v>988099.23679</v>
      </c>
      <c r="C93" s="1">
        <v>1078005.42100151</v>
      </c>
      <c r="D93" s="1">
        <v>1153981.4487950499</v>
      </c>
      <c r="E93" s="1">
        <v>1223755.3423548101</v>
      </c>
    </row>
    <row r="94" spans="1:5" x14ac:dyDescent="0.2">
      <c r="A94" s="2" t="s">
        <v>86</v>
      </c>
    </row>
    <row r="95" spans="1:5" x14ac:dyDescent="0.2">
      <c r="A95" s="2" t="s">
        <v>85</v>
      </c>
      <c r="B95" s="1">
        <v>899446.08750111004</v>
      </c>
      <c r="C95" s="1">
        <v>975312.03715304704</v>
      </c>
      <c r="D95" s="1">
        <v>1038076.7730299</v>
      </c>
      <c r="E95" s="1">
        <v>1166965.85559033</v>
      </c>
    </row>
    <row r="96" spans="1:5" x14ac:dyDescent="0.2">
      <c r="A96" s="2" t="s">
        <v>84</v>
      </c>
      <c r="B96" s="1">
        <v>2915009.2804661798</v>
      </c>
      <c r="C96" s="1">
        <v>3115590.64064429</v>
      </c>
      <c r="D96" s="1">
        <v>3267268.57077405</v>
      </c>
      <c r="E96" s="1">
        <v>3196101.13590548</v>
      </c>
    </row>
    <row r="97" spans="1:5" x14ac:dyDescent="0.2">
      <c r="A97" s="2" t="s">
        <v>83</v>
      </c>
      <c r="B97" s="1">
        <v>1036071.6346327</v>
      </c>
      <c r="C97" s="1">
        <v>1125603.7286981901</v>
      </c>
      <c r="D97" s="1">
        <v>1192190.98664694</v>
      </c>
      <c r="E97" s="1">
        <v>1266274.09740048</v>
      </c>
    </row>
    <row r="98" spans="1:5" x14ac:dyDescent="0.2">
      <c r="A98" s="2" t="s">
        <v>82</v>
      </c>
      <c r="B98" s="1">
        <v>13132.763000000001</v>
      </c>
      <c r="C98" s="1">
        <v>13132.763000000001</v>
      </c>
      <c r="D98" s="1">
        <v>13132.763000000001</v>
      </c>
      <c r="E98" s="1">
        <v>13132.763000000001</v>
      </c>
    </row>
    <row r="99" spans="1:5" x14ac:dyDescent="0.2">
      <c r="A99" s="2" t="s">
        <v>81</v>
      </c>
      <c r="B99" s="1">
        <v>27744.693009999999</v>
      </c>
      <c r="C99" s="1">
        <v>27925.723722838098</v>
      </c>
      <c r="D99" s="1">
        <v>21796.688858537</v>
      </c>
      <c r="E99" s="1">
        <v>19518.4915301822</v>
      </c>
    </row>
    <row r="100" spans="1:5" ht="10.8" thickBot="1" x14ac:dyDescent="0.25">
      <c r="A100" s="2" t="s">
        <v>80</v>
      </c>
      <c r="B100" s="9">
        <v>45551.124250000001</v>
      </c>
      <c r="C100" s="9">
        <v>38997.810584565297</v>
      </c>
      <c r="D100" s="9">
        <v>38356.700749208598</v>
      </c>
      <c r="E100" s="9">
        <v>38881.6656930463</v>
      </c>
    </row>
    <row r="101" spans="1:5" x14ac:dyDescent="0.2">
      <c r="A101" s="2" t="s">
        <v>79</v>
      </c>
      <c r="B101" s="1">
        <v>4936955.5828600004</v>
      </c>
      <c r="C101" s="1">
        <v>5296562.7038029302</v>
      </c>
      <c r="D101" s="1">
        <v>5570822.4830586398</v>
      </c>
      <c r="E101" s="1">
        <v>5700874.0091195302</v>
      </c>
    </row>
    <row r="102" spans="1:5" x14ac:dyDescent="0.2">
      <c r="A102" s="2" t="s">
        <v>78</v>
      </c>
    </row>
    <row r="103" spans="1:5" s="6" customFormat="1" x14ac:dyDescent="0.2">
      <c r="A103" s="11" t="s">
        <v>77</v>
      </c>
      <c r="B103" s="6">
        <v>1.2414890000000001</v>
      </c>
      <c r="C103" s="6">
        <v>1.26387878</v>
      </c>
      <c r="D103" s="6">
        <v>1.2867163556000001</v>
      </c>
      <c r="E103" s="6">
        <v>1.3100106827119999</v>
      </c>
    </row>
    <row r="104" spans="1:5" s="6" customFormat="1" x14ac:dyDescent="0.2">
      <c r="A104" s="11" t="s">
        <v>76</v>
      </c>
      <c r="B104" s="6">
        <v>0.15</v>
      </c>
      <c r="C104" s="6">
        <v>0.15</v>
      </c>
      <c r="D104" s="6">
        <v>0.15</v>
      </c>
      <c r="E104" s="6">
        <v>0.15</v>
      </c>
    </row>
    <row r="105" spans="1:5" s="6" customFormat="1" x14ac:dyDescent="0.2">
      <c r="A105" s="11" t="s">
        <v>75</v>
      </c>
      <c r="B105" s="6">
        <v>1.718421</v>
      </c>
      <c r="C105" s="6">
        <v>1.7437894199999999</v>
      </c>
      <c r="D105" s="6">
        <v>1.7696652084</v>
      </c>
      <c r="E105" s="6">
        <v>1.796058512568</v>
      </c>
    </row>
    <row r="106" spans="1:5" s="6" customFormat="1" x14ac:dyDescent="0.2">
      <c r="A106" s="11" t="s">
        <v>74</v>
      </c>
      <c r="B106" s="6">
        <v>1E-3</v>
      </c>
      <c r="C106" s="6">
        <v>1E-3</v>
      </c>
      <c r="D106" s="6">
        <v>1E-3</v>
      </c>
      <c r="E106" s="6">
        <v>1E-3</v>
      </c>
    </row>
    <row r="107" spans="1:5" s="6" customFormat="1" x14ac:dyDescent="0.2">
      <c r="A107" s="11" t="s">
        <v>73</v>
      </c>
      <c r="B107" s="6">
        <v>1.1171610000000001</v>
      </c>
      <c r="C107" s="6">
        <v>1.13850422</v>
      </c>
      <c r="D107" s="6">
        <v>1.1602743043999999</v>
      </c>
      <c r="E107" s="6">
        <v>1.182479790488</v>
      </c>
    </row>
    <row r="108" spans="1:5" s="6" customFormat="1" x14ac:dyDescent="0.2">
      <c r="A108" s="11" t="s">
        <v>72</v>
      </c>
      <c r="B108" s="6">
        <v>0.05</v>
      </c>
      <c r="C108" s="6">
        <v>0.05</v>
      </c>
      <c r="D108" s="6">
        <v>0.05</v>
      </c>
      <c r="E108" s="6">
        <v>0.05</v>
      </c>
    </row>
    <row r="109" spans="1:5" s="6" customFormat="1" x14ac:dyDescent="0.2">
      <c r="A109" s="11" t="s">
        <v>71</v>
      </c>
      <c r="B109" s="6">
        <v>1.3011999999999999</v>
      </c>
      <c r="C109" s="6">
        <v>1.324784</v>
      </c>
      <c r="D109" s="6">
        <v>1.34883968</v>
      </c>
      <c r="E109" s="6">
        <v>1.3733764736</v>
      </c>
    </row>
    <row r="110" spans="1:5" x14ac:dyDescent="0.2">
      <c r="A110" s="2" t="s">
        <v>70</v>
      </c>
    </row>
    <row r="111" spans="1:5" x14ac:dyDescent="0.2">
      <c r="A111" s="2" t="s">
        <v>69</v>
      </c>
      <c r="B111" s="1">
        <v>11166.524237256601</v>
      </c>
      <c r="C111" s="1">
        <v>12326.761876363</v>
      </c>
      <c r="D111" s="1">
        <v>13357.1036222605</v>
      </c>
      <c r="E111" s="1">
        <v>15287.3773718348</v>
      </c>
    </row>
    <row r="112" spans="1:5" x14ac:dyDescent="0.2">
      <c r="A112" s="2" t="s">
        <v>68</v>
      </c>
      <c r="B112" s="1">
        <v>4372.5139206992799</v>
      </c>
      <c r="C112" s="1">
        <v>4673.3859609664396</v>
      </c>
      <c r="D112" s="1">
        <v>4900.9028561610803</v>
      </c>
      <c r="E112" s="1">
        <v>4794.1517038582197</v>
      </c>
    </row>
    <row r="113" spans="1:5" x14ac:dyDescent="0.2">
      <c r="A113" s="2" t="s">
        <v>67</v>
      </c>
      <c r="B113" s="1">
        <v>17804.072544571602</v>
      </c>
      <c r="C113" s="1">
        <v>19628.1587321646</v>
      </c>
      <c r="D113" s="1">
        <v>21097.789108371599</v>
      </c>
      <c r="E113" s="1">
        <v>22743.023718805001</v>
      </c>
    </row>
    <row r="114" spans="1:5" x14ac:dyDescent="0.2">
      <c r="A114" s="2" t="s">
        <v>66</v>
      </c>
      <c r="B114" s="1">
        <v>0.13132763</v>
      </c>
      <c r="C114" s="1">
        <v>0.13132763</v>
      </c>
      <c r="D114" s="1">
        <v>0.13132763</v>
      </c>
      <c r="E114" s="1">
        <v>0.13132763</v>
      </c>
    </row>
    <row r="115" spans="1:5" x14ac:dyDescent="0.2">
      <c r="A115" s="2" t="s">
        <v>65</v>
      </c>
      <c r="B115" s="1">
        <v>309.95288987744601</v>
      </c>
      <c r="C115" s="1">
        <v>317.93554305005301</v>
      </c>
      <c r="D115" s="1">
        <v>252.90138003562299</v>
      </c>
      <c r="E115" s="1">
        <v>230.80221775251599</v>
      </c>
    </row>
    <row r="116" spans="1:5" x14ac:dyDescent="0.2">
      <c r="A116" s="2" t="s">
        <v>64</v>
      </c>
      <c r="B116" s="1">
        <v>22.775562125</v>
      </c>
      <c r="C116" s="1">
        <v>19.4989052922826</v>
      </c>
      <c r="D116" s="1">
        <v>19.1783503746043</v>
      </c>
      <c r="E116" s="1">
        <v>19.440832846523101</v>
      </c>
    </row>
    <row r="117" spans="1:5" x14ac:dyDescent="0.2">
      <c r="A117" s="2" t="s">
        <v>63</v>
      </c>
      <c r="B117" s="1">
        <v>33675.970482160003</v>
      </c>
      <c r="C117" s="1">
        <v>36965.8723454664</v>
      </c>
      <c r="D117" s="1">
        <v>39628.006644833396</v>
      </c>
      <c r="E117" s="1">
        <v>43074.927172727199</v>
      </c>
    </row>
    <row r="118" spans="1:5" x14ac:dyDescent="0.2">
      <c r="A118" s="10" t="s">
        <v>62</v>
      </c>
      <c r="B118" s="1">
        <v>276.036</v>
      </c>
      <c r="C118" s="1">
        <v>276.036</v>
      </c>
      <c r="D118" s="1">
        <v>276.036</v>
      </c>
      <c r="E118" s="1">
        <v>276.036</v>
      </c>
    </row>
    <row r="119" spans="1:5" x14ac:dyDescent="0.2">
      <c r="A119" s="10" t="s">
        <v>61</v>
      </c>
      <c r="B119" s="1">
        <v>0</v>
      </c>
      <c r="C119" s="1">
        <v>0</v>
      </c>
      <c r="D119" s="1">
        <v>0</v>
      </c>
      <c r="E119" s="1">
        <v>0</v>
      </c>
    </row>
    <row r="120" spans="1:5" ht="10.8" thickBot="1" x14ac:dyDescent="0.25">
      <c r="A120" s="10" t="s">
        <v>60</v>
      </c>
      <c r="B120" s="9">
        <v>210.27600000000001</v>
      </c>
      <c r="C120" s="9">
        <v>210.27600000000001</v>
      </c>
      <c r="D120" s="9">
        <v>210.27600000000001</v>
      </c>
      <c r="E120" s="9">
        <v>210.27600000000001</v>
      </c>
    </row>
    <row r="121" spans="1:5" x14ac:dyDescent="0.2">
      <c r="A121" s="2" t="s">
        <v>59</v>
      </c>
      <c r="B121" s="1">
        <v>34162.282482160001</v>
      </c>
      <c r="C121" s="1">
        <v>37452.184345466398</v>
      </c>
      <c r="D121" s="1">
        <v>40114.318644833402</v>
      </c>
      <c r="E121" s="1">
        <v>43561.239172727197</v>
      </c>
    </row>
    <row r="122" spans="1:5" x14ac:dyDescent="0.2">
      <c r="A122" s="2" t="s">
        <v>58</v>
      </c>
    </row>
    <row r="123" spans="1:5" x14ac:dyDescent="0.2">
      <c r="A123" s="2" t="s">
        <v>57</v>
      </c>
      <c r="B123" s="1">
        <v>0</v>
      </c>
      <c r="C123" s="1">
        <v>0</v>
      </c>
      <c r="D123" s="1">
        <v>0</v>
      </c>
      <c r="E123" s="1">
        <v>0</v>
      </c>
    </row>
    <row r="124" spans="1:5" x14ac:dyDescent="0.2">
      <c r="A124" s="2" t="s">
        <v>56</v>
      </c>
      <c r="B124" s="1">
        <v>0</v>
      </c>
      <c r="C124" s="1">
        <v>0</v>
      </c>
      <c r="D124" s="1">
        <v>0</v>
      </c>
      <c r="E124" s="1">
        <v>0</v>
      </c>
    </row>
    <row r="125" spans="1:5" x14ac:dyDescent="0.2">
      <c r="A125" s="2" t="s">
        <v>55</v>
      </c>
      <c r="B125" s="1">
        <v>0</v>
      </c>
      <c r="C125" s="1">
        <v>0</v>
      </c>
      <c r="D125" s="1">
        <v>0</v>
      </c>
      <c r="E125" s="1">
        <v>0</v>
      </c>
    </row>
    <row r="126" spans="1:5" x14ac:dyDescent="0.2">
      <c r="A126" s="2" t="s">
        <v>54</v>
      </c>
      <c r="B126" s="1">
        <v>0</v>
      </c>
      <c r="C126" s="1">
        <v>0</v>
      </c>
      <c r="D126" s="1">
        <v>0</v>
      </c>
      <c r="E126" s="1">
        <v>0</v>
      </c>
    </row>
    <row r="127" spans="1:5" x14ac:dyDescent="0.2">
      <c r="A127" s="2" t="s">
        <v>53</v>
      </c>
      <c r="B127" s="1">
        <v>0</v>
      </c>
      <c r="C127" s="1">
        <v>0</v>
      </c>
      <c r="D127" s="1">
        <v>0</v>
      </c>
      <c r="E127" s="1">
        <v>0</v>
      </c>
    </row>
    <row r="128" spans="1:5" x14ac:dyDescent="0.2">
      <c r="A128" s="2" t="s">
        <v>52</v>
      </c>
    </row>
    <row r="129" spans="1:5" x14ac:dyDescent="0.2">
      <c r="A129" s="2" t="s">
        <v>51</v>
      </c>
      <c r="B129" s="1">
        <v>31769.996266871902</v>
      </c>
      <c r="C129" s="1">
        <v>34162.282482160001</v>
      </c>
      <c r="D129" s="1">
        <v>37452.184345466398</v>
      </c>
      <c r="E129" s="1">
        <v>40114.318644833402</v>
      </c>
    </row>
    <row r="130" spans="1:5" x14ac:dyDescent="0.2">
      <c r="A130" s="10" t="s">
        <v>50</v>
      </c>
      <c r="B130" s="1">
        <v>-379.30351999999999</v>
      </c>
      <c r="C130" s="1">
        <v>-351.39322391693997</v>
      </c>
      <c r="D130" s="1">
        <v>-398.131475882171</v>
      </c>
      <c r="E130" s="1">
        <v>-886.91989526878001</v>
      </c>
    </row>
    <row r="131" spans="1:5" x14ac:dyDescent="0.2">
      <c r="A131" s="10" t="s">
        <v>49</v>
      </c>
      <c r="B131" s="1">
        <v>-69.006910000000005</v>
      </c>
      <c r="C131" s="1">
        <v>-306.33146879423998</v>
      </c>
      <c r="D131" s="1">
        <v>-369.887428785</v>
      </c>
      <c r="E131" s="1">
        <v>-2.8001509499999999</v>
      </c>
    </row>
    <row r="132" spans="1:5" ht="10.8" thickBot="1" x14ac:dyDescent="0.25">
      <c r="A132" s="10" t="s">
        <v>48</v>
      </c>
      <c r="B132" s="9">
        <v>0</v>
      </c>
      <c r="C132" s="9">
        <v>0</v>
      </c>
      <c r="D132" s="9">
        <v>-337.52717543502501</v>
      </c>
      <c r="E132" s="9">
        <v>-661.15083035408702</v>
      </c>
    </row>
    <row r="133" spans="1:5" x14ac:dyDescent="0.2">
      <c r="A133" s="2" t="s">
        <v>47</v>
      </c>
      <c r="B133" s="1">
        <v>31321.6858368719</v>
      </c>
      <c r="C133" s="1">
        <v>33504.557789448801</v>
      </c>
      <c r="D133" s="1">
        <v>36346.638265364199</v>
      </c>
      <c r="E133" s="1">
        <v>38563.447768260499</v>
      </c>
    </row>
    <row r="134" spans="1:5" x14ac:dyDescent="0.2">
      <c r="A134" s="2" t="s">
        <v>46</v>
      </c>
    </row>
    <row r="135" spans="1:5" x14ac:dyDescent="0.2">
      <c r="A135" s="2" t="s">
        <v>45</v>
      </c>
      <c r="B135" s="1">
        <v>1104438.0591899999</v>
      </c>
      <c r="C135" s="1">
        <v>1180044.9554142801</v>
      </c>
      <c r="D135" s="1">
        <v>1421300.81358215</v>
      </c>
      <c r="E135" s="1">
        <v>1366487.72228309</v>
      </c>
    </row>
    <row r="136" spans="1:5" x14ac:dyDescent="0.2">
      <c r="A136" s="2" t="s">
        <v>44</v>
      </c>
      <c r="B136" s="1">
        <v>184920.56369000001</v>
      </c>
      <c r="C136" s="1">
        <v>246591.61920999899</v>
      </c>
      <c r="D136" s="1">
        <v>1866.76727999997</v>
      </c>
      <c r="E136" s="1">
        <v>9948.7707399999708</v>
      </c>
    </row>
    <row r="137" spans="1:5" x14ac:dyDescent="0.2">
      <c r="A137" s="2" t="s">
        <v>43</v>
      </c>
      <c r="B137" s="1">
        <v>11827.172479999999</v>
      </c>
      <c r="C137" s="1">
        <v>435.78028999999998</v>
      </c>
      <c r="D137" s="1">
        <v>-5.3669283169651003E-14</v>
      </c>
      <c r="E137" s="1">
        <v>-5.3669283169651003E-14</v>
      </c>
    </row>
    <row r="138" spans="1:5" ht="10.8" thickBot="1" x14ac:dyDescent="0.25">
      <c r="A138" s="10" t="s">
        <v>42</v>
      </c>
      <c r="B138" s="9">
        <v>0</v>
      </c>
      <c r="C138" s="9">
        <v>0</v>
      </c>
      <c r="D138" s="9">
        <v>0</v>
      </c>
      <c r="E138" s="9">
        <v>0</v>
      </c>
    </row>
    <row r="139" spans="1:5" x14ac:dyDescent="0.2">
      <c r="A139" s="2" t="s">
        <v>41</v>
      </c>
      <c r="B139" s="1">
        <v>1301185.7953600001</v>
      </c>
      <c r="C139" s="1">
        <v>1427072.3549142799</v>
      </c>
      <c r="D139" s="1">
        <v>1423167.5808621501</v>
      </c>
      <c r="E139" s="1">
        <v>1376436.4930230901</v>
      </c>
    </row>
    <row r="140" spans="1:5" x14ac:dyDescent="0.2">
      <c r="A140" s="2" t="s">
        <v>40</v>
      </c>
      <c r="B140" s="1">
        <v>1951.77869304</v>
      </c>
      <c r="C140" s="1">
        <v>2140.6085323714201</v>
      </c>
      <c r="D140" s="1">
        <v>2134.75137129323</v>
      </c>
      <c r="E140" s="1">
        <v>2064.6547395346302</v>
      </c>
    </row>
    <row r="141" spans="1:5" x14ac:dyDescent="0.2">
      <c r="A141" s="2" t="s">
        <v>39</v>
      </c>
      <c r="B141" s="1">
        <v>1761.4118301599999</v>
      </c>
      <c r="C141" s="1">
        <v>1951.77869304</v>
      </c>
      <c r="D141" s="1">
        <v>2140.6085323714201</v>
      </c>
      <c r="E141" s="1">
        <v>2134.75137129323</v>
      </c>
    </row>
    <row r="142" spans="1:5" x14ac:dyDescent="0.2">
      <c r="A142" s="2" t="s">
        <v>38</v>
      </c>
      <c r="B142" s="1">
        <v>-69.006910000000005</v>
      </c>
      <c r="C142" s="1">
        <v>-306.33146879423998</v>
      </c>
      <c r="D142" s="1">
        <v>-369.887428785</v>
      </c>
      <c r="E142" s="1">
        <v>-2.8001509499999999</v>
      </c>
    </row>
    <row r="143" spans="1:5" x14ac:dyDescent="0.2">
      <c r="A143" s="2" t="s">
        <v>37</v>
      </c>
      <c r="B143" s="1">
        <v>1692.4049201599901</v>
      </c>
      <c r="C143" s="1">
        <v>1645.44722424576</v>
      </c>
      <c r="D143" s="1">
        <v>1770.72110358642</v>
      </c>
      <c r="E143" s="1">
        <v>2131.95122034323</v>
      </c>
    </row>
    <row r="144" spans="1:5" x14ac:dyDescent="0.2">
      <c r="A144" s="2" t="s">
        <v>36</v>
      </c>
      <c r="B144" s="1">
        <v>141.033743346666</v>
      </c>
      <c r="C144" s="1">
        <v>137.12060202047999</v>
      </c>
      <c r="D144" s="1">
        <v>147.56009196553501</v>
      </c>
      <c r="E144" s="1">
        <v>177.66260169526899</v>
      </c>
    </row>
    <row r="145" spans="1:5" x14ac:dyDescent="0.2">
      <c r="A145" s="13" t="s">
        <v>35</v>
      </c>
      <c r="B145" s="1">
        <v>0</v>
      </c>
      <c r="C145" s="1">
        <v>0</v>
      </c>
      <c r="D145" s="1">
        <v>0</v>
      </c>
      <c r="E145" s="1">
        <v>0</v>
      </c>
    </row>
    <row r="146" spans="1:5" x14ac:dyDescent="0.2">
      <c r="A146" s="2" t="s">
        <v>34</v>
      </c>
      <c r="B146" s="1">
        <v>141.033743346666</v>
      </c>
      <c r="C146" s="1">
        <v>137.12060202047999</v>
      </c>
      <c r="D146" s="1">
        <v>147.56009196553501</v>
      </c>
      <c r="E146" s="1">
        <v>177.66260169526899</v>
      </c>
    </row>
    <row r="147" spans="1:5" x14ac:dyDescent="0.2">
      <c r="A147" s="2" t="s">
        <v>33</v>
      </c>
    </row>
    <row r="148" spans="1:5" x14ac:dyDescent="0.2">
      <c r="A148" s="2" t="s">
        <v>32</v>
      </c>
      <c r="B148" s="1">
        <v>17523.5946899999</v>
      </c>
      <c r="C148" s="1">
        <v>41988.066611310001</v>
      </c>
      <c r="D148" s="1">
        <v>90147.488245164204</v>
      </c>
      <c r="E148" s="1">
        <v>161602.994447317</v>
      </c>
    </row>
    <row r="149" spans="1:5" x14ac:dyDescent="0.2">
      <c r="A149" s="2" t="s">
        <v>31</v>
      </c>
      <c r="B149" s="1">
        <v>3011.3754999999901</v>
      </c>
      <c r="C149" s="1">
        <v>27187.291369999999</v>
      </c>
      <c r="D149" s="1">
        <v>53254.675689999996</v>
      </c>
      <c r="E149" s="1">
        <v>1.27329258248209E-11</v>
      </c>
    </row>
    <row r="150" spans="1:5" x14ac:dyDescent="0.2">
      <c r="A150" s="2" t="s">
        <v>30</v>
      </c>
      <c r="B150" s="1">
        <v>2962.8663000000001</v>
      </c>
      <c r="C150" s="1">
        <v>315.36554000000001</v>
      </c>
      <c r="D150" s="1">
        <v>636.58579999999995</v>
      </c>
      <c r="E150" s="1">
        <v>3.69482222595252E-13</v>
      </c>
    </row>
    <row r="151" spans="1:5" ht="10.8" thickBot="1" x14ac:dyDescent="0.25">
      <c r="A151" s="10" t="s">
        <v>29</v>
      </c>
      <c r="B151" s="9">
        <v>0</v>
      </c>
      <c r="C151" s="9">
        <v>0</v>
      </c>
      <c r="D151" s="9">
        <v>0</v>
      </c>
      <c r="E151" s="9">
        <v>0</v>
      </c>
    </row>
    <row r="152" spans="1:5" x14ac:dyDescent="0.2">
      <c r="A152" s="2" t="s">
        <v>28</v>
      </c>
      <c r="B152" s="1">
        <v>23497.8364899999</v>
      </c>
      <c r="C152" s="1">
        <v>69490.723521310094</v>
      </c>
      <c r="D152" s="1">
        <v>144038.74973516399</v>
      </c>
      <c r="E152" s="1">
        <v>161602.994447317</v>
      </c>
    </row>
    <row r="153" spans="1:5" x14ac:dyDescent="0.2">
      <c r="A153" s="2" t="s">
        <v>27</v>
      </c>
      <c r="B153" s="1">
        <v>305.75384840787899</v>
      </c>
      <c r="C153" s="1">
        <v>920.60198669455201</v>
      </c>
      <c r="D153" s="1">
        <v>1942.8518110037901</v>
      </c>
      <c r="E153" s="1">
        <v>2219.4175063725702</v>
      </c>
    </row>
    <row r="154" spans="1:5" x14ac:dyDescent="0.2">
      <c r="A154" s="2" t="s">
        <v>26</v>
      </c>
      <c r="B154" s="1">
        <v>2697.9520478757699</v>
      </c>
      <c r="C154" s="1">
        <v>305.75384840787899</v>
      </c>
      <c r="D154" s="1">
        <v>920.60198669455201</v>
      </c>
      <c r="E154" s="1">
        <v>1942.8518110037901</v>
      </c>
    </row>
    <row r="155" spans="1:5" x14ac:dyDescent="0.2">
      <c r="A155" s="2" t="s">
        <v>25</v>
      </c>
      <c r="B155" s="1">
        <v>2697.9520478757699</v>
      </c>
      <c r="C155" s="1">
        <v>305.75384840787899</v>
      </c>
      <c r="D155" s="1">
        <v>583.074811259527</v>
      </c>
      <c r="E155" s="1">
        <v>1281.7009806496999</v>
      </c>
    </row>
    <row r="156" spans="1:5" x14ac:dyDescent="0.2">
      <c r="A156" s="2" t="s">
        <v>24</v>
      </c>
      <c r="B156" s="1">
        <v>224.82933732298099</v>
      </c>
      <c r="C156" s="1">
        <v>25.479487367323301</v>
      </c>
      <c r="D156" s="1">
        <v>48.5895676049606</v>
      </c>
      <c r="E156" s="1">
        <v>106.80841505414099</v>
      </c>
    </row>
    <row r="157" spans="1:5" ht="10.8" thickBot="1" x14ac:dyDescent="0.25">
      <c r="A157" s="13" t="s">
        <v>23</v>
      </c>
      <c r="B157" s="9">
        <v>0</v>
      </c>
      <c r="C157" s="9">
        <v>0</v>
      </c>
      <c r="D157" s="9">
        <v>0</v>
      </c>
      <c r="E157" s="9">
        <v>0</v>
      </c>
    </row>
    <row r="158" spans="1:5" x14ac:dyDescent="0.2">
      <c r="A158" s="2" t="s">
        <v>22</v>
      </c>
      <c r="B158" s="1">
        <v>224.82933732298099</v>
      </c>
      <c r="C158" s="1">
        <v>25.479487367323301</v>
      </c>
      <c r="D158" s="1">
        <v>48.5895676049606</v>
      </c>
      <c r="E158" s="1">
        <v>106.80841505414099</v>
      </c>
    </row>
    <row r="159" spans="1:5" x14ac:dyDescent="0.2">
      <c r="A159" s="2" t="s">
        <v>21</v>
      </c>
    </row>
    <row r="160" spans="1:5" x14ac:dyDescent="0.2">
      <c r="A160" s="2" t="s">
        <v>20</v>
      </c>
      <c r="B160" s="1">
        <v>2244.2774057363399</v>
      </c>
      <c r="C160" s="1">
        <v>2629.44639306626</v>
      </c>
      <c r="D160" s="1">
        <v>2832.73686254319</v>
      </c>
      <c r="E160" s="1">
        <v>2929.1496306056301</v>
      </c>
    </row>
    <row r="161" spans="1:5" x14ac:dyDescent="0.2">
      <c r="A161" s="13" t="s">
        <v>19</v>
      </c>
      <c r="B161" s="1">
        <v>0</v>
      </c>
      <c r="C161" s="1">
        <v>0</v>
      </c>
      <c r="D161" s="1">
        <v>0</v>
      </c>
      <c r="E161" s="1">
        <v>0</v>
      </c>
    </row>
    <row r="162" spans="1:5" x14ac:dyDescent="0.2">
      <c r="A162" s="2" t="s">
        <v>18</v>
      </c>
      <c r="B162" s="1">
        <v>2244.2774057363399</v>
      </c>
      <c r="C162" s="1">
        <v>2629.44639306626</v>
      </c>
      <c r="D162" s="1">
        <v>2832.73686254319</v>
      </c>
      <c r="E162" s="1">
        <v>2929.1496306056301</v>
      </c>
    </row>
    <row r="163" spans="1:5" s="5" customFormat="1" x14ac:dyDescent="0.2">
      <c r="A163" s="12" t="s">
        <v>17</v>
      </c>
      <c r="B163" s="5">
        <v>0.75</v>
      </c>
      <c r="C163" s="5">
        <v>0.75</v>
      </c>
      <c r="D163" s="5">
        <v>0.75</v>
      </c>
      <c r="E163" s="5">
        <v>0.75</v>
      </c>
    </row>
    <row r="164" spans="1:5" x14ac:dyDescent="0.2">
      <c r="A164" s="2" t="s">
        <v>16</v>
      </c>
      <c r="B164" s="1">
        <v>20198.496651627102</v>
      </c>
      <c r="C164" s="1">
        <v>23665.017537596399</v>
      </c>
      <c r="D164" s="1">
        <v>25494.631762888701</v>
      </c>
      <c r="E164" s="1">
        <v>26362.346675450699</v>
      </c>
    </row>
    <row r="165" spans="1:5" x14ac:dyDescent="0.2">
      <c r="A165" s="2" t="s">
        <v>15</v>
      </c>
      <c r="B165" s="1">
        <v>6732.8322172090402</v>
      </c>
      <c r="C165" s="1">
        <v>7888.3391791987997</v>
      </c>
      <c r="D165" s="1">
        <v>8498.2105876295791</v>
      </c>
      <c r="E165" s="1">
        <v>8787.4488918169009</v>
      </c>
    </row>
    <row r="166" spans="1:5" x14ac:dyDescent="0.2">
      <c r="A166" s="2" t="s">
        <v>14</v>
      </c>
      <c r="B166" s="1">
        <v>27745.519950000002</v>
      </c>
      <c r="C166" s="1">
        <v>31428.0893183976</v>
      </c>
      <c r="D166" s="1">
        <v>33992.842350518302</v>
      </c>
      <c r="E166" s="1">
        <v>35149.795567267603</v>
      </c>
    </row>
    <row r="167" spans="1:5" x14ac:dyDescent="0.2">
      <c r="A167" s="2" t="s">
        <v>13</v>
      </c>
      <c r="B167" s="1">
        <v>1663.4449999999999</v>
      </c>
      <c r="C167" s="1">
        <v>1640.6912221228799</v>
      </c>
      <c r="D167" s="1">
        <v>1770.72110358642</v>
      </c>
      <c r="E167" s="1">
        <v>2131.95122034323</v>
      </c>
    </row>
    <row r="168" spans="1:5" ht="10.8" thickBot="1" x14ac:dyDescent="0.25">
      <c r="A168" s="2" t="s">
        <v>12</v>
      </c>
      <c r="B168" s="9">
        <v>1295.28</v>
      </c>
      <c r="C168" s="9">
        <v>280.22560420393899</v>
      </c>
      <c r="D168" s="9">
        <v>583.074811259527</v>
      </c>
      <c r="E168" s="9">
        <v>1281.7009806496999</v>
      </c>
    </row>
    <row r="169" spans="1:5" x14ac:dyDescent="0.2">
      <c r="A169" s="7" t="s">
        <v>11</v>
      </c>
      <c r="B169" s="8">
        <v>30704.244949999898</v>
      </c>
      <c r="C169" s="8">
        <v>33349.006144724401</v>
      </c>
      <c r="D169" s="8">
        <v>36346.638265364199</v>
      </c>
      <c r="E169" s="8">
        <v>38563.447768260499</v>
      </c>
    </row>
    <row r="170" spans="1:5" x14ac:dyDescent="0.2">
      <c r="A170" s="7" t="s">
        <v>10</v>
      </c>
      <c r="B170" s="8">
        <v>448.31042999999897</v>
      </c>
      <c r="C170" s="8">
        <v>657.72469271117996</v>
      </c>
      <c r="D170" s="8">
        <v>1105.54608010219</v>
      </c>
      <c r="E170" s="8">
        <v>1550.87087657286</v>
      </c>
    </row>
    <row r="171" spans="1:5" x14ac:dyDescent="0.2">
      <c r="A171" s="2" t="s">
        <v>9</v>
      </c>
    </row>
    <row r="172" spans="1:5" s="5" customFormat="1" x14ac:dyDescent="0.2">
      <c r="A172" s="12" t="s">
        <v>8</v>
      </c>
      <c r="B172" s="5">
        <v>1</v>
      </c>
      <c r="C172" s="5">
        <v>1</v>
      </c>
      <c r="D172" s="5">
        <v>1</v>
      </c>
      <c r="E172" s="5">
        <v>1</v>
      </c>
    </row>
    <row r="173" spans="1:5" x14ac:dyDescent="0.2">
      <c r="A173" s="2" t="s">
        <v>7</v>
      </c>
      <c r="B173" s="1">
        <v>30704.244949999898</v>
      </c>
      <c r="C173" s="1">
        <v>33349.006144724401</v>
      </c>
      <c r="D173" s="1">
        <v>36346.638265364199</v>
      </c>
      <c r="E173" s="1">
        <v>38563.447768260499</v>
      </c>
    </row>
    <row r="174" spans="1:5" x14ac:dyDescent="0.2">
      <c r="A174" s="2" t="s">
        <v>6</v>
      </c>
      <c r="B174" s="1">
        <v>448.31042999999897</v>
      </c>
      <c r="C174" s="1">
        <v>657.72469271117996</v>
      </c>
      <c r="D174" s="1">
        <v>1105.54608010219</v>
      </c>
      <c r="E174" s="1">
        <v>1550.87087657286</v>
      </c>
    </row>
    <row r="175" spans="1:5" x14ac:dyDescent="0.2">
      <c r="A175" s="10" t="s">
        <v>5</v>
      </c>
      <c r="B175" s="1">
        <v>0</v>
      </c>
      <c r="C175" s="1">
        <v>0</v>
      </c>
      <c r="D175" s="1">
        <v>0</v>
      </c>
      <c r="E175" s="1">
        <v>0</v>
      </c>
    </row>
    <row r="176" spans="1:5" x14ac:dyDescent="0.2">
      <c r="A176" s="10" t="s">
        <v>4</v>
      </c>
      <c r="B176" s="1">
        <v>0</v>
      </c>
      <c r="C176" s="1">
        <v>0</v>
      </c>
      <c r="D176" s="1">
        <v>0</v>
      </c>
      <c r="E176" s="1">
        <v>0</v>
      </c>
    </row>
    <row r="177" spans="1:5" x14ac:dyDescent="0.2">
      <c r="A177" s="2" t="s">
        <v>3</v>
      </c>
      <c r="B177" s="1">
        <v>152.42554619999899</v>
      </c>
      <c r="C177" s="1">
        <v>519.511279321801</v>
      </c>
      <c r="D177" s="1">
        <v>809.98396442412502</v>
      </c>
      <c r="E177" s="1">
        <v>1256.9565109022201</v>
      </c>
    </row>
    <row r="178" spans="1:5" ht="10.8" thickBot="1" x14ac:dyDescent="0.25">
      <c r="A178" s="2" t="s">
        <v>2</v>
      </c>
      <c r="B178" s="9">
        <v>29419.128537199998</v>
      </c>
      <c r="C178" s="9">
        <v>31603.4637562063</v>
      </c>
      <c r="D178" s="9">
        <v>34368.201065741901</v>
      </c>
      <c r="E178" s="9">
        <v>37100.353496349002</v>
      </c>
    </row>
    <row r="179" spans="1:5" x14ac:dyDescent="0.2">
      <c r="A179" s="7" t="s">
        <v>1</v>
      </c>
      <c r="B179" s="8">
        <v>29571.554083399998</v>
      </c>
      <c r="C179" s="8">
        <v>32122.975035528099</v>
      </c>
      <c r="D179" s="8">
        <v>35178.185030166103</v>
      </c>
      <c r="E179" s="8">
        <v>38357.310007251202</v>
      </c>
    </row>
    <row r="180" spans="1:5" x14ac:dyDescent="0.2">
      <c r="A180" s="2" t="s">
        <v>0</v>
      </c>
    </row>
  </sheetData>
  <pageMargins left="0.75" right="0.75" top="1.5" bottom="1" header="0.5" footer="0.5"/>
  <pageSetup scale="91" fitToHeight="18" orientation="portrait" r:id="rId1"/>
  <headerFooter>
    <oddHeader>&amp;R&amp;"Times New Roman,Bold"&amp;12Case No. 2018-00295
Attachment to Response to KIUC-1 Question No. 47
Page 2 of 2
Garrett</oddHead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B15" sqref="B15"/>
    </sheetView>
  </sheetViews>
  <sheetFormatPr defaultRowHeight="14.4" x14ac:dyDescent="0.3"/>
  <cols>
    <col min="2" max="2" width="38.109375" bestFit="1" customWidth="1"/>
    <col min="3" max="7" width="14" customWidth="1"/>
    <col min="8" max="8" width="8.33203125" customWidth="1"/>
    <col min="9" max="11" width="14" customWidth="1"/>
  </cols>
  <sheetData>
    <row r="1" spans="1:11" x14ac:dyDescent="0.3">
      <c r="A1" s="35" t="s">
        <v>207</v>
      </c>
      <c r="B1" s="35" t="s">
        <v>208</v>
      </c>
      <c r="C1" s="36">
        <v>111</v>
      </c>
      <c r="D1" s="36">
        <v>121</v>
      </c>
      <c r="E1" s="36">
        <v>122</v>
      </c>
      <c r="F1" s="36">
        <v>131</v>
      </c>
      <c r="G1" s="36" t="s">
        <v>209</v>
      </c>
      <c r="H1" s="36"/>
      <c r="I1" s="36" t="s">
        <v>220</v>
      </c>
      <c r="J1" s="36" t="s">
        <v>221</v>
      </c>
      <c r="K1" s="36" t="s">
        <v>209</v>
      </c>
    </row>
    <row r="2" spans="1:11" x14ac:dyDescent="0.3">
      <c r="A2" s="37" t="s">
        <v>210</v>
      </c>
      <c r="B2" s="37" t="s">
        <v>211</v>
      </c>
      <c r="C2" s="38">
        <v>7331193.4800000004</v>
      </c>
      <c r="D2" s="38">
        <v>904444.05</v>
      </c>
      <c r="E2" s="38">
        <v>3321947.07</v>
      </c>
      <c r="F2" s="38">
        <v>4042177.28</v>
      </c>
      <c r="G2" s="38">
        <v>15599761.880000001</v>
      </c>
      <c r="H2" s="38"/>
      <c r="I2" s="38">
        <v>11557584.6</v>
      </c>
      <c r="J2" s="38">
        <v>4042177.28</v>
      </c>
      <c r="K2" s="38">
        <v>15599761.879999999</v>
      </c>
    </row>
    <row r="3" spans="1:11" x14ac:dyDescent="0.3">
      <c r="A3" s="37" t="s">
        <v>212</v>
      </c>
      <c r="B3" s="37" t="s">
        <v>213</v>
      </c>
      <c r="C3" s="38">
        <v>817967.61</v>
      </c>
      <c r="D3" s="38">
        <v>0</v>
      </c>
      <c r="E3" s="38">
        <v>0</v>
      </c>
      <c r="F3" s="38">
        <v>0</v>
      </c>
      <c r="G3" s="38">
        <v>817967.61</v>
      </c>
      <c r="H3" s="38"/>
      <c r="I3" s="38">
        <v>817967.61</v>
      </c>
      <c r="J3" s="40">
        <v>0</v>
      </c>
      <c r="K3" s="38">
        <v>817967.61</v>
      </c>
    </row>
    <row r="4" spans="1:11" x14ac:dyDescent="0.3">
      <c r="A4" s="37" t="s">
        <v>214</v>
      </c>
      <c r="B4" s="37" t="s">
        <v>215</v>
      </c>
      <c r="C4" s="38">
        <v>0</v>
      </c>
      <c r="D4" s="38">
        <v>0</v>
      </c>
      <c r="E4" s="38">
        <v>0</v>
      </c>
      <c r="F4" s="38">
        <v>124704</v>
      </c>
      <c r="G4" s="38">
        <v>124704</v>
      </c>
      <c r="H4" s="38"/>
      <c r="I4" s="38">
        <v>0</v>
      </c>
      <c r="J4" s="40">
        <v>124704</v>
      </c>
      <c r="K4" s="38">
        <v>124704</v>
      </c>
    </row>
    <row r="5" spans="1:11" x14ac:dyDescent="0.3">
      <c r="A5" s="37" t="s">
        <v>216</v>
      </c>
      <c r="B5" s="37" t="s">
        <v>217</v>
      </c>
      <c r="C5" s="38">
        <v>0</v>
      </c>
      <c r="D5" s="38">
        <v>0</v>
      </c>
      <c r="E5" s="38">
        <v>0</v>
      </c>
      <c r="F5" s="38">
        <v>2644.68</v>
      </c>
      <c r="G5" s="38">
        <v>2644.68</v>
      </c>
      <c r="H5" s="38"/>
      <c r="I5" s="38">
        <v>0</v>
      </c>
      <c r="J5" s="40">
        <v>2644.68</v>
      </c>
      <c r="K5" s="38">
        <v>2644.68</v>
      </c>
    </row>
    <row r="6" spans="1:11" x14ac:dyDescent="0.3">
      <c r="A6" s="37" t="s">
        <v>218</v>
      </c>
      <c r="B6" s="37" t="s">
        <v>219</v>
      </c>
      <c r="C6" s="39">
        <v>6177.28</v>
      </c>
      <c r="D6" s="39">
        <v>675.64</v>
      </c>
      <c r="E6" s="39">
        <v>2799.08</v>
      </c>
      <c r="F6" s="39">
        <v>3048</v>
      </c>
      <c r="G6" s="39">
        <v>12700</v>
      </c>
      <c r="H6" s="38"/>
      <c r="I6" s="39">
        <v>9652</v>
      </c>
      <c r="J6" s="41">
        <v>3048</v>
      </c>
      <c r="K6" s="39">
        <v>12700</v>
      </c>
    </row>
    <row r="7" spans="1:11" x14ac:dyDescent="0.3">
      <c r="A7" s="37"/>
      <c r="B7" s="37"/>
      <c r="C7" s="38">
        <v>8155338.370000001</v>
      </c>
      <c r="D7" s="38">
        <v>905119.69000000006</v>
      </c>
      <c r="E7" s="38">
        <v>3324746.15</v>
      </c>
      <c r="F7" s="38">
        <v>4172573.96</v>
      </c>
      <c r="G7" s="38">
        <v>16557778.17</v>
      </c>
      <c r="H7" s="38"/>
      <c r="I7" s="38">
        <v>12385204.209999999</v>
      </c>
      <c r="J7" s="38">
        <v>4172573.96</v>
      </c>
      <c r="K7" s="38">
        <v>16557778.169999998</v>
      </c>
    </row>
    <row r="10" spans="1:11" x14ac:dyDescent="0.3">
      <c r="B10" t="s">
        <v>222</v>
      </c>
    </row>
  </sheetData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edcdeb43ecd77b2d9855a94c511d88b6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bafc3a96119dedc7b88f594c3c04383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>DR01 Attachments</Round>
    <Witness_x0020_Testimony xmlns="54fcda00-7b58-44a7-b108-8bd10a8a08ba">Garrett, Christopher M.</Witness_x0020_Testimony>
    <Data_x0020_Request_x0020_Question_x0020_No_x002e_ xmlns="54fcda00-7b58-44a7-b108-8bd10a8a08ba">047</Data_x0020_Request_x0020_Question_x0020_No_x002e_>
    <Filing_x0020_Requirement xmlns="54fcda00-7b58-44a7-b108-8bd10a8a08ba" xsi:nil="true"/>
    <Year xmlns="54fcda00-7b58-44a7-b108-8bd10a8a08ba">2018</Year>
    <Tariff_x0020_Dev_x0020_Doc_x0020_Type xmlns="54fcda00-7b58-44a7-b108-8bd10a8a08ba" xsi:nil="true"/>
    <Document_x0020_Type xmlns="54fcda00-7b58-44a7-b108-8bd10a8a08ba">Data Requests</Document_x0020_Type>
    <Filed_x0020_Documents xmlns="54fcda00-7b58-44a7-b108-8bd10a8a08ba" xsi:nil="true"/>
    <Company xmlns="54fcda00-7b58-44a7-b108-8bd10a8a08ba">
      <Value>LGE</Value>
    </Company>
    <Intervemprs xmlns="54fcda00-7b58-44a7-b108-8bd10a8a08ba">KY Industrial Utility Customers - KIUC</Intervemprs>
  </documentManagement>
</p:properties>
</file>

<file path=customXml/itemProps1.xml><?xml version="1.0" encoding="utf-8"?>
<ds:datastoreItem xmlns:ds="http://schemas.openxmlformats.org/officeDocument/2006/customXml" ds:itemID="{1A67AA6D-CDC4-414D-AEB8-EFAB45575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C20AC1-9711-49E1-BCC0-D2DC77419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08C98-7C01-41AF-B138-AB09CD0FE9AE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4fcda00-7b58-44a7-b108-8bd10a8a08b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X LG&amp;E </vt:lpstr>
      <vt:lpstr>GL Export</vt:lpstr>
      <vt:lpstr>'X LG&amp;E 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Clements, Chad</dc:creator>
  <cp:lastModifiedBy>Clements, Chad</cp:lastModifiedBy>
  <cp:lastPrinted>2018-11-18T19:04:42Z</cp:lastPrinted>
  <dcterms:created xsi:type="dcterms:W3CDTF">2018-11-15T00:21:46Z</dcterms:created>
  <dcterms:modified xsi:type="dcterms:W3CDTF">2018-11-21T20:06:28Z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