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projects.sp.lgeenergy.int/sites/RegFilings/Rate Case Documents/"/>
    </mc:Choice>
  </mc:AlternateContent>
  <bookViews>
    <workbookView xWindow="0" yWindow="0" windowWidth="23730" windowHeight="9165" activeTab="2"/>
  </bookViews>
  <sheets>
    <sheet name="Cap vs. RB Walk - Total Company" sheetId="5" r:id="rId1"/>
    <sheet name="Cap vs. RB Walk - Electric" sheetId="7" r:id="rId2"/>
    <sheet name="Cap vs. RB Walk - Gas" sheetId="8" r:id="rId3"/>
  </sheets>
  <externalReferences>
    <externalReference r:id="rId4"/>
    <externalReference r:id="rId5"/>
    <externalReference r:id="rId6"/>
  </externalReferences>
  <definedNames>
    <definedName name="\\" localSheetId="1" hidden="1">#REF!</definedName>
    <definedName name="\\" localSheetId="2" hidden="1">#REF!</definedName>
    <definedName name="\\" localSheetId="0" hidden="1">#REF!</definedName>
    <definedName name="\\" hidden="1">#REF!</definedName>
    <definedName name="\\\" localSheetId="1" hidden="1">#REF!</definedName>
    <definedName name="\\\" localSheetId="2" hidden="1">#REF!</definedName>
    <definedName name="\\\" localSheetId="0" hidden="1">#REF!</definedName>
    <definedName name="\\\" hidden="1">#REF!</definedName>
    <definedName name="\\\\" localSheetId="1" hidden="1">#REF!</definedName>
    <definedName name="\\\\" localSheetId="2" hidden="1">#REF!</definedName>
    <definedName name="\\\\" localSheetId="0" hidden="1">#REF!</definedName>
    <definedName name="\\\\" hidden="1">#REF!</definedName>
    <definedName name="__123Graph_1" localSheetId="1" hidden="1">#REF!</definedName>
    <definedName name="__123Graph_1" localSheetId="2" hidden="1">#REF!</definedName>
    <definedName name="__123Graph_1" localSheetId="0" hidden="1">#REF!</definedName>
    <definedName name="__123Graph_1" hidden="1">#REF!</definedName>
    <definedName name="__123Graph_2" localSheetId="1" hidden="1">#REF!</definedName>
    <definedName name="__123Graph_2" localSheetId="2" hidden="1">#REF!</definedName>
    <definedName name="__123Graph_2" localSheetId="0" hidden="1">#REF!</definedName>
    <definedName name="__123Graph_2" hidden="1">#REF!</definedName>
    <definedName name="__123Graph_3" localSheetId="1" hidden="1">#REF!</definedName>
    <definedName name="__123Graph_3" localSheetId="2" hidden="1">#REF!</definedName>
    <definedName name="__123Graph_3" localSheetId="0" hidden="1">#REF!</definedName>
    <definedName name="__123Graph_3" hidden="1">#REF!</definedName>
    <definedName name="__123Graph_4" localSheetId="1" hidden="1">#REF!</definedName>
    <definedName name="__123Graph_4" localSheetId="2" hidden="1">#REF!</definedName>
    <definedName name="__123Graph_4" localSheetId="0" hidden="1">#REF!</definedName>
    <definedName name="__123Graph_4" hidden="1">#REF!</definedName>
    <definedName name="__123Graph_5" localSheetId="1" hidden="1">#REF!</definedName>
    <definedName name="__123Graph_5" localSheetId="2" hidden="1">#REF!</definedName>
    <definedName name="__123Graph_5" localSheetId="0" hidden="1">#REF!</definedName>
    <definedName name="__123Graph_5" hidden="1">#REF!</definedName>
    <definedName name="__123Graph_6" localSheetId="1" hidden="1">#REF!</definedName>
    <definedName name="__123Graph_6" localSheetId="2" hidden="1">#REF!</definedName>
    <definedName name="__123Graph_6" localSheetId="0" hidden="1">#REF!</definedName>
    <definedName name="__123Graph_6" hidden="1">#REF!</definedName>
    <definedName name="__123Graph_8" localSheetId="1" hidden="1">#REF!</definedName>
    <definedName name="__123Graph_8" localSheetId="2" hidden="1">#REF!</definedName>
    <definedName name="__123Graph_8" localSheetId="0" hidden="1">#REF!</definedName>
    <definedName name="__123Graph_8" hidden="1">#REF!</definedName>
    <definedName name="__123Graph_A" localSheetId="1" hidden="1">#REF!</definedName>
    <definedName name="__123Graph_A" localSheetId="2" hidden="1">#REF!</definedName>
    <definedName name="__123Graph_A" localSheetId="0" hidden="1">#REF!</definedName>
    <definedName name="__123Graph_A" hidden="1">#REF!</definedName>
    <definedName name="__123Graph_B" localSheetId="1" hidden="1">#REF!</definedName>
    <definedName name="__123Graph_B" localSheetId="2" hidden="1">#REF!</definedName>
    <definedName name="__123Graph_B" localSheetId="0" hidden="1">#REF!</definedName>
    <definedName name="__123Graph_B" hidden="1">#REF!</definedName>
    <definedName name="__123Graph_C" localSheetId="1" hidden="1">#REF!</definedName>
    <definedName name="__123Graph_C" localSheetId="2" hidden="1">#REF!</definedName>
    <definedName name="__123Graph_C" localSheetId="0" hidden="1">#REF!</definedName>
    <definedName name="__123Graph_C" hidden="1">#REF!</definedName>
    <definedName name="__123Graph_D" localSheetId="1" hidden="1">#REF!</definedName>
    <definedName name="__123Graph_D" localSheetId="2" hidden="1">#REF!</definedName>
    <definedName name="__123Graph_D" localSheetId="0" hidden="1">#REF!</definedName>
    <definedName name="__123Graph_D" hidden="1">#REF!</definedName>
    <definedName name="__123Graph_E" localSheetId="1" hidden="1">#REF!</definedName>
    <definedName name="__123Graph_E" localSheetId="2" hidden="1">#REF!</definedName>
    <definedName name="__123Graph_E" localSheetId="0" hidden="1">#REF!</definedName>
    <definedName name="__123Graph_E" hidden="1">#REF!</definedName>
    <definedName name="__123Graph_F" localSheetId="1" hidden="1">#REF!</definedName>
    <definedName name="__123Graph_F" localSheetId="2" hidden="1">#REF!</definedName>
    <definedName name="__123Graph_F" localSheetId="0" hidden="1">#REF!</definedName>
    <definedName name="__123Graph_F" hidden="1">#REF!</definedName>
    <definedName name="__123Graph_X" localSheetId="1" hidden="1">#REF!</definedName>
    <definedName name="__123Graph_X" localSheetId="2" hidden="1">#REF!</definedName>
    <definedName name="__123Graph_X" localSheetId="0" hidden="1">#REF!</definedName>
    <definedName name="__123Graph_X" hidden="1">#REF!</definedName>
    <definedName name="_Fill" localSheetId="1" hidden="1">#REF!</definedName>
    <definedName name="_Fill" localSheetId="2" hidden="1">#REF!</definedName>
    <definedName name="_Fill" localSheetId="0" hidden="1">#REF!</definedName>
    <definedName name="_Fill" hidden="1">#REF!</definedName>
    <definedName name="_Order1" hidden="1">0</definedName>
    <definedName name="_Order2" hidden="1">0</definedName>
    <definedName name="ahahahahaha" hidden="1">{"'Server Configuration'!$A$1:$DB$281"}</definedName>
    <definedName name="blip" hidden="1">{"'Server Configuration'!$A$1:$DB$281"}</definedName>
    <definedName name="HTML_CodePage" hidden="1">1252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JE_Name_1">'[1]J041-0110'!$J$14</definedName>
    <definedName name="PopCache_GL_INTERFACE_REFERENCE7">[2]PopCache_Sheet1!$A$1:$A$2</definedName>
    <definedName name="Recover">[3]Macro1!$A$153</definedName>
    <definedName name="TableName">"Dummy"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hidden="1">{"Wkp ComEquity",#N/A,FALSE,"Cap Struct WPs"}</definedName>
    <definedName name="wrn.Wkp._.JDITC." hidden="1">{"Wkp JDITC",#N/A,FALSE,"Cap Struct WPs"}</definedName>
    <definedName name="wrn.Wkp._.LTerm._.Debt." hidden="1">{"Wkp LTerm Debt",#N/A,FALSE,"Cap Struct WPs"}</definedName>
    <definedName name="wrn.Wkp._.LTerm._.Debt._.13Mo._.Avg." hidden="1">{"Wkp LTerm Debt 13MoAvg",#N/A,FALSE,"Cap Struct WPs"}</definedName>
    <definedName name="wrn.Wkp._.LTerm._.Debt._.Amort." hidden="1">{"Wkp Lterm Debt Amort",#N/A,FALSE,"Cap Struct WPs"}</definedName>
    <definedName name="wrn.Wkp._.LTerm._.Debt._.Int." hidden="1">{"Wkp LTerm Debt Int",#N/A,FALSE,"Cap Struct WPs"}</definedName>
    <definedName name="wrn.Wkp._.PreStock." hidden="1">{"Wkp PreStock",#N/A,FALSE,"Cap Struct WPs"}</definedName>
    <definedName name="wrn.Wkp._.PreStock._.13MoAvg." hidden="1">{"Wkp PreStock 13MoAvg",#N/A,FALSE,"Cap Struct WPs"}</definedName>
    <definedName name="wrn.Wkp._.PreStock._.Amort." hidden="1">{"Wkp PreStock Amort",#N/A,FALSE,"Cap Struct WPs"}</definedName>
    <definedName name="wrn.Wkp._.PreStock._.Dividend." hidden="1">{"Wkp PreStock Dividend",#N/A,FALSE,"Cap Struct WPs"}</definedName>
    <definedName name="wrn.Wkp._.STerm._.Debt." hidden="1">{"Wkp STerm Debt",#N/A,FALSE,"Cap Struct WPs"}</definedName>
    <definedName name="wrn.Wkp._.Unamort._.Debt._.Exp." hidden="1">{"Wkp Unamort Debt Exp",#N/A,FALSE,"Cap Struct WPs"}</definedName>
    <definedName name="wrn.Wkp._.Unamort._.PreStock._.Exp." hidden="1">{"Wkp Unamort PreStock Exp",#N/A,FALSE,"Cap Struct WPs"}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3" i="5" l="1"/>
  <c r="B62" i="5"/>
  <c r="B61" i="5"/>
  <c r="B62" i="8" l="1"/>
  <c r="L48" i="7"/>
  <c r="F20" i="7"/>
  <c r="K56" i="8"/>
  <c r="P56" i="8" s="1"/>
  <c r="J52" i="8"/>
  <c r="P52" i="8" s="1"/>
  <c r="B64" i="8"/>
  <c r="G25" i="8"/>
  <c r="P25" i="8" s="1"/>
  <c r="B61" i="8"/>
  <c r="M57" i="8"/>
  <c r="P57" i="8" s="1"/>
  <c r="K55" i="8"/>
  <c r="J53" i="8"/>
  <c r="P53" i="8" s="1"/>
  <c r="J51" i="8"/>
  <c r="L49" i="8"/>
  <c r="P49" i="8" s="1"/>
  <c r="L48" i="8"/>
  <c r="P48" i="8" s="1"/>
  <c r="L47" i="8"/>
  <c r="P47" i="8" s="1"/>
  <c r="L46" i="8"/>
  <c r="P46" i="8" s="1"/>
  <c r="L45" i="8"/>
  <c r="P45" i="8" s="1"/>
  <c r="L44" i="8"/>
  <c r="P44" i="8" s="1"/>
  <c r="L43" i="8"/>
  <c r="P43" i="8" s="1"/>
  <c r="L42" i="8"/>
  <c r="P42" i="8" s="1"/>
  <c r="L41" i="8"/>
  <c r="P41" i="8" s="1"/>
  <c r="L40" i="8"/>
  <c r="P40" i="8" s="1"/>
  <c r="L39" i="8"/>
  <c r="P39" i="8" s="1"/>
  <c r="L38" i="8"/>
  <c r="P38" i="8" s="1"/>
  <c r="L37" i="8"/>
  <c r="P37" i="8" s="1"/>
  <c r="L36" i="8"/>
  <c r="N35" i="8"/>
  <c r="N58" i="8" s="1"/>
  <c r="I34" i="8"/>
  <c r="P34" i="8" s="1"/>
  <c r="I33" i="8"/>
  <c r="P33" i="8" s="1"/>
  <c r="I32" i="8"/>
  <c r="P32" i="8" s="1"/>
  <c r="H31" i="8"/>
  <c r="P31" i="8" s="1"/>
  <c r="H30" i="8"/>
  <c r="P30" i="8" s="1"/>
  <c r="H29" i="8"/>
  <c r="P29" i="8" s="1"/>
  <c r="H28" i="8"/>
  <c r="P28" i="8" s="1"/>
  <c r="H27" i="8"/>
  <c r="P27" i="8" s="1"/>
  <c r="H26" i="8"/>
  <c r="P26" i="8" s="1"/>
  <c r="G23" i="8"/>
  <c r="P23" i="8" s="1"/>
  <c r="F21" i="8"/>
  <c r="P21" i="8" s="1"/>
  <c r="F19" i="8"/>
  <c r="P19" i="8" s="1"/>
  <c r="F17" i="8"/>
  <c r="E16" i="8"/>
  <c r="P16" i="8" s="1"/>
  <c r="E15" i="8"/>
  <c r="P15" i="8" s="1"/>
  <c r="D14" i="8"/>
  <c r="P14" i="8" s="1"/>
  <c r="D13" i="8"/>
  <c r="P13" i="8" s="1"/>
  <c r="D12" i="8"/>
  <c r="P12" i="8" s="1"/>
  <c r="D11" i="8"/>
  <c r="P11" i="8" s="1"/>
  <c r="D10" i="8"/>
  <c r="C9" i="8"/>
  <c r="C58" i="8" s="1"/>
  <c r="P9" i="5"/>
  <c r="I34" i="5"/>
  <c r="C9" i="7"/>
  <c r="C58" i="7" s="1"/>
  <c r="B64" i="7"/>
  <c r="B61" i="7"/>
  <c r="B63" i="7"/>
  <c r="K55" i="7"/>
  <c r="P55" i="7" s="1"/>
  <c r="J52" i="7"/>
  <c r="J51" i="7"/>
  <c r="P51" i="7" s="1"/>
  <c r="O50" i="7"/>
  <c r="O58" i="7" s="1"/>
  <c r="L47" i="7"/>
  <c r="P47" i="7" s="1"/>
  <c r="L44" i="7"/>
  <c r="L43" i="7"/>
  <c r="P43" i="7" s="1"/>
  <c r="L42" i="7"/>
  <c r="L39" i="7"/>
  <c r="P39" i="7" s="1"/>
  <c r="L36" i="7"/>
  <c r="N35" i="7"/>
  <c r="N58" i="7" s="1"/>
  <c r="I32" i="7"/>
  <c r="H31" i="7"/>
  <c r="P31" i="7" s="1"/>
  <c r="H30" i="7"/>
  <c r="H27" i="7"/>
  <c r="P27" i="7" s="1"/>
  <c r="F24" i="7"/>
  <c r="G23" i="7"/>
  <c r="P23" i="7" s="1"/>
  <c r="G22" i="7"/>
  <c r="F19" i="7"/>
  <c r="P19" i="7" s="1"/>
  <c r="E16" i="7"/>
  <c r="E15" i="7"/>
  <c r="P15" i="7" s="1"/>
  <c r="D14" i="7"/>
  <c r="D11" i="7"/>
  <c r="P11" i="7" s="1"/>
  <c r="B65" i="5"/>
  <c r="F20" i="8" l="1"/>
  <c r="P20" i="8" s="1"/>
  <c r="F24" i="8"/>
  <c r="P24" i="8" s="1"/>
  <c r="P9" i="7"/>
  <c r="P35" i="7"/>
  <c r="D12" i="7"/>
  <c r="P12" i="7" s="1"/>
  <c r="F18" i="7"/>
  <c r="P18" i="7" s="1"/>
  <c r="H28" i="7"/>
  <c r="P28" i="7" s="1"/>
  <c r="L40" i="7"/>
  <c r="P40" i="7" s="1"/>
  <c r="L46" i="7"/>
  <c r="P46" i="7" s="1"/>
  <c r="K56" i="7"/>
  <c r="K58" i="7" s="1"/>
  <c r="P16" i="7"/>
  <c r="P20" i="7"/>
  <c r="P24" i="7"/>
  <c r="P32" i="7"/>
  <c r="P36" i="7"/>
  <c r="P44" i="7"/>
  <c r="P48" i="7"/>
  <c r="P52" i="7"/>
  <c r="P56" i="7"/>
  <c r="D10" i="7"/>
  <c r="H26" i="7"/>
  <c r="P26" i="7" s="1"/>
  <c r="L38" i="7"/>
  <c r="P38" i="7" s="1"/>
  <c r="J54" i="7"/>
  <c r="P54" i="7" s="1"/>
  <c r="P10" i="7"/>
  <c r="P14" i="7"/>
  <c r="P22" i="7"/>
  <c r="P30" i="7"/>
  <c r="P42" i="7"/>
  <c r="P50" i="7"/>
  <c r="I34" i="7"/>
  <c r="P34" i="7" s="1"/>
  <c r="P34" i="5"/>
  <c r="F18" i="8"/>
  <c r="P18" i="8" s="1"/>
  <c r="G22" i="8"/>
  <c r="P22" i="8" s="1"/>
  <c r="O50" i="8"/>
  <c r="O58" i="8" s="1"/>
  <c r="J54" i="8"/>
  <c r="P54" i="8" s="1"/>
  <c r="B63" i="8"/>
  <c r="L58" i="8"/>
  <c r="P36" i="8"/>
  <c r="K58" i="8"/>
  <c r="H58" i="8"/>
  <c r="D58" i="8"/>
  <c r="P10" i="8"/>
  <c r="E58" i="8"/>
  <c r="I58" i="8"/>
  <c r="M58" i="8"/>
  <c r="P17" i="8"/>
  <c r="P35" i="8"/>
  <c r="P51" i="8"/>
  <c r="P55" i="8"/>
  <c r="P9" i="8"/>
  <c r="E58" i="7"/>
  <c r="B62" i="7"/>
  <c r="D13" i="7"/>
  <c r="F17" i="7"/>
  <c r="P17" i="7" s="1"/>
  <c r="F21" i="7"/>
  <c r="P21" i="7" s="1"/>
  <c r="G25" i="7"/>
  <c r="H29" i="7"/>
  <c r="I33" i="7"/>
  <c r="L37" i="7"/>
  <c r="P37" i="7" s="1"/>
  <c r="L41" i="7"/>
  <c r="P41" i="7" s="1"/>
  <c r="L45" i="7"/>
  <c r="P45" i="7" s="1"/>
  <c r="L49" i="7"/>
  <c r="P49" i="7" s="1"/>
  <c r="J53" i="7"/>
  <c r="M57" i="7"/>
  <c r="H58" i="7" l="1"/>
  <c r="P29" i="7"/>
  <c r="D58" i="7"/>
  <c r="P13" i="7"/>
  <c r="M58" i="7"/>
  <c r="P57" i="7"/>
  <c r="G58" i="7"/>
  <c r="P25" i="7"/>
  <c r="J58" i="7"/>
  <c r="P53" i="7"/>
  <c r="I58" i="7"/>
  <c r="P33" i="7"/>
  <c r="J58" i="8"/>
  <c r="F58" i="8"/>
  <c r="P50" i="8"/>
  <c r="G58" i="8"/>
  <c r="L58" i="7"/>
  <c r="F58" i="7"/>
  <c r="B66" i="5" l="1"/>
  <c r="B64" i="5"/>
  <c r="O50" i="5"/>
  <c r="N35" i="5"/>
  <c r="P35" i="5" s="1"/>
  <c r="M57" i="5"/>
  <c r="P57" i="5" s="1"/>
  <c r="L49" i="5"/>
  <c r="P49" i="5" s="1"/>
  <c r="L48" i="5"/>
  <c r="P48" i="5" s="1"/>
  <c r="L47" i="5"/>
  <c r="P47" i="5" s="1"/>
  <c r="L46" i="5"/>
  <c r="P46" i="5" s="1"/>
  <c r="L45" i="5"/>
  <c r="P45" i="5" s="1"/>
  <c r="L44" i="5"/>
  <c r="P44" i="5" s="1"/>
  <c r="L43" i="5"/>
  <c r="P43" i="5" s="1"/>
  <c r="L42" i="5"/>
  <c r="P42" i="5" s="1"/>
  <c r="L41" i="5"/>
  <c r="P41" i="5" s="1"/>
  <c r="L40" i="5"/>
  <c r="P40" i="5" s="1"/>
  <c r="L39" i="5"/>
  <c r="P39" i="5" s="1"/>
  <c r="L38" i="5"/>
  <c r="P38" i="5" s="1"/>
  <c r="L37" i="5"/>
  <c r="P37" i="5" s="1"/>
  <c r="L36" i="5"/>
  <c r="P36" i="5" s="1"/>
  <c r="K56" i="5"/>
  <c r="P56" i="5" s="1"/>
  <c r="K55" i="5"/>
  <c r="P55" i="5" s="1"/>
  <c r="J54" i="5"/>
  <c r="P54" i="5" s="1"/>
  <c r="J53" i="5"/>
  <c r="P53" i="5" s="1"/>
  <c r="J52" i="5"/>
  <c r="P52" i="5" s="1"/>
  <c r="J51" i="5"/>
  <c r="P51" i="5" s="1"/>
  <c r="G22" i="5"/>
  <c r="P22" i="5" s="1"/>
  <c r="I33" i="5"/>
  <c r="P33" i="5" s="1"/>
  <c r="I32" i="5"/>
  <c r="P32" i="5" s="1"/>
  <c r="H31" i="5"/>
  <c r="P31" i="5" s="1"/>
  <c r="H30" i="5"/>
  <c r="P30" i="5" s="1"/>
  <c r="H29" i="5"/>
  <c r="P29" i="5" s="1"/>
  <c r="H28" i="5"/>
  <c r="P28" i="5" s="1"/>
  <c r="H27" i="5"/>
  <c r="P27" i="5" s="1"/>
  <c r="H26" i="5"/>
  <c r="P26" i="5" s="1"/>
  <c r="G23" i="5"/>
  <c r="P23" i="5" s="1"/>
  <c r="G25" i="5"/>
  <c r="P25" i="5" s="1"/>
  <c r="F24" i="5"/>
  <c r="P24" i="5" s="1"/>
  <c r="F21" i="5"/>
  <c r="P21" i="5" s="1"/>
  <c r="F20" i="5"/>
  <c r="P20" i="5" s="1"/>
  <c r="F19" i="5"/>
  <c r="P19" i="5" s="1"/>
  <c r="F18" i="5"/>
  <c r="P18" i="5" s="1"/>
  <c r="F17" i="5"/>
  <c r="P17" i="5" s="1"/>
  <c r="E16" i="5"/>
  <c r="P16" i="5" s="1"/>
  <c r="E15" i="5"/>
  <c r="P15" i="5" s="1"/>
  <c r="D14" i="5"/>
  <c r="P14" i="5" s="1"/>
  <c r="D13" i="5"/>
  <c r="P13" i="5" s="1"/>
  <c r="D12" i="5"/>
  <c r="P12" i="5" s="1"/>
  <c r="N58" i="5"/>
  <c r="M58" i="5"/>
  <c r="C58" i="5"/>
  <c r="D11" i="5"/>
  <c r="P11" i="5" s="1"/>
  <c r="D10" i="5"/>
  <c r="P10" i="5" s="1"/>
  <c r="O58" i="5" l="1"/>
  <c r="P50" i="5"/>
  <c r="K58" i="5"/>
  <c r="E58" i="5"/>
  <c r="L58" i="5"/>
  <c r="J58" i="5"/>
  <c r="I58" i="5"/>
  <c r="H58" i="5"/>
  <c r="G58" i="5"/>
  <c r="F58" i="5"/>
  <c r="D58" i="5"/>
</calcChain>
</file>

<file path=xl/sharedStrings.xml><?xml version="1.0" encoding="utf-8"?>
<sst xmlns="http://schemas.openxmlformats.org/spreadsheetml/2006/main" count="221" uniqueCount="76">
  <si>
    <t xml:space="preserve">          101.0 - Plant in Service</t>
  </si>
  <si>
    <t xml:space="preserve">          101.3 - Property Under Operating Lease</t>
  </si>
  <si>
    <t xml:space="preserve">          111.3 - Accumulated Depr Property Under Operating Lease</t>
  </si>
  <si>
    <t xml:space="preserve">          123.0 - Invest in affl companies</t>
  </si>
  <si>
    <t xml:space="preserve">          121.0 - Nonutility property</t>
  </si>
  <si>
    <t xml:space="preserve">          122.0 - Acc dep for nonutility in plant</t>
  </si>
  <si>
    <t xml:space="preserve">          131.0 -  Cash</t>
  </si>
  <si>
    <t xml:space="preserve">          135.0 - Working Funds</t>
  </si>
  <si>
    <t xml:space="preserve">          142.0 - Customer accounts receivable</t>
  </si>
  <si>
    <t xml:space="preserve">          143.0 - Other AR</t>
  </si>
  <si>
    <t xml:space="preserve">          143.5 - Other AR Customer</t>
  </si>
  <si>
    <t xml:space="preserve">          144.8 - Acc prov - customers</t>
  </si>
  <si>
    <t xml:space="preserve">          144.9 - Acc. prov - Other</t>
  </si>
  <si>
    <t xml:space="preserve">          172.0 - Rents receivable</t>
  </si>
  <si>
    <t xml:space="preserve">          146 - Acct Rec From Assoc Co (LKE)</t>
  </si>
  <si>
    <t xml:space="preserve">          182 - Regulatory assets Deferred Tax</t>
  </si>
  <si>
    <t xml:space="preserve">          182 - Regulatory assets Storm Costs</t>
  </si>
  <si>
    <t xml:space="preserve">          182 - Regulatory assets Rate Mechanisms</t>
  </si>
  <si>
    <t xml:space="preserve">          182 - Regulatory assets Swaps</t>
  </si>
  <si>
    <t xml:space="preserve">          182 - Other Regulatory assets (non current)</t>
  </si>
  <si>
    <t xml:space="preserve">          182 - Other Regulatory assets (Current)</t>
  </si>
  <si>
    <t xml:space="preserve">          184.0 - Clearing accounts</t>
  </si>
  <si>
    <t xml:space="preserve">          184.3 - Clearing Accounts</t>
  </si>
  <si>
    <t xml:space="preserve">          184.7 - Clearing Accts (Lease)</t>
  </si>
  <si>
    <t xml:space="preserve">          221.3 - Domestic bonds noncurrent</t>
  </si>
  <si>
    <t xml:space="preserve">          232.2 - AP Payroll</t>
  </si>
  <si>
    <t xml:space="preserve">          232.4 - AP Other</t>
  </si>
  <si>
    <t xml:space="preserve">          232.5 - AP (O/Cur Liab)</t>
  </si>
  <si>
    <t xml:space="preserve">          232.7 - AP Intercompany</t>
  </si>
  <si>
    <t xml:space="preserve">          234.0 - AP to Assoc Co (LKE)</t>
  </si>
  <si>
    <t xml:space="preserve">          237.0 - Interest Accrued</t>
  </si>
  <si>
    <t xml:space="preserve">          241.1 - Tax collections payable (O/Cur Liab)</t>
  </si>
  <si>
    <t xml:space="preserve">          241.2 - Tax Coll Payable (Accr Sal &amp; Ben)</t>
  </si>
  <si>
    <t xml:space="preserve">          242.3 - Obligations Under Operating Lease - Current</t>
  </si>
  <si>
    <t xml:space="preserve">          244.0 - Liab. ST trading current</t>
  </si>
  <si>
    <t xml:space="preserve">          244.2 - Liab Trading noncurrent</t>
  </si>
  <si>
    <t xml:space="preserve">          244.5 - Deriv Instr Liab LT Liab</t>
  </si>
  <si>
    <t xml:space="preserve">          254 - Other Reg Liabilities Current</t>
  </si>
  <si>
    <t xml:space="preserve">          254 - Other Reg Liabilities Non Current</t>
  </si>
  <si>
    <t xml:space="preserve">          254 - Reg Liabilities Rate Mechanisms</t>
  </si>
  <si>
    <t xml:space="preserve">          254 - Reg Liabilities Deferred Tax</t>
  </si>
  <si>
    <t xml:space="preserve">          230.0 - Asset Retirement Obligations</t>
  </si>
  <si>
    <t xml:space="preserve">          230.1 - Asset Retirement Obligations (O/Cur Liab)</t>
  </si>
  <si>
    <t xml:space="preserve">          228.7 - Obligations Under Operating Leases (Noncurrent)</t>
  </si>
  <si>
    <t>Net Regulatory Assets/Liabilities</t>
  </si>
  <si>
    <t>Debt</t>
  </si>
  <si>
    <t>Net Balance Sheet Working Capital</t>
  </si>
  <si>
    <t>Net ARO Assets</t>
  </si>
  <si>
    <t>13 Month Average</t>
  </si>
  <si>
    <t>Total Company Balance</t>
  </si>
  <si>
    <t>LOUISVILLE GAS AND ELECTRIC COMPANY</t>
  </si>
  <si>
    <t>Other Property</t>
  </si>
  <si>
    <t>Other Property and Investments</t>
  </si>
  <si>
    <t>Deferred Regulatory Assets</t>
  </si>
  <si>
    <t>Other Current Assets</t>
  </si>
  <si>
    <t>Accounts Receivable</t>
  </si>
  <si>
    <t>Cash and Temporary Investments</t>
  </si>
  <si>
    <t>Other Deferred Debits</t>
  </si>
  <si>
    <t>Regulatory Liabilities</t>
  </si>
  <si>
    <t>ARO Liabilities</t>
  </si>
  <si>
    <t>Other Current Liabilities</t>
  </si>
  <si>
    <t>Miscellaneous Long-term liabilities</t>
  </si>
  <si>
    <t>Bonds</t>
  </si>
  <si>
    <t>Accumulated Deferred Income Taxes</t>
  </si>
  <si>
    <t>Line Item per Filing Requirement 16(6)(f)</t>
  </si>
  <si>
    <t>Capitalization vs. Rate Base Crosswalk</t>
  </si>
  <si>
    <t>Capitalization vs. Rate Base Factors</t>
  </si>
  <si>
    <t>Account/Line Item</t>
  </si>
  <si>
    <t>Electric Balance</t>
  </si>
  <si>
    <t>Gas Balance</t>
  </si>
  <si>
    <t>Net Accumulated Deferred IncomeTaxes</t>
  </si>
  <si>
    <t xml:space="preserve">          173.0 - Unbilled Revenues (Asset)</t>
  </si>
  <si>
    <t xml:space="preserve">          165 - PSC Fee Prepayments</t>
  </si>
  <si>
    <t xml:space="preserve">          235.0 - Customer deposits current</t>
  </si>
  <si>
    <t xml:space="preserve">          236 - Taxes accrued</t>
  </si>
  <si>
    <t xml:space="preserve">          282/283/190 - Accum Deferred Income Tax Liability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</si>
</sst>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2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quotePrefix="1" applyFont="1" applyFill="1" applyAlignment="1">
      <alignment horizontal="left"/>
    </xf>
    <xf numFmtId="165" fontId="4" fillId="0" borderId="0" xfId="0" applyNumberFormat="1" applyFont="1" applyFill="1" applyBorder="1"/>
    <xf numFmtId="165" fontId="4" fillId="0" borderId="0" xfId="1" applyNumberFormat="1" applyFont="1" applyFill="1" applyBorder="1"/>
    <xf numFmtId="0" fontId="4" fillId="0" borderId="0" xfId="0" quotePrefix="1" applyFont="1" applyBorder="1" applyAlignment="1">
      <alignment horizontal="center" wrapText="1"/>
    </xf>
    <xf numFmtId="0" fontId="4" fillId="0" borderId="1" xfId="0" quotePrefix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0" xfId="0" applyFont="1"/>
    <xf numFmtId="165" fontId="7" fillId="0" borderId="0" xfId="1" applyNumberFormat="1" applyFont="1"/>
    <xf numFmtId="164" fontId="7" fillId="0" borderId="0" xfId="0" applyNumberFormat="1" applyFont="1" applyFill="1" applyAlignment="1">
      <alignment horizontal="left"/>
    </xf>
    <xf numFmtId="165" fontId="7" fillId="0" borderId="0" xfId="1" applyNumberFormat="1" applyFont="1" applyAlignment="1">
      <alignment horizontal="right"/>
    </xf>
    <xf numFmtId="0" fontId="7" fillId="0" borderId="1" xfId="0" applyFont="1" applyBorder="1"/>
    <xf numFmtId="165" fontId="7" fillId="0" borderId="0" xfId="0" applyNumberFormat="1" applyFont="1"/>
    <xf numFmtId="6" fontId="7" fillId="0" borderId="0" xfId="0" applyNumberFormat="1" applyFont="1"/>
    <xf numFmtId="165" fontId="7" fillId="0" borderId="1" xfId="1" applyNumberFormat="1" applyFont="1" applyBorder="1"/>
    <xf numFmtId="165" fontId="7" fillId="0" borderId="1" xfId="0" applyNumberFormat="1" applyFont="1" applyBorder="1"/>
    <xf numFmtId="0" fontId="7" fillId="0" borderId="0" xfId="0" applyFont="1" applyFill="1" applyBorder="1"/>
    <xf numFmtId="0" fontId="9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quotePrefix="1" applyFont="1" applyFill="1" applyBorder="1" applyAlignment="1">
      <alignment horizontal="center" wrapText="1"/>
    </xf>
    <xf numFmtId="164" fontId="7" fillId="0" borderId="0" xfId="0" applyNumberFormat="1" applyFont="1" applyFill="1" applyAlignment="1">
      <alignment horizontal="left"/>
    </xf>
    <xf numFmtId="164" fontId="7" fillId="0" borderId="0" xfId="0" applyNumberFormat="1" applyFont="1" applyFill="1" applyAlignment="1">
      <alignment horizontal="left"/>
    </xf>
    <xf numFmtId="164" fontId="7" fillId="0" borderId="0" xfId="0" applyNumberFormat="1" applyFont="1" applyFill="1" applyAlignment="1">
      <alignment horizontal="left"/>
    </xf>
    <xf numFmtId="164" fontId="7" fillId="0" borderId="0" xfId="0" applyNumberFormat="1" applyFont="1" applyFill="1" applyAlignment="1">
      <alignment horizontal="left"/>
    </xf>
    <xf numFmtId="164" fontId="7" fillId="0" borderId="0" xfId="0" applyNumberFormat="1" applyFont="1" applyFill="1" applyAlignment="1">
      <alignment horizontal="left"/>
    </xf>
    <xf numFmtId="164" fontId="7" fillId="0" borderId="0" xfId="0" applyNumberFormat="1" applyFont="1" applyFill="1" applyAlignment="1">
      <alignment horizontal="left"/>
    </xf>
    <xf numFmtId="164" fontId="7" fillId="0" borderId="0" xfId="0" applyNumberFormat="1" applyFont="1" applyFill="1" applyAlignment="1">
      <alignment horizontal="left"/>
    </xf>
    <xf numFmtId="164" fontId="7" fillId="0" borderId="0" xfId="0" applyNumberFormat="1" applyFont="1" applyFill="1" applyAlignment="1">
      <alignment horizontal="left"/>
    </xf>
    <xf numFmtId="164" fontId="7" fillId="0" borderId="0" xfId="0" applyNumberFormat="1" applyFont="1" applyFill="1" applyAlignment="1">
      <alignment horizontal="left"/>
    </xf>
    <xf numFmtId="164" fontId="7" fillId="0" borderId="0" xfId="0" applyNumberFormat="1" applyFont="1" applyFill="1" applyAlignment="1">
      <alignment horizontal="left"/>
    </xf>
    <xf numFmtId="164" fontId="7" fillId="0" borderId="0" xfId="0" applyNumberFormat="1" applyFont="1" applyFill="1" applyAlignment="1">
      <alignment horizontal="left"/>
    </xf>
    <xf numFmtId="164" fontId="7" fillId="0" borderId="0" xfId="0" applyNumberFormat="1" applyFont="1" applyFill="1" applyAlignment="1">
      <alignment horizontal="left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</cellXfs>
  <cellStyles count="8">
    <cellStyle name="Comma" xfId="1" builtinId="3"/>
    <cellStyle name="Comma 2" xfId="7"/>
    <cellStyle name="Currency 10 2" xfId="4"/>
    <cellStyle name="Normal" xfId="0" builtinId="0"/>
    <cellStyle name="Normal 2" xfId="5"/>
    <cellStyle name="Normal 46" xfId="2"/>
    <cellStyle name="Normal 51" xfId="3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!%20JOURNAL%20ENTRIES%20!\2011\05-MAY-2011\KU\J041-0110-0511%20INTEREST%20ON%20LONG-TERM%20DEB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NERGY/LKC%20&amp;%20LKE/LKE%20(Co.%20800)/Journal%20Entries%20-%20LKE/J021%20-%20EU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A_Expenditure%20Item%20Summar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Bond Interest"/>
      <sheetName val="Bond Interest 2002"/>
      <sheetName val="Bond Interest 2003"/>
      <sheetName val="Bond Interest 2004"/>
      <sheetName val="Swap Interest"/>
      <sheetName val="Swap Interest 2002"/>
      <sheetName val="Swap Interest 2003"/>
      <sheetName val="Swap Interest 2004"/>
      <sheetName val="Swap file BMO"/>
      <sheetName val="Swap file Chase"/>
      <sheetName val="Swap Interest 2005"/>
      <sheetName val="Bond Interest 2005"/>
      <sheetName val="Swap Interest 2006 "/>
      <sheetName val="Bond Interest 2006"/>
      <sheetName val="Swap Interest 2007"/>
      <sheetName val="J041-0110"/>
      <sheetName val="Bond Interest 2011"/>
      <sheetName val="Bond Interest 2007"/>
      <sheetName val="Bond Interest 2008"/>
      <sheetName val="Bond Interest 2009"/>
      <sheetName val="Bond Interest 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4">
          <cell r="J14" t="str">
            <v>J041-0110-0511</v>
          </cell>
        </row>
      </sheetData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_Sheet1"/>
      <sheetName val="BneLog"/>
      <sheetName val="AUG 10 xlsm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Macro1"/>
      <sheetName val="186004"/>
      <sheetName val="ku "/>
    </sheetNames>
    <sheetDataSet>
      <sheetData sheetId="0" refreshError="1"/>
      <sheetData sheetId="1">
        <row r="153">
          <cell r="A153" t="str">
            <v>Recover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workbookViewId="0">
      <pane xSplit="2" ySplit="7" topLeftCell="E8" activePane="bottomRight" state="frozen"/>
      <selection pane="topRight" activeCell="C1" sqref="C1"/>
      <selection pane="bottomLeft" activeCell="A8" sqref="A8"/>
      <selection pane="bottomRight" activeCell="B65" sqref="B65"/>
    </sheetView>
  </sheetViews>
  <sheetFormatPr defaultRowHeight="12.75" x14ac:dyDescent="0.2"/>
  <cols>
    <col min="1" max="1" width="58" style="7" bestFit="1" customWidth="1"/>
    <col min="2" max="2" width="16" style="7" bestFit="1" customWidth="1"/>
    <col min="3" max="3" width="8.42578125" style="7" bestFit="1" customWidth="1"/>
    <col min="4" max="4" width="16.85546875" style="7" bestFit="1" customWidth="1"/>
    <col min="5" max="5" width="18.42578125" style="7" bestFit="1" customWidth="1"/>
    <col min="6" max="6" width="12.85546875" style="7" bestFit="1" customWidth="1"/>
    <col min="7" max="7" width="12.140625" style="7" bestFit="1" customWidth="1"/>
    <col min="8" max="8" width="16.42578125" style="7" bestFit="1" customWidth="1"/>
    <col min="9" max="9" width="13.140625" style="7" bestFit="1" customWidth="1"/>
    <col min="10" max="12" width="12.28515625" style="7" bestFit="1" customWidth="1"/>
    <col min="13" max="13" width="17.28515625" style="7" customWidth="1"/>
    <col min="14" max="14" width="11.85546875" style="7" bestFit="1" customWidth="1"/>
    <col min="15" max="15" width="19.5703125" style="7" bestFit="1" customWidth="1"/>
    <col min="16" max="16" width="11.85546875" style="7" bestFit="1" customWidth="1"/>
    <col min="17" max="16384" width="9.140625" style="7"/>
  </cols>
  <sheetData>
    <row r="1" spans="1:16" customFormat="1" ht="15.75" x14ac:dyDescent="0.25">
      <c r="A1" s="34"/>
      <c r="B1" s="34"/>
      <c r="C1" s="34" t="s">
        <v>50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customFormat="1" ht="15" x14ac:dyDescent="0.25">
      <c r="A2" s="6"/>
      <c r="B2" s="6"/>
      <c r="C2" s="6"/>
    </row>
    <row r="3" spans="1:16" customFormat="1" ht="15.75" x14ac:dyDescent="0.25">
      <c r="A3" s="35"/>
      <c r="B3" s="35"/>
      <c r="C3" s="34" t="s">
        <v>65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customFormat="1" ht="15" x14ac:dyDescent="0.25"/>
    <row r="5" spans="1:16" customFormat="1" ht="15" x14ac:dyDescent="0.25"/>
    <row r="6" spans="1:16" x14ac:dyDescent="0.2">
      <c r="B6" s="4" t="s">
        <v>48</v>
      </c>
      <c r="C6" s="36" t="s">
        <v>64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7" spans="1:16" ht="25.5" x14ac:dyDescent="0.2">
      <c r="A7" s="18" t="s">
        <v>67</v>
      </c>
      <c r="B7" s="5" t="s">
        <v>49</v>
      </c>
      <c r="C7" s="19" t="s">
        <v>47</v>
      </c>
      <c r="D7" s="19" t="s">
        <v>52</v>
      </c>
      <c r="E7" s="20" t="s">
        <v>56</v>
      </c>
      <c r="F7" s="21" t="s">
        <v>55</v>
      </c>
      <c r="G7" s="20" t="s">
        <v>54</v>
      </c>
      <c r="H7" s="21" t="s">
        <v>53</v>
      </c>
      <c r="I7" s="19" t="s">
        <v>57</v>
      </c>
      <c r="J7" s="19" t="s">
        <v>58</v>
      </c>
      <c r="K7" s="19" t="s">
        <v>59</v>
      </c>
      <c r="L7" s="19" t="s">
        <v>60</v>
      </c>
      <c r="M7" s="19" t="s">
        <v>61</v>
      </c>
      <c r="N7" s="19" t="s">
        <v>62</v>
      </c>
      <c r="O7" s="19" t="s">
        <v>63</v>
      </c>
      <c r="P7" s="11"/>
    </row>
    <row r="8" spans="1:16" x14ac:dyDescent="0.2">
      <c r="B8" s="4"/>
    </row>
    <row r="9" spans="1:16" x14ac:dyDescent="0.2">
      <c r="A9" s="9" t="s">
        <v>0</v>
      </c>
      <c r="B9" s="10">
        <v>-53719379</v>
      </c>
      <c r="C9" s="8"/>
      <c r="P9" s="12">
        <f t="shared" ref="P9:P40" si="0">B9-SUM(C9:O9)</f>
        <v>-53719379</v>
      </c>
    </row>
    <row r="10" spans="1:16" x14ac:dyDescent="0.2">
      <c r="A10" s="9" t="s">
        <v>1</v>
      </c>
      <c r="B10" s="10">
        <v>-19777079</v>
      </c>
      <c r="C10" s="8"/>
      <c r="D10" s="12">
        <f>B10</f>
        <v>-19777079</v>
      </c>
      <c r="P10" s="12">
        <f t="shared" si="0"/>
        <v>0</v>
      </c>
    </row>
    <row r="11" spans="1:16" x14ac:dyDescent="0.2">
      <c r="A11" s="9" t="s">
        <v>2</v>
      </c>
      <c r="B11" s="10">
        <v>3532000</v>
      </c>
      <c r="C11" s="8"/>
      <c r="D11" s="12">
        <f>B11</f>
        <v>3532000</v>
      </c>
      <c r="P11" s="12">
        <f t="shared" si="0"/>
        <v>0</v>
      </c>
    </row>
    <row r="12" spans="1:16" x14ac:dyDescent="0.2">
      <c r="A12" s="9" t="s">
        <v>3</v>
      </c>
      <c r="B12" s="10">
        <v>-594286</v>
      </c>
      <c r="C12" s="8"/>
      <c r="D12" s="12">
        <f>B12</f>
        <v>-594286</v>
      </c>
      <c r="P12" s="12">
        <f t="shared" si="0"/>
        <v>0</v>
      </c>
    </row>
    <row r="13" spans="1:16" x14ac:dyDescent="0.2">
      <c r="A13" s="9" t="s">
        <v>4</v>
      </c>
      <c r="B13" s="10">
        <v>-630897</v>
      </c>
      <c r="C13" s="8"/>
      <c r="D13" s="12">
        <f>B13</f>
        <v>-630897</v>
      </c>
      <c r="P13" s="12">
        <f t="shared" si="0"/>
        <v>0</v>
      </c>
    </row>
    <row r="14" spans="1:16" x14ac:dyDescent="0.2">
      <c r="A14" s="9" t="s">
        <v>5</v>
      </c>
      <c r="B14" s="10">
        <v>63360</v>
      </c>
      <c r="C14" s="8"/>
      <c r="D14" s="12">
        <f>B14</f>
        <v>63360</v>
      </c>
      <c r="P14" s="12">
        <f t="shared" si="0"/>
        <v>0</v>
      </c>
    </row>
    <row r="15" spans="1:16" x14ac:dyDescent="0.2">
      <c r="A15" s="9" t="s">
        <v>6</v>
      </c>
      <c r="B15" s="10">
        <v>-5000000</v>
      </c>
      <c r="C15" s="8"/>
      <c r="E15" s="12">
        <f>B15</f>
        <v>-5000000</v>
      </c>
      <c r="P15" s="12">
        <f t="shared" si="0"/>
        <v>0</v>
      </c>
    </row>
    <row r="16" spans="1:16" x14ac:dyDescent="0.2">
      <c r="A16" s="9" t="s">
        <v>7</v>
      </c>
      <c r="B16" s="10">
        <v>-19790</v>
      </c>
      <c r="C16" s="8"/>
      <c r="E16" s="12">
        <f>B16</f>
        <v>-19790</v>
      </c>
      <c r="P16" s="12">
        <f t="shared" si="0"/>
        <v>0</v>
      </c>
    </row>
    <row r="17" spans="1:16" x14ac:dyDescent="0.2">
      <c r="A17" s="9" t="s">
        <v>8</v>
      </c>
      <c r="B17" s="10">
        <v>-118803774</v>
      </c>
      <c r="C17" s="8"/>
      <c r="F17" s="12">
        <f>B17</f>
        <v>-118803774</v>
      </c>
      <c r="P17" s="12">
        <f t="shared" si="0"/>
        <v>0</v>
      </c>
    </row>
    <row r="18" spans="1:16" x14ac:dyDescent="0.2">
      <c r="A18" s="9" t="s">
        <v>9</v>
      </c>
      <c r="B18" s="10">
        <v>-8556357</v>
      </c>
      <c r="C18" s="8"/>
      <c r="F18" s="12">
        <f t="shared" ref="F18:F21" si="1">B18</f>
        <v>-8556357</v>
      </c>
      <c r="P18" s="12">
        <f t="shared" si="0"/>
        <v>0</v>
      </c>
    </row>
    <row r="19" spans="1:16" x14ac:dyDescent="0.2">
      <c r="A19" s="9" t="s">
        <v>10</v>
      </c>
      <c r="B19" s="10">
        <v>-4243597</v>
      </c>
      <c r="C19" s="8"/>
      <c r="F19" s="12">
        <f t="shared" si="1"/>
        <v>-4243597</v>
      </c>
      <c r="P19" s="12">
        <f t="shared" si="0"/>
        <v>0</v>
      </c>
    </row>
    <row r="20" spans="1:16" x14ac:dyDescent="0.2">
      <c r="A20" s="9" t="s">
        <v>11</v>
      </c>
      <c r="B20" s="10">
        <v>815591</v>
      </c>
      <c r="C20" s="8"/>
      <c r="F20" s="12">
        <f t="shared" si="1"/>
        <v>815591</v>
      </c>
      <c r="P20" s="12">
        <f t="shared" si="0"/>
        <v>0</v>
      </c>
    </row>
    <row r="21" spans="1:16" x14ac:dyDescent="0.2">
      <c r="A21" s="9" t="s">
        <v>12</v>
      </c>
      <c r="B21" s="10">
        <v>379152</v>
      </c>
      <c r="C21" s="8"/>
      <c r="F21" s="12">
        <f t="shared" si="1"/>
        <v>379152</v>
      </c>
      <c r="P21" s="12">
        <f t="shared" si="0"/>
        <v>0</v>
      </c>
    </row>
    <row r="22" spans="1:16" x14ac:dyDescent="0.2">
      <c r="A22" s="9" t="s">
        <v>13</v>
      </c>
      <c r="B22" s="10">
        <v>-1344237</v>
      </c>
      <c r="C22" s="8"/>
      <c r="G22" s="12">
        <f>B22</f>
        <v>-1344237</v>
      </c>
      <c r="P22" s="12">
        <f t="shared" si="0"/>
        <v>0</v>
      </c>
    </row>
    <row r="23" spans="1:16" x14ac:dyDescent="0.2">
      <c r="A23" s="22" t="s">
        <v>71</v>
      </c>
      <c r="B23" s="10">
        <v>-72786181</v>
      </c>
      <c r="C23" s="8"/>
      <c r="G23" s="12">
        <f>B23</f>
        <v>-72786181</v>
      </c>
      <c r="P23" s="12">
        <f t="shared" si="0"/>
        <v>0</v>
      </c>
    </row>
    <row r="24" spans="1:16" x14ac:dyDescent="0.2">
      <c r="A24" s="9" t="s">
        <v>14</v>
      </c>
      <c r="B24" s="10">
        <v>-22754066</v>
      </c>
      <c r="C24" s="8"/>
      <c r="F24" s="12">
        <f t="shared" ref="F24" si="2">B24</f>
        <v>-22754066</v>
      </c>
      <c r="P24" s="12">
        <f t="shared" si="0"/>
        <v>0</v>
      </c>
    </row>
    <row r="25" spans="1:16" x14ac:dyDescent="0.2">
      <c r="A25" s="27" t="s">
        <v>72</v>
      </c>
      <c r="B25" s="10">
        <v>-1274736</v>
      </c>
      <c r="C25" s="8"/>
      <c r="G25" s="12">
        <f>B25</f>
        <v>-1274736</v>
      </c>
      <c r="P25" s="12">
        <f t="shared" si="0"/>
        <v>0</v>
      </c>
    </row>
    <row r="26" spans="1:16" x14ac:dyDescent="0.2">
      <c r="A26" s="9" t="s">
        <v>15</v>
      </c>
      <c r="B26" s="10">
        <v>-6886284</v>
      </c>
      <c r="C26" s="8"/>
      <c r="H26" s="12">
        <f>B26</f>
        <v>-6886284</v>
      </c>
      <c r="P26" s="12">
        <f t="shared" si="0"/>
        <v>0</v>
      </c>
    </row>
    <row r="27" spans="1:16" x14ac:dyDescent="0.2">
      <c r="A27" s="9" t="s">
        <v>16</v>
      </c>
      <c r="B27" s="10">
        <v>-8630149</v>
      </c>
      <c r="C27" s="8"/>
      <c r="H27" s="12">
        <f t="shared" ref="H27:H31" si="3">B27</f>
        <v>-8630149</v>
      </c>
      <c r="P27" s="12">
        <f t="shared" si="0"/>
        <v>0</v>
      </c>
    </row>
    <row r="28" spans="1:16" x14ac:dyDescent="0.2">
      <c r="A28" s="9" t="s">
        <v>17</v>
      </c>
      <c r="B28" s="10">
        <v>-793237</v>
      </c>
      <c r="C28" s="8"/>
      <c r="H28" s="12">
        <f t="shared" si="3"/>
        <v>-793237</v>
      </c>
      <c r="P28" s="12">
        <f t="shared" si="0"/>
        <v>0</v>
      </c>
    </row>
    <row r="29" spans="1:16" x14ac:dyDescent="0.2">
      <c r="A29" s="9" t="s">
        <v>18</v>
      </c>
      <c r="B29" s="10">
        <v>-29239955</v>
      </c>
      <c r="C29" s="8"/>
      <c r="H29" s="12">
        <f t="shared" si="3"/>
        <v>-29239955</v>
      </c>
      <c r="P29" s="12">
        <f t="shared" si="0"/>
        <v>0</v>
      </c>
    </row>
    <row r="30" spans="1:16" x14ac:dyDescent="0.2">
      <c r="A30" s="9" t="s">
        <v>19</v>
      </c>
      <c r="B30" s="10">
        <v>-95814519</v>
      </c>
      <c r="C30" s="8"/>
      <c r="H30" s="12">
        <f t="shared" si="3"/>
        <v>-95814519</v>
      </c>
      <c r="P30" s="12">
        <f t="shared" si="0"/>
        <v>0</v>
      </c>
    </row>
    <row r="31" spans="1:16" x14ac:dyDescent="0.2">
      <c r="A31" s="9" t="s">
        <v>20</v>
      </c>
      <c r="B31" s="10">
        <v>-11491129</v>
      </c>
      <c r="C31" s="8"/>
      <c r="H31" s="12">
        <f t="shared" si="3"/>
        <v>-11491129</v>
      </c>
      <c r="P31" s="12">
        <f t="shared" si="0"/>
        <v>0</v>
      </c>
    </row>
    <row r="32" spans="1:16" x14ac:dyDescent="0.2">
      <c r="A32" s="9" t="s">
        <v>21</v>
      </c>
      <c r="B32" s="10">
        <v>-282022</v>
      </c>
      <c r="C32" s="8"/>
      <c r="D32" s="2"/>
      <c r="E32" s="3"/>
      <c r="F32" s="3"/>
      <c r="G32" s="12"/>
      <c r="I32" s="12">
        <f>B32</f>
        <v>-282022</v>
      </c>
      <c r="P32" s="12">
        <f t="shared" si="0"/>
        <v>0</v>
      </c>
    </row>
    <row r="33" spans="1:16" x14ac:dyDescent="0.2">
      <c r="A33" s="9" t="s">
        <v>22</v>
      </c>
      <c r="B33" s="10">
        <v>357323</v>
      </c>
      <c r="C33" s="8"/>
      <c r="D33" s="12"/>
      <c r="E33" s="12"/>
      <c r="F33" s="12"/>
      <c r="G33" s="12"/>
      <c r="I33" s="12">
        <f t="shared" ref="I33" si="4">B33</f>
        <v>357323</v>
      </c>
      <c r="P33" s="12">
        <f t="shared" si="0"/>
        <v>0</v>
      </c>
    </row>
    <row r="34" spans="1:16" x14ac:dyDescent="0.2">
      <c r="A34" s="9" t="s">
        <v>23</v>
      </c>
      <c r="B34" s="10">
        <v>-64762</v>
      </c>
      <c r="C34" s="8"/>
      <c r="D34" s="8"/>
      <c r="E34" s="8"/>
      <c r="F34" s="8"/>
      <c r="G34" s="12"/>
      <c r="I34" s="12">
        <f>B34</f>
        <v>-64762</v>
      </c>
      <c r="P34" s="12">
        <f t="shared" si="0"/>
        <v>0</v>
      </c>
    </row>
    <row r="35" spans="1:16" x14ac:dyDescent="0.2">
      <c r="A35" s="9" t="s">
        <v>24</v>
      </c>
      <c r="B35" s="10">
        <v>-23076923</v>
      </c>
      <c r="C35" s="8"/>
      <c r="D35" s="8"/>
      <c r="E35" s="8"/>
      <c r="F35" s="8"/>
      <c r="N35" s="12">
        <f>B35</f>
        <v>-23076923</v>
      </c>
      <c r="P35" s="12">
        <f t="shared" si="0"/>
        <v>0</v>
      </c>
    </row>
    <row r="36" spans="1:16" x14ac:dyDescent="0.2">
      <c r="A36" s="9" t="s">
        <v>25</v>
      </c>
      <c r="B36" s="10">
        <v>9787748</v>
      </c>
      <c r="C36" s="8"/>
      <c r="D36" s="8"/>
      <c r="E36" s="8"/>
      <c r="F36" s="8"/>
      <c r="L36" s="12">
        <f t="shared" ref="L36:L49" si="5">B36</f>
        <v>9787748</v>
      </c>
      <c r="P36" s="12">
        <f t="shared" si="0"/>
        <v>0</v>
      </c>
    </row>
    <row r="37" spans="1:16" x14ac:dyDescent="0.2">
      <c r="A37" s="9" t="s">
        <v>26</v>
      </c>
      <c r="B37" s="10">
        <v>79644560</v>
      </c>
      <c r="C37" s="8"/>
      <c r="D37" s="8"/>
      <c r="E37" s="8"/>
      <c r="F37" s="8"/>
      <c r="L37" s="12">
        <f t="shared" si="5"/>
        <v>79644560</v>
      </c>
      <c r="P37" s="12">
        <f t="shared" si="0"/>
        <v>0</v>
      </c>
    </row>
    <row r="38" spans="1:16" x14ac:dyDescent="0.2">
      <c r="A38" s="9" t="s">
        <v>27</v>
      </c>
      <c r="B38" s="10">
        <v>8542275</v>
      </c>
      <c r="C38" s="8"/>
      <c r="D38" s="8"/>
      <c r="E38" s="8"/>
      <c r="F38" s="8"/>
      <c r="L38" s="12">
        <f t="shared" si="5"/>
        <v>8542275</v>
      </c>
      <c r="P38" s="12">
        <f t="shared" si="0"/>
        <v>0</v>
      </c>
    </row>
    <row r="39" spans="1:16" x14ac:dyDescent="0.2">
      <c r="A39" s="9" t="s">
        <v>28</v>
      </c>
      <c r="B39" s="10">
        <v>4612765</v>
      </c>
      <c r="C39" s="8"/>
      <c r="D39" s="8"/>
      <c r="E39" s="8"/>
      <c r="F39" s="8"/>
      <c r="L39" s="12">
        <f t="shared" si="5"/>
        <v>4612765</v>
      </c>
      <c r="P39" s="12">
        <f t="shared" si="0"/>
        <v>0</v>
      </c>
    </row>
    <row r="40" spans="1:16" x14ac:dyDescent="0.2">
      <c r="A40" s="9" t="s">
        <v>29</v>
      </c>
      <c r="B40" s="10">
        <v>20358761</v>
      </c>
      <c r="C40" s="8"/>
      <c r="D40" s="8"/>
      <c r="E40" s="8"/>
      <c r="F40" s="8"/>
      <c r="L40" s="12">
        <f t="shared" si="5"/>
        <v>20358761</v>
      </c>
      <c r="P40" s="12">
        <f t="shared" si="0"/>
        <v>0</v>
      </c>
    </row>
    <row r="41" spans="1:16" x14ac:dyDescent="0.2">
      <c r="A41" s="28" t="s">
        <v>73</v>
      </c>
      <c r="B41" s="10">
        <v>28469522</v>
      </c>
      <c r="C41" s="8"/>
      <c r="L41" s="12">
        <f t="shared" si="5"/>
        <v>28469522</v>
      </c>
      <c r="P41" s="12">
        <f t="shared" ref="P41:P57" si="6">B41-SUM(C41:O41)</f>
        <v>0</v>
      </c>
    </row>
    <row r="42" spans="1:16" x14ac:dyDescent="0.2">
      <c r="A42" s="28" t="s">
        <v>74</v>
      </c>
      <c r="B42" s="10">
        <v>18045079</v>
      </c>
      <c r="C42" s="8"/>
      <c r="L42" s="12">
        <f t="shared" si="5"/>
        <v>18045079</v>
      </c>
      <c r="P42" s="12">
        <f t="shared" si="6"/>
        <v>0</v>
      </c>
    </row>
    <row r="43" spans="1:16" x14ac:dyDescent="0.2">
      <c r="A43" s="9" t="s">
        <v>30</v>
      </c>
      <c r="B43" s="10">
        <v>21298158</v>
      </c>
      <c r="C43" s="8"/>
      <c r="D43" s="13"/>
      <c r="E43" s="13"/>
      <c r="F43" s="13"/>
      <c r="L43" s="12">
        <f t="shared" si="5"/>
        <v>21298158</v>
      </c>
      <c r="P43" s="12">
        <f t="shared" si="6"/>
        <v>0</v>
      </c>
    </row>
    <row r="44" spans="1:16" x14ac:dyDescent="0.2">
      <c r="A44" s="9" t="s">
        <v>31</v>
      </c>
      <c r="B44" s="10">
        <v>1360722</v>
      </c>
      <c r="C44" s="8"/>
      <c r="L44" s="12">
        <f t="shared" si="5"/>
        <v>1360722</v>
      </c>
      <c r="P44" s="12">
        <f t="shared" si="6"/>
        <v>0</v>
      </c>
    </row>
    <row r="45" spans="1:16" x14ac:dyDescent="0.2">
      <c r="A45" s="9" t="s">
        <v>32</v>
      </c>
      <c r="B45" s="10">
        <v>151238</v>
      </c>
      <c r="C45" s="8"/>
      <c r="L45" s="12">
        <f t="shared" si="5"/>
        <v>151238</v>
      </c>
      <c r="P45" s="12">
        <f t="shared" si="6"/>
        <v>0</v>
      </c>
    </row>
    <row r="46" spans="1:16" x14ac:dyDescent="0.2">
      <c r="A46" s="9" t="s">
        <v>33</v>
      </c>
      <c r="B46" s="10">
        <v>4042674</v>
      </c>
      <c r="C46" s="8"/>
      <c r="L46" s="12">
        <f t="shared" si="5"/>
        <v>4042674</v>
      </c>
      <c r="P46" s="12">
        <f t="shared" si="6"/>
        <v>0</v>
      </c>
    </row>
    <row r="47" spans="1:16" x14ac:dyDescent="0.2">
      <c r="A47" s="9" t="s">
        <v>34</v>
      </c>
      <c r="B47" s="10">
        <v>3839129</v>
      </c>
      <c r="C47" s="8"/>
      <c r="L47" s="12">
        <f t="shared" si="5"/>
        <v>3839129</v>
      </c>
      <c r="P47" s="12">
        <f t="shared" si="6"/>
        <v>0</v>
      </c>
    </row>
    <row r="48" spans="1:16" x14ac:dyDescent="0.2">
      <c r="A48" s="9" t="s">
        <v>35</v>
      </c>
      <c r="B48" s="10">
        <v>-1437836</v>
      </c>
      <c r="C48" s="8"/>
      <c r="L48" s="12">
        <f t="shared" si="5"/>
        <v>-1437836</v>
      </c>
      <c r="P48" s="12">
        <f t="shared" si="6"/>
        <v>0</v>
      </c>
    </row>
    <row r="49" spans="1:16" x14ac:dyDescent="0.2">
      <c r="A49" s="9" t="s">
        <v>36</v>
      </c>
      <c r="B49" s="10">
        <v>12712304</v>
      </c>
      <c r="C49" s="8"/>
      <c r="L49" s="12">
        <f t="shared" si="5"/>
        <v>12712304</v>
      </c>
      <c r="M49" s="12"/>
      <c r="P49" s="12">
        <f t="shared" si="6"/>
        <v>0</v>
      </c>
    </row>
    <row r="50" spans="1:16" x14ac:dyDescent="0.2">
      <c r="A50" s="31" t="s">
        <v>75</v>
      </c>
      <c r="B50" s="10">
        <v>-538692498</v>
      </c>
      <c r="C50" s="8"/>
      <c r="O50" s="12">
        <f>B50</f>
        <v>-538692498</v>
      </c>
      <c r="P50" s="12">
        <f t="shared" si="6"/>
        <v>0</v>
      </c>
    </row>
    <row r="51" spans="1:16" x14ac:dyDescent="0.2">
      <c r="A51" s="9" t="s">
        <v>37</v>
      </c>
      <c r="B51" s="10">
        <v>45641</v>
      </c>
      <c r="C51" s="8"/>
      <c r="J51" s="12">
        <f>B51</f>
        <v>45641</v>
      </c>
      <c r="P51" s="12">
        <f t="shared" si="6"/>
        <v>0</v>
      </c>
    </row>
    <row r="52" spans="1:16" x14ac:dyDescent="0.2">
      <c r="A52" s="9" t="s">
        <v>38</v>
      </c>
      <c r="B52" s="10">
        <v>35762151</v>
      </c>
      <c r="C52" s="8"/>
      <c r="J52" s="12">
        <f t="shared" ref="J52:J54" si="7">B52</f>
        <v>35762151</v>
      </c>
      <c r="P52" s="12">
        <f t="shared" si="6"/>
        <v>0</v>
      </c>
    </row>
    <row r="53" spans="1:16" x14ac:dyDescent="0.2">
      <c r="A53" s="9" t="s">
        <v>39</v>
      </c>
      <c r="B53" s="10">
        <v>6199928</v>
      </c>
      <c r="C53" s="8"/>
      <c r="J53" s="12">
        <f t="shared" si="7"/>
        <v>6199928</v>
      </c>
      <c r="P53" s="12">
        <f t="shared" si="6"/>
        <v>0</v>
      </c>
    </row>
    <row r="54" spans="1:16" x14ac:dyDescent="0.2">
      <c r="A54" s="9" t="s">
        <v>40</v>
      </c>
      <c r="B54" s="10">
        <v>551789968</v>
      </c>
      <c r="C54" s="8"/>
      <c r="J54" s="12">
        <f t="shared" si="7"/>
        <v>551789968</v>
      </c>
      <c r="P54" s="12">
        <f t="shared" si="6"/>
        <v>0</v>
      </c>
    </row>
    <row r="55" spans="1:16" x14ac:dyDescent="0.2">
      <c r="A55" s="9" t="s">
        <v>41</v>
      </c>
      <c r="B55" s="10">
        <v>96373081</v>
      </c>
      <c r="C55" s="8"/>
      <c r="K55" s="12">
        <f>B55</f>
        <v>96373081</v>
      </c>
      <c r="P55" s="12">
        <f t="shared" si="6"/>
        <v>0</v>
      </c>
    </row>
    <row r="56" spans="1:16" x14ac:dyDescent="0.2">
      <c r="A56" s="9" t="s">
        <v>42</v>
      </c>
      <c r="B56" s="10">
        <v>16597206</v>
      </c>
      <c r="C56" s="8"/>
      <c r="K56" s="12">
        <f t="shared" ref="K56" si="8">B56</f>
        <v>16597206</v>
      </c>
      <c r="P56" s="12">
        <f t="shared" si="6"/>
        <v>0</v>
      </c>
    </row>
    <row r="57" spans="1:16" x14ac:dyDescent="0.2">
      <c r="A57" s="9" t="s">
        <v>43</v>
      </c>
      <c r="B57" s="10">
        <v>12267168</v>
      </c>
      <c r="C57" s="14"/>
      <c r="D57" s="11"/>
      <c r="E57" s="11"/>
      <c r="F57" s="11"/>
      <c r="G57" s="11"/>
      <c r="H57" s="11"/>
      <c r="I57" s="11"/>
      <c r="J57" s="11"/>
      <c r="K57" s="15"/>
      <c r="L57" s="11"/>
      <c r="M57" s="15">
        <f>B57</f>
        <v>12267168</v>
      </c>
      <c r="N57" s="11"/>
      <c r="O57" s="11"/>
      <c r="P57" s="12">
        <f t="shared" si="6"/>
        <v>0</v>
      </c>
    </row>
    <row r="58" spans="1:16" x14ac:dyDescent="0.2">
      <c r="B58" s="16"/>
      <c r="C58" s="12">
        <f t="shared" ref="C58:O58" si="9">SUM(C9:C57)</f>
        <v>0</v>
      </c>
      <c r="D58" s="12">
        <f t="shared" si="9"/>
        <v>-17406902</v>
      </c>
      <c r="E58" s="12">
        <f t="shared" si="9"/>
        <v>-5019790</v>
      </c>
      <c r="F58" s="12">
        <f t="shared" si="9"/>
        <v>-153163051</v>
      </c>
      <c r="G58" s="12">
        <f t="shared" si="9"/>
        <v>-75405154</v>
      </c>
      <c r="H58" s="12">
        <f t="shared" si="9"/>
        <v>-152855273</v>
      </c>
      <c r="I58" s="12">
        <f t="shared" si="9"/>
        <v>10539</v>
      </c>
      <c r="J58" s="12">
        <f t="shared" si="9"/>
        <v>593797688</v>
      </c>
      <c r="K58" s="12">
        <f t="shared" si="9"/>
        <v>112970287</v>
      </c>
      <c r="L58" s="12">
        <f t="shared" si="9"/>
        <v>211427099</v>
      </c>
      <c r="M58" s="12">
        <f t="shared" si="9"/>
        <v>12267168</v>
      </c>
      <c r="N58" s="12">
        <f t="shared" si="9"/>
        <v>-23076923</v>
      </c>
      <c r="O58" s="12">
        <f t="shared" si="9"/>
        <v>-538692498</v>
      </c>
    </row>
    <row r="59" spans="1:16" x14ac:dyDescent="0.2">
      <c r="B59" s="16"/>
    </row>
    <row r="60" spans="1:16" x14ac:dyDescent="0.2">
      <c r="A60" s="17" t="s">
        <v>66</v>
      </c>
      <c r="B60" s="16"/>
    </row>
    <row r="61" spans="1:16" x14ac:dyDescent="0.2">
      <c r="A61" s="1" t="s">
        <v>46</v>
      </c>
      <c r="B61" s="12">
        <f>SUM(B15:B25,B36:B45,B32:B33)</f>
        <v>-41241866</v>
      </c>
    </row>
    <row r="62" spans="1:16" x14ac:dyDescent="0.2">
      <c r="A62" s="1" t="s">
        <v>44</v>
      </c>
      <c r="B62" s="8">
        <f>SUM(B9,B27:B31,B51:B53,B55:B56,B47:B49)</f>
        <v>-29596764</v>
      </c>
    </row>
    <row r="63" spans="1:16" x14ac:dyDescent="0.2">
      <c r="A63" s="1" t="s">
        <v>70</v>
      </c>
      <c r="B63" s="12">
        <f>SUM(B50,B54,B26)</f>
        <v>6211186</v>
      </c>
    </row>
    <row r="64" spans="1:16" x14ac:dyDescent="0.2">
      <c r="A64" s="1" t="s">
        <v>45</v>
      </c>
      <c r="B64" s="12">
        <f>B35</f>
        <v>-23076923</v>
      </c>
    </row>
    <row r="65" spans="1:2" x14ac:dyDescent="0.2">
      <c r="A65" s="1" t="s">
        <v>47</v>
      </c>
      <c r="B65" s="12">
        <f>-B9</f>
        <v>53719379</v>
      </c>
    </row>
    <row r="66" spans="1:2" x14ac:dyDescent="0.2">
      <c r="A66" s="1" t="s">
        <v>51</v>
      </c>
      <c r="B66" s="12">
        <f>SUM(B12:B14)</f>
        <v>-1161823</v>
      </c>
    </row>
  </sheetData>
  <mergeCells count="5">
    <mergeCell ref="A1:B1"/>
    <mergeCell ref="A3:B3"/>
    <mergeCell ref="C6:O6"/>
    <mergeCell ref="C1:P1"/>
    <mergeCell ref="C3:P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workbookViewId="0">
      <pane xSplit="2" ySplit="7" topLeftCell="C29" activePane="bottomRight" state="frozen"/>
      <selection pane="topRight" activeCell="C1" sqref="C1"/>
      <selection pane="bottomLeft" activeCell="A8" sqref="A8"/>
      <selection pane="bottomRight" activeCell="A50" sqref="A50"/>
    </sheetView>
  </sheetViews>
  <sheetFormatPr defaultRowHeight="12.75" x14ac:dyDescent="0.2"/>
  <cols>
    <col min="1" max="1" width="58" style="7" bestFit="1" customWidth="1"/>
    <col min="2" max="2" width="16" style="7" bestFit="1" customWidth="1"/>
    <col min="3" max="3" width="11.85546875" style="7" bestFit="1" customWidth="1"/>
    <col min="4" max="4" width="16.85546875" style="7" bestFit="1" customWidth="1"/>
    <col min="5" max="5" width="18.42578125" style="7" bestFit="1" customWidth="1"/>
    <col min="6" max="6" width="12.85546875" style="7" bestFit="1" customWidth="1"/>
    <col min="7" max="7" width="12.140625" style="7" bestFit="1" customWidth="1"/>
    <col min="8" max="8" width="16.42578125" style="7" bestFit="1" customWidth="1"/>
    <col min="9" max="9" width="13.140625" style="7" bestFit="1" customWidth="1"/>
    <col min="10" max="10" width="12.28515625" style="7" bestFit="1" customWidth="1"/>
    <col min="11" max="11" width="11.28515625" style="7" bestFit="1" customWidth="1"/>
    <col min="12" max="12" width="12.28515625" style="7" bestFit="1" customWidth="1"/>
    <col min="13" max="13" width="18.28515625" style="7" bestFit="1" customWidth="1"/>
    <col min="14" max="14" width="11.85546875" style="7" bestFit="1" customWidth="1"/>
    <col min="15" max="15" width="19.5703125" style="7" bestFit="1" customWidth="1"/>
    <col min="16" max="16384" width="9.140625" style="7"/>
  </cols>
  <sheetData>
    <row r="1" spans="1:16" customFormat="1" ht="15.75" x14ac:dyDescent="0.25">
      <c r="A1" s="34"/>
      <c r="B1" s="34"/>
      <c r="C1" s="34" t="s">
        <v>50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customFormat="1" ht="15" x14ac:dyDescent="0.25">
      <c r="A2" s="6"/>
      <c r="B2" s="6"/>
      <c r="C2" s="6"/>
    </row>
    <row r="3" spans="1:16" customFormat="1" ht="15.75" x14ac:dyDescent="0.25">
      <c r="A3" s="35"/>
      <c r="B3" s="35"/>
      <c r="C3" s="34" t="s">
        <v>65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customFormat="1" ht="15" x14ac:dyDescent="0.25"/>
    <row r="5" spans="1:16" customFormat="1" ht="15" x14ac:dyDescent="0.25"/>
    <row r="6" spans="1:16" x14ac:dyDescent="0.2">
      <c r="B6" s="4" t="s">
        <v>48</v>
      </c>
      <c r="C6" s="36" t="s">
        <v>64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7" spans="1:16" ht="25.5" x14ac:dyDescent="0.2">
      <c r="A7" s="18" t="s">
        <v>67</v>
      </c>
      <c r="B7" s="5" t="s">
        <v>68</v>
      </c>
      <c r="C7" s="19" t="s">
        <v>47</v>
      </c>
      <c r="D7" s="19" t="s">
        <v>52</v>
      </c>
      <c r="E7" s="20" t="s">
        <v>56</v>
      </c>
      <c r="F7" s="21" t="s">
        <v>55</v>
      </c>
      <c r="G7" s="20" t="s">
        <v>54</v>
      </c>
      <c r="H7" s="21" t="s">
        <v>53</v>
      </c>
      <c r="I7" s="19" t="s">
        <v>57</v>
      </c>
      <c r="J7" s="19" t="s">
        <v>58</v>
      </c>
      <c r="K7" s="19" t="s">
        <v>59</v>
      </c>
      <c r="L7" s="19" t="s">
        <v>60</v>
      </c>
      <c r="M7" s="19" t="s">
        <v>61</v>
      </c>
      <c r="N7" s="19" t="s">
        <v>62</v>
      </c>
      <c r="O7" s="19" t="s">
        <v>63</v>
      </c>
      <c r="P7" s="11"/>
    </row>
    <row r="8" spans="1:16" x14ac:dyDescent="0.2">
      <c r="B8" s="4"/>
    </row>
    <row r="9" spans="1:16" x14ac:dyDescent="0.2">
      <c r="A9" s="9" t="s">
        <v>0</v>
      </c>
      <c r="B9" s="10">
        <v>-35412093</v>
      </c>
      <c r="C9" s="8">
        <f>B9</f>
        <v>-35412093</v>
      </c>
      <c r="P9" s="12">
        <f t="shared" ref="P9:P40" si="0">B9-SUM(C9:O9)</f>
        <v>0</v>
      </c>
    </row>
    <row r="10" spans="1:16" x14ac:dyDescent="0.2">
      <c r="A10" s="9" t="s">
        <v>1</v>
      </c>
      <c r="B10" s="10">
        <v>-15886928</v>
      </c>
      <c r="C10" s="8"/>
      <c r="D10" s="12">
        <f>B10</f>
        <v>-15886928</v>
      </c>
      <c r="P10" s="12">
        <f t="shared" si="0"/>
        <v>0</v>
      </c>
    </row>
    <row r="11" spans="1:16" x14ac:dyDescent="0.2">
      <c r="A11" s="9" t="s">
        <v>2</v>
      </c>
      <c r="B11" s="10">
        <v>2837256</v>
      </c>
      <c r="C11" s="8"/>
      <c r="D11" s="12">
        <f>B11</f>
        <v>2837256</v>
      </c>
      <c r="P11" s="12">
        <f t="shared" si="0"/>
        <v>0</v>
      </c>
    </row>
    <row r="12" spans="1:16" x14ac:dyDescent="0.2">
      <c r="A12" s="9" t="s">
        <v>3</v>
      </c>
      <c r="B12" s="10">
        <v>0</v>
      </c>
      <c r="C12" s="8"/>
      <c r="D12" s="12">
        <f>B12</f>
        <v>0</v>
      </c>
      <c r="P12" s="12">
        <f t="shared" si="0"/>
        <v>0</v>
      </c>
    </row>
    <row r="13" spans="1:16" x14ac:dyDescent="0.2">
      <c r="A13" s="9" t="s">
        <v>4</v>
      </c>
      <c r="B13" s="10">
        <v>0</v>
      </c>
      <c r="C13" s="8"/>
      <c r="D13" s="12">
        <f>B13</f>
        <v>0</v>
      </c>
      <c r="P13" s="12">
        <f t="shared" si="0"/>
        <v>0</v>
      </c>
    </row>
    <row r="14" spans="1:16" x14ac:dyDescent="0.2">
      <c r="A14" s="9" t="s">
        <v>5</v>
      </c>
      <c r="B14" s="10">
        <v>0</v>
      </c>
      <c r="C14" s="8"/>
      <c r="D14" s="12">
        <f>B14</f>
        <v>0</v>
      </c>
      <c r="P14" s="12">
        <f t="shared" si="0"/>
        <v>0</v>
      </c>
    </row>
    <row r="15" spans="1:16" x14ac:dyDescent="0.2">
      <c r="A15" s="9" t="s">
        <v>6</v>
      </c>
      <c r="B15" s="10">
        <v>-4016500</v>
      </c>
      <c r="C15" s="8"/>
      <c r="E15" s="12">
        <f>B15</f>
        <v>-4016500</v>
      </c>
      <c r="P15" s="12">
        <f t="shared" si="0"/>
        <v>0</v>
      </c>
    </row>
    <row r="16" spans="1:16" x14ac:dyDescent="0.2">
      <c r="A16" s="9" t="s">
        <v>7</v>
      </c>
      <c r="B16" s="10">
        <v>-15897</v>
      </c>
      <c r="C16" s="8"/>
      <c r="E16" s="12">
        <f>B16</f>
        <v>-15897</v>
      </c>
      <c r="P16" s="12">
        <f t="shared" si="0"/>
        <v>0</v>
      </c>
    </row>
    <row r="17" spans="1:16" x14ac:dyDescent="0.2">
      <c r="A17" s="9" t="s">
        <v>8</v>
      </c>
      <c r="B17" s="10">
        <v>-95435072</v>
      </c>
      <c r="C17" s="8"/>
      <c r="F17" s="12">
        <f>B17</f>
        <v>-95435072</v>
      </c>
      <c r="P17" s="12">
        <f t="shared" si="0"/>
        <v>0</v>
      </c>
    </row>
    <row r="18" spans="1:16" x14ac:dyDescent="0.2">
      <c r="A18" s="9" t="s">
        <v>9</v>
      </c>
      <c r="B18" s="10">
        <v>-6873321</v>
      </c>
      <c r="C18" s="8"/>
      <c r="F18" s="12">
        <f t="shared" ref="F18:F21" si="1">B18</f>
        <v>-6873321</v>
      </c>
      <c r="P18" s="12">
        <f t="shared" si="0"/>
        <v>0</v>
      </c>
    </row>
    <row r="19" spans="1:16" x14ac:dyDescent="0.2">
      <c r="A19" s="9" t="s">
        <v>10</v>
      </c>
      <c r="B19" s="10">
        <v>-3408881</v>
      </c>
      <c r="C19" s="8"/>
      <c r="F19" s="12">
        <f t="shared" si="1"/>
        <v>-3408881</v>
      </c>
      <c r="P19" s="12">
        <f t="shared" si="0"/>
        <v>0</v>
      </c>
    </row>
    <row r="20" spans="1:16" x14ac:dyDescent="0.2">
      <c r="A20" s="9" t="s">
        <v>11</v>
      </c>
      <c r="B20" s="10">
        <v>655164</v>
      </c>
      <c r="C20" s="8"/>
      <c r="F20" s="12">
        <f t="shared" si="1"/>
        <v>655164</v>
      </c>
      <c r="P20" s="12">
        <f t="shared" si="0"/>
        <v>0</v>
      </c>
    </row>
    <row r="21" spans="1:16" x14ac:dyDescent="0.2">
      <c r="A21" s="9" t="s">
        <v>12</v>
      </c>
      <c r="B21" s="10">
        <v>304572</v>
      </c>
      <c r="C21" s="8"/>
      <c r="F21" s="12">
        <f t="shared" si="1"/>
        <v>304572</v>
      </c>
      <c r="P21" s="12">
        <f t="shared" si="0"/>
        <v>0</v>
      </c>
    </row>
    <row r="22" spans="1:16" x14ac:dyDescent="0.2">
      <c r="A22" s="9" t="s">
        <v>13</v>
      </c>
      <c r="B22" s="10">
        <v>-1079825</v>
      </c>
      <c r="C22" s="8"/>
      <c r="G22" s="12">
        <f>B22</f>
        <v>-1079825</v>
      </c>
      <c r="P22" s="12">
        <f t="shared" si="0"/>
        <v>0</v>
      </c>
    </row>
    <row r="23" spans="1:16" x14ac:dyDescent="0.2">
      <c r="A23" s="23" t="s">
        <v>71</v>
      </c>
      <c r="B23" s="10">
        <v>-58469139</v>
      </c>
      <c r="C23" s="8"/>
      <c r="G23" s="12">
        <f>B23</f>
        <v>-58469139</v>
      </c>
      <c r="P23" s="12">
        <f t="shared" si="0"/>
        <v>0</v>
      </c>
    </row>
    <row r="24" spans="1:16" x14ac:dyDescent="0.2">
      <c r="A24" s="9" t="s">
        <v>14</v>
      </c>
      <c r="B24" s="10">
        <v>-18278341</v>
      </c>
      <c r="C24" s="8"/>
      <c r="F24" s="12">
        <f t="shared" ref="F24" si="2">B24</f>
        <v>-18278341</v>
      </c>
      <c r="P24" s="12">
        <f t="shared" si="0"/>
        <v>0</v>
      </c>
    </row>
    <row r="25" spans="1:16" x14ac:dyDescent="0.2">
      <c r="A25" s="26" t="s">
        <v>72</v>
      </c>
      <c r="B25" s="10">
        <v>-1023995</v>
      </c>
      <c r="C25" s="8"/>
      <c r="G25" s="12">
        <f>B25</f>
        <v>-1023995</v>
      </c>
      <c r="P25" s="12">
        <f t="shared" si="0"/>
        <v>0</v>
      </c>
    </row>
    <row r="26" spans="1:16" x14ac:dyDescent="0.2">
      <c r="A26" s="9" t="s">
        <v>15</v>
      </c>
      <c r="B26" s="10">
        <v>-5531752</v>
      </c>
      <c r="C26" s="8"/>
      <c r="H26" s="12">
        <f>B26</f>
        <v>-5531752</v>
      </c>
      <c r="P26" s="12">
        <f t="shared" si="0"/>
        <v>0</v>
      </c>
    </row>
    <row r="27" spans="1:16" x14ac:dyDescent="0.2">
      <c r="A27" s="9" t="s">
        <v>16</v>
      </c>
      <c r="B27" s="10">
        <v>-6932598</v>
      </c>
      <c r="C27" s="8"/>
      <c r="H27" s="12">
        <f t="shared" ref="H27:H31" si="3">B27</f>
        <v>-6932598</v>
      </c>
      <c r="P27" s="12">
        <f t="shared" si="0"/>
        <v>0</v>
      </c>
    </row>
    <row r="28" spans="1:16" x14ac:dyDescent="0.2">
      <c r="A28" s="9" t="s">
        <v>17</v>
      </c>
      <c r="B28" s="10">
        <v>-637207</v>
      </c>
      <c r="C28" s="8"/>
      <c r="H28" s="12">
        <f t="shared" si="3"/>
        <v>-637207</v>
      </c>
      <c r="P28" s="12">
        <f t="shared" si="0"/>
        <v>0</v>
      </c>
    </row>
    <row r="29" spans="1:16" x14ac:dyDescent="0.2">
      <c r="A29" s="9" t="s">
        <v>18</v>
      </c>
      <c r="B29" s="10">
        <v>-23488455</v>
      </c>
      <c r="C29" s="8"/>
      <c r="H29" s="12">
        <f t="shared" si="3"/>
        <v>-23488455</v>
      </c>
      <c r="P29" s="12">
        <f t="shared" si="0"/>
        <v>0</v>
      </c>
    </row>
    <row r="30" spans="1:16" x14ac:dyDescent="0.2">
      <c r="A30" s="9" t="s">
        <v>19</v>
      </c>
      <c r="B30" s="10">
        <v>-76967803</v>
      </c>
      <c r="C30" s="8"/>
      <c r="H30" s="12">
        <f t="shared" si="3"/>
        <v>-76967803</v>
      </c>
      <c r="P30" s="12">
        <f t="shared" si="0"/>
        <v>0</v>
      </c>
    </row>
    <row r="31" spans="1:16" x14ac:dyDescent="0.2">
      <c r="A31" s="9" t="s">
        <v>20</v>
      </c>
      <c r="B31" s="10">
        <v>-9230824</v>
      </c>
      <c r="C31" s="8"/>
      <c r="H31" s="12">
        <f t="shared" si="3"/>
        <v>-9230824</v>
      </c>
      <c r="P31" s="12">
        <f t="shared" si="0"/>
        <v>0</v>
      </c>
    </row>
    <row r="32" spans="1:16" x14ac:dyDescent="0.2">
      <c r="A32" s="9" t="s">
        <v>21</v>
      </c>
      <c r="B32" s="10">
        <v>-226548</v>
      </c>
      <c r="C32" s="8"/>
      <c r="D32" s="2"/>
      <c r="E32" s="3"/>
      <c r="F32" s="3"/>
      <c r="G32" s="12"/>
      <c r="I32" s="12">
        <f>B32</f>
        <v>-226548</v>
      </c>
      <c r="P32" s="12">
        <f t="shared" si="0"/>
        <v>0</v>
      </c>
    </row>
    <row r="33" spans="1:16" x14ac:dyDescent="0.2">
      <c r="A33" s="9" t="s">
        <v>22</v>
      </c>
      <c r="B33" s="10">
        <v>287038</v>
      </c>
      <c r="C33" s="8"/>
      <c r="D33" s="12"/>
      <c r="E33" s="12"/>
      <c r="F33" s="12"/>
      <c r="G33" s="12"/>
      <c r="I33" s="12">
        <f t="shared" ref="I33" si="4">B33</f>
        <v>287038</v>
      </c>
      <c r="P33" s="12">
        <f t="shared" si="0"/>
        <v>0</v>
      </c>
    </row>
    <row r="34" spans="1:16" x14ac:dyDescent="0.2">
      <c r="A34" s="9" t="s">
        <v>23</v>
      </c>
      <c r="B34" s="10">
        <v>-52024</v>
      </c>
      <c r="C34" s="8"/>
      <c r="D34" s="8"/>
      <c r="E34" s="8"/>
      <c r="F34" s="8"/>
      <c r="G34" s="12"/>
      <c r="I34" s="12">
        <f>B34</f>
        <v>-52024</v>
      </c>
      <c r="P34" s="12">
        <f t="shared" si="0"/>
        <v>0</v>
      </c>
    </row>
    <row r="35" spans="1:16" x14ac:dyDescent="0.2">
      <c r="A35" s="9" t="s">
        <v>24</v>
      </c>
      <c r="B35" s="10">
        <v>-18537692</v>
      </c>
      <c r="C35" s="8"/>
      <c r="D35" s="8"/>
      <c r="E35" s="8"/>
      <c r="F35" s="8"/>
      <c r="N35" s="12">
        <f>B35</f>
        <v>-18537692</v>
      </c>
      <c r="P35" s="12">
        <f t="shared" si="0"/>
        <v>0</v>
      </c>
    </row>
    <row r="36" spans="1:16" x14ac:dyDescent="0.2">
      <c r="A36" s="9" t="s">
        <v>25</v>
      </c>
      <c r="B36" s="10">
        <v>7862498</v>
      </c>
      <c r="C36" s="8"/>
      <c r="D36" s="8"/>
      <c r="E36" s="8"/>
      <c r="F36" s="8"/>
      <c r="L36" s="12">
        <f t="shared" ref="L36:L49" si="5">B36</f>
        <v>7862498</v>
      </c>
      <c r="P36" s="12">
        <f t="shared" si="0"/>
        <v>0</v>
      </c>
    </row>
    <row r="37" spans="1:16" x14ac:dyDescent="0.2">
      <c r="A37" s="9" t="s">
        <v>26</v>
      </c>
      <c r="B37" s="10">
        <v>63978475</v>
      </c>
      <c r="C37" s="8"/>
      <c r="D37" s="8"/>
      <c r="E37" s="8"/>
      <c r="F37" s="8"/>
      <c r="L37" s="12">
        <f t="shared" si="5"/>
        <v>63978475</v>
      </c>
      <c r="P37" s="12">
        <f t="shared" si="0"/>
        <v>0</v>
      </c>
    </row>
    <row r="38" spans="1:16" x14ac:dyDescent="0.2">
      <c r="A38" s="9" t="s">
        <v>27</v>
      </c>
      <c r="B38" s="10">
        <v>6862009</v>
      </c>
      <c r="C38" s="8"/>
      <c r="D38" s="8"/>
      <c r="E38" s="8"/>
      <c r="F38" s="8"/>
      <c r="L38" s="12">
        <f t="shared" si="5"/>
        <v>6862009</v>
      </c>
      <c r="P38" s="12">
        <f t="shared" si="0"/>
        <v>0</v>
      </c>
    </row>
    <row r="39" spans="1:16" x14ac:dyDescent="0.2">
      <c r="A39" s="9" t="s">
        <v>28</v>
      </c>
      <c r="B39" s="10">
        <v>3705434</v>
      </c>
      <c r="C39" s="8"/>
      <c r="D39" s="8"/>
      <c r="E39" s="8"/>
      <c r="F39" s="8"/>
      <c r="L39" s="12">
        <f t="shared" si="5"/>
        <v>3705434</v>
      </c>
      <c r="P39" s="12">
        <f t="shared" si="0"/>
        <v>0</v>
      </c>
    </row>
    <row r="40" spans="1:16" x14ac:dyDescent="0.2">
      <c r="A40" s="9" t="s">
        <v>29</v>
      </c>
      <c r="B40" s="10">
        <v>16354193</v>
      </c>
      <c r="C40" s="8"/>
      <c r="D40" s="8"/>
      <c r="E40" s="8"/>
      <c r="F40" s="8"/>
      <c r="L40" s="12">
        <f t="shared" si="5"/>
        <v>16354193</v>
      </c>
      <c r="P40" s="12">
        <f t="shared" si="0"/>
        <v>0</v>
      </c>
    </row>
    <row r="41" spans="1:16" x14ac:dyDescent="0.2">
      <c r="A41" s="29" t="s">
        <v>73</v>
      </c>
      <c r="B41" s="10">
        <v>22869567</v>
      </c>
      <c r="C41" s="8"/>
      <c r="L41" s="12">
        <f t="shared" si="5"/>
        <v>22869567</v>
      </c>
      <c r="P41" s="12">
        <f t="shared" ref="P41:P57" si="6">B41-SUM(C41:O41)</f>
        <v>0</v>
      </c>
    </row>
    <row r="42" spans="1:16" x14ac:dyDescent="0.2">
      <c r="A42" s="29" t="s">
        <v>74</v>
      </c>
      <c r="B42" s="10">
        <v>14495612</v>
      </c>
      <c r="C42" s="8"/>
      <c r="L42" s="12">
        <f t="shared" si="5"/>
        <v>14495612</v>
      </c>
      <c r="P42" s="12">
        <f t="shared" si="6"/>
        <v>0</v>
      </c>
    </row>
    <row r="43" spans="1:16" x14ac:dyDescent="0.2">
      <c r="A43" s="9" t="s">
        <v>30</v>
      </c>
      <c r="B43" s="10">
        <v>17108811</v>
      </c>
      <c r="C43" s="8"/>
      <c r="D43" s="13"/>
      <c r="E43" s="13"/>
      <c r="F43" s="13"/>
      <c r="L43" s="12">
        <f t="shared" si="5"/>
        <v>17108811</v>
      </c>
      <c r="P43" s="12">
        <f t="shared" si="6"/>
        <v>0</v>
      </c>
    </row>
    <row r="44" spans="1:16" x14ac:dyDescent="0.2">
      <c r="A44" s="9" t="s">
        <v>31</v>
      </c>
      <c r="B44" s="10">
        <v>1093068</v>
      </c>
      <c r="C44" s="8"/>
      <c r="L44" s="12">
        <f t="shared" si="5"/>
        <v>1093068</v>
      </c>
      <c r="P44" s="12">
        <f t="shared" si="6"/>
        <v>0</v>
      </c>
    </row>
    <row r="45" spans="1:16" x14ac:dyDescent="0.2">
      <c r="A45" s="9" t="s">
        <v>32</v>
      </c>
      <c r="B45" s="10">
        <v>121489</v>
      </c>
      <c r="C45" s="8"/>
      <c r="L45" s="12">
        <f t="shared" si="5"/>
        <v>121489</v>
      </c>
      <c r="P45" s="12">
        <f t="shared" si="6"/>
        <v>0</v>
      </c>
    </row>
    <row r="46" spans="1:16" x14ac:dyDescent="0.2">
      <c r="A46" s="9" t="s">
        <v>33</v>
      </c>
      <c r="B46" s="10">
        <v>3247480</v>
      </c>
      <c r="C46" s="8"/>
      <c r="L46" s="12">
        <f t="shared" si="5"/>
        <v>3247480</v>
      </c>
      <c r="P46" s="12">
        <f t="shared" si="6"/>
        <v>0</v>
      </c>
    </row>
    <row r="47" spans="1:16" x14ac:dyDescent="0.2">
      <c r="A47" s="9" t="s">
        <v>34</v>
      </c>
      <c r="B47" s="10">
        <v>3083972</v>
      </c>
      <c r="C47" s="8"/>
      <c r="L47" s="12">
        <f t="shared" si="5"/>
        <v>3083972</v>
      </c>
      <c r="P47" s="12">
        <f t="shared" si="6"/>
        <v>0</v>
      </c>
    </row>
    <row r="48" spans="1:16" x14ac:dyDescent="0.2">
      <c r="A48" s="9" t="s">
        <v>35</v>
      </c>
      <c r="B48" s="10">
        <v>-1155014</v>
      </c>
      <c r="C48" s="8"/>
      <c r="L48" s="12">
        <f t="shared" si="5"/>
        <v>-1155014</v>
      </c>
      <c r="P48" s="12">
        <f t="shared" si="6"/>
        <v>0</v>
      </c>
    </row>
    <row r="49" spans="1:16" x14ac:dyDescent="0.2">
      <c r="A49" s="9" t="s">
        <v>36</v>
      </c>
      <c r="B49" s="10">
        <v>10211794</v>
      </c>
      <c r="C49" s="8"/>
      <c r="L49" s="12">
        <f t="shared" si="5"/>
        <v>10211794</v>
      </c>
      <c r="M49" s="12"/>
      <c r="P49" s="12">
        <f t="shared" si="6"/>
        <v>0</v>
      </c>
    </row>
    <row r="50" spans="1:16" x14ac:dyDescent="0.2">
      <c r="A50" s="32" t="s">
        <v>75</v>
      </c>
      <c r="B50" s="10">
        <v>-432731684</v>
      </c>
      <c r="C50" s="8"/>
      <c r="O50" s="12">
        <f>B50</f>
        <v>-432731684</v>
      </c>
      <c r="P50" s="12">
        <f t="shared" si="6"/>
        <v>0</v>
      </c>
    </row>
    <row r="51" spans="1:16" x14ac:dyDescent="0.2">
      <c r="A51" s="9" t="s">
        <v>37</v>
      </c>
      <c r="B51" s="10">
        <v>36664</v>
      </c>
      <c r="C51" s="8"/>
      <c r="J51" s="12">
        <f>B51</f>
        <v>36664</v>
      </c>
      <c r="P51" s="12">
        <f t="shared" si="6"/>
        <v>0</v>
      </c>
    </row>
    <row r="52" spans="1:16" x14ac:dyDescent="0.2">
      <c r="A52" s="9" t="s">
        <v>38</v>
      </c>
      <c r="B52" s="10">
        <v>28727736</v>
      </c>
      <c r="C52" s="8"/>
      <c r="J52" s="12">
        <f t="shared" ref="J52:J54" si="7">B52</f>
        <v>28727736</v>
      </c>
      <c r="P52" s="12">
        <f t="shared" si="6"/>
        <v>0</v>
      </c>
    </row>
    <row r="53" spans="1:16" x14ac:dyDescent="0.2">
      <c r="A53" s="9" t="s">
        <v>39</v>
      </c>
      <c r="B53" s="10">
        <v>4980402</v>
      </c>
      <c r="C53" s="8"/>
      <c r="J53" s="12">
        <f t="shared" si="7"/>
        <v>4980402</v>
      </c>
      <c r="P53" s="12">
        <f t="shared" si="6"/>
        <v>0</v>
      </c>
    </row>
    <row r="54" spans="1:16" x14ac:dyDescent="0.2">
      <c r="A54" s="9" t="s">
        <v>40</v>
      </c>
      <c r="B54" s="10">
        <v>443252881</v>
      </c>
      <c r="C54" s="8"/>
      <c r="J54" s="12">
        <f t="shared" si="7"/>
        <v>443252881</v>
      </c>
      <c r="P54" s="12">
        <f t="shared" si="6"/>
        <v>0</v>
      </c>
    </row>
    <row r="55" spans="1:16" x14ac:dyDescent="0.2">
      <c r="A55" s="9" t="s">
        <v>41</v>
      </c>
      <c r="B55" s="10">
        <v>77416496</v>
      </c>
      <c r="C55" s="8"/>
      <c r="K55" s="12">
        <f>B55</f>
        <v>77416496</v>
      </c>
      <c r="P55" s="12">
        <f t="shared" si="6"/>
        <v>0</v>
      </c>
    </row>
    <row r="56" spans="1:16" x14ac:dyDescent="0.2">
      <c r="A56" s="9" t="s">
        <v>42</v>
      </c>
      <c r="B56" s="10">
        <v>13332536</v>
      </c>
      <c r="C56" s="8"/>
      <c r="K56" s="12">
        <f t="shared" ref="K56" si="8">B56</f>
        <v>13332536</v>
      </c>
      <c r="P56" s="12">
        <f t="shared" si="6"/>
        <v>0</v>
      </c>
    </row>
    <row r="57" spans="1:16" x14ac:dyDescent="0.2">
      <c r="A57" s="9" t="s">
        <v>43</v>
      </c>
      <c r="B57" s="10">
        <v>9854216</v>
      </c>
      <c r="C57" s="14"/>
      <c r="D57" s="11"/>
      <c r="E57" s="11"/>
      <c r="F57" s="11"/>
      <c r="G57" s="11"/>
      <c r="H57" s="11"/>
      <c r="I57" s="11"/>
      <c r="J57" s="11"/>
      <c r="K57" s="15"/>
      <c r="L57" s="11"/>
      <c r="M57" s="15">
        <f>B57</f>
        <v>9854216</v>
      </c>
      <c r="N57" s="11"/>
      <c r="O57" s="11"/>
      <c r="P57" s="12">
        <f t="shared" si="6"/>
        <v>0</v>
      </c>
    </row>
    <row r="58" spans="1:16" x14ac:dyDescent="0.2">
      <c r="B58" s="16"/>
      <c r="C58" s="12">
        <f t="shared" ref="C58:O58" si="9">SUM(C9:C57)</f>
        <v>-35412093</v>
      </c>
      <c r="D58" s="12">
        <f t="shared" si="9"/>
        <v>-13049672</v>
      </c>
      <c r="E58" s="12">
        <f t="shared" si="9"/>
        <v>-4032397</v>
      </c>
      <c r="F58" s="12">
        <f t="shared" si="9"/>
        <v>-123035879</v>
      </c>
      <c r="G58" s="12">
        <f t="shared" si="9"/>
        <v>-60572959</v>
      </c>
      <c r="H58" s="12">
        <f t="shared" si="9"/>
        <v>-122788639</v>
      </c>
      <c r="I58" s="12">
        <f t="shared" si="9"/>
        <v>8466</v>
      </c>
      <c r="J58" s="12">
        <f t="shared" si="9"/>
        <v>476997683</v>
      </c>
      <c r="K58" s="12">
        <f t="shared" si="9"/>
        <v>90749032</v>
      </c>
      <c r="L58" s="12">
        <f t="shared" si="9"/>
        <v>169839388</v>
      </c>
      <c r="M58" s="12">
        <f t="shared" si="9"/>
        <v>9854216</v>
      </c>
      <c r="N58" s="12">
        <f t="shared" si="9"/>
        <v>-18537692</v>
      </c>
      <c r="O58" s="12">
        <f t="shared" si="9"/>
        <v>-432731684</v>
      </c>
    </row>
    <row r="59" spans="1:16" x14ac:dyDescent="0.2">
      <c r="B59" s="16"/>
    </row>
    <row r="60" spans="1:16" x14ac:dyDescent="0.2">
      <c r="A60" s="17" t="s">
        <v>66</v>
      </c>
      <c r="B60" s="16"/>
    </row>
    <row r="61" spans="1:16" x14ac:dyDescent="0.2">
      <c r="A61" s="1" t="s">
        <v>46</v>
      </c>
      <c r="B61" s="12">
        <f>SUM(B15:B25,B36:B45,B32:B33)</f>
        <v>-33129589</v>
      </c>
    </row>
    <row r="62" spans="1:16" x14ac:dyDescent="0.2">
      <c r="A62" s="1" t="s">
        <v>44</v>
      </c>
      <c r="B62" s="8">
        <f>SUM(B9,B27:B31,B51:B53,B55:B56,B47:B49)</f>
        <v>-16034394</v>
      </c>
    </row>
    <row r="63" spans="1:16" x14ac:dyDescent="0.2">
      <c r="A63" s="1" t="s">
        <v>70</v>
      </c>
      <c r="B63" s="12">
        <f>SUM(B50,B54,B26)</f>
        <v>4989445</v>
      </c>
    </row>
    <row r="64" spans="1:16" x14ac:dyDescent="0.2">
      <c r="A64" s="1" t="s">
        <v>45</v>
      </c>
      <c r="B64" s="12">
        <f>B35</f>
        <v>-18537692</v>
      </c>
    </row>
  </sheetData>
  <mergeCells count="5">
    <mergeCell ref="A1:B1"/>
    <mergeCell ref="A3:B3"/>
    <mergeCell ref="C6:O6"/>
    <mergeCell ref="C1:P1"/>
    <mergeCell ref="C3:P3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abSelected="1" workbookViewId="0">
      <pane xSplit="2" ySplit="7" topLeftCell="D35" activePane="bottomRight" state="frozen"/>
      <selection pane="topRight" activeCell="C1" sqref="C1"/>
      <selection pane="bottomLeft" activeCell="A8" sqref="A8"/>
      <selection pane="bottomRight" activeCell="A52" sqref="A52"/>
    </sheetView>
  </sheetViews>
  <sheetFormatPr defaultRowHeight="12.75" x14ac:dyDescent="0.2"/>
  <cols>
    <col min="1" max="1" width="58" style="7" bestFit="1" customWidth="1"/>
    <col min="2" max="2" width="16" style="7" bestFit="1" customWidth="1"/>
    <col min="3" max="3" width="11.85546875" style="7" bestFit="1" customWidth="1"/>
    <col min="4" max="4" width="16.85546875" style="7" bestFit="1" customWidth="1"/>
    <col min="5" max="5" width="18.42578125" style="7" bestFit="1" customWidth="1"/>
    <col min="6" max="6" width="12.85546875" style="7" bestFit="1" customWidth="1"/>
    <col min="7" max="7" width="12.140625" style="7" bestFit="1" customWidth="1"/>
    <col min="8" max="8" width="16.42578125" style="7" bestFit="1" customWidth="1"/>
    <col min="9" max="9" width="13.140625" style="7" bestFit="1" customWidth="1"/>
    <col min="10" max="10" width="12.28515625" style="7" bestFit="1" customWidth="1"/>
    <col min="11" max="11" width="11.28515625" style="7" bestFit="1" customWidth="1"/>
    <col min="12" max="12" width="12.28515625" style="7" bestFit="1" customWidth="1"/>
    <col min="13" max="13" width="18.28515625" style="7" bestFit="1" customWidth="1"/>
    <col min="14" max="14" width="11.85546875" style="7" bestFit="1" customWidth="1"/>
    <col min="15" max="15" width="19.5703125" style="7" bestFit="1" customWidth="1"/>
    <col min="16" max="16384" width="9.140625" style="7"/>
  </cols>
  <sheetData>
    <row r="1" spans="1:16" customFormat="1" ht="15.75" x14ac:dyDescent="0.25">
      <c r="A1" s="34"/>
      <c r="B1" s="34"/>
      <c r="C1" s="34" t="s">
        <v>50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customFormat="1" ht="15" x14ac:dyDescent="0.25">
      <c r="A2" s="6"/>
      <c r="B2" s="6"/>
      <c r="C2" s="6"/>
    </row>
    <row r="3" spans="1:16" customFormat="1" ht="15.75" x14ac:dyDescent="0.25">
      <c r="A3" s="35"/>
      <c r="B3" s="35"/>
      <c r="C3" s="34" t="s">
        <v>65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customFormat="1" ht="15" x14ac:dyDescent="0.25"/>
    <row r="5" spans="1:16" customFormat="1" ht="15" x14ac:dyDescent="0.25"/>
    <row r="6" spans="1:16" x14ac:dyDescent="0.2">
      <c r="B6" s="4" t="s">
        <v>48</v>
      </c>
      <c r="C6" s="36" t="s">
        <v>64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7" spans="1:16" ht="25.5" x14ac:dyDescent="0.2">
      <c r="A7" s="18" t="s">
        <v>67</v>
      </c>
      <c r="B7" s="5" t="s">
        <v>69</v>
      </c>
      <c r="C7" s="19" t="s">
        <v>47</v>
      </c>
      <c r="D7" s="19" t="s">
        <v>52</v>
      </c>
      <c r="E7" s="20" t="s">
        <v>56</v>
      </c>
      <c r="F7" s="21" t="s">
        <v>55</v>
      </c>
      <c r="G7" s="20" t="s">
        <v>54</v>
      </c>
      <c r="H7" s="21" t="s">
        <v>53</v>
      </c>
      <c r="I7" s="19" t="s">
        <v>57</v>
      </c>
      <c r="J7" s="19" t="s">
        <v>58</v>
      </c>
      <c r="K7" s="19" t="s">
        <v>59</v>
      </c>
      <c r="L7" s="19" t="s">
        <v>60</v>
      </c>
      <c r="M7" s="19" t="s">
        <v>61</v>
      </c>
      <c r="N7" s="19" t="s">
        <v>62</v>
      </c>
      <c r="O7" s="19" t="s">
        <v>63</v>
      </c>
      <c r="P7" s="11"/>
    </row>
    <row r="8" spans="1:16" x14ac:dyDescent="0.2">
      <c r="B8" s="4"/>
    </row>
    <row r="9" spans="1:16" x14ac:dyDescent="0.2">
      <c r="A9" s="9" t="s">
        <v>0</v>
      </c>
      <c r="B9" s="10">
        <v>-18307286</v>
      </c>
      <c r="C9" s="8">
        <f>B9</f>
        <v>-18307286</v>
      </c>
      <c r="P9" s="12">
        <f t="shared" ref="P9:P40" si="0">B9-SUM(C9:O9)</f>
        <v>0</v>
      </c>
    </row>
    <row r="10" spans="1:16" x14ac:dyDescent="0.2">
      <c r="A10" s="9" t="s">
        <v>1</v>
      </c>
      <c r="B10" s="10">
        <v>-3890151</v>
      </c>
      <c r="C10" s="8"/>
      <c r="D10" s="12">
        <f>B10</f>
        <v>-3890151</v>
      </c>
      <c r="P10" s="12">
        <f t="shared" si="0"/>
        <v>0</v>
      </c>
    </row>
    <row r="11" spans="1:16" x14ac:dyDescent="0.2">
      <c r="A11" s="9" t="s">
        <v>2</v>
      </c>
      <c r="B11" s="10">
        <v>694744</v>
      </c>
      <c r="C11" s="8"/>
      <c r="D11" s="12">
        <f>B11</f>
        <v>694744</v>
      </c>
      <c r="P11" s="12">
        <f t="shared" si="0"/>
        <v>0</v>
      </c>
    </row>
    <row r="12" spans="1:16" x14ac:dyDescent="0.2">
      <c r="A12" s="9" t="s">
        <v>3</v>
      </c>
      <c r="B12" s="10">
        <v>0</v>
      </c>
      <c r="C12" s="8"/>
      <c r="D12" s="12">
        <f>B12</f>
        <v>0</v>
      </c>
      <c r="P12" s="12">
        <f t="shared" si="0"/>
        <v>0</v>
      </c>
    </row>
    <row r="13" spans="1:16" x14ac:dyDescent="0.2">
      <c r="A13" s="9" t="s">
        <v>4</v>
      </c>
      <c r="B13" s="10">
        <v>0</v>
      </c>
      <c r="C13" s="8"/>
      <c r="D13" s="12">
        <f>B13</f>
        <v>0</v>
      </c>
      <c r="P13" s="12">
        <f t="shared" si="0"/>
        <v>0</v>
      </c>
    </row>
    <row r="14" spans="1:16" x14ac:dyDescent="0.2">
      <c r="A14" s="9" t="s">
        <v>5</v>
      </c>
      <c r="B14" s="10">
        <v>0</v>
      </c>
      <c r="C14" s="8"/>
      <c r="D14" s="12">
        <f>B14</f>
        <v>0</v>
      </c>
      <c r="P14" s="12">
        <f t="shared" si="0"/>
        <v>0</v>
      </c>
    </row>
    <row r="15" spans="1:16" x14ac:dyDescent="0.2">
      <c r="A15" s="9" t="s">
        <v>6</v>
      </c>
      <c r="B15" s="10">
        <v>-983500</v>
      </c>
      <c r="C15" s="8"/>
      <c r="E15" s="12">
        <f>B15</f>
        <v>-983500</v>
      </c>
      <c r="P15" s="12">
        <f t="shared" si="0"/>
        <v>0</v>
      </c>
    </row>
    <row r="16" spans="1:16" x14ac:dyDescent="0.2">
      <c r="A16" s="9" t="s">
        <v>7</v>
      </c>
      <c r="B16" s="10">
        <v>-3893</v>
      </c>
      <c r="C16" s="8"/>
      <c r="E16" s="12">
        <f>B16</f>
        <v>-3893</v>
      </c>
      <c r="P16" s="12">
        <f t="shared" si="0"/>
        <v>0</v>
      </c>
    </row>
    <row r="17" spans="1:16" x14ac:dyDescent="0.2">
      <c r="A17" s="9" t="s">
        <v>8</v>
      </c>
      <c r="B17" s="10">
        <v>-23368702</v>
      </c>
      <c r="C17" s="8"/>
      <c r="F17" s="12">
        <f>B17</f>
        <v>-23368702</v>
      </c>
      <c r="P17" s="12">
        <f t="shared" si="0"/>
        <v>0</v>
      </c>
    </row>
    <row r="18" spans="1:16" x14ac:dyDescent="0.2">
      <c r="A18" s="9" t="s">
        <v>9</v>
      </c>
      <c r="B18" s="10">
        <v>-1683035</v>
      </c>
      <c r="C18" s="8"/>
      <c r="F18" s="12">
        <f t="shared" ref="F18:F21" si="1">B18</f>
        <v>-1683035</v>
      </c>
      <c r="P18" s="12">
        <f t="shared" si="0"/>
        <v>0</v>
      </c>
    </row>
    <row r="19" spans="1:16" x14ac:dyDescent="0.2">
      <c r="A19" s="9" t="s">
        <v>10</v>
      </c>
      <c r="B19" s="10">
        <v>-834716</v>
      </c>
      <c r="C19" s="8"/>
      <c r="F19" s="12">
        <f t="shared" si="1"/>
        <v>-834716</v>
      </c>
      <c r="P19" s="12">
        <f t="shared" si="0"/>
        <v>0</v>
      </c>
    </row>
    <row r="20" spans="1:16" x14ac:dyDescent="0.2">
      <c r="A20" s="9" t="s">
        <v>11</v>
      </c>
      <c r="B20" s="10">
        <v>160427</v>
      </c>
      <c r="C20" s="8"/>
      <c r="F20" s="12">
        <f t="shared" si="1"/>
        <v>160427</v>
      </c>
      <c r="P20" s="12">
        <f t="shared" si="0"/>
        <v>0</v>
      </c>
    </row>
    <row r="21" spans="1:16" x14ac:dyDescent="0.2">
      <c r="A21" s="9" t="s">
        <v>12</v>
      </c>
      <c r="B21" s="10">
        <v>74579</v>
      </c>
      <c r="C21" s="8"/>
      <c r="F21" s="12">
        <f t="shared" si="1"/>
        <v>74579</v>
      </c>
      <c r="P21" s="12">
        <f t="shared" si="0"/>
        <v>0</v>
      </c>
    </row>
    <row r="22" spans="1:16" x14ac:dyDescent="0.2">
      <c r="A22" s="9" t="s">
        <v>13</v>
      </c>
      <c r="B22" s="10">
        <v>-264411</v>
      </c>
      <c r="C22" s="8"/>
      <c r="G22" s="12">
        <f>B22</f>
        <v>-264411</v>
      </c>
      <c r="P22" s="12">
        <f t="shared" si="0"/>
        <v>0</v>
      </c>
    </row>
    <row r="23" spans="1:16" x14ac:dyDescent="0.2">
      <c r="A23" s="24" t="s">
        <v>71</v>
      </c>
      <c r="B23" s="10">
        <v>-14317042</v>
      </c>
      <c r="C23" s="8"/>
      <c r="G23" s="12">
        <f>B23</f>
        <v>-14317042</v>
      </c>
      <c r="P23" s="12">
        <f t="shared" si="0"/>
        <v>0</v>
      </c>
    </row>
    <row r="24" spans="1:16" x14ac:dyDescent="0.2">
      <c r="A24" s="9" t="s">
        <v>14</v>
      </c>
      <c r="B24" s="10">
        <v>-4475725</v>
      </c>
      <c r="C24" s="8"/>
      <c r="F24" s="12">
        <f t="shared" ref="F24" si="2">B24</f>
        <v>-4475725</v>
      </c>
      <c r="P24" s="12">
        <f t="shared" si="0"/>
        <v>0</v>
      </c>
    </row>
    <row r="25" spans="1:16" x14ac:dyDescent="0.2">
      <c r="A25" s="25" t="s">
        <v>72</v>
      </c>
      <c r="B25" s="10">
        <v>-250741</v>
      </c>
      <c r="C25" s="8"/>
      <c r="G25" s="12">
        <f>B25</f>
        <v>-250741</v>
      </c>
      <c r="P25" s="12">
        <f t="shared" si="0"/>
        <v>0</v>
      </c>
    </row>
    <row r="26" spans="1:16" x14ac:dyDescent="0.2">
      <c r="A26" s="9" t="s">
        <v>15</v>
      </c>
      <c r="B26" s="10">
        <v>-1354532</v>
      </c>
      <c r="C26" s="8"/>
      <c r="H26" s="12">
        <f>B26</f>
        <v>-1354532</v>
      </c>
      <c r="P26" s="12">
        <f t="shared" si="0"/>
        <v>0</v>
      </c>
    </row>
    <row r="27" spans="1:16" x14ac:dyDescent="0.2">
      <c r="A27" s="9" t="s">
        <v>16</v>
      </c>
      <c r="B27" s="10">
        <v>-1697550</v>
      </c>
      <c r="C27" s="8"/>
      <c r="H27" s="12">
        <f t="shared" ref="H27:H31" si="3">B27</f>
        <v>-1697550</v>
      </c>
      <c r="P27" s="12">
        <f t="shared" si="0"/>
        <v>0</v>
      </c>
    </row>
    <row r="28" spans="1:16" x14ac:dyDescent="0.2">
      <c r="A28" s="9" t="s">
        <v>17</v>
      </c>
      <c r="B28" s="10">
        <v>-156030</v>
      </c>
      <c r="C28" s="8"/>
      <c r="H28" s="12">
        <f t="shared" si="3"/>
        <v>-156030</v>
      </c>
      <c r="P28" s="12">
        <f t="shared" si="0"/>
        <v>0</v>
      </c>
    </row>
    <row r="29" spans="1:16" x14ac:dyDescent="0.2">
      <c r="A29" s="9" t="s">
        <v>18</v>
      </c>
      <c r="B29" s="10">
        <v>-5751499</v>
      </c>
      <c r="C29" s="8"/>
      <c r="H29" s="12">
        <f t="shared" si="3"/>
        <v>-5751499</v>
      </c>
      <c r="P29" s="12">
        <f t="shared" si="0"/>
        <v>0</v>
      </c>
    </row>
    <row r="30" spans="1:16" x14ac:dyDescent="0.2">
      <c r="A30" s="9" t="s">
        <v>19</v>
      </c>
      <c r="B30" s="10">
        <v>-18846716</v>
      </c>
      <c r="C30" s="8"/>
      <c r="H30" s="12">
        <f t="shared" si="3"/>
        <v>-18846716</v>
      </c>
      <c r="P30" s="12">
        <f t="shared" si="0"/>
        <v>0</v>
      </c>
    </row>
    <row r="31" spans="1:16" x14ac:dyDescent="0.2">
      <c r="A31" s="9" t="s">
        <v>20</v>
      </c>
      <c r="B31" s="10">
        <v>-2260305</v>
      </c>
      <c r="C31" s="8"/>
      <c r="H31" s="12">
        <f t="shared" si="3"/>
        <v>-2260305</v>
      </c>
      <c r="P31" s="12">
        <f t="shared" si="0"/>
        <v>0</v>
      </c>
    </row>
    <row r="32" spans="1:16" x14ac:dyDescent="0.2">
      <c r="A32" s="9" t="s">
        <v>21</v>
      </c>
      <c r="B32" s="10">
        <v>-55474</v>
      </c>
      <c r="C32" s="8"/>
      <c r="D32" s="2"/>
      <c r="E32" s="3"/>
      <c r="F32" s="3"/>
      <c r="G32" s="12"/>
      <c r="I32" s="12">
        <f>B32</f>
        <v>-55474</v>
      </c>
      <c r="P32" s="12">
        <f t="shared" si="0"/>
        <v>0</v>
      </c>
    </row>
    <row r="33" spans="1:16" x14ac:dyDescent="0.2">
      <c r="A33" s="9" t="s">
        <v>22</v>
      </c>
      <c r="B33" s="10">
        <v>70285</v>
      </c>
      <c r="C33" s="8"/>
      <c r="D33" s="12"/>
      <c r="E33" s="12"/>
      <c r="F33" s="12"/>
      <c r="G33" s="12"/>
      <c r="I33" s="12">
        <f t="shared" ref="I33" si="4">B33</f>
        <v>70285</v>
      </c>
      <c r="P33" s="12">
        <f t="shared" si="0"/>
        <v>0</v>
      </c>
    </row>
    <row r="34" spans="1:16" x14ac:dyDescent="0.2">
      <c r="A34" s="9" t="s">
        <v>23</v>
      </c>
      <c r="B34" s="10">
        <v>-12739</v>
      </c>
      <c r="C34" s="8"/>
      <c r="D34" s="8"/>
      <c r="E34" s="8"/>
      <c r="F34" s="8"/>
      <c r="G34" s="12"/>
      <c r="I34" s="12">
        <f>B34</f>
        <v>-12739</v>
      </c>
      <c r="P34" s="12">
        <f t="shared" si="0"/>
        <v>0</v>
      </c>
    </row>
    <row r="35" spans="1:16" x14ac:dyDescent="0.2">
      <c r="A35" s="9" t="s">
        <v>24</v>
      </c>
      <c r="B35" s="3">
        <v>-4539231</v>
      </c>
      <c r="C35" s="8"/>
      <c r="D35" s="8"/>
      <c r="E35" s="8"/>
      <c r="F35" s="8"/>
      <c r="N35" s="12">
        <f>B35</f>
        <v>-4539231</v>
      </c>
      <c r="P35" s="12">
        <f t="shared" si="0"/>
        <v>0</v>
      </c>
    </row>
    <row r="36" spans="1:16" x14ac:dyDescent="0.2">
      <c r="A36" s="9" t="s">
        <v>25</v>
      </c>
      <c r="B36" s="10">
        <v>1925250</v>
      </c>
      <c r="C36" s="8"/>
      <c r="D36" s="8"/>
      <c r="E36" s="8"/>
      <c r="F36" s="8"/>
      <c r="L36" s="12">
        <f t="shared" ref="L36:L49" si="5">B36</f>
        <v>1925250</v>
      </c>
      <c r="P36" s="12">
        <f t="shared" si="0"/>
        <v>0</v>
      </c>
    </row>
    <row r="37" spans="1:16" x14ac:dyDescent="0.2">
      <c r="A37" s="9" t="s">
        <v>26</v>
      </c>
      <c r="B37" s="10">
        <v>15666085</v>
      </c>
      <c r="C37" s="8"/>
      <c r="D37" s="8"/>
      <c r="E37" s="8"/>
      <c r="F37" s="8"/>
      <c r="L37" s="12">
        <f t="shared" si="5"/>
        <v>15666085</v>
      </c>
      <c r="P37" s="12">
        <f t="shared" si="0"/>
        <v>0</v>
      </c>
    </row>
    <row r="38" spans="1:16" x14ac:dyDescent="0.2">
      <c r="A38" s="9" t="s">
        <v>27</v>
      </c>
      <c r="B38" s="10">
        <v>1680265</v>
      </c>
      <c r="C38" s="8"/>
      <c r="D38" s="8"/>
      <c r="E38" s="8"/>
      <c r="F38" s="8"/>
      <c r="L38" s="12">
        <f t="shared" si="5"/>
        <v>1680265</v>
      </c>
      <c r="P38" s="12">
        <f t="shared" si="0"/>
        <v>0</v>
      </c>
    </row>
    <row r="39" spans="1:16" x14ac:dyDescent="0.2">
      <c r="A39" s="9" t="s">
        <v>28</v>
      </c>
      <c r="B39" s="10">
        <v>907331</v>
      </c>
      <c r="C39" s="8"/>
      <c r="D39" s="8"/>
      <c r="E39" s="8"/>
      <c r="F39" s="8"/>
      <c r="L39" s="12">
        <f t="shared" si="5"/>
        <v>907331</v>
      </c>
      <c r="P39" s="12">
        <f t="shared" si="0"/>
        <v>0</v>
      </c>
    </row>
    <row r="40" spans="1:16" x14ac:dyDescent="0.2">
      <c r="A40" s="9" t="s">
        <v>29</v>
      </c>
      <c r="B40" s="10">
        <v>4004568</v>
      </c>
      <c r="C40" s="8"/>
      <c r="D40" s="8"/>
      <c r="E40" s="8"/>
      <c r="F40" s="8"/>
      <c r="L40" s="12">
        <f t="shared" si="5"/>
        <v>4004568</v>
      </c>
      <c r="P40" s="12">
        <f t="shared" si="0"/>
        <v>0</v>
      </c>
    </row>
    <row r="41" spans="1:16" x14ac:dyDescent="0.2">
      <c r="A41" s="30" t="s">
        <v>73</v>
      </c>
      <c r="B41" s="10">
        <v>5599955</v>
      </c>
      <c r="C41" s="8"/>
      <c r="L41" s="12">
        <f t="shared" si="5"/>
        <v>5599955</v>
      </c>
      <c r="P41" s="12">
        <f t="shared" ref="P41:P57" si="6">B41-SUM(C41:O41)</f>
        <v>0</v>
      </c>
    </row>
    <row r="42" spans="1:16" x14ac:dyDescent="0.2">
      <c r="A42" s="30" t="s">
        <v>74</v>
      </c>
      <c r="B42" s="10">
        <v>3549467</v>
      </c>
      <c r="C42" s="8"/>
      <c r="L42" s="12">
        <f t="shared" si="5"/>
        <v>3549467</v>
      </c>
      <c r="P42" s="12">
        <f t="shared" si="6"/>
        <v>0</v>
      </c>
    </row>
    <row r="43" spans="1:16" x14ac:dyDescent="0.2">
      <c r="A43" s="9" t="s">
        <v>30</v>
      </c>
      <c r="B43" s="10">
        <v>4189348</v>
      </c>
      <c r="C43" s="8"/>
      <c r="D43" s="13"/>
      <c r="E43" s="13"/>
      <c r="F43" s="13"/>
      <c r="L43" s="12">
        <f t="shared" si="5"/>
        <v>4189348</v>
      </c>
      <c r="P43" s="12">
        <f t="shared" si="6"/>
        <v>0</v>
      </c>
    </row>
    <row r="44" spans="1:16" x14ac:dyDescent="0.2">
      <c r="A44" s="9" t="s">
        <v>31</v>
      </c>
      <c r="B44" s="10">
        <v>267654</v>
      </c>
      <c r="C44" s="8"/>
      <c r="L44" s="12">
        <f t="shared" si="5"/>
        <v>267654</v>
      </c>
      <c r="P44" s="12">
        <f t="shared" si="6"/>
        <v>0</v>
      </c>
    </row>
    <row r="45" spans="1:16" x14ac:dyDescent="0.2">
      <c r="A45" s="9" t="s">
        <v>32</v>
      </c>
      <c r="B45" s="10">
        <v>29748</v>
      </c>
      <c r="C45" s="8"/>
      <c r="L45" s="12">
        <f t="shared" si="5"/>
        <v>29748</v>
      </c>
      <c r="P45" s="12">
        <f t="shared" si="6"/>
        <v>0</v>
      </c>
    </row>
    <row r="46" spans="1:16" x14ac:dyDescent="0.2">
      <c r="A46" s="9" t="s">
        <v>33</v>
      </c>
      <c r="B46" s="10">
        <v>795194</v>
      </c>
      <c r="C46" s="8"/>
      <c r="L46" s="12">
        <f t="shared" si="5"/>
        <v>795194</v>
      </c>
      <c r="P46" s="12">
        <f t="shared" si="6"/>
        <v>0</v>
      </c>
    </row>
    <row r="47" spans="1:16" x14ac:dyDescent="0.2">
      <c r="A47" s="9" t="s">
        <v>34</v>
      </c>
      <c r="B47" s="10">
        <v>755157</v>
      </c>
      <c r="C47" s="8"/>
      <c r="L47" s="12">
        <f t="shared" si="5"/>
        <v>755157</v>
      </c>
      <c r="P47" s="12">
        <f t="shared" si="6"/>
        <v>0</v>
      </c>
    </row>
    <row r="48" spans="1:16" x14ac:dyDescent="0.2">
      <c r="A48" s="9" t="s">
        <v>35</v>
      </c>
      <c r="B48" s="10">
        <v>-282822</v>
      </c>
      <c r="C48" s="8"/>
      <c r="L48" s="12">
        <f t="shared" si="5"/>
        <v>-282822</v>
      </c>
      <c r="P48" s="12">
        <f t="shared" si="6"/>
        <v>0</v>
      </c>
    </row>
    <row r="49" spans="1:16" x14ac:dyDescent="0.2">
      <c r="A49" s="9" t="s">
        <v>36</v>
      </c>
      <c r="B49" s="10">
        <v>2500510</v>
      </c>
      <c r="C49" s="8"/>
      <c r="L49" s="12">
        <f t="shared" si="5"/>
        <v>2500510</v>
      </c>
      <c r="M49" s="12"/>
      <c r="P49" s="12">
        <f t="shared" si="6"/>
        <v>0</v>
      </c>
    </row>
    <row r="50" spans="1:16" x14ac:dyDescent="0.2">
      <c r="A50" s="33" t="s">
        <v>75</v>
      </c>
      <c r="B50" s="10">
        <v>-105960814</v>
      </c>
      <c r="C50" s="8"/>
      <c r="O50" s="12">
        <f>B50</f>
        <v>-105960814</v>
      </c>
      <c r="P50" s="12">
        <f t="shared" si="6"/>
        <v>0</v>
      </c>
    </row>
    <row r="51" spans="1:16" x14ac:dyDescent="0.2">
      <c r="A51" s="9" t="s">
        <v>37</v>
      </c>
      <c r="B51" s="10">
        <v>8978</v>
      </c>
      <c r="C51" s="8"/>
      <c r="J51" s="12">
        <f>B51</f>
        <v>8978</v>
      </c>
      <c r="P51" s="12">
        <f t="shared" si="6"/>
        <v>0</v>
      </c>
    </row>
    <row r="52" spans="1:16" x14ac:dyDescent="0.2">
      <c r="A52" s="9" t="s">
        <v>38</v>
      </c>
      <c r="B52" s="10">
        <v>7034415</v>
      </c>
      <c r="C52" s="8"/>
      <c r="J52" s="12">
        <f t="shared" ref="J52:J54" si="7">B52</f>
        <v>7034415</v>
      </c>
      <c r="P52" s="12">
        <f t="shared" si="6"/>
        <v>0</v>
      </c>
    </row>
    <row r="53" spans="1:16" x14ac:dyDescent="0.2">
      <c r="A53" s="9" t="s">
        <v>39</v>
      </c>
      <c r="B53" s="10">
        <v>1219526</v>
      </c>
      <c r="C53" s="8"/>
      <c r="J53" s="12">
        <f t="shared" si="7"/>
        <v>1219526</v>
      </c>
      <c r="P53" s="12">
        <f t="shared" si="6"/>
        <v>0</v>
      </c>
    </row>
    <row r="54" spans="1:16" x14ac:dyDescent="0.2">
      <c r="A54" s="9" t="s">
        <v>40</v>
      </c>
      <c r="B54" s="10">
        <v>108537087</v>
      </c>
      <c r="C54" s="8"/>
      <c r="J54" s="12">
        <f t="shared" si="7"/>
        <v>108537087</v>
      </c>
      <c r="P54" s="12">
        <f t="shared" si="6"/>
        <v>0</v>
      </c>
    </row>
    <row r="55" spans="1:16" x14ac:dyDescent="0.2">
      <c r="A55" s="9" t="s">
        <v>41</v>
      </c>
      <c r="B55" s="10">
        <v>18956585</v>
      </c>
      <c r="C55" s="8"/>
      <c r="K55" s="12">
        <f>B55</f>
        <v>18956585</v>
      </c>
      <c r="P55" s="12">
        <f t="shared" si="6"/>
        <v>0</v>
      </c>
    </row>
    <row r="56" spans="1:16" x14ac:dyDescent="0.2">
      <c r="A56" s="9" t="s">
        <v>42</v>
      </c>
      <c r="B56" s="10">
        <v>3264670</v>
      </c>
      <c r="C56" s="8"/>
      <c r="K56" s="12">
        <f t="shared" ref="K56" si="8">B56</f>
        <v>3264670</v>
      </c>
      <c r="P56" s="12">
        <f t="shared" si="6"/>
        <v>0</v>
      </c>
    </row>
    <row r="57" spans="1:16" x14ac:dyDescent="0.2">
      <c r="A57" s="9" t="s">
        <v>43</v>
      </c>
      <c r="B57" s="10">
        <v>2412952</v>
      </c>
      <c r="C57" s="14"/>
      <c r="D57" s="11"/>
      <c r="E57" s="11"/>
      <c r="F57" s="11"/>
      <c r="G57" s="11"/>
      <c r="H57" s="11"/>
      <c r="I57" s="11"/>
      <c r="J57" s="11"/>
      <c r="K57" s="15"/>
      <c r="L57" s="11"/>
      <c r="M57" s="15">
        <f>B57</f>
        <v>2412952</v>
      </c>
      <c r="N57" s="11"/>
      <c r="O57" s="11"/>
      <c r="P57" s="12">
        <f t="shared" si="6"/>
        <v>0</v>
      </c>
    </row>
    <row r="58" spans="1:16" x14ac:dyDescent="0.2">
      <c r="B58" s="16"/>
      <c r="C58" s="12">
        <f t="shared" ref="C58:O58" si="9">SUM(C9:C57)</f>
        <v>-18307286</v>
      </c>
      <c r="D58" s="12">
        <f t="shared" si="9"/>
        <v>-3195407</v>
      </c>
      <c r="E58" s="12">
        <f t="shared" si="9"/>
        <v>-987393</v>
      </c>
      <c r="F58" s="12">
        <f t="shared" si="9"/>
        <v>-30127172</v>
      </c>
      <c r="G58" s="12">
        <f t="shared" si="9"/>
        <v>-14832194</v>
      </c>
      <c r="H58" s="12">
        <f t="shared" si="9"/>
        <v>-30066632</v>
      </c>
      <c r="I58" s="12">
        <f t="shared" si="9"/>
        <v>2072</v>
      </c>
      <c r="J58" s="12">
        <f t="shared" si="9"/>
        <v>116800006</v>
      </c>
      <c r="K58" s="12">
        <f t="shared" si="9"/>
        <v>22221255</v>
      </c>
      <c r="L58" s="12">
        <f t="shared" si="9"/>
        <v>41587710</v>
      </c>
      <c r="M58" s="12">
        <f t="shared" si="9"/>
        <v>2412952</v>
      </c>
      <c r="N58" s="12">
        <f t="shared" si="9"/>
        <v>-4539231</v>
      </c>
      <c r="O58" s="12">
        <f t="shared" si="9"/>
        <v>-105960814</v>
      </c>
    </row>
    <row r="59" spans="1:16" x14ac:dyDescent="0.2">
      <c r="B59" s="16"/>
    </row>
    <row r="60" spans="1:16" x14ac:dyDescent="0.2">
      <c r="A60" s="17" t="s">
        <v>66</v>
      </c>
      <c r="B60" s="16"/>
    </row>
    <row r="61" spans="1:16" x14ac:dyDescent="0.2">
      <c r="A61" s="1" t="s">
        <v>46</v>
      </c>
      <c r="B61" s="12">
        <f>SUM(B15:B25,B36:B45,B32:B33)</f>
        <v>-8112277</v>
      </c>
    </row>
    <row r="62" spans="1:16" x14ac:dyDescent="0.2">
      <c r="A62" s="1" t="s">
        <v>44</v>
      </c>
      <c r="B62" s="8">
        <f>SUM(B9,B27:B31,B51:B53,B55:B56,B47:B49)</f>
        <v>-13562367</v>
      </c>
    </row>
    <row r="63" spans="1:16" x14ac:dyDescent="0.2">
      <c r="A63" s="1" t="s">
        <v>70</v>
      </c>
      <c r="B63" s="12">
        <f>SUM(B50,B54,B26)</f>
        <v>1221741</v>
      </c>
    </row>
    <row r="64" spans="1:16" x14ac:dyDescent="0.2">
      <c r="A64" s="1" t="s">
        <v>45</v>
      </c>
      <c r="B64" s="12">
        <f>B35</f>
        <v>-4539231</v>
      </c>
    </row>
  </sheetData>
  <mergeCells count="5">
    <mergeCell ref="A1:B1"/>
    <mergeCell ref="A3:B3"/>
    <mergeCell ref="C6:O6"/>
    <mergeCell ref="C1:P1"/>
    <mergeCell ref="C3:P3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edcdeb43ecd77b2d9855a94c511d88b6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bafc3a96119dedc7b88f594c3c04383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Data_x0020_Request_x0020_Question_x0020_No_x002e_ xmlns="54fcda00-7b58-44a7-b108-8bd10a8a08ba">006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 xsi:nil="true"/>
    <Intervemprs xmlns="54fcda00-7b58-44a7-b108-8bd10a8a08ba">Kroger/Wal-Mart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1CE4BA6A-D425-46FE-B854-B7FA8D756F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5EF453-56DF-4B11-8729-194682DF16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090095-9E8A-4E92-BA4C-3D5132BD2A14}">
  <ds:schemaRefs>
    <ds:schemaRef ds:uri="http://purl.org/dc/terms/"/>
    <ds:schemaRef ds:uri="http://schemas.microsoft.com/office/2006/documentManagement/types"/>
    <ds:schemaRef ds:uri="http://www.w3.org/XML/1998/namespace"/>
    <ds:schemaRef ds:uri="54fcda00-7b58-44a7-b108-8bd10a8a08ba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Cap vs. RB Walk - Total Company</vt:lpstr>
      <vt:lpstr>Cap vs. RB Walk - Electric</vt:lpstr>
      <vt:lpstr>Cap vs. RB Walk - Gas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McCombs, Drew</dc:creator>
  <cp:lastModifiedBy>McCombs, Drew</cp:lastModifiedBy>
  <cp:lastPrinted>2018-11-17T15:07:32Z</cp:lastPrinted>
  <dcterms:created xsi:type="dcterms:W3CDTF">2018-11-15T23:17:46Z</dcterms:created>
  <dcterms:modified xsi:type="dcterms:W3CDTF">2018-11-27T20:34:34Z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