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.hladick\Desktop\Projects\LGE\Cane Run\DCS\DCS Final Draft\"/>
    </mc:Choice>
  </mc:AlternateContent>
  <bookViews>
    <workbookView xWindow="0" yWindow="72" windowWidth="22980" windowHeight="9528"/>
  </bookViews>
  <sheets>
    <sheet name="Main Power Station Bldg. ACM" sheetId="27" r:id="rId1"/>
    <sheet name="Cane Run Outstructures ACM" sheetId="28" r:id="rId2"/>
  </sheets>
  <definedNames>
    <definedName name="_xlnm.Print_Area" localSheetId="0">'Main Power Station Bldg. ACM'!$A$1:$N$58</definedName>
    <definedName name="_xlnm.Print_Titles" localSheetId="0">'Main Power Station Bldg. ACM'!$1:$2</definedName>
  </definedNames>
  <calcPr calcId="152511"/>
</workbook>
</file>

<file path=xl/calcChain.xml><?xml version="1.0" encoding="utf-8"?>
<calcChain xmlns="http://schemas.openxmlformats.org/spreadsheetml/2006/main">
  <c r="N19" i="28" l="1"/>
  <c r="K18" i="28"/>
  <c r="I18" i="28"/>
  <c r="N18" i="28" l="1"/>
  <c r="J18" i="28"/>
  <c r="N37" i="28"/>
  <c r="J37" i="28"/>
  <c r="N36" i="28"/>
  <c r="J36" i="28"/>
  <c r="N35" i="28"/>
  <c r="N34" i="28"/>
  <c r="J34" i="28"/>
  <c r="N31" i="28"/>
  <c r="N30" i="28"/>
  <c r="N29" i="28"/>
  <c r="N28" i="28"/>
  <c r="N25" i="28"/>
  <c r="N24" i="28"/>
  <c r="N23" i="28"/>
  <c r="N22" i="28"/>
  <c r="V16" i="28"/>
  <c r="R15" i="28"/>
  <c r="V15" i="28" s="1"/>
  <c r="K15" i="28"/>
  <c r="I15" i="28"/>
  <c r="J15" i="28" s="1"/>
  <c r="R14" i="28"/>
  <c r="S14" i="28" s="1"/>
  <c r="K14" i="28"/>
  <c r="I14" i="28"/>
  <c r="L14" i="28" s="1"/>
  <c r="R13" i="28"/>
  <c r="V13" i="28" s="1"/>
  <c r="K13" i="28"/>
  <c r="I13" i="28"/>
  <c r="L13" i="28" s="1"/>
  <c r="R12" i="28"/>
  <c r="S12" i="28" s="1"/>
  <c r="K12" i="28"/>
  <c r="I12" i="28"/>
  <c r="R11" i="28"/>
  <c r="S11" i="28" s="1"/>
  <c r="K11" i="28"/>
  <c r="I11" i="28"/>
  <c r="L11" i="28" s="1"/>
  <c r="R10" i="28"/>
  <c r="S10" i="28" s="1"/>
  <c r="K10" i="28"/>
  <c r="I10" i="28"/>
  <c r="R9" i="28"/>
  <c r="V9" i="28" s="1"/>
  <c r="K9" i="28"/>
  <c r="I9" i="28"/>
  <c r="J9" i="28" s="1"/>
  <c r="R8" i="28"/>
  <c r="S8" i="28" s="1"/>
  <c r="K8" i="28"/>
  <c r="I8" i="28"/>
  <c r="L8" i="28" s="1"/>
  <c r="R7" i="28"/>
  <c r="V7" i="28" s="1"/>
  <c r="K7" i="28"/>
  <c r="I7" i="28"/>
  <c r="J7" i="28" s="1"/>
  <c r="R6" i="28"/>
  <c r="V6" i="28" s="1"/>
  <c r="K6" i="28"/>
  <c r="I6" i="28"/>
  <c r="J6" i="28" s="1"/>
  <c r="R5" i="28"/>
  <c r="S5" i="28" s="1"/>
  <c r="K5" i="28"/>
  <c r="I5" i="28"/>
  <c r="R4" i="28"/>
  <c r="V4" i="28" s="1"/>
  <c r="K4" i="28"/>
  <c r="I4" i="28"/>
  <c r="N30" i="27"/>
  <c r="K29" i="27"/>
  <c r="I29" i="27"/>
  <c r="J29" i="27" s="1"/>
  <c r="N34" i="27"/>
  <c r="K33" i="27"/>
  <c r="N33" i="27" s="1"/>
  <c r="I33" i="27"/>
  <c r="J33" i="27" s="1"/>
  <c r="N28" i="27"/>
  <c r="K27" i="27"/>
  <c r="N27" i="27" s="1"/>
  <c r="I27" i="27"/>
  <c r="J27" i="27" s="1"/>
  <c r="R10" i="27"/>
  <c r="V10" i="27" s="1"/>
  <c r="K10" i="27"/>
  <c r="I10" i="27"/>
  <c r="L10" i="27" s="1"/>
  <c r="R7" i="27"/>
  <c r="V7" i="27" s="1"/>
  <c r="K7" i="27"/>
  <c r="I7" i="27"/>
  <c r="L7" i="27" s="1"/>
  <c r="I9" i="27"/>
  <c r="J9" i="27" s="1"/>
  <c r="K9" i="27"/>
  <c r="R9" i="27"/>
  <c r="V9" i="27" s="1"/>
  <c r="R17" i="27"/>
  <c r="S17" i="27" s="1"/>
  <c r="K17" i="27"/>
  <c r="I17" i="27"/>
  <c r="J17" i="27" s="1"/>
  <c r="L4" i="28" l="1"/>
  <c r="I16" i="28"/>
  <c r="L16" i="28" s="1"/>
  <c r="S13" i="28"/>
  <c r="T13" i="28" s="1"/>
  <c r="U13" i="28" s="1"/>
  <c r="M13" i="28" s="1"/>
  <c r="N13" i="28" s="1"/>
  <c r="N38" i="28"/>
  <c r="J13" i="28"/>
  <c r="N20" i="28"/>
  <c r="L7" i="28"/>
  <c r="L6" i="28"/>
  <c r="N26" i="28"/>
  <c r="S6" i="28"/>
  <c r="T6" i="28" s="1"/>
  <c r="S7" i="28"/>
  <c r="T7" i="28" s="1"/>
  <c r="U7" i="28" s="1"/>
  <c r="M7" i="28" s="1"/>
  <c r="J4" i="28"/>
  <c r="S4" i="28"/>
  <c r="T4" i="28" s="1"/>
  <c r="L15" i="28"/>
  <c r="S15" i="28"/>
  <c r="T15" i="28" s="1"/>
  <c r="L9" i="28"/>
  <c r="S9" i="28"/>
  <c r="T9" i="28" s="1"/>
  <c r="T11" i="28"/>
  <c r="U11" i="28" s="1"/>
  <c r="M11" i="28" s="1"/>
  <c r="N11" i="28" s="1"/>
  <c r="T8" i="28"/>
  <c r="U8" i="28" s="1"/>
  <c r="M8" i="28" s="1"/>
  <c r="N8" i="28" s="1"/>
  <c r="T14" i="28"/>
  <c r="U14" i="28" s="1"/>
  <c r="M14" i="28" s="1"/>
  <c r="N14" i="28" s="1"/>
  <c r="T5" i="28"/>
  <c r="T10" i="28"/>
  <c r="U10" i="28" s="1"/>
  <c r="M10" i="28" s="1"/>
  <c r="T12" i="28"/>
  <c r="U12" i="28" s="1"/>
  <c r="M12" i="28" s="1"/>
  <c r="V8" i="28"/>
  <c r="V5" i="28"/>
  <c r="V10" i="28"/>
  <c r="V12" i="28"/>
  <c r="R17" i="28"/>
  <c r="L5" i="28"/>
  <c r="J8" i="28"/>
  <c r="L10" i="28"/>
  <c r="J11" i="28"/>
  <c r="L12" i="28"/>
  <c r="J14" i="28"/>
  <c r="V11" i="28"/>
  <c r="V14" i="28"/>
  <c r="J5" i="28"/>
  <c r="J10" i="28"/>
  <c r="J12" i="28"/>
  <c r="L17" i="27"/>
  <c r="N29" i="27"/>
  <c r="J10" i="27"/>
  <c r="S10" i="27"/>
  <c r="T10" i="27" s="1"/>
  <c r="U10" i="27" s="1"/>
  <c r="M10" i="27" s="1"/>
  <c r="N10" i="27" s="1"/>
  <c r="S9" i="27"/>
  <c r="S7" i="27"/>
  <c r="T7" i="27" s="1"/>
  <c r="U7" i="27" s="1"/>
  <c r="M7" i="27" s="1"/>
  <c r="N7" i="27" s="1"/>
  <c r="L9" i="27"/>
  <c r="J7" i="27"/>
  <c r="T17" i="27"/>
  <c r="U17" i="27" s="1"/>
  <c r="M17" i="27" s="1"/>
  <c r="N17" i="27" s="1"/>
  <c r="V17" i="27"/>
  <c r="T20" i="28" l="1"/>
  <c r="U9" i="28"/>
  <c r="M9" i="28" s="1"/>
  <c r="N9" i="28" s="1"/>
  <c r="N12" i="28"/>
  <c r="N7" i="28"/>
  <c r="U20" i="28"/>
  <c r="N10" i="28"/>
  <c r="U15" i="28"/>
  <c r="M15" i="28" s="1"/>
  <c r="U6" i="28"/>
  <c r="M6" i="28" s="1"/>
  <c r="N6" i="28" s="1"/>
  <c r="S17" i="28"/>
  <c r="U4" i="28"/>
  <c r="M4" i="28" s="1"/>
  <c r="N4" i="28" s="1"/>
  <c r="N15" i="28"/>
  <c r="T17" i="28"/>
  <c r="U5" i="28"/>
  <c r="M5" i="28" s="1"/>
  <c r="N5" i="28" s="1"/>
  <c r="V17" i="28"/>
  <c r="T9" i="27"/>
  <c r="U9" i="27" s="1"/>
  <c r="M9" i="27" s="1"/>
  <c r="N9" i="27" s="1"/>
  <c r="R5" i="27"/>
  <c r="S5" i="27" s="1"/>
  <c r="K5" i="27"/>
  <c r="I5" i="27"/>
  <c r="L5" i="27" s="1"/>
  <c r="V21" i="27"/>
  <c r="U22" i="28" l="1"/>
  <c r="N32" i="28"/>
  <c r="U17" i="28"/>
  <c r="N16" i="28"/>
  <c r="T5" i="27"/>
  <c r="U5" i="27" s="1"/>
  <c r="M5" i="27" s="1"/>
  <c r="N5" i="27" s="1"/>
  <c r="V5" i="27"/>
  <c r="J5" i="27"/>
  <c r="N50" i="27"/>
  <c r="N49" i="27"/>
  <c r="I48" i="27"/>
  <c r="N48" i="27" s="1"/>
  <c r="I47" i="27"/>
  <c r="N47" i="27" s="1"/>
  <c r="N39" i="28" l="1"/>
  <c r="N56" i="27"/>
  <c r="J56" i="27"/>
  <c r="N55" i="27"/>
  <c r="J55" i="27"/>
  <c r="N54" i="27"/>
  <c r="N53" i="27"/>
  <c r="J53" i="27"/>
  <c r="I44" i="27"/>
  <c r="N44" i="27" s="1"/>
  <c r="I43" i="27"/>
  <c r="N43" i="27" s="1"/>
  <c r="N42" i="27"/>
  <c r="I41" i="27"/>
  <c r="N41" i="27" s="1"/>
  <c r="N40" i="27"/>
  <c r="I39" i="27"/>
  <c r="N39" i="27" s="1"/>
  <c r="N36" i="27"/>
  <c r="K35" i="27"/>
  <c r="I35" i="27"/>
  <c r="J35" i="27" s="1"/>
  <c r="N32" i="27"/>
  <c r="K31" i="27"/>
  <c r="I31" i="27"/>
  <c r="J31" i="27" s="1"/>
  <c r="N26" i="27"/>
  <c r="K25" i="27"/>
  <c r="I25" i="27"/>
  <c r="J25" i="27" s="1"/>
  <c r="N24" i="27"/>
  <c r="J24" i="27"/>
  <c r="K23" i="27"/>
  <c r="I23" i="27"/>
  <c r="J23" i="27" s="1"/>
  <c r="R20" i="27"/>
  <c r="K20" i="27"/>
  <c r="I20" i="27"/>
  <c r="L20" i="27" s="1"/>
  <c r="R19" i="27"/>
  <c r="K19" i="27"/>
  <c r="I19" i="27"/>
  <c r="L19" i="27" s="1"/>
  <c r="R18" i="27"/>
  <c r="K18" i="27"/>
  <c r="I18" i="27"/>
  <c r="L18" i="27" s="1"/>
  <c r="R16" i="27"/>
  <c r="K16" i="27"/>
  <c r="I16" i="27"/>
  <c r="L16" i="27" s="1"/>
  <c r="R15" i="27"/>
  <c r="K15" i="27"/>
  <c r="I15" i="27"/>
  <c r="L15" i="27" s="1"/>
  <c r="R14" i="27"/>
  <c r="K14" i="27"/>
  <c r="I14" i="27"/>
  <c r="L14" i="27" s="1"/>
  <c r="R13" i="27"/>
  <c r="K13" i="27"/>
  <c r="I13" i="27"/>
  <c r="L13" i="27" s="1"/>
  <c r="R12" i="27"/>
  <c r="K12" i="27"/>
  <c r="I12" i="27"/>
  <c r="L12" i="27" s="1"/>
  <c r="R11" i="27"/>
  <c r="K11" i="27"/>
  <c r="I11" i="27"/>
  <c r="L11" i="27" s="1"/>
  <c r="R8" i="27"/>
  <c r="K8" i="27"/>
  <c r="I8" i="27"/>
  <c r="R6" i="27"/>
  <c r="K6" i="27"/>
  <c r="I6" i="27"/>
  <c r="R4" i="27"/>
  <c r="K4" i="27"/>
  <c r="I4" i="27"/>
  <c r="J4" i="27" s="1"/>
  <c r="L8" i="27" l="1"/>
  <c r="L6" i="27"/>
  <c r="N45" i="27"/>
  <c r="S6" i="27"/>
  <c r="T6" i="27" s="1"/>
  <c r="V6" i="27"/>
  <c r="S14" i="27"/>
  <c r="T14" i="27" s="1"/>
  <c r="U14" i="27" s="1"/>
  <c r="M14" i="27" s="1"/>
  <c r="N14" i="27" s="1"/>
  <c r="V14" i="27"/>
  <c r="S18" i="27"/>
  <c r="T18" i="27" s="1"/>
  <c r="V18" i="27"/>
  <c r="N57" i="27"/>
  <c r="S13" i="27"/>
  <c r="T13" i="27" s="1"/>
  <c r="V13" i="27"/>
  <c r="S16" i="27"/>
  <c r="T16" i="27" s="1"/>
  <c r="V16" i="27"/>
  <c r="S12" i="27"/>
  <c r="T12" i="27" s="1"/>
  <c r="V12" i="27"/>
  <c r="S11" i="27"/>
  <c r="T11" i="27" s="1"/>
  <c r="V11" i="27"/>
  <c r="S15" i="27"/>
  <c r="T15" i="27" s="1"/>
  <c r="V15" i="27"/>
  <c r="S20" i="27"/>
  <c r="T20" i="27" s="1"/>
  <c r="V20" i="27"/>
  <c r="S4" i="27"/>
  <c r="T4" i="27" s="1"/>
  <c r="U4" i="27" s="1"/>
  <c r="V4" i="27"/>
  <c r="S8" i="27"/>
  <c r="V8" i="27"/>
  <c r="S19" i="27"/>
  <c r="T19" i="27" s="1"/>
  <c r="U19" i="27" s="1"/>
  <c r="M19" i="27" s="1"/>
  <c r="N19" i="27" s="1"/>
  <c r="V19" i="27"/>
  <c r="N35" i="27"/>
  <c r="J14" i="27"/>
  <c r="J8" i="27"/>
  <c r="N25" i="27"/>
  <c r="T25" i="27"/>
  <c r="J19" i="27"/>
  <c r="R22" i="27"/>
  <c r="N23" i="27"/>
  <c r="L4" i="27"/>
  <c r="J6" i="27"/>
  <c r="J11" i="27"/>
  <c r="J12" i="27"/>
  <c r="J13" i="27"/>
  <c r="J15" i="27"/>
  <c r="J16" i="27"/>
  <c r="J18" i="27"/>
  <c r="J20" i="27"/>
  <c r="N31" i="27"/>
  <c r="U6" i="27" l="1"/>
  <c r="M6" i="27" s="1"/>
  <c r="N6" i="27" s="1"/>
  <c r="U15" i="27"/>
  <c r="M15" i="27" s="1"/>
  <c r="N15" i="27" s="1"/>
  <c r="U16" i="27"/>
  <c r="M16" i="27" s="1"/>
  <c r="N16" i="27" s="1"/>
  <c r="U12" i="27"/>
  <c r="M12" i="27" s="1"/>
  <c r="N12" i="27" s="1"/>
  <c r="U18" i="27"/>
  <c r="M18" i="27" s="1"/>
  <c r="N18" i="27" s="1"/>
  <c r="U11" i="27"/>
  <c r="M11" i="27" s="1"/>
  <c r="N11" i="27" s="1"/>
  <c r="S22" i="27"/>
  <c r="U20" i="27"/>
  <c r="M20" i="27" s="1"/>
  <c r="N20" i="27" s="1"/>
  <c r="N37" i="27"/>
  <c r="T8" i="27"/>
  <c r="U8" i="27" s="1"/>
  <c r="M8" i="27" s="1"/>
  <c r="N8" i="27" s="1"/>
  <c r="R23" i="27"/>
  <c r="V22" i="27"/>
  <c r="U13" i="27"/>
  <c r="M13" i="27" s="1"/>
  <c r="N13" i="27" s="1"/>
  <c r="U25" i="27"/>
  <c r="N51" i="27" s="1"/>
  <c r="M4" i="27"/>
  <c r="N4" i="27" s="1"/>
  <c r="T22" i="27" l="1"/>
  <c r="N21" i="27"/>
  <c r="N58" i="27" s="1"/>
  <c r="U22" i="27"/>
  <c r="U27" i="27"/>
</calcChain>
</file>

<file path=xl/sharedStrings.xml><?xml version="1.0" encoding="utf-8"?>
<sst xmlns="http://schemas.openxmlformats.org/spreadsheetml/2006/main" count="274" uniqueCount="115">
  <si>
    <t>Exterior</t>
  </si>
  <si>
    <t>Material</t>
  </si>
  <si>
    <t>Containment/ Regulated Area</t>
  </si>
  <si>
    <t>Quantity</t>
  </si>
  <si>
    <t>Disposal Costs Allocations</t>
  </si>
  <si>
    <t>LF</t>
  </si>
  <si>
    <t>EA</t>
  </si>
  <si>
    <t>SF</t>
  </si>
  <si>
    <t>Daily Prod.</t>
  </si>
  <si>
    <t>Units</t>
  </si>
  <si>
    <t>Disposal</t>
  </si>
  <si>
    <t>lbs/unit</t>
  </si>
  <si>
    <t>total lbs</t>
  </si>
  <si>
    <t>Tipping Fees (100/ton)</t>
  </si>
  <si>
    <t>Trucking (25% of tipping fees)</t>
  </si>
  <si>
    <t>Fire doors</t>
  </si>
  <si>
    <t xml:space="preserve"> </t>
  </si>
  <si>
    <t>total tons</t>
  </si>
  <si>
    <t>Typical Containment</t>
  </si>
  <si>
    <t>Negative Air machine Setup (2,000 CFM)</t>
  </si>
  <si>
    <t>Typical Containment (37,500 CF)</t>
  </si>
  <si>
    <t xml:space="preserve">Equipment </t>
  </si>
  <si>
    <t>Lightweight Crane 120'</t>
  </si>
  <si>
    <t>Totals</t>
  </si>
  <si>
    <t>Working days allocated for Abatement</t>
  </si>
  <si>
    <t># crew per day (estimated)</t>
  </si>
  <si>
    <t xml:space="preserve">Supervisors </t>
  </si>
  <si>
    <t>Project Manager</t>
  </si>
  <si>
    <t>Admin</t>
  </si>
  <si>
    <t xml:space="preserve">Scaffolding </t>
  </si>
  <si>
    <t>Asbestos Abatement</t>
  </si>
  <si>
    <t>Linear Foot</t>
  </si>
  <si>
    <t>Each</t>
  </si>
  <si>
    <t>Square Foot</t>
  </si>
  <si>
    <t>Crew Size</t>
  </si>
  <si>
    <t>Days</t>
  </si>
  <si>
    <t>Man Days</t>
  </si>
  <si>
    <t>Daily Labor Costs</t>
  </si>
  <si>
    <t>Materials / Tools
Costs</t>
  </si>
  <si>
    <t>TOTAL</t>
  </si>
  <si>
    <t>Abatement</t>
  </si>
  <si>
    <t xml:space="preserve">Flange Gaskets (Cloth 3-4" Width) </t>
  </si>
  <si>
    <t>Class 2</t>
  </si>
  <si>
    <t>Misc.  Panels Throughout</t>
  </si>
  <si>
    <t>Wrap/Cut or  Containment</t>
  </si>
  <si>
    <t>Throughout</t>
  </si>
  <si>
    <t>Work Area Setup / Containment Development</t>
  </si>
  <si>
    <t>Polyethylene Enclosure (Boiler Unit)</t>
  </si>
  <si>
    <t>Negative Air Machine Setup (18,000 CFM)</t>
  </si>
  <si>
    <t>Polyethylene Enclosure (Boiler Unit Containment)</t>
  </si>
  <si>
    <t>Polyethylene Enclosure (Mezzanine Floor)</t>
  </si>
  <si>
    <t>Polyethylene Enclosure (up to Typical 50' by 50')</t>
  </si>
  <si>
    <t>OSHA / MISHA Air Testing, Asbestos, Lead</t>
  </si>
  <si>
    <t>Gradall 4 Wheel Forklift</t>
  </si>
  <si>
    <t>Entire job</t>
  </si>
  <si>
    <t>JLG Snorkel Lift 80'</t>
  </si>
  <si>
    <t xml:space="preserve">JLG Snorkel Lift 45' </t>
  </si>
  <si>
    <t>Abatement Support During Demolition</t>
  </si>
  <si>
    <t>General Conditions</t>
  </si>
  <si>
    <t>Supervisors</t>
  </si>
  <si>
    <t>General Foreman</t>
  </si>
  <si>
    <t>As needed</t>
  </si>
  <si>
    <t>Abatement Crew</t>
  </si>
  <si>
    <t>Subtotal</t>
  </si>
  <si>
    <t>not part of client deliverable.</t>
  </si>
  <si>
    <t>Yard per unit of weight:</t>
  </si>
  <si>
    <t>Determination of converstion to cubic yards:</t>
  </si>
  <si>
    <t xml:space="preserve">540 lbs per cubic yard.  </t>
  </si>
  <si>
    <t>1 asbestos bag with ACM and water represents 2 cubic feet</t>
  </si>
  <si>
    <t>Each asbestos bag is no more than 40 lbs each.</t>
  </si>
  <si>
    <t>1 cubic yard is 27 cubic feet / 2 = 13.5 bags x 40 lbs = 540</t>
  </si>
  <si>
    <t xml:space="preserve">Transite Panels </t>
  </si>
  <si>
    <t>TSI insulation with chicken wire</t>
  </si>
  <si>
    <t>multiple containments</t>
  </si>
  <si>
    <t>TSI insulation board 3-7" thick</t>
  </si>
  <si>
    <t>TSI 6" thick, and firebrick under metal skin</t>
  </si>
  <si>
    <t>9x9 VAT</t>
  </si>
  <si>
    <t>Windows (caulking) 4'x4' ea</t>
  </si>
  <si>
    <t>TSI insulation 7" thick, under metal skin</t>
  </si>
  <si>
    <t>Coating on main stack #6</t>
  </si>
  <si>
    <t>Stack 6</t>
  </si>
  <si>
    <t xml:space="preserve">Non-friable Roofing </t>
  </si>
  <si>
    <t>estimated qty</t>
  </si>
  <si>
    <t>ACM wiring</t>
  </si>
  <si>
    <t>Gaskets - flange type piping</t>
  </si>
  <si>
    <t>TSI - small diameter pipe insulation up to 8" OD</t>
  </si>
  <si>
    <t>TSI - 8-20" OD</t>
  </si>
  <si>
    <t xml:space="preserve">TSI 6" thick, on turbine sections. </t>
  </si>
  <si>
    <t>Bitouminous coating on metal or piping</t>
  </si>
  <si>
    <t>Large Containment Unit 1 (1598400 CF)</t>
  </si>
  <si>
    <t>Large Containment Unit 2(1598400 CF)</t>
  </si>
  <si>
    <t>Unit 1 containment</t>
  </si>
  <si>
    <t>Unit 2 containment</t>
  </si>
  <si>
    <t>Large Containment Unit 3 (1598400 CF)</t>
  </si>
  <si>
    <t>Unit 3 containment</t>
  </si>
  <si>
    <t>Unit 5 containment (300,000 CF)</t>
  </si>
  <si>
    <t>Unit 6 containment (300,000 CF)</t>
  </si>
  <si>
    <t>Large Containment Unit 4 (1598400 CF)</t>
  </si>
  <si>
    <t>Unit 4 containment</t>
  </si>
  <si>
    <t xml:space="preserve">stack  </t>
  </si>
  <si>
    <t>Conversaion to Cubic Yards of Disposal</t>
  </si>
  <si>
    <t>Windows  4'x4' ea</t>
  </si>
  <si>
    <t>Plaster Coating on walls</t>
  </si>
  <si>
    <t>NPE</t>
  </si>
  <si>
    <t xml:space="preserve">TSI insulation </t>
  </si>
  <si>
    <t xml:space="preserve">Small Polyethylene Enclosure </t>
  </si>
  <si>
    <t>small containments</t>
  </si>
  <si>
    <t>various coatings and mastics on metals</t>
  </si>
  <si>
    <t>joint compound at plywood seams</t>
  </si>
  <si>
    <t xml:space="preserve">intact </t>
  </si>
  <si>
    <t>Sink Undercoat</t>
  </si>
  <si>
    <t>Conrete Joint Sealant</t>
  </si>
  <si>
    <t>tunnels</t>
  </si>
  <si>
    <t>Cove Base mastic</t>
  </si>
  <si>
    <t xml:space="preserve"> class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</si>
</sst>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_(&quot;$&quot;* #,##0_);_(&quot;$&quot;* \(#,##0\);_(&quot;$&quot;* &quot;-&quot;??_);_(@_)"/>
  </numFmts>
  <fonts count="8" x14ac:knownFonts="1"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0BB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</cellStyleXfs>
  <cellXfs count="131">
    <xf numFmtId="0" fontId="0" fillId="0" borderId="0" xfId="0"/>
    <xf numFmtId="0" fontId="3" fillId="0" borderId="0" xfId="1" applyFont="1" applyFill="1"/>
    <xf numFmtId="0" fontId="4" fillId="0" borderId="0" xfId="1" applyFont="1"/>
    <xf numFmtId="0" fontId="3" fillId="0" borderId="0" xfId="1" applyFont="1"/>
    <xf numFmtId="0" fontId="3" fillId="0" borderId="0" xfId="1" applyFont="1" applyAlignment="1">
      <alignment wrapText="1"/>
    </xf>
    <xf numFmtId="0" fontId="5" fillId="0" borderId="1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center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left" vertical="top"/>
    </xf>
    <xf numFmtId="164" fontId="3" fillId="3" borderId="2" xfId="0" applyNumberFormat="1" applyFont="1" applyFill="1" applyBorder="1"/>
    <xf numFmtId="1" fontId="5" fillId="0" borderId="4" xfId="1" applyNumberFormat="1" applyFont="1" applyFill="1" applyBorder="1" applyAlignment="1">
      <alignment horizontal="right"/>
    </xf>
    <xf numFmtId="164" fontId="3" fillId="0" borderId="4" xfId="1" applyNumberFormat="1" applyFont="1" applyFill="1" applyBorder="1"/>
    <xf numFmtId="166" fontId="4" fillId="3" borderId="4" xfId="0" applyNumberFormat="1" applyFont="1" applyFill="1" applyBorder="1" applyAlignment="1">
      <alignment horizontal="center" wrapText="1"/>
    </xf>
    <xf numFmtId="166" fontId="4" fillId="3" borderId="12" xfId="0" applyNumberFormat="1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left" vertical="top"/>
    </xf>
    <xf numFmtId="166" fontId="3" fillId="3" borderId="14" xfId="0" applyNumberFormat="1" applyFont="1" applyFill="1" applyBorder="1" applyAlignment="1">
      <alignment horizontal="left" vertical="top"/>
    </xf>
    <xf numFmtId="166" fontId="3" fillId="0" borderId="4" xfId="1" applyNumberFormat="1" applyFont="1" applyFill="1" applyBorder="1"/>
    <xf numFmtId="166" fontId="3" fillId="0" borderId="0" xfId="1" applyNumberFormat="1" applyFont="1"/>
    <xf numFmtId="0" fontId="5" fillId="0" borderId="11" xfId="1" applyFont="1" applyFill="1" applyBorder="1" applyAlignment="1">
      <alignment horizontal="left" wrapText="1"/>
    </xf>
    <xf numFmtId="166" fontId="3" fillId="0" borderId="12" xfId="1" applyNumberFormat="1" applyFont="1" applyFill="1" applyBorder="1"/>
    <xf numFmtId="0" fontId="5" fillId="0" borderId="11" xfId="0" applyFont="1" applyFill="1" applyBorder="1" applyAlignment="1">
      <alignment wrapText="1"/>
    </xf>
    <xf numFmtId="0" fontId="5" fillId="0" borderId="11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right"/>
    </xf>
    <xf numFmtId="1" fontId="5" fillId="0" borderId="11" xfId="1" applyNumberFormat="1" applyFont="1" applyFill="1" applyBorder="1" applyAlignment="1">
      <alignment horizontal="right"/>
    </xf>
    <xf numFmtId="1" fontId="5" fillId="0" borderId="12" xfId="1" applyNumberFormat="1" applyFont="1" applyFill="1" applyBorder="1" applyAlignment="1">
      <alignment horizontal="right"/>
    </xf>
    <xf numFmtId="0" fontId="4" fillId="4" borderId="0" xfId="1" applyFont="1" applyFill="1"/>
    <xf numFmtId="0" fontId="4" fillId="4" borderId="4" xfId="1" applyFont="1" applyFill="1" applyBorder="1"/>
    <xf numFmtId="165" fontId="4" fillId="4" borderId="4" xfId="1" applyNumberFormat="1" applyFont="1" applyFill="1" applyBorder="1" applyAlignment="1"/>
    <xf numFmtId="165" fontId="4" fillId="4" borderId="4" xfId="1" applyNumberFormat="1" applyFont="1" applyFill="1" applyBorder="1"/>
    <xf numFmtId="0" fontId="3" fillId="4" borderId="0" xfId="1" applyFont="1" applyFill="1" applyAlignment="1">
      <alignment wrapText="1"/>
    </xf>
    <xf numFmtId="0" fontId="3" fillId="4" borderId="4" xfId="1" applyFont="1" applyFill="1" applyBorder="1" applyAlignment="1">
      <alignment wrapText="1"/>
    </xf>
    <xf numFmtId="165" fontId="3" fillId="4" borderId="4" xfId="1" applyNumberFormat="1" applyFont="1" applyFill="1" applyBorder="1" applyAlignment="1">
      <alignment wrapText="1"/>
    </xf>
    <xf numFmtId="0" fontId="3" fillId="4" borderId="0" xfId="1" applyFont="1" applyFill="1"/>
    <xf numFmtId="0" fontId="3" fillId="5" borderId="0" xfId="1" applyFont="1" applyFill="1" applyAlignment="1">
      <alignment wrapText="1"/>
    </xf>
    <xf numFmtId="3" fontId="3" fillId="6" borderId="0" xfId="0" applyNumberFormat="1" applyFont="1" applyFill="1"/>
    <xf numFmtId="0" fontId="3" fillId="6" borderId="0" xfId="1" applyFont="1" applyFill="1"/>
    <xf numFmtId="3" fontId="3" fillId="6" borderId="0" xfId="1" applyNumberFormat="1" applyFont="1" applyFill="1"/>
    <xf numFmtId="0" fontId="3" fillId="0" borderId="4" xfId="1" applyFont="1" applyFill="1" applyBorder="1"/>
    <xf numFmtId="165" fontId="3" fillId="0" borderId="4" xfId="1" applyNumberFormat="1" applyFont="1" applyFill="1" applyBorder="1" applyAlignment="1"/>
    <xf numFmtId="165" fontId="3" fillId="0" borderId="4" xfId="1" applyNumberFormat="1" applyFont="1" applyFill="1" applyBorder="1"/>
    <xf numFmtId="3" fontId="3" fillId="0" borderId="0" xfId="1" applyNumberFormat="1" applyFont="1" applyFill="1"/>
    <xf numFmtId="0" fontId="5" fillId="0" borderId="13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1" fontId="5" fillId="0" borderId="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164" fontId="3" fillId="0" borderId="2" xfId="1" applyNumberFormat="1" applyFont="1" applyFill="1" applyBorder="1"/>
    <xf numFmtId="166" fontId="3" fillId="0" borderId="2" xfId="1" applyNumberFormat="1" applyFont="1" applyFill="1" applyBorder="1"/>
    <xf numFmtId="166" fontId="3" fillId="0" borderId="14" xfId="1" applyNumberFormat="1" applyFont="1" applyFill="1" applyBorder="1"/>
    <xf numFmtId="0" fontId="4" fillId="0" borderId="1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left" vertical="top"/>
    </xf>
    <xf numFmtId="164" fontId="3" fillId="0" borderId="2" xfId="0" applyNumberFormat="1" applyFont="1" applyFill="1" applyBorder="1"/>
    <xf numFmtId="166" fontId="3" fillId="0" borderId="2" xfId="0" applyNumberFormat="1" applyFont="1" applyFill="1" applyBorder="1" applyAlignment="1">
      <alignment horizontal="left" vertical="top"/>
    </xf>
    <xf numFmtId="166" fontId="3" fillId="0" borderId="14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1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3" fillId="0" borderId="12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3" fillId="0" borderId="0" xfId="0" applyFont="1" applyFill="1"/>
    <xf numFmtId="0" fontId="3" fillId="0" borderId="0" xfId="1" applyFont="1" applyFill="1" applyBorder="1" applyAlignment="1">
      <alignment horizontal="right"/>
    </xf>
    <xf numFmtId="164" fontId="4" fillId="0" borderId="4" xfId="1" applyNumberFormat="1" applyFont="1" applyFill="1" applyBorder="1"/>
    <xf numFmtId="164" fontId="6" fillId="0" borderId="4" xfId="1" applyNumberFormat="1" applyFont="1" applyFill="1" applyBorder="1"/>
    <xf numFmtId="0" fontId="3" fillId="0" borderId="1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top" wrapText="1"/>
    </xf>
    <xf numFmtId="166" fontId="3" fillId="0" borderId="14" xfId="0" applyNumberFormat="1" applyFont="1" applyFill="1" applyBorder="1"/>
    <xf numFmtId="0" fontId="3" fillId="0" borderId="1" xfId="1" applyFont="1" applyFill="1" applyBorder="1" applyAlignment="1">
      <alignment wrapText="1"/>
    </xf>
    <xf numFmtId="0" fontId="3" fillId="0" borderId="11" xfId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/>
    <xf numFmtId="166" fontId="3" fillId="0" borderId="4" xfId="0" applyNumberFormat="1" applyFont="1" applyFill="1" applyBorder="1"/>
    <xf numFmtId="166" fontId="3" fillId="0" borderId="4" xfId="0" applyNumberFormat="1" applyFont="1" applyFill="1" applyBorder="1" applyAlignment="1">
      <alignment horizontal="left" vertical="top"/>
    </xf>
    <xf numFmtId="166" fontId="3" fillId="0" borderId="12" xfId="0" applyNumberFormat="1" applyFont="1" applyFill="1" applyBorder="1"/>
    <xf numFmtId="0" fontId="3" fillId="0" borderId="2" xfId="1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0" xfId="1" applyFont="1" applyFill="1" applyBorder="1" applyAlignment="1">
      <alignment horizontal="right"/>
    </xf>
    <xf numFmtId="0" fontId="3" fillId="0" borderId="22" xfId="1" applyFont="1" applyFill="1" applyBorder="1" applyAlignment="1">
      <alignment horizontal="right"/>
    </xf>
    <xf numFmtId="0" fontId="3" fillId="0" borderId="23" xfId="1" applyFont="1" applyFill="1" applyBorder="1" applyAlignment="1">
      <alignment horizontal="right"/>
    </xf>
    <xf numFmtId="0" fontId="3" fillId="0" borderId="24" xfId="1" applyFont="1" applyFill="1" applyBorder="1" applyAlignment="1">
      <alignment horizontal="right"/>
    </xf>
    <xf numFmtId="0" fontId="3" fillId="0" borderId="22" xfId="1" applyFont="1" applyFill="1" applyBorder="1" applyAlignment="1">
      <alignment horizontal="center"/>
    </xf>
    <xf numFmtId="164" fontId="3" fillId="0" borderId="22" xfId="1" applyNumberFormat="1" applyFont="1" applyFill="1" applyBorder="1"/>
    <xf numFmtId="166" fontId="3" fillId="0" borderId="22" xfId="1" applyNumberFormat="1" applyFont="1" applyFill="1" applyBorder="1"/>
    <xf numFmtId="166" fontId="3" fillId="0" borderId="23" xfId="1" applyNumberFormat="1" applyFont="1" applyFill="1" applyBorder="1"/>
    <xf numFmtId="0" fontId="3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0" xfId="1" applyNumberFormat="1" applyFont="1" applyFill="1" applyBorder="1"/>
    <xf numFmtId="166" fontId="3" fillId="0" borderId="0" xfId="1" applyNumberFormat="1" applyFont="1" applyFill="1" applyBorder="1"/>
    <xf numFmtId="166" fontId="3" fillId="0" borderId="19" xfId="1" applyNumberFormat="1" applyFont="1" applyFill="1" applyBorder="1"/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/>
    <xf numFmtId="164" fontId="3" fillId="0" borderId="16" xfId="0" applyNumberFormat="1" applyFont="1" applyFill="1" applyBorder="1"/>
    <xf numFmtId="166" fontId="3" fillId="0" borderId="16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center"/>
    </xf>
    <xf numFmtId="166" fontId="4" fillId="0" borderId="17" xfId="1" applyNumberFormat="1" applyFont="1" applyFill="1" applyBorder="1"/>
    <xf numFmtId="0" fontId="3" fillId="0" borderId="0" xfId="1" applyFont="1" applyFill="1" applyBorder="1" applyAlignment="1">
      <alignment wrapText="1"/>
    </xf>
    <xf numFmtId="166" fontId="3" fillId="0" borderId="0" xfId="1" applyNumberFormat="1" applyFont="1" applyFill="1"/>
    <xf numFmtId="0" fontId="4" fillId="3" borderId="1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6">
    <cellStyle name="Normal" xfId="0" builtinId="0"/>
    <cellStyle name="Normal 2" xfId="1"/>
    <cellStyle name="Normal 2 2" xfId="5"/>
    <cellStyle name="Normal 3" xfId="4"/>
    <cellStyle name="Normal 4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7"/>
  <sheetViews>
    <sheetView tabSelected="1" zoomScale="80" zoomScaleNormal="80" workbookViewId="0">
      <pane ySplit="2" topLeftCell="A3" activePane="bottomLeft" state="frozen"/>
      <selection pane="bottomLeft" activeCell="J62" sqref="J62"/>
    </sheetView>
  </sheetViews>
  <sheetFormatPr defaultColWidth="9.109375" defaultRowHeight="11.4" x14ac:dyDescent="0.2"/>
  <cols>
    <col min="1" max="1" width="30.33203125" style="3" customWidth="1"/>
    <col min="2" max="2" width="15.6640625" style="3" customWidth="1"/>
    <col min="3" max="3" width="9.5546875" style="3" customWidth="1"/>
    <col min="4" max="4" width="6.5546875" style="3" customWidth="1"/>
    <col min="5" max="5" width="7.44140625" style="3" customWidth="1"/>
    <col min="6" max="6" width="6.5546875" style="3" customWidth="1"/>
    <col min="7" max="7" width="5.6640625" style="3" customWidth="1"/>
    <col min="8" max="8" width="5.88671875" style="3" customWidth="1"/>
    <col min="9" max="9" width="6.44140625" style="3" customWidth="1"/>
    <col min="10" max="10" width="7.6640625" style="3" customWidth="1"/>
    <col min="11" max="13" width="10" style="27" customWidth="1"/>
    <col min="14" max="14" width="12" style="27" bestFit="1" customWidth="1"/>
    <col min="15" max="15" width="9.109375" style="3"/>
    <col min="16" max="16" width="12" style="42" customWidth="1"/>
    <col min="17" max="21" width="9.109375" style="42"/>
    <col min="22" max="22" width="9.109375" style="46"/>
    <col min="23" max="24" width="9.109375" style="45"/>
    <col min="25" max="16384" width="9.109375" style="3"/>
  </cols>
  <sheetData>
    <row r="1" spans="1:31" ht="12" customHeight="1" x14ac:dyDescent="0.25">
      <c r="A1" s="121" t="s">
        <v>1</v>
      </c>
      <c r="B1" s="123" t="s">
        <v>2</v>
      </c>
      <c r="C1" s="125" t="s">
        <v>3</v>
      </c>
      <c r="D1" s="126"/>
      <c r="E1" s="127"/>
      <c r="F1" s="128" t="s">
        <v>30</v>
      </c>
      <c r="G1" s="129"/>
      <c r="H1" s="129"/>
      <c r="I1" s="129"/>
      <c r="J1" s="129"/>
      <c r="K1" s="129"/>
      <c r="L1" s="129"/>
      <c r="M1" s="129"/>
      <c r="N1" s="130"/>
      <c r="O1" s="2"/>
      <c r="P1" s="35"/>
      <c r="Q1" s="36" t="s">
        <v>4</v>
      </c>
      <c r="R1" s="36"/>
      <c r="S1" s="37"/>
      <c r="T1" s="38"/>
      <c r="U1" s="38"/>
      <c r="V1" s="44" t="s">
        <v>100</v>
      </c>
    </row>
    <row r="2" spans="1:31" ht="46.2" x14ac:dyDescent="0.25">
      <c r="A2" s="122"/>
      <c r="B2" s="124"/>
      <c r="C2" s="9" t="s">
        <v>31</v>
      </c>
      <c r="D2" s="10" t="s">
        <v>32</v>
      </c>
      <c r="E2" s="11" t="s">
        <v>33</v>
      </c>
      <c r="F2" s="12" t="s">
        <v>8</v>
      </c>
      <c r="G2" s="10" t="s">
        <v>9</v>
      </c>
      <c r="H2" s="10" t="s">
        <v>34</v>
      </c>
      <c r="I2" s="13" t="s">
        <v>35</v>
      </c>
      <c r="J2" s="13" t="s">
        <v>36</v>
      </c>
      <c r="K2" s="22" t="s">
        <v>37</v>
      </c>
      <c r="L2" s="22" t="s">
        <v>38</v>
      </c>
      <c r="M2" s="22" t="s">
        <v>10</v>
      </c>
      <c r="N2" s="23" t="s">
        <v>39</v>
      </c>
      <c r="O2" s="4"/>
      <c r="P2" s="43" t="s">
        <v>64</v>
      </c>
      <c r="Q2" s="40" t="s">
        <v>11</v>
      </c>
      <c r="R2" s="40" t="s">
        <v>12</v>
      </c>
      <c r="S2" s="41" t="s">
        <v>13</v>
      </c>
      <c r="T2" s="41" t="s">
        <v>14</v>
      </c>
      <c r="U2" s="41" t="s">
        <v>10</v>
      </c>
      <c r="V2" s="44" t="s">
        <v>65</v>
      </c>
      <c r="Y2" s="1"/>
      <c r="Z2" s="1"/>
      <c r="AA2" s="1"/>
      <c r="AB2" s="1"/>
      <c r="AC2" s="1"/>
      <c r="AD2" s="1"/>
      <c r="AE2" s="1"/>
    </row>
    <row r="3" spans="1:31" ht="12" x14ac:dyDescent="0.2">
      <c r="A3" s="14" t="s">
        <v>40</v>
      </c>
      <c r="B3" s="15"/>
      <c r="C3" s="16"/>
      <c r="D3" s="16"/>
      <c r="E3" s="16"/>
      <c r="F3" s="16"/>
      <c r="G3" s="17"/>
      <c r="H3" s="17"/>
      <c r="I3" s="18"/>
      <c r="J3" s="19" t="s">
        <v>16</v>
      </c>
      <c r="K3" s="24"/>
      <c r="L3" s="24"/>
      <c r="M3" s="24"/>
      <c r="N3" s="25"/>
      <c r="O3" s="4"/>
      <c r="P3" s="39"/>
      <c r="Q3" s="40"/>
      <c r="R3" s="40"/>
      <c r="S3" s="41"/>
      <c r="T3" s="41"/>
      <c r="U3" s="41"/>
      <c r="Y3" s="1"/>
      <c r="Z3" s="1"/>
      <c r="AA3" s="1"/>
      <c r="AB3" s="1"/>
      <c r="AC3" s="1"/>
      <c r="AD3" s="1"/>
      <c r="AE3" s="1"/>
    </row>
    <row r="4" spans="1:31" s="1" customFormat="1" ht="22.8" x14ac:dyDescent="0.2">
      <c r="A4" s="28" t="s">
        <v>72</v>
      </c>
      <c r="B4" s="5" t="s">
        <v>73</v>
      </c>
      <c r="C4" s="33"/>
      <c r="D4" s="20"/>
      <c r="E4" s="34">
        <v>96550</v>
      </c>
      <c r="F4" s="32">
        <v>600</v>
      </c>
      <c r="G4" s="6" t="s">
        <v>7</v>
      </c>
      <c r="H4" s="6">
        <v>7</v>
      </c>
      <c r="I4" s="21">
        <f t="shared" ref="I4:I20" si="0">SUM(E4/F4)+(D4/F4)+(C4/F4)</f>
        <v>160.91666666666666</v>
      </c>
      <c r="J4" s="21">
        <f t="shared" ref="J4:J20" si="1">I4*H4</f>
        <v>1126.4166666666665</v>
      </c>
      <c r="K4" s="26">
        <f t="shared" ref="K4:K20" si="2">SUM(H4*8*70.13)</f>
        <v>3927.2799999999997</v>
      </c>
      <c r="L4" s="26">
        <f t="shared" ref="L4:L20" si="3">SUM(500*I4)</f>
        <v>80458.333333333328</v>
      </c>
      <c r="M4" s="26">
        <f t="shared" ref="M4:M20" si="4">U4</f>
        <v>42240.625</v>
      </c>
      <c r="N4" s="29">
        <f t="shared" ref="N4:N20" si="5">SUM((I4*K4)+L4+M4)</f>
        <v>754663.76500000001</v>
      </c>
      <c r="Q4" s="47">
        <v>7</v>
      </c>
      <c r="R4" s="47">
        <f t="shared" ref="R4:R20" si="6">SUM((Q4*E4)+(Q4*D4)+(Q4*C4))</f>
        <v>675850</v>
      </c>
      <c r="S4" s="48">
        <f t="shared" ref="S4:S20" si="7">SUM((R4/2000)*100)</f>
        <v>33792.5</v>
      </c>
      <c r="T4" s="49">
        <f t="shared" ref="T4:T20" si="8">SUM(S4*0.25)</f>
        <v>8448.125</v>
      </c>
      <c r="U4" s="49">
        <f t="shared" ref="U4:U20" si="9">SUM(S4+T4)</f>
        <v>42240.625</v>
      </c>
      <c r="V4" s="50">
        <f>R4/540</f>
        <v>1251.5740740740741</v>
      </c>
    </row>
    <row r="5" spans="1:31" s="1" customFormat="1" ht="22.8" x14ac:dyDescent="0.2">
      <c r="A5" s="28" t="s">
        <v>78</v>
      </c>
      <c r="B5" s="5" t="s">
        <v>73</v>
      </c>
      <c r="C5" s="33"/>
      <c r="D5" s="20"/>
      <c r="E5" s="34">
        <v>31120</v>
      </c>
      <c r="F5" s="32">
        <v>400</v>
      </c>
      <c r="G5" s="6" t="s">
        <v>7</v>
      </c>
      <c r="H5" s="6">
        <v>7</v>
      </c>
      <c r="I5" s="21">
        <f t="shared" ref="I5" si="10">SUM(E5/F5)+(D5/F5)+(C5/F5)</f>
        <v>77.8</v>
      </c>
      <c r="J5" s="21">
        <f t="shared" ref="J5" si="11">I5*H5</f>
        <v>544.6</v>
      </c>
      <c r="K5" s="26">
        <f t="shared" ref="K5" si="12">SUM(H5*8*70.13)</f>
        <v>3927.2799999999997</v>
      </c>
      <c r="L5" s="26">
        <f t="shared" ref="L5" si="13">SUM(500*I5)</f>
        <v>38900</v>
      </c>
      <c r="M5" s="26">
        <f t="shared" ref="M5" si="14">U5</f>
        <v>19450</v>
      </c>
      <c r="N5" s="29">
        <f t="shared" ref="N5" si="15">SUM((I5*K5)+L5+M5)</f>
        <v>363892.38399999996</v>
      </c>
      <c r="Q5" s="47">
        <v>10</v>
      </c>
      <c r="R5" s="47">
        <f t="shared" ref="R5" si="16">SUM((Q5*E5)+(Q5*D5)+(Q5*C5))</f>
        <v>311200</v>
      </c>
      <c r="S5" s="48">
        <f t="shared" ref="S5" si="17">SUM((R5/2000)*100)</f>
        <v>15560</v>
      </c>
      <c r="T5" s="49">
        <f t="shared" ref="T5" si="18">SUM(S5*0.25)</f>
        <v>3890</v>
      </c>
      <c r="U5" s="49">
        <f t="shared" ref="U5" si="19">SUM(S5+T5)</f>
        <v>19450</v>
      </c>
      <c r="V5" s="50">
        <f t="shared" ref="V5" si="20">R5/540</f>
        <v>576.2962962962963</v>
      </c>
    </row>
    <row r="6" spans="1:31" s="1" customFormat="1" ht="22.8" x14ac:dyDescent="0.2">
      <c r="A6" s="28" t="s">
        <v>74</v>
      </c>
      <c r="B6" s="5" t="s">
        <v>73</v>
      </c>
      <c r="C6" s="33"/>
      <c r="D6" s="20"/>
      <c r="E6" s="34">
        <v>185669</v>
      </c>
      <c r="F6" s="32">
        <v>520</v>
      </c>
      <c r="G6" s="6" t="s">
        <v>7</v>
      </c>
      <c r="H6" s="6">
        <v>7</v>
      </c>
      <c r="I6" s="21">
        <f t="shared" si="0"/>
        <v>357.05576923076922</v>
      </c>
      <c r="J6" s="21">
        <f t="shared" si="1"/>
        <v>2499.3903846153844</v>
      </c>
      <c r="K6" s="26">
        <f t="shared" si="2"/>
        <v>3927.2799999999997</v>
      </c>
      <c r="L6" s="26">
        <f t="shared" si="3"/>
        <v>178527.8846153846</v>
      </c>
      <c r="M6" s="26">
        <f t="shared" si="4"/>
        <v>116043.125</v>
      </c>
      <c r="N6" s="29">
        <f t="shared" si="5"/>
        <v>1696828.9909999997</v>
      </c>
      <c r="Q6" s="47">
        <v>10</v>
      </c>
      <c r="R6" s="47">
        <f t="shared" si="6"/>
        <v>1856690</v>
      </c>
      <c r="S6" s="48">
        <f t="shared" si="7"/>
        <v>92834.5</v>
      </c>
      <c r="T6" s="49">
        <f t="shared" si="8"/>
        <v>23208.625</v>
      </c>
      <c r="U6" s="49">
        <f t="shared" ref="U6" si="21">SUM(S6+T6)</f>
        <v>116043.125</v>
      </c>
      <c r="V6" s="50">
        <f t="shared" ref="V6:V22" si="22">R6/540</f>
        <v>3438.3148148148148</v>
      </c>
    </row>
    <row r="7" spans="1:31" s="1" customFormat="1" ht="22.8" x14ac:dyDescent="0.2">
      <c r="A7" s="30" t="s">
        <v>87</v>
      </c>
      <c r="B7" s="5" t="s">
        <v>73</v>
      </c>
      <c r="C7" s="33"/>
      <c r="D7" s="20"/>
      <c r="E7" s="34">
        <v>5800</v>
      </c>
      <c r="F7" s="32">
        <v>200</v>
      </c>
      <c r="G7" s="6" t="s">
        <v>7</v>
      </c>
      <c r="H7" s="6">
        <v>7</v>
      </c>
      <c r="I7" s="21">
        <f t="shared" ref="I7" si="23">SUM(E7/F7)+(D7/F7)+(C7/F7)</f>
        <v>29</v>
      </c>
      <c r="J7" s="21">
        <f t="shared" ref="J7" si="24">I7*H7</f>
        <v>203</v>
      </c>
      <c r="K7" s="26">
        <f t="shared" ref="K7" si="25">SUM(H7*8*70.13)</f>
        <v>3927.2799999999997</v>
      </c>
      <c r="L7" s="26">
        <f t="shared" ref="L7" si="26">SUM(500*I7)</f>
        <v>14500</v>
      </c>
      <c r="M7" s="26">
        <f t="shared" ref="M7" si="27">U7</f>
        <v>7250</v>
      </c>
      <c r="N7" s="29">
        <f t="shared" ref="N7" si="28">SUM((I7*K7)+L7+M7)</f>
        <v>135641.12</v>
      </c>
      <c r="Q7" s="47">
        <v>20</v>
      </c>
      <c r="R7" s="47">
        <f t="shared" ref="R7" si="29">SUM((Q7*E7)+(Q7*D7)+(Q7*C7))</f>
        <v>116000</v>
      </c>
      <c r="S7" s="48">
        <f t="shared" ref="S7" si="30">SUM((R7/2000)*100)</f>
        <v>5800</v>
      </c>
      <c r="T7" s="49">
        <f t="shared" ref="T7" si="31">SUM(S7*0.25)</f>
        <v>1450</v>
      </c>
      <c r="U7" s="49">
        <f t="shared" ref="U7" si="32">SUM(S7+T7)</f>
        <v>7250</v>
      </c>
      <c r="V7" s="50">
        <f t="shared" ref="V7" si="33">R7/540</f>
        <v>214.81481481481481</v>
      </c>
    </row>
    <row r="8" spans="1:31" s="1" customFormat="1" ht="22.8" x14ac:dyDescent="0.2">
      <c r="A8" s="30" t="s">
        <v>75</v>
      </c>
      <c r="B8" s="5" t="s">
        <v>73</v>
      </c>
      <c r="C8" s="33"/>
      <c r="D8" s="20"/>
      <c r="E8" s="34">
        <v>144708</v>
      </c>
      <c r="F8" s="32">
        <v>200</v>
      </c>
      <c r="G8" s="6" t="s">
        <v>7</v>
      </c>
      <c r="H8" s="6">
        <v>7</v>
      </c>
      <c r="I8" s="21">
        <f t="shared" si="0"/>
        <v>723.54</v>
      </c>
      <c r="J8" s="21">
        <f t="shared" si="1"/>
        <v>5064.78</v>
      </c>
      <c r="K8" s="26">
        <f t="shared" si="2"/>
        <v>3927.2799999999997</v>
      </c>
      <c r="L8" s="26">
        <f t="shared" si="3"/>
        <v>361770</v>
      </c>
      <c r="M8" s="26">
        <f t="shared" si="4"/>
        <v>180885</v>
      </c>
      <c r="N8" s="29">
        <f t="shared" si="5"/>
        <v>3384199.1711999997</v>
      </c>
      <c r="Q8" s="47">
        <v>20</v>
      </c>
      <c r="R8" s="47">
        <f t="shared" si="6"/>
        <v>2894160</v>
      </c>
      <c r="S8" s="48">
        <f t="shared" si="7"/>
        <v>144708</v>
      </c>
      <c r="T8" s="49">
        <f t="shared" si="8"/>
        <v>36177</v>
      </c>
      <c r="U8" s="49">
        <f t="shared" si="9"/>
        <v>180885</v>
      </c>
      <c r="V8" s="50">
        <f t="shared" si="22"/>
        <v>5359.5555555555557</v>
      </c>
    </row>
    <row r="9" spans="1:31" s="1" customFormat="1" x14ac:dyDescent="0.2">
      <c r="A9" s="28" t="s">
        <v>41</v>
      </c>
      <c r="B9" s="5" t="s">
        <v>82</v>
      </c>
      <c r="C9" s="33">
        <v>28494</v>
      </c>
      <c r="D9" s="20"/>
      <c r="E9" s="34"/>
      <c r="F9" s="32">
        <v>100</v>
      </c>
      <c r="G9" s="6" t="s">
        <v>5</v>
      </c>
      <c r="H9" s="6">
        <v>7</v>
      </c>
      <c r="I9" s="21">
        <f t="shared" si="0"/>
        <v>284.94</v>
      </c>
      <c r="J9" s="21">
        <f t="shared" si="1"/>
        <v>1994.58</v>
      </c>
      <c r="K9" s="26">
        <f t="shared" si="2"/>
        <v>3927.2799999999997</v>
      </c>
      <c r="L9" s="26">
        <f t="shared" si="3"/>
        <v>142470</v>
      </c>
      <c r="M9" s="26">
        <f t="shared" si="4"/>
        <v>3561.75</v>
      </c>
      <c r="N9" s="29">
        <f t="shared" si="5"/>
        <v>1265070.9131999998</v>
      </c>
      <c r="Q9" s="47">
        <v>2</v>
      </c>
      <c r="R9" s="47">
        <f t="shared" si="6"/>
        <v>56988</v>
      </c>
      <c r="S9" s="48">
        <f t="shared" si="7"/>
        <v>2849.4</v>
      </c>
      <c r="T9" s="49">
        <f t="shared" si="8"/>
        <v>712.35</v>
      </c>
      <c r="U9" s="49">
        <f t="shared" si="9"/>
        <v>3561.75</v>
      </c>
      <c r="V9" s="50">
        <f t="shared" si="22"/>
        <v>105.53333333333333</v>
      </c>
    </row>
    <row r="10" spans="1:31" s="1" customFormat="1" x14ac:dyDescent="0.2">
      <c r="A10" s="31" t="s">
        <v>88</v>
      </c>
      <c r="B10" s="5" t="s">
        <v>42</v>
      </c>
      <c r="C10" s="33"/>
      <c r="D10" s="20"/>
      <c r="E10" s="34">
        <v>36499</v>
      </c>
      <c r="F10" s="32">
        <v>1000</v>
      </c>
      <c r="G10" s="6" t="s">
        <v>7</v>
      </c>
      <c r="H10" s="6">
        <v>7</v>
      </c>
      <c r="I10" s="21">
        <f t="shared" ref="I10" si="34">SUM(E10/F10)+(D10/F10)+(C10/F10)</f>
        <v>36.499000000000002</v>
      </c>
      <c r="J10" s="21">
        <f t="shared" ref="J10" si="35">I10*H10</f>
        <v>255.49300000000002</v>
      </c>
      <c r="K10" s="26">
        <f t="shared" ref="K10" si="36">SUM(H10*8*70.13)</f>
        <v>3927.2799999999997</v>
      </c>
      <c r="L10" s="26">
        <f t="shared" ref="L10" si="37">SUM(500*I10)</f>
        <v>18249.5</v>
      </c>
      <c r="M10" s="26">
        <f t="shared" ref="M10" si="38">U10</f>
        <v>4562.375</v>
      </c>
      <c r="N10" s="29">
        <f t="shared" ref="N10" si="39">SUM((I10*K10)+L10+M10)</f>
        <v>166153.66772</v>
      </c>
      <c r="Q10" s="47">
        <v>2</v>
      </c>
      <c r="R10" s="47">
        <f t="shared" ref="R10" si="40">SUM((Q10*E10)+(Q10*D10)+(Q10*C10))</f>
        <v>72998</v>
      </c>
      <c r="S10" s="48">
        <f t="shared" ref="S10" si="41">SUM((R10/2000)*100)</f>
        <v>3649.9</v>
      </c>
      <c r="T10" s="49">
        <f t="shared" ref="T10" si="42">SUM(S10*0.25)</f>
        <v>912.47500000000002</v>
      </c>
      <c r="U10" s="49">
        <f t="shared" ref="U10" si="43">SUM(S10+T10)</f>
        <v>4562.375</v>
      </c>
      <c r="V10" s="50">
        <f t="shared" ref="V10" si="44">R10/540</f>
        <v>135.18148148148148</v>
      </c>
    </row>
    <row r="11" spans="1:31" s="1" customFormat="1" x14ac:dyDescent="0.2">
      <c r="A11" s="31" t="s">
        <v>76</v>
      </c>
      <c r="B11" s="5" t="s">
        <v>42</v>
      </c>
      <c r="C11" s="33"/>
      <c r="D11" s="20"/>
      <c r="E11" s="34">
        <v>1000</v>
      </c>
      <c r="F11" s="32">
        <v>2500</v>
      </c>
      <c r="G11" s="6" t="s">
        <v>7</v>
      </c>
      <c r="H11" s="6">
        <v>7</v>
      </c>
      <c r="I11" s="21">
        <f t="shared" si="0"/>
        <v>0.4</v>
      </c>
      <c r="J11" s="21">
        <f t="shared" si="1"/>
        <v>2.8000000000000003</v>
      </c>
      <c r="K11" s="26">
        <f t="shared" si="2"/>
        <v>3927.2799999999997</v>
      </c>
      <c r="L11" s="26">
        <f t="shared" si="3"/>
        <v>200</v>
      </c>
      <c r="M11" s="26">
        <f t="shared" si="4"/>
        <v>62.5</v>
      </c>
      <c r="N11" s="29">
        <f t="shared" si="5"/>
        <v>1833.412</v>
      </c>
      <c r="Q11" s="47">
        <v>1</v>
      </c>
      <c r="R11" s="47">
        <f t="shared" si="6"/>
        <v>1000</v>
      </c>
      <c r="S11" s="48">
        <f t="shared" si="7"/>
        <v>50</v>
      </c>
      <c r="T11" s="49">
        <f t="shared" si="8"/>
        <v>12.5</v>
      </c>
      <c r="U11" s="49">
        <f t="shared" si="9"/>
        <v>62.5</v>
      </c>
      <c r="V11" s="50">
        <f t="shared" si="22"/>
        <v>1.8518518518518519</v>
      </c>
    </row>
    <row r="12" spans="1:31" s="1" customFormat="1" ht="22.8" x14ac:dyDescent="0.2">
      <c r="A12" s="28" t="s">
        <v>71</v>
      </c>
      <c r="B12" s="5" t="s">
        <v>43</v>
      </c>
      <c r="C12" s="33"/>
      <c r="D12" s="20"/>
      <c r="E12" s="34">
        <v>11100</v>
      </c>
      <c r="F12" s="32">
        <v>1000</v>
      </c>
      <c r="G12" s="6" t="s">
        <v>7</v>
      </c>
      <c r="H12" s="6">
        <v>2</v>
      </c>
      <c r="I12" s="21">
        <f t="shared" si="0"/>
        <v>11.1</v>
      </c>
      <c r="J12" s="21">
        <f t="shared" si="1"/>
        <v>22.2</v>
      </c>
      <c r="K12" s="26">
        <f t="shared" si="2"/>
        <v>1122.08</v>
      </c>
      <c r="L12" s="26">
        <f t="shared" si="3"/>
        <v>5550</v>
      </c>
      <c r="M12" s="26">
        <f t="shared" si="4"/>
        <v>11100</v>
      </c>
      <c r="N12" s="29">
        <f t="shared" si="5"/>
        <v>29105.087999999996</v>
      </c>
      <c r="Q12" s="47">
        <v>16</v>
      </c>
      <c r="R12" s="47">
        <f t="shared" si="6"/>
        <v>177600</v>
      </c>
      <c r="S12" s="48">
        <f t="shared" si="7"/>
        <v>8880</v>
      </c>
      <c r="T12" s="49">
        <f t="shared" si="8"/>
        <v>2220</v>
      </c>
      <c r="U12" s="49">
        <f t="shared" si="9"/>
        <v>11100</v>
      </c>
      <c r="V12" s="50">
        <f t="shared" si="22"/>
        <v>328.88888888888891</v>
      </c>
    </row>
    <row r="13" spans="1:31" s="1" customFormat="1" x14ac:dyDescent="0.2">
      <c r="A13" s="28" t="s">
        <v>77</v>
      </c>
      <c r="B13" s="5" t="s">
        <v>0</v>
      </c>
      <c r="C13" s="33"/>
      <c r="D13" s="20">
        <v>350</v>
      </c>
      <c r="E13" s="34"/>
      <c r="F13" s="32">
        <v>10</v>
      </c>
      <c r="G13" s="6" t="s">
        <v>6</v>
      </c>
      <c r="H13" s="6">
        <v>4</v>
      </c>
      <c r="I13" s="21">
        <f t="shared" si="0"/>
        <v>35</v>
      </c>
      <c r="J13" s="21">
        <f t="shared" si="1"/>
        <v>140</v>
      </c>
      <c r="K13" s="26">
        <f t="shared" si="2"/>
        <v>2244.16</v>
      </c>
      <c r="L13" s="26">
        <f t="shared" si="3"/>
        <v>17500</v>
      </c>
      <c r="M13" s="26">
        <f t="shared" si="4"/>
        <v>3281.25</v>
      </c>
      <c r="N13" s="29">
        <f t="shared" si="5"/>
        <v>99326.849999999991</v>
      </c>
      <c r="Q13" s="47">
        <v>150</v>
      </c>
      <c r="R13" s="47">
        <f t="shared" si="6"/>
        <v>52500</v>
      </c>
      <c r="S13" s="48">
        <f t="shared" si="7"/>
        <v>2625</v>
      </c>
      <c r="T13" s="49">
        <f t="shared" si="8"/>
        <v>656.25</v>
      </c>
      <c r="U13" s="49">
        <f t="shared" si="9"/>
        <v>3281.25</v>
      </c>
      <c r="V13" s="50">
        <f t="shared" si="22"/>
        <v>97.222222222222229</v>
      </c>
    </row>
    <row r="14" spans="1:31" s="1" customFormat="1" x14ac:dyDescent="0.2">
      <c r="A14" s="28" t="s">
        <v>83</v>
      </c>
      <c r="B14" s="5" t="s">
        <v>82</v>
      </c>
      <c r="C14" s="33">
        <v>100000</v>
      </c>
      <c r="D14" s="20"/>
      <c r="E14" s="34"/>
      <c r="F14" s="32">
        <v>5000</v>
      </c>
      <c r="G14" s="6" t="s">
        <v>5</v>
      </c>
      <c r="H14" s="6">
        <v>7</v>
      </c>
      <c r="I14" s="21">
        <f t="shared" si="0"/>
        <v>20</v>
      </c>
      <c r="J14" s="21">
        <f t="shared" si="1"/>
        <v>140</v>
      </c>
      <c r="K14" s="26">
        <f t="shared" si="2"/>
        <v>3927.2799999999997</v>
      </c>
      <c r="L14" s="26">
        <f t="shared" si="3"/>
        <v>10000</v>
      </c>
      <c r="M14" s="26">
        <f t="shared" si="4"/>
        <v>25000</v>
      </c>
      <c r="N14" s="29">
        <f t="shared" si="5"/>
        <v>113545.59999999999</v>
      </c>
      <c r="Q14" s="47">
        <v>4</v>
      </c>
      <c r="R14" s="47">
        <f t="shared" si="6"/>
        <v>400000</v>
      </c>
      <c r="S14" s="48">
        <f t="shared" si="7"/>
        <v>20000</v>
      </c>
      <c r="T14" s="49">
        <f t="shared" si="8"/>
        <v>5000</v>
      </c>
      <c r="U14" s="49">
        <f t="shared" si="9"/>
        <v>25000</v>
      </c>
      <c r="V14" s="50">
        <f t="shared" si="22"/>
        <v>740.74074074074076</v>
      </c>
    </row>
    <row r="15" spans="1:31" s="1" customFormat="1" ht="22.8" x14ac:dyDescent="0.2">
      <c r="A15" s="28" t="s">
        <v>85</v>
      </c>
      <c r="B15" s="5" t="s">
        <v>44</v>
      </c>
      <c r="C15" s="33">
        <v>29370</v>
      </c>
      <c r="D15" s="20"/>
      <c r="E15" s="34"/>
      <c r="F15" s="32">
        <v>550</v>
      </c>
      <c r="G15" s="6" t="s">
        <v>5</v>
      </c>
      <c r="H15" s="6">
        <v>7</v>
      </c>
      <c r="I15" s="21">
        <f t="shared" si="0"/>
        <v>53.4</v>
      </c>
      <c r="J15" s="21">
        <f t="shared" si="1"/>
        <v>373.8</v>
      </c>
      <c r="K15" s="26">
        <f t="shared" si="2"/>
        <v>3927.2799999999997</v>
      </c>
      <c r="L15" s="26">
        <f t="shared" si="3"/>
        <v>26700</v>
      </c>
      <c r="M15" s="26">
        <f t="shared" si="4"/>
        <v>73425</v>
      </c>
      <c r="N15" s="29">
        <f t="shared" si="5"/>
        <v>309841.75199999998</v>
      </c>
      <c r="Q15" s="47">
        <v>40</v>
      </c>
      <c r="R15" s="47">
        <f t="shared" si="6"/>
        <v>1174800</v>
      </c>
      <c r="S15" s="48">
        <f t="shared" si="7"/>
        <v>58740</v>
      </c>
      <c r="T15" s="49">
        <f t="shared" si="8"/>
        <v>14685</v>
      </c>
      <c r="U15" s="49">
        <f t="shared" si="9"/>
        <v>73425</v>
      </c>
      <c r="V15" s="50">
        <f t="shared" si="22"/>
        <v>2175.5555555555557</v>
      </c>
    </row>
    <row r="16" spans="1:31" s="1" customFormat="1" ht="22.8" x14ac:dyDescent="0.2">
      <c r="A16" s="28" t="s">
        <v>86</v>
      </c>
      <c r="B16" s="5" t="s">
        <v>44</v>
      </c>
      <c r="C16" s="33">
        <v>22900</v>
      </c>
      <c r="D16" s="20"/>
      <c r="E16" s="34"/>
      <c r="F16" s="32">
        <v>500</v>
      </c>
      <c r="G16" s="6" t="s">
        <v>5</v>
      </c>
      <c r="H16" s="6">
        <v>7</v>
      </c>
      <c r="I16" s="21">
        <f>SUM(E16/F16)+(D16/F16)+(C16/F16)</f>
        <v>45.8</v>
      </c>
      <c r="J16" s="21">
        <f>I16*H16</f>
        <v>320.59999999999997</v>
      </c>
      <c r="K16" s="26">
        <f>SUM(H16*8*70.13)</f>
        <v>3927.2799999999997</v>
      </c>
      <c r="L16" s="26">
        <f>SUM(500*I16)</f>
        <v>22900</v>
      </c>
      <c r="M16" s="26">
        <f>U16</f>
        <v>57250</v>
      </c>
      <c r="N16" s="29">
        <f>SUM((I16*K16)+L16+M16)</f>
        <v>260019.42399999997</v>
      </c>
      <c r="Q16" s="47">
        <v>40</v>
      </c>
      <c r="R16" s="47">
        <f>SUM((Q16*E16)+(Q16*D16)+(Q16*C16))</f>
        <v>916000</v>
      </c>
      <c r="S16" s="48">
        <f>SUM((R16/2000)*100)</f>
        <v>45800</v>
      </c>
      <c r="T16" s="49">
        <f>SUM(S16*0.25)</f>
        <v>11450</v>
      </c>
      <c r="U16" s="49">
        <f>SUM(S16+T16)</f>
        <v>57250</v>
      </c>
      <c r="V16" s="50">
        <f t="shared" si="22"/>
        <v>1696.2962962962963</v>
      </c>
    </row>
    <row r="17" spans="1:22" s="1" customFormat="1" x14ac:dyDescent="0.2">
      <c r="A17" s="28" t="s">
        <v>84</v>
      </c>
      <c r="B17" s="5" t="s">
        <v>82</v>
      </c>
      <c r="C17" s="33"/>
      <c r="D17" s="20">
        <v>10000</v>
      </c>
      <c r="E17" s="34"/>
      <c r="F17" s="32">
        <v>250</v>
      </c>
      <c r="G17" s="6" t="s">
        <v>6</v>
      </c>
      <c r="H17" s="6">
        <v>4</v>
      </c>
      <c r="I17" s="21">
        <f t="shared" ref="I17" si="45">SUM(E17/F17)+(D17/F17)+(C17/F17)</f>
        <v>40</v>
      </c>
      <c r="J17" s="21">
        <f t="shared" ref="J17" si="46">I17*H17</f>
        <v>160</v>
      </c>
      <c r="K17" s="26">
        <f t="shared" ref="K17" si="47">SUM(H17*8*70.13)</f>
        <v>2244.16</v>
      </c>
      <c r="L17" s="26">
        <f t="shared" ref="L17" si="48">SUM(500*I17)</f>
        <v>20000</v>
      </c>
      <c r="M17" s="26">
        <f t="shared" ref="M17" si="49">U17</f>
        <v>31250</v>
      </c>
      <c r="N17" s="29">
        <f t="shared" ref="N17" si="50">SUM((I17*K17)+L17+M17)</f>
        <v>141016.4</v>
      </c>
      <c r="Q17" s="47">
        <v>50</v>
      </c>
      <c r="R17" s="47">
        <f t="shared" ref="R17" si="51">SUM((Q17*E17)+(Q17*D17)+(Q17*C17))</f>
        <v>500000</v>
      </c>
      <c r="S17" s="48">
        <f t="shared" ref="S17" si="52">SUM((R17/2000)*100)</f>
        <v>25000</v>
      </c>
      <c r="T17" s="49">
        <f t="shared" ref="T17" si="53">SUM(S17*0.25)</f>
        <v>6250</v>
      </c>
      <c r="U17" s="49">
        <f t="shared" ref="U17" si="54">SUM(S17+T17)</f>
        <v>31250</v>
      </c>
      <c r="V17" s="50">
        <f t="shared" ref="V17" si="55">R17/540</f>
        <v>925.92592592592598</v>
      </c>
    </row>
    <row r="18" spans="1:22" s="1" customFormat="1" x14ac:dyDescent="0.2">
      <c r="A18" s="28" t="s">
        <v>15</v>
      </c>
      <c r="B18" s="5" t="s">
        <v>45</v>
      </c>
      <c r="C18" s="33"/>
      <c r="D18" s="20">
        <v>450</v>
      </c>
      <c r="E18" s="34"/>
      <c r="F18" s="32">
        <v>250</v>
      </c>
      <c r="G18" s="6" t="s">
        <v>6</v>
      </c>
      <c r="H18" s="6">
        <v>4</v>
      </c>
      <c r="I18" s="21">
        <f t="shared" si="0"/>
        <v>1.8</v>
      </c>
      <c r="J18" s="21">
        <f t="shared" si="1"/>
        <v>7.2</v>
      </c>
      <c r="K18" s="26">
        <f t="shared" si="2"/>
        <v>2244.16</v>
      </c>
      <c r="L18" s="26">
        <f t="shared" si="3"/>
        <v>900</v>
      </c>
      <c r="M18" s="26">
        <f t="shared" si="4"/>
        <v>1406.25</v>
      </c>
      <c r="N18" s="29">
        <f t="shared" si="5"/>
        <v>6345.7379999999994</v>
      </c>
      <c r="Q18" s="47">
        <v>50</v>
      </c>
      <c r="R18" s="47">
        <f t="shared" si="6"/>
        <v>22500</v>
      </c>
      <c r="S18" s="48">
        <f t="shared" si="7"/>
        <v>1125</v>
      </c>
      <c r="T18" s="49">
        <f t="shared" si="8"/>
        <v>281.25</v>
      </c>
      <c r="U18" s="49">
        <f t="shared" si="9"/>
        <v>1406.25</v>
      </c>
      <c r="V18" s="50">
        <f t="shared" si="22"/>
        <v>41.666666666666664</v>
      </c>
    </row>
    <row r="19" spans="1:22" s="1" customFormat="1" x14ac:dyDescent="0.2">
      <c r="A19" s="28" t="s">
        <v>79</v>
      </c>
      <c r="B19" s="5" t="s">
        <v>80</v>
      </c>
      <c r="C19" s="33"/>
      <c r="D19" s="20"/>
      <c r="E19" s="34">
        <v>82500</v>
      </c>
      <c r="F19" s="32">
        <v>1000</v>
      </c>
      <c r="G19" s="6" t="s">
        <v>7</v>
      </c>
      <c r="H19" s="6">
        <v>7</v>
      </c>
      <c r="I19" s="21">
        <f t="shared" si="0"/>
        <v>82.5</v>
      </c>
      <c r="J19" s="21">
        <f t="shared" si="1"/>
        <v>577.5</v>
      </c>
      <c r="K19" s="26">
        <f t="shared" si="2"/>
        <v>3927.2799999999997</v>
      </c>
      <c r="L19" s="26">
        <f t="shared" si="3"/>
        <v>41250</v>
      </c>
      <c r="M19" s="26">
        <f t="shared" si="4"/>
        <v>20625</v>
      </c>
      <c r="N19" s="29">
        <f t="shared" si="5"/>
        <v>385875.6</v>
      </c>
      <c r="Q19" s="47">
        <v>4</v>
      </c>
      <c r="R19" s="47">
        <f t="shared" si="6"/>
        <v>330000</v>
      </c>
      <c r="S19" s="48">
        <f t="shared" si="7"/>
        <v>16500</v>
      </c>
      <c r="T19" s="49">
        <f t="shared" si="8"/>
        <v>4125</v>
      </c>
      <c r="U19" s="49">
        <f t="shared" ref="U19" si="56">SUM(S19+T19)</f>
        <v>20625</v>
      </c>
      <c r="V19" s="50">
        <f t="shared" si="22"/>
        <v>611.11111111111109</v>
      </c>
    </row>
    <row r="20" spans="1:22" s="1" customFormat="1" x14ac:dyDescent="0.2">
      <c r="A20" s="28" t="s">
        <v>81</v>
      </c>
      <c r="B20" s="5" t="s">
        <v>0</v>
      </c>
      <c r="C20" s="33"/>
      <c r="D20" s="20"/>
      <c r="E20" s="34">
        <v>188000</v>
      </c>
      <c r="F20" s="32">
        <v>1200</v>
      </c>
      <c r="G20" s="6" t="s">
        <v>7</v>
      </c>
      <c r="H20" s="6">
        <v>4</v>
      </c>
      <c r="I20" s="21">
        <f t="shared" si="0"/>
        <v>156.66666666666666</v>
      </c>
      <c r="J20" s="21">
        <f t="shared" si="1"/>
        <v>626.66666666666663</v>
      </c>
      <c r="K20" s="26">
        <f t="shared" si="2"/>
        <v>2244.16</v>
      </c>
      <c r="L20" s="26">
        <f t="shared" si="3"/>
        <v>78333.333333333328</v>
      </c>
      <c r="M20" s="26">
        <f t="shared" si="4"/>
        <v>94000</v>
      </c>
      <c r="N20" s="29">
        <f t="shared" si="5"/>
        <v>523918.39999999997</v>
      </c>
      <c r="Q20" s="47">
        <v>8</v>
      </c>
      <c r="R20" s="47">
        <f t="shared" si="6"/>
        <v>1504000</v>
      </c>
      <c r="S20" s="48">
        <f t="shared" si="7"/>
        <v>75200</v>
      </c>
      <c r="T20" s="49">
        <f t="shared" si="8"/>
        <v>18800</v>
      </c>
      <c r="U20" s="49">
        <f t="shared" si="9"/>
        <v>94000</v>
      </c>
      <c r="V20" s="50">
        <f t="shared" si="22"/>
        <v>2785.1851851851852</v>
      </c>
    </row>
    <row r="21" spans="1:22" s="1" customFormat="1" x14ac:dyDescent="0.2">
      <c r="A21" s="51" t="s">
        <v>63</v>
      </c>
      <c r="B21" s="52"/>
      <c r="C21" s="53"/>
      <c r="D21" s="53"/>
      <c r="E21" s="53"/>
      <c r="F21" s="54"/>
      <c r="G21" s="55"/>
      <c r="H21" s="55"/>
      <c r="I21" s="56"/>
      <c r="J21" s="56"/>
      <c r="K21" s="57"/>
      <c r="L21" s="57"/>
      <c r="M21" s="57"/>
      <c r="N21" s="58">
        <f>SUM(N4:N20)</f>
        <v>9637278.2761199996</v>
      </c>
      <c r="Q21" s="47"/>
      <c r="R21" s="47"/>
      <c r="S21" s="48"/>
      <c r="T21" s="49"/>
      <c r="U21" s="49"/>
      <c r="V21" s="50">
        <f t="shared" si="22"/>
        <v>0</v>
      </c>
    </row>
    <row r="22" spans="1:22" s="1" customFormat="1" ht="12" x14ac:dyDescent="0.2">
      <c r="A22" s="59" t="s">
        <v>46</v>
      </c>
      <c r="B22" s="60"/>
      <c r="C22" s="61"/>
      <c r="D22" s="61"/>
      <c r="E22" s="61"/>
      <c r="F22" s="61"/>
      <c r="G22" s="62"/>
      <c r="H22" s="62"/>
      <c r="I22" s="63"/>
      <c r="J22" s="64" t="s">
        <v>16</v>
      </c>
      <c r="K22" s="65"/>
      <c r="L22" s="65"/>
      <c r="M22" s="65"/>
      <c r="N22" s="66"/>
      <c r="Q22" s="47" t="s">
        <v>12</v>
      </c>
      <c r="R22" s="47">
        <f>SUM(R4:R20)</f>
        <v>11062286</v>
      </c>
      <c r="S22" s="49">
        <f>SUM(S4:S20)</f>
        <v>553114.30000000005</v>
      </c>
      <c r="T22" s="49">
        <f>SUM(T4:T20)</f>
        <v>138278.57500000001</v>
      </c>
      <c r="U22" s="49">
        <f>SUM(U4:U20)</f>
        <v>691392.875</v>
      </c>
      <c r="V22" s="50">
        <f t="shared" si="22"/>
        <v>20485.714814814815</v>
      </c>
    </row>
    <row r="23" spans="1:22" s="1" customFormat="1" ht="22.8" x14ac:dyDescent="0.2">
      <c r="A23" s="67" t="s">
        <v>47</v>
      </c>
      <c r="B23" s="68" t="s">
        <v>89</v>
      </c>
      <c r="C23" s="69"/>
      <c r="D23" s="70"/>
      <c r="E23" s="71">
        <v>194736</v>
      </c>
      <c r="F23" s="32">
        <v>6000</v>
      </c>
      <c r="G23" s="6" t="s">
        <v>7</v>
      </c>
      <c r="H23" s="6">
        <v>7</v>
      </c>
      <c r="I23" s="21">
        <f>SUM(E23/F23)+(D23/F23)+(C23/F23)</f>
        <v>32.456000000000003</v>
      </c>
      <c r="J23" s="21">
        <f>I23*H23</f>
        <v>227.19200000000001</v>
      </c>
      <c r="K23" s="26">
        <f>SUM(H23*8*70.13)</f>
        <v>3927.2799999999997</v>
      </c>
      <c r="L23" s="26">
        <v>0.25</v>
      </c>
      <c r="M23" s="26"/>
      <c r="N23" s="29">
        <f>SUM((I23*K23)+L23+M23)</f>
        <v>127464.04968000001</v>
      </c>
      <c r="Q23" s="47" t="s">
        <v>17</v>
      </c>
      <c r="R23" s="47">
        <f>R22/2000</f>
        <v>5531.143</v>
      </c>
      <c r="S23" s="48"/>
      <c r="T23" s="49"/>
      <c r="U23" s="49"/>
      <c r="V23" s="50"/>
    </row>
    <row r="24" spans="1:22" s="1" customFormat="1" ht="22.8" x14ac:dyDescent="0.2">
      <c r="A24" s="67" t="s">
        <v>48</v>
      </c>
      <c r="B24" s="68" t="s">
        <v>91</v>
      </c>
      <c r="C24" s="69"/>
      <c r="D24" s="70">
        <v>6</v>
      </c>
      <c r="E24" s="71"/>
      <c r="F24" s="32"/>
      <c r="G24" s="6"/>
      <c r="H24" s="6"/>
      <c r="I24" s="21"/>
      <c r="J24" s="21">
        <f>I24*H24</f>
        <v>0</v>
      </c>
      <c r="K24" s="26"/>
      <c r="L24" s="26">
        <v>10000</v>
      </c>
      <c r="M24" s="26"/>
      <c r="N24" s="29">
        <f>SUM((D24*L24))</f>
        <v>60000</v>
      </c>
      <c r="V24" s="50"/>
    </row>
    <row r="25" spans="1:22" s="1" customFormat="1" ht="22.8" x14ac:dyDescent="0.2">
      <c r="A25" s="67" t="s">
        <v>49</v>
      </c>
      <c r="B25" s="68" t="s">
        <v>90</v>
      </c>
      <c r="C25" s="69"/>
      <c r="D25" s="70"/>
      <c r="E25" s="71">
        <v>194736</v>
      </c>
      <c r="F25" s="32">
        <v>6000</v>
      </c>
      <c r="G25" s="6" t="s">
        <v>7</v>
      </c>
      <c r="H25" s="6">
        <v>7</v>
      </c>
      <c r="I25" s="21">
        <f>SUM(E25/F25)+(D25/F25)+(C25/F25)</f>
        <v>32.456000000000003</v>
      </c>
      <c r="J25" s="21">
        <f>I25*H25</f>
        <v>227.19200000000001</v>
      </c>
      <c r="K25" s="26">
        <f>SUM(H25*8*70.13)</f>
        <v>3927.2799999999997</v>
      </c>
      <c r="L25" s="26">
        <v>0.25</v>
      </c>
      <c r="M25" s="26"/>
      <c r="N25" s="29">
        <f t="shared" ref="N25:N36" si="57">SUM((I25*K25)+L25+M25)</f>
        <v>127464.04968000001</v>
      </c>
      <c r="S25" s="72" t="s">
        <v>23</v>
      </c>
      <c r="T25" s="21">
        <f>SUM(I4:I44)</f>
        <v>3057.4087692307694</v>
      </c>
      <c r="U25" s="21">
        <f>SUM(J4:J44)</f>
        <v>15213.961384615379</v>
      </c>
      <c r="V25" s="73" t="s">
        <v>66</v>
      </c>
    </row>
    <row r="26" spans="1:22" s="1" customFormat="1" ht="23.4" x14ac:dyDescent="0.25">
      <c r="A26" s="67" t="s">
        <v>48</v>
      </c>
      <c r="B26" s="68" t="s">
        <v>92</v>
      </c>
      <c r="C26" s="69"/>
      <c r="D26" s="70">
        <v>6</v>
      </c>
      <c r="E26" s="71"/>
      <c r="F26" s="32"/>
      <c r="G26" s="6"/>
      <c r="H26" s="6"/>
      <c r="I26" s="21"/>
      <c r="J26" s="21">
        <v>0</v>
      </c>
      <c r="K26" s="26"/>
      <c r="L26" s="26">
        <v>10000</v>
      </c>
      <c r="M26" s="26"/>
      <c r="N26" s="29">
        <f>SUM((D26*L26))</f>
        <v>60000</v>
      </c>
      <c r="S26" s="74" t="s">
        <v>24</v>
      </c>
      <c r="T26" s="21"/>
      <c r="U26" s="75">
        <v>174</v>
      </c>
      <c r="V26" s="73" t="s">
        <v>67</v>
      </c>
    </row>
    <row r="27" spans="1:22" s="1" customFormat="1" ht="22.8" x14ac:dyDescent="0.2">
      <c r="A27" s="67" t="s">
        <v>49</v>
      </c>
      <c r="B27" s="68" t="s">
        <v>93</v>
      </c>
      <c r="C27" s="69"/>
      <c r="D27" s="70"/>
      <c r="E27" s="71">
        <v>194736</v>
      </c>
      <c r="F27" s="32">
        <v>6000</v>
      </c>
      <c r="G27" s="6" t="s">
        <v>7</v>
      </c>
      <c r="H27" s="6">
        <v>7</v>
      </c>
      <c r="I27" s="21">
        <f>SUM(E27/F27)+(D27/F27)+(C27/F27)</f>
        <v>32.456000000000003</v>
      </c>
      <c r="J27" s="21">
        <f>I27*H27</f>
        <v>227.19200000000001</v>
      </c>
      <c r="K27" s="26">
        <f>SUM(H27*8*70.13)</f>
        <v>3927.2799999999997</v>
      </c>
      <c r="L27" s="26">
        <v>0.25</v>
      </c>
      <c r="M27" s="26"/>
      <c r="N27" s="29">
        <f t="shared" ref="N27" si="58">SUM((I27*K27)+L27+M27)</f>
        <v>127464.04968000001</v>
      </c>
      <c r="S27" s="74" t="s">
        <v>25</v>
      </c>
      <c r="T27" s="21"/>
      <c r="U27" s="76">
        <f>SUM(U25/U26)</f>
        <v>87.436559681697574</v>
      </c>
      <c r="V27" s="73" t="s">
        <v>68</v>
      </c>
    </row>
    <row r="28" spans="1:22" s="1" customFormat="1" ht="22.8" x14ac:dyDescent="0.2">
      <c r="A28" s="67" t="s">
        <v>48</v>
      </c>
      <c r="B28" s="68" t="s">
        <v>94</v>
      </c>
      <c r="C28" s="69"/>
      <c r="D28" s="70">
        <v>6</v>
      </c>
      <c r="E28" s="71"/>
      <c r="F28" s="32"/>
      <c r="G28" s="6"/>
      <c r="H28" s="6"/>
      <c r="I28" s="21"/>
      <c r="J28" s="21">
        <v>0</v>
      </c>
      <c r="K28" s="26"/>
      <c r="L28" s="26">
        <v>10000</v>
      </c>
      <c r="M28" s="26"/>
      <c r="N28" s="29">
        <f>SUM((D28*L28))</f>
        <v>60000</v>
      </c>
      <c r="V28" s="73" t="s">
        <v>69</v>
      </c>
    </row>
    <row r="29" spans="1:22" s="1" customFormat="1" ht="22.8" x14ac:dyDescent="0.2">
      <c r="A29" s="67" t="s">
        <v>49</v>
      </c>
      <c r="B29" s="68" t="s">
        <v>97</v>
      </c>
      <c r="C29" s="69"/>
      <c r="D29" s="70"/>
      <c r="E29" s="71">
        <v>194736</v>
      </c>
      <c r="F29" s="32">
        <v>6000</v>
      </c>
      <c r="G29" s="6" t="s">
        <v>7</v>
      </c>
      <c r="H29" s="6">
        <v>7</v>
      </c>
      <c r="I29" s="21">
        <f>SUM(E29/F29)+(D29/F29)+(C29/F29)</f>
        <v>32.456000000000003</v>
      </c>
      <c r="J29" s="21">
        <f>I29*H29</f>
        <v>227.19200000000001</v>
      </c>
      <c r="K29" s="26">
        <f>SUM(H29*8*70.13)</f>
        <v>3927.2799999999997</v>
      </c>
      <c r="L29" s="26">
        <v>0.25</v>
      </c>
      <c r="M29" s="26"/>
      <c r="N29" s="29">
        <f t="shared" ref="N29" si="59">SUM((I29*K29)+L29+M29)</f>
        <v>127464.04968000001</v>
      </c>
      <c r="V29" s="73" t="s">
        <v>70</v>
      </c>
    </row>
    <row r="30" spans="1:22" s="1" customFormat="1" ht="22.8" x14ac:dyDescent="0.2">
      <c r="A30" s="67" t="s">
        <v>48</v>
      </c>
      <c r="B30" s="68" t="s">
        <v>98</v>
      </c>
      <c r="C30" s="69"/>
      <c r="D30" s="70">
        <v>6</v>
      </c>
      <c r="E30" s="71"/>
      <c r="F30" s="32"/>
      <c r="G30" s="6"/>
      <c r="H30" s="6"/>
      <c r="I30" s="21"/>
      <c r="J30" s="21">
        <v>0</v>
      </c>
      <c r="K30" s="26"/>
      <c r="L30" s="26">
        <v>10000</v>
      </c>
      <c r="M30" s="26"/>
      <c r="N30" s="29">
        <f>SUM((D30*L30))</f>
        <v>60000</v>
      </c>
      <c r="V30" s="50"/>
    </row>
    <row r="31" spans="1:22" s="1" customFormat="1" ht="22.8" x14ac:dyDescent="0.2">
      <c r="A31" s="67" t="s">
        <v>50</v>
      </c>
      <c r="B31" s="68" t="s">
        <v>95</v>
      </c>
      <c r="C31" s="69"/>
      <c r="D31" s="70"/>
      <c r="E31" s="71">
        <v>100000</v>
      </c>
      <c r="F31" s="32">
        <v>6000</v>
      </c>
      <c r="G31" s="6" t="s">
        <v>7</v>
      </c>
      <c r="H31" s="6">
        <v>7</v>
      </c>
      <c r="I31" s="21">
        <f>SUM(E31/F31)+(D31/F31)+(C31/F31)</f>
        <v>16.666666666666668</v>
      </c>
      <c r="J31" s="21">
        <f>I31*H31</f>
        <v>116.66666666666667</v>
      </c>
      <c r="K31" s="26">
        <f>SUM(H31*8*70.13)</f>
        <v>3927.2799999999997</v>
      </c>
      <c r="L31" s="26">
        <v>0.25</v>
      </c>
      <c r="M31" s="26"/>
      <c r="N31" s="29">
        <f t="shared" si="57"/>
        <v>65454.916666666664</v>
      </c>
      <c r="V31" s="50"/>
    </row>
    <row r="32" spans="1:22" s="1" customFormat="1" ht="22.8" x14ac:dyDescent="0.2">
      <c r="A32" s="67" t="s">
        <v>48</v>
      </c>
      <c r="B32" s="68" t="s">
        <v>95</v>
      </c>
      <c r="C32" s="69"/>
      <c r="D32" s="70">
        <v>1</v>
      </c>
      <c r="E32" s="71"/>
      <c r="F32" s="32"/>
      <c r="G32" s="6"/>
      <c r="H32" s="6"/>
      <c r="I32" s="21"/>
      <c r="J32" s="21">
        <v>0</v>
      </c>
      <c r="K32" s="26"/>
      <c r="L32" s="26">
        <v>10000</v>
      </c>
      <c r="M32" s="26"/>
      <c r="N32" s="29">
        <f>SUM((D32*L32))</f>
        <v>10000</v>
      </c>
      <c r="V32" s="50"/>
    </row>
    <row r="33" spans="1:22" s="1" customFormat="1" ht="22.8" x14ac:dyDescent="0.2">
      <c r="A33" s="67" t="s">
        <v>50</v>
      </c>
      <c r="B33" s="68" t="s">
        <v>96</v>
      </c>
      <c r="C33" s="69"/>
      <c r="D33" s="70"/>
      <c r="E33" s="71">
        <v>100000</v>
      </c>
      <c r="F33" s="32">
        <v>6000</v>
      </c>
      <c r="G33" s="6" t="s">
        <v>7</v>
      </c>
      <c r="H33" s="6">
        <v>7</v>
      </c>
      <c r="I33" s="21">
        <f>SUM(E33/F33)+(D33/F33)+(C33/F33)</f>
        <v>16.666666666666668</v>
      </c>
      <c r="J33" s="21">
        <f>I33*H33</f>
        <v>116.66666666666667</v>
      </c>
      <c r="K33" s="26">
        <f>SUM(H33*8*70.13)</f>
        <v>3927.2799999999997</v>
      </c>
      <c r="L33" s="26">
        <v>0.25</v>
      </c>
      <c r="M33" s="26"/>
      <c r="N33" s="29">
        <f t="shared" ref="N33" si="60">SUM((I33*K33)+L33+M33)</f>
        <v>65454.916666666664</v>
      </c>
      <c r="V33" s="50"/>
    </row>
    <row r="34" spans="1:22" s="1" customFormat="1" ht="22.8" x14ac:dyDescent="0.2">
      <c r="A34" s="67" t="s">
        <v>48</v>
      </c>
      <c r="B34" s="68" t="s">
        <v>96</v>
      </c>
      <c r="C34" s="69"/>
      <c r="D34" s="70">
        <v>1</v>
      </c>
      <c r="E34" s="71"/>
      <c r="F34" s="32"/>
      <c r="G34" s="6"/>
      <c r="H34" s="6"/>
      <c r="I34" s="21"/>
      <c r="J34" s="21">
        <v>0</v>
      </c>
      <c r="K34" s="26"/>
      <c r="L34" s="26">
        <v>10000</v>
      </c>
      <c r="M34" s="26"/>
      <c r="N34" s="29">
        <f>SUM((D34*L34))</f>
        <v>10000</v>
      </c>
      <c r="V34" s="50"/>
    </row>
    <row r="35" spans="1:22" s="1" customFormat="1" ht="22.8" x14ac:dyDescent="0.2">
      <c r="A35" s="67" t="s">
        <v>51</v>
      </c>
      <c r="B35" s="68" t="s">
        <v>18</v>
      </c>
      <c r="C35" s="69"/>
      <c r="D35" s="70"/>
      <c r="E35" s="71">
        <v>11000</v>
      </c>
      <c r="F35" s="32">
        <v>6000</v>
      </c>
      <c r="G35" s="6" t="s">
        <v>7</v>
      </c>
      <c r="H35" s="6">
        <v>7</v>
      </c>
      <c r="I35" s="21">
        <f>SUM(E35/F35)+(D35/F35)+(C35/F35)</f>
        <v>1.8333333333333333</v>
      </c>
      <c r="J35" s="21">
        <f>I35*H35</f>
        <v>12.833333333333332</v>
      </c>
      <c r="K35" s="26">
        <f>SUM(H35*8*70.13)</f>
        <v>3927.2799999999997</v>
      </c>
      <c r="L35" s="26">
        <v>0.25</v>
      </c>
      <c r="M35" s="26"/>
      <c r="N35" s="29">
        <f t="shared" si="57"/>
        <v>7200.2633333333324</v>
      </c>
      <c r="V35" s="50"/>
    </row>
    <row r="36" spans="1:22" s="1" customFormat="1" ht="22.8" x14ac:dyDescent="0.2">
      <c r="A36" s="67" t="s">
        <v>19</v>
      </c>
      <c r="B36" s="68" t="s">
        <v>20</v>
      </c>
      <c r="C36" s="69"/>
      <c r="D36" s="70">
        <v>2</v>
      </c>
      <c r="E36" s="71"/>
      <c r="F36" s="32"/>
      <c r="G36" s="6"/>
      <c r="H36" s="6"/>
      <c r="I36" s="21"/>
      <c r="J36" s="21">
        <v>0</v>
      </c>
      <c r="K36" s="26"/>
      <c r="L36" s="26">
        <v>2000</v>
      </c>
      <c r="M36" s="26"/>
      <c r="N36" s="29">
        <f t="shared" si="57"/>
        <v>2000</v>
      </c>
      <c r="V36" s="50"/>
    </row>
    <row r="37" spans="1:22" s="1" customFormat="1" x14ac:dyDescent="0.2">
      <c r="A37" s="77" t="s">
        <v>63</v>
      </c>
      <c r="B37" s="78"/>
      <c r="C37" s="54"/>
      <c r="D37" s="54"/>
      <c r="E37" s="54"/>
      <c r="F37" s="54"/>
      <c r="G37" s="55"/>
      <c r="H37" s="55"/>
      <c r="I37" s="56"/>
      <c r="J37" s="56"/>
      <c r="K37" s="57"/>
      <c r="L37" s="57"/>
      <c r="M37" s="57"/>
      <c r="N37" s="58">
        <f>SUM(N23:N36)</f>
        <v>909966.29538666666</v>
      </c>
      <c r="V37" s="50"/>
    </row>
    <row r="38" spans="1:22" s="1" customFormat="1" ht="12" x14ac:dyDescent="0.2">
      <c r="A38" s="79" t="s">
        <v>21</v>
      </c>
      <c r="B38" s="60"/>
      <c r="C38" s="61"/>
      <c r="D38" s="61"/>
      <c r="E38" s="61"/>
      <c r="F38" s="61"/>
      <c r="G38" s="62"/>
      <c r="H38" s="62"/>
      <c r="I38" s="63"/>
      <c r="J38" s="64" t="s">
        <v>16</v>
      </c>
      <c r="K38" s="65"/>
      <c r="L38" s="65"/>
      <c r="M38" s="65"/>
      <c r="N38" s="80" t="s">
        <v>16</v>
      </c>
      <c r="V38" s="50"/>
    </row>
    <row r="39" spans="1:22" s="1" customFormat="1" ht="22.8" x14ac:dyDescent="0.2">
      <c r="A39" s="67" t="s">
        <v>52</v>
      </c>
      <c r="B39" s="81"/>
      <c r="C39" s="69"/>
      <c r="D39" s="70"/>
      <c r="E39" s="71"/>
      <c r="F39" s="32"/>
      <c r="G39" s="6"/>
      <c r="H39" s="6">
        <v>2</v>
      </c>
      <c r="I39" s="21">
        <f>U26</f>
        <v>174</v>
      </c>
      <c r="J39" s="21" t="s">
        <v>16</v>
      </c>
      <c r="K39" s="26">
        <v>880</v>
      </c>
      <c r="L39" s="26">
        <v>200</v>
      </c>
      <c r="M39" s="26"/>
      <c r="N39" s="29">
        <f>SUM((H39*I39*K39)+(L39*I39))</f>
        <v>341040</v>
      </c>
      <c r="V39" s="50"/>
    </row>
    <row r="40" spans="1:22" s="1" customFormat="1" x14ac:dyDescent="0.2">
      <c r="A40" s="82" t="s">
        <v>29</v>
      </c>
      <c r="B40" s="81" t="s">
        <v>99</v>
      </c>
      <c r="C40" s="69"/>
      <c r="D40" s="70">
        <v>1</v>
      </c>
      <c r="E40" s="71"/>
      <c r="F40" s="32"/>
      <c r="G40" s="6"/>
      <c r="H40" s="6"/>
      <c r="I40" s="21"/>
      <c r="J40" s="21"/>
      <c r="K40" s="26"/>
      <c r="L40" s="26">
        <v>225000</v>
      </c>
      <c r="M40" s="26"/>
      <c r="N40" s="29">
        <f>SUM((D40*L40))</f>
        <v>225000</v>
      </c>
      <c r="V40" s="50"/>
    </row>
    <row r="41" spans="1:22" s="1" customFormat="1" x14ac:dyDescent="0.2">
      <c r="A41" s="67" t="s">
        <v>53</v>
      </c>
      <c r="B41" s="68" t="s">
        <v>54</v>
      </c>
      <c r="C41" s="69"/>
      <c r="D41" s="70">
        <v>2</v>
      </c>
      <c r="E41" s="71"/>
      <c r="F41" s="32"/>
      <c r="G41" s="6"/>
      <c r="H41" s="6"/>
      <c r="I41" s="21">
        <f>U26</f>
        <v>174</v>
      </c>
      <c r="J41" s="21">
        <v>0</v>
      </c>
      <c r="K41" s="26"/>
      <c r="L41" s="26">
        <v>150</v>
      </c>
      <c r="M41" s="26"/>
      <c r="N41" s="29">
        <f t="shared" ref="N41:N44" si="61">SUM((H41*I41*K41)+(L41*I41))</f>
        <v>26100</v>
      </c>
      <c r="V41" s="50"/>
    </row>
    <row r="42" spans="1:22" s="1" customFormat="1" x14ac:dyDescent="0.2">
      <c r="A42" s="67" t="s">
        <v>22</v>
      </c>
      <c r="B42" s="68"/>
      <c r="C42" s="69"/>
      <c r="D42" s="70">
        <v>1</v>
      </c>
      <c r="E42" s="71"/>
      <c r="F42" s="32"/>
      <c r="G42" s="6"/>
      <c r="H42" s="6"/>
      <c r="I42" s="21">
        <v>80</v>
      </c>
      <c r="J42" s="21"/>
      <c r="K42" s="26"/>
      <c r="L42" s="26">
        <v>350</v>
      </c>
      <c r="M42" s="26"/>
      <c r="N42" s="29">
        <f t="shared" si="61"/>
        <v>28000</v>
      </c>
      <c r="V42" s="50"/>
    </row>
    <row r="43" spans="1:22" s="1" customFormat="1" x14ac:dyDescent="0.2">
      <c r="A43" s="67" t="s">
        <v>55</v>
      </c>
      <c r="B43" s="68" t="s">
        <v>54</v>
      </c>
      <c r="C43" s="69"/>
      <c r="D43" s="70">
        <v>1</v>
      </c>
      <c r="E43" s="71"/>
      <c r="F43" s="32"/>
      <c r="G43" s="6"/>
      <c r="H43" s="6"/>
      <c r="I43" s="21">
        <f>U26</f>
        <v>174</v>
      </c>
      <c r="J43" s="21">
        <v>0</v>
      </c>
      <c r="K43" s="26"/>
      <c r="L43" s="26">
        <v>275</v>
      </c>
      <c r="M43" s="26"/>
      <c r="N43" s="29">
        <f t="shared" si="61"/>
        <v>47850</v>
      </c>
      <c r="V43" s="50"/>
    </row>
    <row r="44" spans="1:22" s="1" customFormat="1" x14ac:dyDescent="0.2">
      <c r="A44" s="67" t="s">
        <v>56</v>
      </c>
      <c r="B44" s="68" t="s">
        <v>54</v>
      </c>
      <c r="C44" s="69"/>
      <c r="D44" s="70">
        <v>1</v>
      </c>
      <c r="E44" s="71"/>
      <c r="F44" s="32"/>
      <c r="G44" s="6"/>
      <c r="H44" s="6"/>
      <c r="I44" s="21">
        <f>U26</f>
        <v>174</v>
      </c>
      <c r="J44" s="21">
        <v>0</v>
      </c>
      <c r="K44" s="26"/>
      <c r="L44" s="26">
        <v>180</v>
      </c>
      <c r="M44" s="26"/>
      <c r="N44" s="29">
        <f t="shared" si="61"/>
        <v>31320</v>
      </c>
      <c r="V44" s="50"/>
    </row>
    <row r="45" spans="1:22" s="1" customFormat="1" x14ac:dyDescent="0.2">
      <c r="A45" s="77" t="s">
        <v>63</v>
      </c>
      <c r="B45" s="78"/>
      <c r="C45" s="54"/>
      <c r="D45" s="54"/>
      <c r="E45" s="54"/>
      <c r="F45" s="54"/>
      <c r="G45" s="55"/>
      <c r="H45" s="55"/>
      <c r="I45" s="56"/>
      <c r="J45" s="56"/>
      <c r="K45" s="57"/>
      <c r="L45" s="57"/>
      <c r="M45" s="57"/>
      <c r="N45" s="58">
        <f>SUM(N39:N44)</f>
        <v>699310</v>
      </c>
      <c r="V45" s="50"/>
    </row>
    <row r="46" spans="1:22" s="1" customFormat="1" ht="12" x14ac:dyDescent="0.2">
      <c r="A46" s="79" t="s">
        <v>58</v>
      </c>
      <c r="B46" s="60" t="s">
        <v>16</v>
      </c>
      <c r="C46" s="61"/>
      <c r="D46" s="61"/>
      <c r="E46" s="61"/>
      <c r="F46" s="61"/>
      <c r="G46" s="62"/>
      <c r="H46" s="62"/>
      <c r="I46" s="63"/>
      <c r="J46" s="64"/>
      <c r="K46" s="65"/>
      <c r="L46" s="65"/>
      <c r="M46" s="65"/>
      <c r="N46" s="66"/>
      <c r="V46" s="50"/>
    </row>
    <row r="47" spans="1:22" s="1" customFormat="1" x14ac:dyDescent="0.2">
      <c r="A47" s="67" t="s">
        <v>59</v>
      </c>
      <c r="B47" s="83"/>
      <c r="C47" s="84"/>
      <c r="D47" s="85"/>
      <c r="E47" s="86"/>
      <c r="F47" s="87"/>
      <c r="G47" s="88"/>
      <c r="H47" s="89">
        <v>8</v>
      </c>
      <c r="I47" s="90">
        <f>U26</f>
        <v>174</v>
      </c>
      <c r="J47" s="90"/>
      <c r="K47" s="91">
        <v>592.79999999999995</v>
      </c>
      <c r="L47" s="92"/>
      <c r="M47" s="92"/>
      <c r="N47" s="93">
        <f>SUM((H47*I47*K47)+L47+M47)</f>
        <v>825177.59999999998</v>
      </c>
      <c r="V47" s="50"/>
    </row>
    <row r="48" spans="1:22" s="1" customFormat="1" x14ac:dyDescent="0.2">
      <c r="A48" s="67" t="s">
        <v>60</v>
      </c>
      <c r="B48" s="83"/>
      <c r="C48" s="84"/>
      <c r="D48" s="85"/>
      <c r="E48" s="86"/>
      <c r="F48" s="87"/>
      <c r="G48" s="88"/>
      <c r="H48" s="89">
        <v>1</v>
      </c>
      <c r="I48" s="90">
        <f>U26</f>
        <v>174</v>
      </c>
      <c r="J48" s="90"/>
      <c r="K48" s="91">
        <v>593</v>
      </c>
      <c r="L48" s="92"/>
      <c r="M48" s="92"/>
      <c r="N48" s="93">
        <f>SUM((H48*I48*K48)+L48+M48)</f>
        <v>103182</v>
      </c>
      <c r="V48" s="50"/>
    </row>
    <row r="49" spans="1:22" s="1" customFormat="1" x14ac:dyDescent="0.2">
      <c r="A49" s="82" t="s">
        <v>27</v>
      </c>
      <c r="B49" s="81"/>
      <c r="C49" s="69"/>
      <c r="D49" s="70"/>
      <c r="E49" s="71"/>
      <c r="F49" s="32"/>
      <c r="G49" s="6" t="s">
        <v>16</v>
      </c>
      <c r="H49" s="6">
        <v>1</v>
      </c>
      <c r="I49" s="21">
        <v>289</v>
      </c>
      <c r="J49" s="21">
        <v>289</v>
      </c>
      <c r="K49" s="26">
        <v>1200</v>
      </c>
      <c r="L49" s="26">
        <v>0</v>
      </c>
      <c r="M49" s="26"/>
      <c r="N49" s="93">
        <f>SUM((H49*I49*K49)+L49+M49)</f>
        <v>346800</v>
      </c>
      <c r="V49" s="50"/>
    </row>
    <row r="50" spans="1:22" s="1" customFormat="1" x14ac:dyDescent="0.2">
      <c r="A50" s="82" t="s">
        <v>28</v>
      </c>
      <c r="B50" s="81"/>
      <c r="C50" s="69"/>
      <c r="D50" s="70"/>
      <c r="E50" s="71"/>
      <c r="F50" s="32"/>
      <c r="G50" s="6"/>
      <c r="H50" s="6">
        <v>1</v>
      </c>
      <c r="I50" s="21">
        <v>289</v>
      </c>
      <c r="J50" s="21">
        <v>289</v>
      </c>
      <c r="K50" s="26">
        <v>800</v>
      </c>
      <c r="L50" s="26">
        <v>0</v>
      </c>
      <c r="M50" s="26"/>
      <c r="N50" s="93">
        <f>SUM((H50*I50*K50)+L50+M50)</f>
        <v>231200</v>
      </c>
      <c r="V50" s="50"/>
    </row>
    <row r="51" spans="1:22" s="1" customFormat="1" x14ac:dyDescent="0.2">
      <c r="A51" s="77" t="s">
        <v>63</v>
      </c>
      <c r="B51" s="94"/>
      <c r="C51" s="54"/>
      <c r="D51" s="54"/>
      <c r="E51" s="54"/>
      <c r="F51" s="54"/>
      <c r="G51" s="55"/>
      <c r="H51" s="55"/>
      <c r="I51" s="56"/>
      <c r="J51" s="56"/>
      <c r="K51" s="57"/>
      <c r="L51" s="57"/>
      <c r="M51" s="57"/>
      <c r="N51" s="58">
        <f>SUM(N47:N50)</f>
        <v>1506359.6</v>
      </c>
      <c r="V51" s="50"/>
    </row>
    <row r="52" spans="1:22" s="1" customFormat="1" ht="12" x14ac:dyDescent="0.2">
      <c r="A52" s="59" t="s">
        <v>57</v>
      </c>
      <c r="B52" s="60"/>
      <c r="C52" s="61"/>
      <c r="D52" s="61"/>
      <c r="E52" s="61"/>
      <c r="F52" s="61"/>
      <c r="G52" s="62"/>
      <c r="H52" s="62"/>
      <c r="I52" s="63"/>
      <c r="J52" s="64" t="s">
        <v>16</v>
      </c>
      <c r="K52" s="65"/>
      <c r="L52" s="65"/>
      <c r="M52" s="65"/>
      <c r="N52" s="66"/>
      <c r="V52" s="50"/>
    </row>
    <row r="53" spans="1:22" s="1" customFormat="1" x14ac:dyDescent="0.2">
      <c r="A53" s="67" t="s">
        <v>62</v>
      </c>
      <c r="B53" s="68" t="s">
        <v>61</v>
      </c>
      <c r="C53" s="69"/>
      <c r="D53" s="70"/>
      <c r="E53" s="71"/>
      <c r="F53" s="32"/>
      <c r="G53" s="6" t="s">
        <v>16</v>
      </c>
      <c r="H53" s="6">
        <v>7</v>
      </c>
      <c r="I53" s="21">
        <v>250</v>
      </c>
      <c r="J53" s="21">
        <f>I53*H53</f>
        <v>1750</v>
      </c>
      <c r="K53" s="26">
        <v>3927.2799999999997</v>
      </c>
      <c r="L53" s="26">
        <v>92500</v>
      </c>
      <c r="M53" s="26">
        <v>50000</v>
      </c>
      <c r="N53" s="29">
        <f>SUM((I53*K53)+L53+M53)</f>
        <v>1124320</v>
      </c>
      <c r="V53" s="50"/>
    </row>
    <row r="54" spans="1:22" s="1" customFormat="1" x14ac:dyDescent="0.2">
      <c r="A54" s="67" t="s">
        <v>53</v>
      </c>
      <c r="B54" s="68" t="s">
        <v>54</v>
      </c>
      <c r="C54" s="69"/>
      <c r="D54" s="70">
        <v>1</v>
      </c>
      <c r="E54" s="71"/>
      <c r="F54" s="32"/>
      <c r="G54" s="6"/>
      <c r="H54" s="6"/>
      <c r="I54" s="21"/>
      <c r="J54" s="21">
        <v>0</v>
      </c>
      <c r="K54" s="26"/>
      <c r="L54" s="26">
        <v>23720</v>
      </c>
      <c r="M54" s="26"/>
      <c r="N54" s="29">
        <f t="shared" ref="N54:N56" si="62">SUM((I54*K54)+L54+M54)</f>
        <v>23720</v>
      </c>
      <c r="V54" s="50"/>
    </row>
    <row r="55" spans="1:22" s="1" customFormat="1" x14ac:dyDescent="0.2">
      <c r="A55" s="67" t="s">
        <v>26</v>
      </c>
      <c r="B55" s="68"/>
      <c r="C55" s="69"/>
      <c r="D55" s="70"/>
      <c r="E55" s="71"/>
      <c r="F55" s="32"/>
      <c r="G55" s="6" t="s">
        <v>16</v>
      </c>
      <c r="H55" s="6">
        <v>1</v>
      </c>
      <c r="I55" s="21">
        <v>250</v>
      </c>
      <c r="J55" s="21">
        <f>I55*H55</f>
        <v>250</v>
      </c>
      <c r="K55" s="26">
        <v>592.79999999999995</v>
      </c>
      <c r="L55" s="26">
        <v>0</v>
      </c>
      <c r="M55" s="26"/>
      <c r="N55" s="29">
        <f t="shared" si="62"/>
        <v>148200</v>
      </c>
      <c r="V55" s="50"/>
    </row>
    <row r="56" spans="1:22" s="1" customFormat="1" ht="23.4" thickBot="1" x14ac:dyDescent="0.25">
      <c r="A56" s="95" t="s">
        <v>52</v>
      </c>
      <c r="B56" s="96"/>
      <c r="C56" s="97"/>
      <c r="D56" s="98"/>
      <c r="E56" s="99"/>
      <c r="F56" s="100"/>
      <c r="G56" s="101"/>
      <c r="H56" s="101">
        <v>1</v>
      </c>
      <c r="I56" s="102">
        <v>250</v>
      </c>
      <c r="J56" s="102">
        <f>I56*H56</f>
        <v>250</v>
      </c>
      <c r="K56" s="103">
        <v>880</v>
      </c>
      <c r="L56" s="103">
        <v>200</v>
      </c>
      <c r="M56" s="103"/>
      <c r="N56" s="104">
        <f t="shared" si="62"/>
        <v>220200</v>
      </c>
      <c r="V56" s="50"/>
    </row>
    <row r="57" spans="1:22" s="1" customFormat="1" ht="12" thickBot="1" x14ac:dyDescent="0.25">
      <c r="A57" s="105" t="s">
        <v>63</v>
      </c>
      <c r="B57" s="106"/>
      <c r="C57" s="74"/>
      <c r="D57" s="74"/>
      <c r="E57" s="74"/>
      <c r="F57" s="74"/>
      <c r="G57" s="72"/>
      <c r="H57" s="72"/>
      <c r="I57" s="107"/>
      <c r="J57" s="107"/>
      <c r="K57" s="108"/>
      <c r="L57" s="108"/>
      <c r="M57" s="108"/>
      <c r="N57" s="109">
        <f>SUM(N53:N56)</f>
        <v>1516440</v>
      </c>
      <c r="V57" s="50"/>
    </row>
    <row r="58" spans="1:22" s="1" customFormat="1" ht="19.5" customHeight="1" thickBot="1" x14ac:dyDescent="0.3">
      <c r="A58" s="110"/>
      <c r="B58" s="111"/>
      <c r="C58" s="112"/>
      <c r="D58" s="112"/>
      <c r="E58" s="112"/>
      <c r="F58" s="113"/>
      <c r="G58" s="112"/>
      <c r="H58" s="112"/>
      <c r="I58" s="114"/>
      <c r="J58" s="114"/>
      <c r="K58" s="115"/>
      <c r="L58" s="115"/>
      <c r="M58" s="116" t="s">
        <v>39</v>
      </c>
      <c r="N58" s="117">
        <f>N21+N37+N45+N51+N57</f>
        <v>14269354.171506666</v>
      </c>
      <c r="V58" s="50"/>
    </row>
    <row r="59" spans="1:22" s="1" customFormat="1" x14ac:dyDescent="0.2">
      <c r="A59" s="118"/>
      <c r="B59" s="118"/>
      <c r="C59" s="72"/>
      <c r="D59" s="72"/>
      <c r="E59" s="72"/>
      <c r="K59" s="119"/>
      <c r="L59" s="119"/>
      <c r="M59" s="119"/>
      <c r="N59" s="119"/>
      <c r="V59" s="50"/>
    </row>
    <row r="60" spans="1:22" s="1" customFormat="1" x14ac:dyDescent="0.2">
      <c r="A60" s="118"/>
      <c r="B60" s="118"/>
      <c r="C60" s="72"/>
      <c r="D60" s="72"/>
      <c r="E60" s="72"/>
      <c r="K60" s="119"/>
      <c r="L60" s="119"/>
      <c r="M60" s="119"/>
      <c r="N60" s="119"/>
      <c r="V60" s="50"/>
    </row>
    <row r="61" spans="1:22" s="1" customFormat="1" x14ac:dyDescent="0.2">
      <c r="A61" s="118"/>
      <c r="B61" s="118"/>
      <c r="C61" s="72"/>
      <c r="D61" s="72"/>
      <c r="E61" s="72"/>
      <c r="K61" s="119"/>
      <c r="L61" s="119"/>
      <c r="M61" s="119"/>
      <c r="N61" s="119"/>
      <c r="V61" s="50"/>
    </row>
    <row r="62" spans="1:22" s="1" customFormat="1" x14ac:dyDescent="0.2">
      <c r="A62" s="118"/>
      <c r="B62" s="118"/>
      <c r="C62" s="72"/>
      <c r="D62" s="72"/>
      <c r="E62" s="72"/>
      <c r="K62" s="119"/>
      <c r="L62" s="119"/>
      <c r="M62" s="119"/>
      <c r="N62" s="119"/>
      <c r="V62" s="50"/>
    </row>
    <row r="63" spans="1:22" s="1" customFormat="1" x14ac:dyDescent="0.2">
      <c r="A63" s="118"/>
      <c r="B63" s="118"/>
      <c r="C63" s="72"/>
      <c r="D63" s="72"/>
      <c r="E63" s="72"/>
      <c r="K63" s="119"/>
      <c r="L63" s="119"/>
      <c r="M63" s="119"/>
      <c r="N63" s="119"/>
      <c r="V63" s="50"/>
    </row>
    <row r="64" spans="1:22" s="1" customFormat="1" x14ac:dyDescent="0.2">
      <c r="A64" s="118"/>
      <c r="B64" s="118"/>
      <c r="C64" s="72"/>
      <c r="D64" s="72"/>
      <c r="E64" s="72"/>
      <c r="K64" s="119"/>
      <c r="L64" s="119"/>
      <c r="M64" s="119"/>
      <c r="N64" s="119"/>
      <c r="V64" s="50"/>
    </row>
    <row r="65" spans="1:22" s="1" customFormat="1" x14ac:dyDescent="0.2">
      <c r="A65" s="118"/>
      <c r="B65" s="118"/>
      <c r="C65" s="72"/>
      <c r="D65" s="72"/>
      <c r="E65" s="72"/>
      <c r="K65" s="119"/>
      <c r="L65" s="119"/>
      <c r="M65" s="119"/>
      <c r="N65" s="119"/>
      <c r="V65" s="50"/>
    </row>
    <row r="66" spans="1:22" s="1" customFormat="1" x14ac:dyDescent="0.2">
      <c r="A66" s="118"/>
      <c r="B66" s="118"/>
      <c r="C66" s="72"/>
      <c r="D66" s="72"/>
      <c r="E66" s="72"/>
      <c r="K66" s="119"/>
      <c r="L66" s="119"/>
      <c r="M66" s="119"/>
      <c r="N66" s="119"/>
      <c r="V66" s="50"/>
    </row>
    <row r="67" spans="1:22" s="1" customFormat="1" x14ac:dyDescent="0.2">
      <c r="A67" s="118"/>
      <c r="B67" s="118"/>
      <c r="C67" s="72"/>
      <c r="D67" s="72"/>
      <c r="E67" s="72"/>
      <c r="K67" s="119"/>
      <c r="L67" s="119"/>
      <c r="M67" s="119"/>
      <c r="N67" s="119"/>
      <c r="V67" s="50"/>
    </row>
    <row r="68" spans="1:22" s="1" customFormat="1" x14ac:dyDescent="0.2">
      <c r="A68" s="118"/>
      <c r="B68" s="118"/>
      <c r="C68" s="72"/>
      <c r="D68" s="72"/>
      <c r="E68" s="72"/>
      <c r="K68" s="119"/>
      <c r="L68" s="119"/>
      <c r="M68" s="119"/>
      <c r="N68" s="119"/>
      <c r="V68" s="50"/>
    </row>
    <row r="69" spans="1:22" s="1" customFormat="1" x14ac:dyDescent="0.2">
      <c r="A69" s="118"/>
      <c r="B69" s="118"/>
      <c r="C69" s="72"/>
      <c r="D69" s="72"/>
      <c r="E69" s="72"/>
      <c r="K69" s="119"/>
      <c r="L69" s="119"/>
      <c r="M69" s="119"/>
      <c r="N69" s="119"/>
      <c r="V69" s="50"/>
    </row>
    <row r="70" spans="1:22" s="1" customFormat="1" x14ac:dyDescent="0.2">
      <c r="A70" s="118"/>
      <c r="B70" s="118"/>
      <c r="C70" s="72"/>
      <c r="D70" s="72"/>
      <c r="E70" s="72"/>
      <c r="K70" s="119"/>
      <c r="L70" s="119"/>
      <c r="M70" s="119"/>
      <c r="N70" s="119"/>
      <c r="V70" s="50"/>
    </row>
    <row r="71" spans="1:22" s="1" customFormat="1" x14ac:dyDescent="0.2">
      <c r="A71" s="118"/>
      <c r="B71" s="118"/>
      <c r="C71" s="72"/>
      <c r="D71" s="72"/>
      <c r="E71" s="72"/>
      <c r="K71" s="119"/>
      <c r="L71" s="119"/>
      <c r="M71" s="119"/>
      <c r="N71" s="119"/>
      <c r="V71" s="50"/>
    </row>
    <row r="72" spans="1:22" s="1" customFormat="1" x14ac:dyDescent="0.2">
      <c r="A72" s="118"/>
      <c r="B72" s="118"/>
      <c r="C72" s="72"/>
      <c r="D72" s="72"/>
      <c r="E72" s="72"/>
      <c r="K72" s="119"/>
      <c r="L72" s="119"/>
      <c r="M72" s="119"/>
      <c r="N72" s="119"/>
      <c r="V72" s="50"/>
    </row>
    <row r="73" spans="1:22" s="1" customFormat="1" x14ac:dyDescent="0.2">
      <c r="A73" s="118"/>
      <c r="B73" s="118"/>
      <c r="C73" s="72"/>
      <c r="D73" s="72"/>
      <c r="E73" s="72"/>
      <c r="K73" s="119"/>
      <c r="L73" s="119"/>
      <c r="M73" s="119"/>
      <c r="N73" s="119"/>
      <c r="V73" s="50"/>
    </row>
    <row r="74" spans="1:22" s="1" customFormat="1" x14ac:dyDescent="0.2">
      <c r="A74" s="118"/>
      <c r="B74" s="118"/>
      <c r="C74" s="72"/>
      <c r="D74" s="72"/>
      <c r="E74" s="72"/>
      <c r="K74" s="119"/>
      <c r="L74" s="119"/>
      <c r="M74" s="119"/>
      <c r="N74" s="119"/>
      <c r="V74" s="50"/>
    </row>
    <row r="75" spans="1:22" s="1" customFormat="1" x14ac:dyDescent="0.2">
      <c r="A75" s="118"/>
      <c r="B75" s="118"/>
      <c r="C75" s="72"/>
      <c r="D75" s="72"/>
      <c r="E75" s="72"/>
      <c r="K75" s="119"/>
      <c r="L75" s="119"/>
      <c r="M75" s="119"/>
      <c r="N75" s="119"/>
      <c r="V75" s="50"/>
    </row>
    <row r="76" spans="1:22" s="1" customFormat="1" x14ac:dyDescent="0.2">
      <c r="A76" s="118"/>
      <c r="B76" s="118"/>
      <c r="C76" s="72"/>
      <c r="D76" s="72"/>
      <c r="E76" s="72"/>
      <c r="K76" s="119"/>
      <c r="L76" s="119"/>
      <c r="M76" s="119"/>
      <c r="N76" s="119"/>
      <c r="V76" s="50"/>
    </row>
    <row r="77" spans="1:22" s="1" customFormat="1" x14ac:dyDescent="0.2">
      <c r="A77" s="118"/>
      <c r="B77" s="118"/>
      <c r="C77" s="72"/>
      <c r="D77" s="72"/>
      <c r="E77" s="72"/>
      <c r="K77" s="119"/>
      <c r="L77" s="119"/>
      <c r="M77" s="119"/>
      <c r="N77" s="119"/>
      <c r="V77" s="50"/>
    </row>
    <row r="78" spans="1:22" s="1" customFormat="1" x14ac:dyDescent="0.2">
      <c r="A78" s="118"/>
      <c r="B78" s="118"/>
      <c r="C78" s="72"/>
      <c r="D78" s="72"/>
      <c r="E78" s="72"/>
      <c r="K78" s="119"/>
      <c r="L78" s="119"/>
      <c r="M78" s="119"/>
      <c r="N78" s="119"/>
      <c r="V78" s="50"/>
    </row>
    <row r="79" spans="1:22" s="1" customFormat="1" x14ac:dyDescent="0.2">
      <c r="A79" s="118"/>
      <c r="B79" s="118"/>
      <c r="C79" s="72"/>
      <c r="D79" s="72"/>
      <c r="E79" s="72"/>
      <c r="K79" s="119"/>
      <c r="L79" s="119"/>
      <c r="M79" s="119"/>
      <c r="N79" s="119"/>
      <c r="V79" s="50"/>
    </row>
    <row r="80" spans="1:22" s="1" customFormat="1" x14ac:dyDescent="0.2">
      <c r="A80" s="118"/>
      <c r="B80" s="118"/>
      <c r="C80" s="72"/>
      <c r="D80" s="72"/>
      <c r="E80" s="72"/>
      <c r="K80" s="119"/>
      <c r="L80" s="119"/>
      <c r="M80" s="119"/>
      <c r="N80" s="119"/>
      <c r="V80" s="50"/>
    </row>
    <row r="81" spans="1:22" s="1" customFormat="1" x14ac:dyDescent="0.2">
      <c r="A81" s="118"/>
      <c r="B81" s="118"/>
      <c r="C81" s="72"/>
      <c r="D81" s="72"/>
      <c r="E81" s="72"/>
      <c r="K81" s="119"/>
      <c r="L81" s="119"/>
      <c r="M81" s="119"/>
      <c r="N81" s="119"/>
      <c r="V81" s="50"/>
    </row>
    <row r="82" spans="1:22" s="1" customFormat="1" x14ac:dyDescent="0.2">
      <c r="A82" s="118"/>
      <c r="B82" s="118"/>
      <c r="C82" s="72"/>
      <c r="D82" s="72"/>
      <c r="E82" s="72"/>
      <c r="K82" s="119"/>
      <c r="L82" s="119"/>
      <c r="M82" s="119"/>
      <c r="N82" s="119"/>
      <c r="V82" s="50"/>
    </row>
    <row r="83" spans="1:22" s="1" customFormat="1" x14ac:dyDescent="0.2">
      <c r="A83" s="118"/>
      <c r="B83" s="118"/>
      <c r="C83" s="72"/>
      <c r="D83" s="72"/>
      <c r="E83" s="72"/>
      <c r="K83" s="119"/>
      <c r="L83" s="119"/>
      <c r="M83" s="119"/>
      <c r="N83" s="119"/>
      <c r="V83" s="50"/>
    </row>
    <row r="84" spans="1:22" s="1" customFormat="1" x14ac:dyDescent="0.2">
      <c r="A84" s="118"/>
      <c r="B84" s="118"/>
      <c r="C84" s="72"/>
      <c r="D84" s="72"/>
      <c r="E84" s="72"/>
      <c r="K84" s="119"/>
      <c r="L84" s="119"/>
      <c r="M84" s="119"/>
      <c r="N84" s="119"/>
      <c r="V84" s="50"/>
    </row>
    <row r="85" spans="1:22" s="1" customFormat="1" x14ac:dyDescent="0.2">
      <c r="A85" s="118"/>
      <c r="B85" s="118"/>
      <c r="C85" s="72"/>
      <c r="D85" s="72"/>
      <c r="E85" s="72"/>
      <c r="K85" s="119"/>
      <c r="L85" s="119"/>
      <c r="M85" s="119"/>
      <c r="N85" s="119"/>
      <c r="V85" s="50"/>
    </row>
    <row r="86" spans="1:22" s="1" customFormat="1" x14ac:dyDescent="0.2">
      <c r="A86" s="118"/>
      <c r="B86" s="118"/>
      <c r="C86" s="72"/>
      <c r="D86" s="72"/>
      <c r="E86" s="72"/>
      <c r="K86" s="119"/>
      <c r="L86" s="119"/>
      <c r="M86" s="119"/>
      <c r="N86" s="119"/>
      <c r="V86" s="50"/>
    </row>
    <row r="87" spans="1:22" s="1" customFormat="1" x14ac:dyDescent="0.2">
      <c r="A87" s="118"/>
      <c r="B87" s="118"/>
      <c r="C87" s="72"/>
      <c r="D87" s="72"/>
      <c r="E87" s="72"/>
      <c r="K87" s="119"/>
      <c r="L87" s="119"/>
      <c r="M87" s="119"/>
      <c r="N87" s="119"/>
      <c r="V87" s="50"/>
    </row>
    <row r="88" spans="1:22" s="1" customFormat="1" x14ac:dyDescent="0.2">
      <c r="A88" s="118"/>
      <c r="B88" s="118"/>
      <c r="C88" s="72"/>
      <c r="D88" s="72"/>
      <c r="E88" s="72"/>
      <c r="K88" s="119"/>
      <c r="L88" s="119"/>
      <c r="M88" s="119"/>
      <c r="N88" s="119"/>
      <c r="V88" s="50"/>
    </row>
    <row r="89" spans="1:22" s="1" customFormat="1" x14ac:dyDescent="0.2">
      <c r="A89" s="118"/>
      <c r="B89" s="118"/>
      <c r="C89" s="72"/>
      <c r="D89" s="72"/>
      <c r="E89" s="72"/>
      <c r="K89" s="119"/>
      <c r="L89" s="119"/>
      <c r="M89" s="119"/>
      <c r="N89" s="119"/>
      <c r="V89" s="50"/>
    </row>
    <row r="90" spans="1:22" s="1" customFormat="1" x14ac:dyDescent="0.2">
      <c r="A90" s="118"/>
      <c r="B90" s="118"/>
      <c r="C90" s="72"/>
      <c r="D90" s="72"/>
      <c r="E90" s="72"/>
      <c r="K90" s="119"/>
      <c r="L90" s="119"/>
      <c r="M90" s="119"/>
      <c r="N90" s="119"/>
      <c r="V90" s="50"/>
    </row>
    <row r="91" spans="1:22" s="1" customFormat="1" x14ac:dyDescent="0.2">
      <c r="A91" s="118"/>
      <c r="B91" s="118"/>
      <c r="C91" s="72"/>
      <c r="D91" s="72"/>
      <c r="E91" s="72"/>
      <c r="K91" s="119"/>
      <c r="L91" s="119"/>
      <c r="M91" s="119"/>
      <c r="N91" s="119"/>
      <c r="V91" s="50"/>
    </row>
    <row r="92" spans="1:22" s="1" customFormat="1" x14ac:dyDescent="0.2">
      <c r="A92" s="118"/>
      <c r="B92" s="118"/>
      <c r="C92" s="72"/>
      <c r="D92" s="72"/>
      <c r="E92" s="72"/>
      <c r="K92" s="119"/>
      <c r="L92" s="119"/>
      <c r="M92" s="119"/>
      <c r="N92" s="119"/>
      <c r="V92" s="50"/>
    </row>
    <row r="93" spans="1:22" s="1" customFormat="1" x14ac:dyDescent="0.2">
      <c r="A93" s="118"/>
      <c r="B93" s="118"/>
      <c r="C93" s="72"/>
      <c r="D93" s="72"/>
      <c r="E93" s="72"/>
      <c r="K93" s="119"/>
      <c r="L93" s="119"/>
      <c r="M93" s="119"/>
      <c r="N93" s="119"/>
      <c r="V93" s="50"/>
    </row>
    <row r="94" spans="1:22" s="1" customFormat="1" x14ac:dyDescent="0.2">
      <c r="A94" s="118"/>
      <c r="B94" s="118"/>
      <c r="C94" s="72"/>
      <c r="D94" s="72"/>
      <c r="E94" s="72"/>
      <c r="K94" s="119"/>
      <c r="L94" s="119"/>
      <c r="M94" s="119"/>
      <c r="N94" s="119"/>
      <c r="V94" s="50"/>
    </row>
    <row r="95" spans="1:22" s="1" customFormat="1" x14ac:dyDescent="0.2">
      <c r="A95" s="118"/>
      <c r="B95" s="118"/>
      <c r="C95" s="72"/>
      <c r="D95" s="72"/>
      <c r="E95" s="72"/>
      <c r="K95" s="119"/>
      <c r="L95" s="119"/>
      <c r="M95" s="119"/>
      <c r="N95" s="119"/>
      <c r="V95" s="50"/>
    </row>
    <row r="96" spans="1:22" s="1" customFormat="1" x14ac:dyDescent="0.2">
      <c r="A96" s="118"/>
      <c r="B96" s="118"/>
      <c r="C96" s="72"/>
      <c r="D96" s="72"/>
      <c r="E96" s="72"/>
      <c r="K96" s="119"/>
      <c r="L96" s="119"/>
      <c r="M96" s="119"/>
      <c r="N96" s="119"/>
      <c r="V96" s="50"/>
    </row>
    <row r="97" spans="1:22" s="1" customFormat="1" x14ac:dyDescent="0.2">
      <c r="A97" s="118"/>
      <c r="B97" s="118"/>
      <c r="C97" s="72"/>
      <c r="D97" s="72"/>
      <c r="E97" s="72"/>
      <c r="K97" s="119"/>
      <c r="L97" s="119"/>
      <c r="M97" s="119"/>
      <c r="N97" s="119"/>
      <c r="V97" s="50"/>
    </row>
    <row r="98" spans="1:22" s="1" customFormat="1" x14ac:dyDescent="0.2">
      <c r="A98" s="118"/>
      <c r="B98" s="118"/>
      <c r="C98" s="72"/>
      <c r="D98" s="72"/>
      <c r="E98" s="72"/>
      <c r="K98" s="119"/>
      <c r="L98" s="119"/>
      <c r="M98" s="119"/>
      <c r="N98" s="119"/>
      <c r="V98" s="50"/>
    </row>
    <row r="99" spans="1:22" s="1" customFormat="1" x14ac:dyDescent="0.2">
      <c r="A99" s="118"/>
      <c r="B99" s="118"/>
      <c r="C99" s="72"/>
      <c r="D99" s="72"/>
      <c r="E99" s="72"/>
      <c r="K99" s="119"/>
      <c r="L99" s="119"/>
      <c r="M99" s="119"/>
      <c r="N99" s="119"/>
      <c r="V99" s="50"/>
    </row>
    <row r="100" spans="1:22" s="1" customFormat="1" x14ac:dyDescent="0.2">
      <c r="A100" s="118"/>
      <c r="B100" s="118"/>
      <c r="C100" s="72"/>
      <c r="D100" s="72"/>
      <c r="E100" s="72"/>
      <c r="K100" s="119"/>
      <c r="L100" s="119"/>
      <c r="M100" s="119"/>
      <c r="N100" s="119"/>
      <c r="V100" s="50"/>
    </row>
    <row r="101" spans="1:22" s="1" customFormat="1" x14ac:dyDescent="0.2">
      <c r="A101" s="118"/>
      <c r="B101" s="118"/>
      <c r="C101" s="72"/>
      <c r="D101" s="72"/>
      <c r="E101" s="72"/>
      <c r="K101" s="119"/>
      <c r="L101" s="119"/>
      <c r="M101" s="119"/>
      <c r="N101" s="119"/>
      <c r="V101" s="50"/>
    </row>
    <row r="102" spans="1:22" s="1" customFormat="1" x14ac:dyDescent="0.2">
      <c r="A102" s="118"/>
      <c r="B102" s="118"/>
      <c r="C102" s="72"/>
      <c r="D102" s="72"/>
      <c r="E102" s="72"/>
      <c r="K102" s="119"/>
      <c r="L102" s="119"/>
      <c r="M102" s="119"/>
      <c r="N102" s="119"/>
      <c r="V102" s="50"/>
    </row>
    <row r="103" spans="1:22" s="1" customFormat="1" x14ac:dyDescent="0.2">
      <c r="A103" s="118"/>
      <c r="B103" s="118"/>
      <c r="C103" s="72"/>
      <c r="D103" s="72"/>
      <c r="E103" s="72"/>
      <c r="K103" s="119"/>
      <c r="L103" s="119"/>
      <c r="M103" s="119"/>
      <c r="N103" s="119"/>
      <c r="V103" s="50"/>
    </row>
    <row r="104" spans="1:22" s="1" customFormat="1" x14ac:dyDescent="0.2">
      <c r="A104" s="118"/>
      <c r="B104" s="118"/>
      <c r="C104" s="72"/>
      <c r="D104" s="72"/>
      <c r="E104" s="72"/>
      <c r="K104" s="119"/>
      <c r="L104" s="119"/>
      <c r="M104" s="119"/>
      <c r="N104" s="119"/>
      <c r="V104" s="50"/>
    </row>
    <row r="105" spans="1:22" s="1" customFormat="1" x14ac:dyDescent="0.2">
      <c r="A105" s="118"/>
      <c r="B105" s="118"/>
      <c r="C105" s="72"/>
      <c r="D105" s="72"/>
      <c r="E105" s="72"/>
      <c r="K105" s="119"/>
      <c r="L105" s="119"/>
      <c r="M105" s="119"/>
      <c r="N105" s="119"/>
      <c r="V105" s="50"/>
    </row>
    <row r="106" spans="1:22" s="1" customFormat="1" x14ac:dyDescent="0.2">
      <c r="A106" s="118"/>
      <c r="B106" s="118"/>
      <c r="C106" s="72"/>
      <c r="D106" s="72"/>
      <c r="E106" s="72"/>
      <c r="K106" s="119"/>
      <c r="L106" s="119"/>
      <c r="M106" s="119"/>
      <c r="N106" s="119"/>
      <c r="V106" s="50"/>
    </row>
    <row r="107" spans="1:22" s="1" customFormat="1" x14ac:dyDescent="0.2">
      <c r="A107" s="118"/>
      <c r="B107" s="118"/>
      <c r="C107" s="72"/>
      <c r="D107" s="72"/>
      <c r="E107" s="72"/>
      <c r="K107" s="119"/>
      <c r="L107" s="119"/>
      <c r="M107" s="119"/>
      <c r="N107" s="119"/>
      <c r="V107" s="50"/>
    </row>
    <row r="108" spans="1:22" s="1" customFormat="1" x14ac:dyDescent="0.2">
      <c r="A108" s="118"/>
      <c r="B108" s="118"/>
      <c r="C108" s="72"/>
      <c r="D108" s="72"/>
      <c r="E108" s="72"/>
      <c r="K108" s="119"/>
      <c r="L108" s="119"/>
      <c r="M108" s="119"/>
      <c r="N108" s="119"/>
      <c r="V108" s="50"/>
    </row>
    <row r="109" spans="1:22" s="1" customFormat="1" x14ac:dyDescent="0.2">
      <c r="A109" s="118"/>
      <c r="B109" s="118"/>
      <c r="C109" s="72"/>
      <c r="D109" s="72"/>
      <c r="E109" s="72"/>
      <c r="K109" s="119"/>
      <c r="L109" s="119"/>
      <c r="M109" s="119"/>
      <c r="N109" s="119"/>
      <c r="V109" s="50"/>
    </row>
    <row r="110" spans="1:22" s="1" customFormat="1" x14ac:dyDescent="0.2">
      <c r="A110" s="118"/>
      <c r="B110" s="118"/>
      <c r="C110" s="72"/>
      <c r="D110" s="72"/>
      <c r="E110" s="72"/>
      <c r="K110" s="119"/>
      <c r="L110" s="119"/>
      <c r="M110" s="119"/>
      <c r="N110" s="119"/>
      <c r="V110" s="50"/>
    </row>
    <row r="111" spans="1:22" s="1" customFormat="1" x14ac:dyDescent="0.2">
      <c r="A111" s="118"/>
      <c r="B111" s="118"/>
      <c r="C111" s="72"/>
      <c r="D111" s="72"/>
      <c r="E111" s="72"/>
      <c r="K111" s="119"/>
      <c r="L111" s="119"/>
      <c r="M111" s="119"/>
      <c r="N111" s="119"/>
      <c r="V111" s="50"/>
    </row>
    <row r="112" spans="1:22" s="1" customFormat="1" x14ac:dyDescent="0.2">
      <c r="A112" s="118"/>
      <c r="B112" s="118"/>
      <c r="C112" s="72"/>
      <c r="D112" s="72"/>
      <c r="E112" s="72"/>
      <c r="K112" s="119"/>
      <c r="L112" s="119"/>
      <c r="M112" s="119"/>
      <c r="N112" s="119"/>
      <c r="V112" s="50"/>
    </row>
    <row r="113" spans="1:22" s="1" customFormat="1" x14ac:dyDescent="0.2">
      <c r="A113" s="118"/>
      <c r="B113" s="118"/>
      <c r="C113" s="72"/>
      <c r="D113" s="72"/>
      <c r="E113" s="72"/>
      <c r="K113" s="119"/>
      <c r="L113" s="119"/>
      <c r="M113" s="119"/>
      <c r="N113" s="119"/>
      <c r="V113" s="50"/>
    </row>
    <row r="114" spans="1:22" s="1" customFormat="1" x14ac:dyDescent="0.2">
      <c r="A114" s="118"/>
      <c r="B114" s="118"/>
      <c r="C114" s="72"/>
      <c r="D114" s="72"/>
      <c r="E114" s="72"/>
      <c r="K114" s="119"/>
      <c r="L114" s="119"/>
      <c r="M114" s="119"/>
      <c r="N114" s="119"/>
      <c r="V114" s="50"/>
    </row>
    <row r="115" spans="1:22" s="1" customFormat="1" x14ac:dyDescent="0.2">
      <c r="A115" s="118"/>
      <c r="B115" s="118"/>
      <c r="C115" s="72"/>
      <c r="D115" s="72"/>
      <c r="E115" s="72"/>
      <c r="K115" s="119"/>
      <c r="L115" s="119"/>
      <c r="M115" s="119"/>
      <c r="N115" s="119"/>
      <c r="V115" s="50"/>
    </row>
    <row r="116" spans="1:22" s="1" customFormat="1" x14ac:dyDescent="0.2">
      <c r="A116" s="118"/>
      <c r="B116" s="118"/>
      <c r="C116" s="72"/>
      <c r="D116" s="72"/>
      <c r="E116" s="72"/>
      <c r="K116" s="119"/>
      <c r="L116" s="119"/>
      <c r="M116" s="119"/>
      <c r="N116" s="119"/>
      <c r="V116" s="50"/>
    </row>
    <row r="117" spans="1:22" s="1" customFormat="1" x14ac:dyDescent="0.2">
      <c r="A117" s="118"/>
      <c r="B117" s="118"/>
      <c r="C117" s="72"/>
      <c r="D117" s="72"/>
      <c r="E117" s="72"/>
      <c r="K117" s="119"/>
      <c r="L117" s="119"/>
      <c r="M117" s="119"/>
      <c r="N117" s="119"/>
      <c r="V117" s="50"/>
    </row>
    <row r="118" spans="1:22" s="1" customFormat="1" x14ac:dyDescent="0.2">
      <c r="A118" s="118"/>
      <c r="B118" s="118"/>
      <c r="C118" s="72"/>
      <c r="D118" s="72"/>
      <c r="E118" s="72"/>
      <c r="K118" s="119"/>
      <c r="L118" s="119"/>
      <c r="M118" s="119"/>
      <c r="N118" s="119"/>
      <c r="V118" s="50"/>
    </row>
    <row r="119" spans="1:22" s="1" customFormat="1" x14ac:dyDescent="0.2">
      <c r="A119" s="118"/>
      <c r="B119" s="118"/>
      <c r="C119" s="72"/>
      <c r="D119" s="72"/>
      <c r="E119" s="72"/>
      <c r="K119" s="119"/>
      <c r="L119" s="119"/>
      <c r="M119" s="119"/>
      <c r="N119" s="119"/>
      <c r="V119" s="50"/>
    </row>
    <row r="120" spans="1:22" s="1" customFormat="1" x14ac:dyDescent="0.2">
      <c r="A120" s="118"/>
      <c r="B120" s="118"/>
      <c r="C120" s="72"/>
      <c r="D120" s="72"/>
      <c r="E120" s="72"/>
      <c r="K120" s="119"/>
      <c r="L120" s="119"/>
      <c r="M120" s="119"/>
      <c r="N120" s="119"/>
      <c r="V120" s="50"/>
    </row>
    <row r="121" spans="1:22" s="1" customFormat="1" x14ac:dyDescent="0.2">
      <c r="A121" s="118"/>
      <c r="B121" s="118"/>
      <c r="C121" s="72"/>
      <c r="D121" s="72"/>
      <c r="E121" s="72"/>
      <c r="K121" s="119"/>
      <c r="L121" s="119"/>
      <c r="M121" s="119"/>
      <c r="N121" s="119"/>
      <c r="V121" s="50"/>
    </row>
    <row r="122" spans="1:22" s="1" customFormat="1" x14ac:dyDescent="0.2">
      <c r="A122" s="118"/>
      <c r="B122" s="118"/>
      <c r="C122" s="72"/>
      <c r="D122" s="72"/>
      <c r="E122" s="72"/>
      <c r="K122" s="119"/>
      <c r="L122" s="119"/>
      <c r="M122" s="119"/>
      <c r="N122" s="119"/>
      <c r="V122" s="50"/>
    </row>
    <row r="123" spans="1:22" s="1" customFormat="1" x14ac:dyDescent="0.2">
      <c r="A123" s="118"/>
      <c r="B123" s="118"/>
      <c r="C123" s="72"/>
      <c r="D123" s="72"/>
      <c r="E123" s="72"/>
      <c r="K123" s="119"/>
      <c r="L123" s="119"/>
      <c r="M123" s="119"/>
      <c r="N123" s="119"/>
      <c r="V123" s="50"/>
    </row>
    <row r="124" spans="1:22" s="1" customFormat="1" x14ac:dyDescent="0.2">
      <c r="A124" s="118"/>
      <c r="B124" s="118"/>
      <c r="C124" s="72"/>
      <c r="D124" s="72"/>
      <c r="E124" s="72"/>
      <c r="K124" s="119"/>
      <c r="L124" s="119"/>
      <c r="M124" s="119"/>
      <c r="N124" s="119"/>
      <c r="V124" s="50"/>
    </row>
    <row r="125" spans="1:22" s="1" customFormat="1" x14ac:dyDescent="0.2">
      <c r="A125" s="118"/>
      <c r="B125" s="118"/>
      <c r="C125" s="72"/>
      <c r="D125" s="72"/>
      <c r="E125" s="72"/>
      <c r="K125" s="119"/>
      <c r="L125" s="119"/>
      <c r="M125" s="119"/>
      <c r="N125" s="119"/>
      <c r="V125" s="50"/>
    </row>
    <row r="126" spans="1:22" s="1" customFormat="1" x14ac:dyDescent="0.2">
      <c r="A126" s="118"/>
      <c r="B126" s="118"/>
      <c r="C126" s="72"/>
      <c r="D126" s="72"/>
      <c r="E126" s="72"/>
      <c r="K126" s="119"/>
      <c r="L126" s="119"/>
      <c r="M126" s="119"/>
      <c r="N126" s="119"/>
      <c r="V126" s="50"/>
    </row>
    <row r="127" spans="1:22" s="1" customFormat="1" x14ac:dyDescent="0.2">
      <c r="A127" s="118"/>
      <c r="B127" s="118"/>
      <c r="C127" s="72"/>
      <c r="D127" s="72"/>
      <c r="E127" s="72"/>
      <c r="K127" s="119"/>
      <c r="L127" s="119"/>
      <c r="M127" s="119"/>
      <c r="N127" s="119"/>
      <c r="V127" s="50"/>
    </row>
    <row r="128" spans="1:22" s="1" customFormat="1" x14ac:dyDescent="0.2">
      <c r="A128" s="118"/>
      <c r="B128" s="118"/>
      <c r="C128" s="72"/>
      <c r="D128" s="72"/>
      <c r="E128" s="72"/>
      <c r="K128" s="119"/>
      <c r="L128" s="119"/>
      <c r="M128" s="119"/>
      <c r="N128" s="119"/>
      <c r="V128" s="50"/>
    </row>
    <row r="129" spans="1:22" s="1" customFormat="1" x14ac:dyDescent="0.2">
      <c r="A129" s="118"/>
      <c r="B129" s="118"/>
      <c r="C129" s="72"/>
      <c r="D129" s="72"/>
      <c r="E129" s="72"/>
      <c r="K129" s="119"/>
      <c r="L129" s="119"/>
      <c r="M129" s="119"/>
      <c r="N129" s="119"/>
      <c r="V129" s="50"/>
    </row>
    <row r="130" spans="1:22" s="1" customFormat="1" x14ac:dyDescent="0.2">
      <c r="A130" s="118"/>
      <c r="B130" s="118"/>
      <c r="C130" s="72"/>
      <c r="D130" s="72"/>
      <c r="E130" s="72"/>
      <c r="K130" s="119"/>
      <c r="L130" s="119"/>
      <c r="M130" s="119"/>
      <c r="N130" s="119"/>
      <c r="V130" s="50"/>
    </row>
    <row r="131" spans="1:22" s="1" customFormat="1" x14ac:dyDescent="0.2">
      <c r="A131" s="118"/>
      <c r="B131" s="118"/>
      <c r="C131" s="72"/>
      <c r="D131" s="72"/>
      <c r="E131" s="72"/>
      <c r="K131" s="119"/>
      <c r="L131" s="119"/>
      <c r="M131" s="119"/>
      <c r="N131" s="119"/>
      <c r="V131" s="50"/>
    </row>
    <row r="132" spans="1:22" s="1" customFormat="1" x14ac:dyDescent="0.2">
      <c r="A132" s="118"/>
      <c r="B132" s="118"/>
      <c r="C132" s="72"/>
      <c r="D132" s="72"/>
      <c r="E132" s="72"/>
      <c r="K132" s="119"/>
      <c r="L132" s="119"/>
      <c r="M132" s="119"/>
      <c r="N132" s="119"/>
      <c r="V132" s="50"/>
    </row>
    <row r="133" spans="1:22" s="1" customFormat="1" x14ac:dyDescent="0.2">
      <c r="A133" s="118"/>
      <c r="B133" s="118"/>
      <c r="C133" s="72"/>
      <c r="D133" s="72"/>
      <c r="E133" s="72"/>
      <c r="K133" s="119"/>
      <c r="L133" s="119"/>
      <c r="M133" s="119"/>
      <c r="N133" s="119"/>
      <c r="V133" s="50"/>
    </row>
    <row r="134" spans="1:22" s="1" customFormat="1" x14ac:dyDescent="0.2">
      <c r="A134" s="118"/>
      <c r="B134" s="118"/>
      <c r="C134" s="72"/>
      <c r="D134" s="72"/>
      <c r="E134" s="72"/>
      <c r="K134" s="119"/>
      <c r="L134" s="119"/>
      <c r="M134" s="119"/>
      <c r="N134" s="119"/>
      <c r="V134" s="50"/>
    </row>
    <row r="135" spans="1:22" s="1" customFormat="1" x14ac:dyDescent="0.2">
      <c r="A135" s="118"/>
      <c r="B135" s="118"/>
      <c r="C135" s="72"/>
      <c r="D135" s="72"/>
      <c r="E135" s="72"/>
      <c r="K135" s="119"/>
      <c r="L135" s="119"/>
      <c r="M135" s="119"/>
      <c r="N135" s="119"/>
      <c r="V135" s="50"/>
    </row>
    <row r="136" spans="1:22" s="1" customFormat="1" x14ac:dyDescent="0.2">
      <c r="A136" s="118"/>
      <c r="B136" s="118"/>
      <c r="C136" s="72"/>
      <c r="D136" s="72"/>
      <c r="E136" s="72"/>
      <c r="K136" s="119"/>
      <c r="L136" s="119"/>
      <c r="M136" s="119"/>
      <c r="N136" s="119"/>
      <c r="V136" s="50"/>
    </row>
    <row r="137" spans="1:22" s="1" customFormat="1" x14ac:dyDescent="0.2">
      <c r="A137" s="118"/>
      <c r="B137" s="118"/>
      <c r="C137" s="72"/>
      <c r="D137" s="72"/>
      <c r="E137" s="72"/>
      <c r="K137" s="119"/>
      <c r="L137" s="119"/>
      <c r="M137" s="119"/>
      <c r="N137" s="119"/>
      <c r="V137" s="50"/>
    </row>
    <row r="138" spans="1:22" s="1" customFormat="1" x14ac:dyDescent="0.2">
      <c r="A138" s="118"/>
      <c r="B138" s="118"/>
      <c r="C138" s="72"/>
      <c r="D138" s="72"/>
      <c r="E138" s="72"/>
      <c r="K138" s="119"/>
      <c r="L138" s="119"/>
      <c r="M138" s="119"/>
      <c r="N138" s="119"/>
      <c r="V138" s="50"/>
    </row>
    <row r="139" spans="1:22" s="1" customFormat="1" x14ac:dyDescent="0.2">
      <c r="A139" s="118"/>
      <c r="B139" s="118"/>
      <c r="C139" s="72"/>
      <c r="D139" s="72"/>
      <c r="E139" s="72"/>
      <c r="K139" s="119"/>
      <c r="L139" s="119"/>
      <c r="M139" s="119"/>
      <c r="N139" s="119"/>
      <c r="V139" s="50"/>
    </row>
    <row r="140" spans="1:22" s="1" customFormat="1" x14ac:dyDescent="0.2">
      <c r="A140" s="118"/>
      <c r="B140" s="118"/>
      <c r="C140" s="72"/>
      <c r="D140" s="72"/>
      <c r="E140" s="72"/>
      <c r="K140" s="119"/>
      <c r="L140" s="119"/>
      <c r="M140" s="119"/>
      <c r="N140" s="119"/>
      <c r="V140" s="50"/>
    </row>
    <row r="141" spans="1:22" s="1" customFormat="1" x14ac:dyDescent="0.2">
      <c r="A141" s="118"/>
      <c r="B141" s="118"/>
      <c r="C141" s="72"/>
      <c r="D141" s="72"/>
      <c r="E141" s="72"/>
      <c r="K141" s="119"/>
      <c r="L141" s="119"/>
      <c r="M141" s="119"/>
      <c r="N141" s="119"/>
      <c r="V141" s="50"/>
    </row>
    <row r="142" spans="1:22" s="1" customFormat="1" x14ac:dyDescent="0.2">
      <c r="A142" s="118"/>
      <c r="B142" s="118"/>
      <c r="C142" s="72"/>
      <c r="D142" s="72"/>
      <c r="E142" s="72"/>
      <c r="K142" s="119"/>
      <c r="L142" s="119"/>
      <c r="M142" s="119"/>
      <c r="N142" s="119"/>
      <c r="V142" s="50"/>
    </row>
    <row r="143" spans="1:22" s="1" customFormat="1" x14ac:dyDescent="0.2">
      <c r="A143" s="118"/>
      <c r="B143" s="118"/>
      <c r="C143" s="72"/>
      <c r="D143" s="72"/>
      <c r="E143" s="72"/>
      <c r="K143" s="119"/>
      <c r="L143" s="119"/>
      <c r="M143" s="119"/>
      <c r="N143" s="119"/>
      <c r="V143" s="50"/>
    </row>
    <row r="144" spans="1:22" s="1" customFormat="1" x14ac:dyDescent="0.2">
      <c r="A144" s="118"/>
      <c r="B144" s="118"/>
      <c r="C144" s="72"/>
      <c r="D144" s="72"/>
      <c r="E144" s="72"/>
      <c r="K144" s="119"/>
      <c r="L144" s="119"/>
      <c r="M144" s="119"/>
      <c r="N144" s="119"/>
      <c r="V144" s="50"/>
    </row>
    <row r="145" spans="1:22" s="1" customFormat="1" x14ac:dyDescent="0.2">
      <c r="A145" s="118"/>
      <c r="B145" s="118"/>
      <c r="C145" s="72"/>
      <c r="D145" s="72"/>
      <c r="E145" s="72"/>
      <c r="K145" s="119"/>
      <c r="L145" s="119"/>
      <c r="M145" s="119"/>
      <c r="N145" s="119"/>
      <c r="V145" s="50"/>
    </row>
    <row r="146" spans="1:22" s="1" customFormat="1" x14ac:dyDescent="0.2">
      <c r="A146" s="118"/>
      <c r="B146" s="118"/>
      <c r="C146" s="72"/>
      <c r="D146" s="72"/>
      <c r="E146" s="72"/>
      <c r="K146" s="119"/>
      <c r="L146" s="119"/>
      <c r="M146" s="119"/>
      <c r="N146" s="119"/>
      <c r="V146" s="50"/>
    </row>
    <row r="147" spans="1:22" s="1" customFormat="1" x14ac:dyDescent="0.2">
      <c r="A147" s="118"/>
      <c r="B147" s="118"/>
      <c r="C147" s="72"/>
      <c r="D147" s="72"/>
      <c r="E147" s="72"/>
      <c r="K147" s="119"/>
      <c r="L147" s="119"/>
      <c r="M147" s="119"/>
      <c r="N147" s="119"/>
      <c r="V147" s="50"/>
    </row>
    <row r="148" spans="1:22" s="1" customFormat="1" x14ac:dyDescent="0.2">
      <c r="A148" s="118"/>
      <c r="B148" s="118"/>
      <c r="C148" s="72"/>
      <c r="D148" s="72"/>
      <c r="E148" s="72"/>
      <c r="K148" s="119"/>
      <c r="L148" s="119"/>
      <c r="M148" s="119"/>
      <c r="N148" s="119"/>
      <c r="V148" s="50"/>
    </row>
    <row r="149" spans="1:22" s="1" customFormat="1" x14ac:dyDescent="0.2">
      <c r="A149" s="118"/>
      <c r="B149" s="118"/>
      <c r="C149" s="72"/>
      <c r="D149" s="72"/>
      <c r="E149" s="72"/>
      <c r="K149" s="119"/>
      <c r="L149" s="119"/>
      <c r="M149" s="119"/>
      <c r="N149" s="119"/>
      <c r="V149" s="50"/>
    </row>
    <row r="150" spans="1:22" s="1" customFormat="1" x14ac:dyDescent="0.2">
      <c r="A150" s="118"/>
      <c r="B150" s="118"/>
      <c r="C150" s="72"/>
      <c r="D150" s="72"/>
      <c r="E150" s="72"/>
      <c r="K150" s="119"/>
      <c r="L150" s="119"/>
      <c r="M150" s="119"/>
      <c r="N150" s="119"/>
      <c r="V150" s="50"/>
    </row>
    <row r="151" spans="1:22" s="1" customFormat="1" x14ac:dyDescent="0.2">
      <c r="A151" s="118"/>
      <c r="B151" s="118"/>
      <c r="C151" s="72"/>
      <c r="D151" s="72"/>
      <c r="E151" s="72"/>
      <c r="K151" s="119"/>
      <c r="L151" s="119"/>
      <c r="M151" s="119"/>
      <c r="N151" s="119"/>
      <c r="V151" s="50"/>
    </row>
    <row r="152" spans="1:22" s="1" customFormat="1" x14ac:dyDescent="0.2">
      <c r="A152" s="118"/>
      <c r="B152" s="118"/>
      <c r="C152" s="72"/>
      <c r="D152" s="72"/>
      <c r="E152" s="72"/>
      <c r="K152" s="119"/>
      <c r="L152" s="119"/>
      <c r="M152" s="119"/>
      <c r="N152" s="119"/>
      <c r="V152" s="50"/>
    </row>
    <row r="153" spans="1:22" s="1" customFormat="1" x14ac:dyDescent="0.2">
      <c r="A153" s="118"/>
      <c r="B153" s="118"/>
      <c r="C153" s="72"/>
      <c r="D153" s="72"/>
      <c r="E153" s="72"/>
      <c r="K153" s="119"/>
      <c r="L153" s="119"/>
      <c r="M153" s="119"/>
      <c r="N153" s="119"/>
      <c r="V153" s="50"/>
    </row>
    <row r="154" spans="1:22" s="1" customFormat="1" x14ac:dyDescent="0.2">
      <c r="A154" s="118"/>
      <c r="B154" s="118"/>
      <c r="C154" s="72"/>
      <c r="D154" s="72"/>
      <c r="E154" s="72"/>
      <c r="K154" s="119"/>
      <c r="L154" s="119"/>
      <c r="M154" s="119"/>
      <c r="N154" s="119"/>
      <c r="V154" s="50"/>
    </row>
    <row r="155" spans="1:22" s="1" customFormat="1" x14ac:dyDescent="0.2">
      <c r="A155" s="118"/>
      <c r="B155" s="118"/>
      <c r="C155" s="72"/>
      <c r="D155" s="72"/>
      <c r="E155" s="72"/>
      <c r="K155" s="119"/>
      <c r="L155" s="119"/>
      <c r="M155" s="119"/>
      <c r="N155" s="119"/>
      <c r="V155" s="50"/>
    </row>
    <row r="156" spans="1:22" s="1" customFormat="1" x14ac:dyDescent="0.2">
      <c r="A156" s="118"/>
      <c r="B156" s="118"/>
      <c r="C156" s="72"/>
      <c r="D156" s="72"/>
      <c r="E156" s="72"/>
      <c r="K156" s="119"/>
      <c r="L156" s="119"/>
      <c r="M156" s="119"/>
      <c r="N156" s="119"/>
      <c r="V156" s="50"/>
    </row>
    <row r="157" spans="1:22" s="1" customFormat="1" x14ac:dyDescent="0.2">
      <c r="A157" s="118"/>
      <c r="B157" s="118"/>
      <c r="C157" s="72"/>
      <c r="D157" s="72"/>
      <c r="E157" s="72"/>
      <c r="K157" s="119"/>
      <c r="L157" s="119"/>
      <c r="M157" s="119"/>
      <c r="N157" s="119"/>
      <c r="V157" s="50"/>
    </row>
    <row r="158" spans="1:22" s="1" customFormat="1" x14ac:dyDescent="0.2">
      <c r="A158" s="118"/>
      <c r="B158" s="118"/>
      <c r="C158" s="72"/>
      <c r="D158" s="72"/>
      <c r="E158" s="72"/>
      <c r="K158" s="119"/>
      <c r="L158" s="119"/>
      <c r="M158" s="119"/>
      <c r="N158" s="119"/>
      <c r="V158" s="50"/>
    </row>
    <row r="159" spans="1:22" s="1" customFormat="1" x14ac:dyDescent="0.2">
      <c r="A159" s="118"/>
      <c r="B159" s="118"/>
      <c r="C159" s="72"/>
      <c r="D159" s="72"/>
      <c r="E159" s="72"/>
      <c r="K159" s="119"/>
      <c r="L159" s="119"/>
      <c r="M159" s="119"/>
      <c r="N159" s="119"/>
      <c r="V159" s="50"/>
    </row>
    <row r="160" spans="1:22" s="1" customFormat="1" x14ac:dyDescent="0.2">
      <c r="A160" s="118"/>
      <c r="B160" s="118"/>
      <c r="C160" s="72"/>
      <c r="D160" s="72"/>
      <c r="E160" s="72"/>
      <c r="K160" s="119"/>
      <c r="L160" s="119"/>
      <c r="M160" s="119"/>
      <c r="N160" s="119"/>
      <c r="V160" s="50"/>
    </row>
    <row r="161" spans="1:22" s="1" customFormat="1" x14ac:dyDescent="0.2">
      <c r="A161" s="118"/>
      <c r="B161" s="118"/>
      <c r="C161" s="72"/>
      <c r="D161" s="72"/>
      <c r="E161" s="72"/>
      <c r="K161" s="119"/>
      <c r="L161" s="119"/>
      <c r="M161" s="119"/>
      <c r="N161" s="119"/>
      <c r="V161" s="50"/>
    </row>
    <row r="162" spans="1:22" s="1" customFormat="1" x14ac:dyDescent="0.2">
      <c r="A162" s="118"/>
      <c r="B162" s="118"/>
      <c r="C162" s="72"/>
      <c r="D162" s="72"/>
      <c r="E162" s="72"/>
      <c r="K162" s="119"/>
      <c r="L162" s="119"/>
      <c r="M162" s="119"/>
      <c r="N162" s="119"/>
      <c r="V162" s="50"/>
    </row>
    <row r="163" spans="1:22" s="1" customFormat="1" x14ac:dyDescent="0.2">
      <c r="A163" s="118"/>
      <c r="B163" s="118"/>
      <c r="C163" s="72"/>
      <c r="D163" s="72"/>
      <c r="E163" s="72"/>
      <c r="K163" s="119"/>
      <c r="L163" s="119"/>
      <c r="M163" s="119"/>
      <c r="N163" s="119"/>
      <c r="V163" s="50"/>
    </row>
    <row r="164" spans="1:22" s="1" customFormat="1" x14ac:dyDescent="0.2">
      <c r="A164" s="118"/>
      <c r="B164" s="118"/>
      <c r="C164" s="72"/>
      <c r="D164" s="72"/>
      <c r="E164" s="72"/>
      <c r="K164" s="119"/>
      <c r="L164" s="119"/>
      <c r="M164" s="119"/>
      <c r="N164" s="119"/>
      <c r="V164" s="50"/>
    </row>
    <row r="165" spans="1:22" s="1" customFormat="1" x14ac:dyDescent="0.2">
      <c r="A165" s="118"/>
      <c r="B165" s="118"/>
      <c r="C165" s="72"/>
      <c r="D165" s="72"/>
      <c r="E165" s="72"/>
      <c r="K165" s="119"/>
      <c r="L165" s="119"/>
      <c r="M165" s="119"/>
      <c r="N165" s="119"/>
      <c r="V165" s="50"/>
    </row>
    <row r="166" spans="1:22" s="1" customFormat="1" x14ac:dyDescent="0.2">
      <c r="A166" s="118"/>
      <c r="B166" s="118"/>
      <c r="C166" s="72"/>
      <c r="D166" s="72"/>
      <c r="E166" s="72"/>
      <c r="K166" s="119"/>
      <c r="L166" s="119"/>
      <c r="M166" s="119"/>
      <c r="N166" s="119"/>
      <c r="V166" s="50"/>
    </row>
    <row r="167" spans="1:22" s="1" customFormat="1" x14ac:dyDescent="0.2">
      <c r="A167" s="118"/>
      <c r="B167" s="118"/>
      <c r="C167" s="72"/>
      <c r="D167" s="72"/>
      <c r="E167" s="72"/>
      <c r="K167" s="119"/>
      <c r="L167" s="119"/>
      <c r="M167" s="119"/>
      <c r="N167" s="119"/>
      <c r="V167" s="50"/>
    </row>
    <row r="168" spans="1:22" s="1" customFormat="1" x14ac:dyDescent="0.2">
      <c r="A168" s="118"/>
      <c r="B168" s="118"/>
      <c r="C168" s="72"/>
      <c r="D168" s="72"/>
      <c r="E168" s="72"/>
      <c r="K168" s="119"/>
      <c r="L168" s="119"/>
      <c r="M168" s="119"/>
      <c r="N168" s="119"/>
      <c r="V168" s="50"/>
    </row>
    <row r="169" spans="1:22" s="1" customFormat="1" x14ac:dyDescent="0.2">
      <c r="A169" s="118"/>
      <c r="B169" s="118"/>
      <c r="C169" s="72"/>
      <c r="D169" s="72"/>
      <c r="E169" s="72"/>
      <c r="K169" s="119"/>
      <c r="L169" s="119"/>
      <c r="M169" s="119"/>
      <c r="N169" s="119"/>
      <c r="V169" s="50"/>
    </row>
    <row r="170" spans="1:22" s="1" customFormat="1" x14ac:dyDescent="0.2">
      <c r="A170" s="118"/>
      <c r="B170" s="118"/>
      <c r="C170" s="72"/>
      <c r="D170" s="72"/>
      <c r="E170" s="72"/>
      <c r="K170" s="119"/>
      <c r="L170" s="119"/>
      <c r="M170" s="119"/>
      <c r="N170" s="119"/>
      <c r="V170" s="50"/>
    </row>
    <row r="171" spans="1:22" s="1" customFormat="1" x14ac:dyDescent="0.2">
      <c r="A171" s="118"/>
      <c r="B171" s="118"/>
      <c r="C171" s="72"/>
      <c r="D171" s="72"/>
      <c r="E171" s="72"/>
      <c r="K171" s="119"/>
      <c r="L171" s="119"/>
      <c r="M171" s="119"/>
      <c r="N171" s="119"/>
      <c r="V171" s="50"/>
    </row>
    <row r="172" spans="1:22" s="1" customFormat="1" x14ac:dyDescent="0.2">
      <c r="A172" s="118"/>
      <c r="B172" s="118"/>
      <c r="C172" s="72"/>
      <c r="D172" s="72"/>
      <c r="E172" s="72"/>
      <c r="K172" s="119"/>
      <c r="L172" s="119"/>
      <c r="M172" s="119"/>
      <c r="N172" s="119"/>
      <c r="V172" s="50"/>
    </row>
    <row r="173" spans="1:22" s="1" customFormat="1" x14ac:dyDescent="0.2">
      <c r="A173" s="118"/>
      <c r="B173" s="118"/>
      <c r="C173" s="72"/>
      <c r="D173" s="72"/>
      <c r="E173" s="72"/>
      <c r="K173" s="119"/>
      <c r="L173" s="119"/>
      <c r="M173" s="119"/>
      <c r="N173" s="119"/>
      <c r="V173" s="50"/>
    </row>
    <row r="174" spans="1:22" s="1" customFormat="1" x14ac:dyDescent="0.2">
      <c r="A174" s="118"/>
      <c r="B174" s="118"/>
      <c r="C174" s="72"/>
      <c r="D174" s="72"/>
      <c r="E174" s="72"/>
      <c r="K174" s="119"/>
      <c r="L174" s="119"/>
      <c r="M174" s="119"/>
      <c r="N174" s="119"/>
      <c r="V174" s="50"/>
    </row>
    <row r="175" spans="1:22" s="1" customFormat="1" x14ac:dyDescent="0.2">
      <c r="A175" s="118"/>
      <c r="B175" s="118"/>
      <c r="C175" s="72"/>
      <c r="D175" s="72"/>
      <c r="E175" s="72"/>
      <c r="K175" s="119"/>
      <c r="L175" s="119"/>
      <c r="M175" s="119"/>
      <c r="N175" s="119"/>
      <c r="V175" s="50"/>
    </row>
    <row r="176" spans="1:22" s="1" customFormat="1" x14ac:dyDescent="0.2">
      <c r="A176" s="118"/>
      <c r="B176" s="118"/>
      <c r="C176" s="72"/>
      <c r="D176" s="72"/>
      <c r="E176" s="72"/>
      <c r="K176" s="119"/>
      <c r="L176" s="119"/>
      <c r="M176" s="119"/>
      <c r="N176" s="119"/>
      <c r="V176" s="50"/>
    </row>
    <row r="177" spans="1:22" s="1" customFormat="1" x14ac:dyDescent="0.2">
      <c r="A177" s="118"/>
      <c r="B177" s="118"/>
      <c r="C177" s="72"/>
      <c r="D177" s="72"/>
      <c r="E177" s="72"/>
      <c r="K177" s="119"/>
      <c r="L177" s="119"/>
      <c r="M177" s="119"/>
      <c r="N177" s="119"/>
      <c r="V177" s="50"/>
    </row>
    <row r="178" spans="1:22" s="1" customFormat="1" x14ac:dyDescent="0.2">
      <c r="A178" s="118"/>
      <c r="B178" s="118"/>
      <c r="C178" s="72"/>
      <c r="D178" s="72"/>
      <c r="E178" s="72"/>
      <c r="K178" s="119"/>
      <c r="L178" s="119"/>
      <c r="M178" s="119"/>
      <c r="N178" s="119"/>
      <c r="V178" s="50"/>
    </row>
    <row r="179" spans="1:22" s="1" customFormat="1" x14ac:dyDescent="0.2">
      <c r="A179" s="118"/>
      <c r="B179" s="118"/>
      <c r="C179" s="72"/>
      <c r="D179" s="72"/>
      <c r="E179" s="72"/>
      <c r="K179" s="119"/>
      <c r="L179" s="119"/>
      <c r="M179" s="119"/>
      <c r="N179" s="119"/>
      <c r="V179" s="50"/>
    </row>
    <row r="180" spans="1:22" s="1" customFormat="1" x14ac:dyDescent="0.2">
      <c r="A180" s="118"/>
      <c r="B180" s="118"/>
      <c r="C180" s="72"/>
      <c r="D180" s="72"/>
      <c r="E180" s="72"/>
      <c r="K180" s="119"/>
      <c r="L180" s="119"/>
      <c r="M180" s="119"/>
      <c r="N180" s="119"/>
      <c r="V180" s="50"/>
    </row>
    <row r="181" spans="1:22" s="1" customFormat="1" x14ac:dyDescent="0.2">
      <c r="A181" s="118"/>
      <c r="B181" s="118"/>
      <c r="C181" s="72"/>
      <c r="D181" s="72"/>
      <c r="E181" s="72"/>
      <c r="K181" s="119"/>
      <c r="L181" s="119"/>
      <c r="M181" s="119"/>
      <c r="N181" s="119"/>
      <c r="V181" s="50"/>
    </row>
    <row r="182" spans="1:22" s="1" customFormat="1" x14ac:dyDescent="0.2">
      <c r="A182" s="118"/>
      <c r="B182" s="118"/>
      <c r="C182" s="72"/>
      <c r="D182" s="72"/>
      <c r="E182" s="72"/>
      <c r="K182" s="119"/>
      <c r="L182" s="119"/>
      <c r="M182" s="119"/>
      <c r="N182" s="119"/>
      <c r="V182" s="50"/>
    </row>
    <row r="183" spans="1:22" s="1" customFormat="1" x14ac:dyDescent="0.2">
      <c r="A183" s="118"/>
      <c r="B183" s="118"/>
      <c r="C183" s="72"/>
      <c r="D183" s="72"/>
      <c r="E183" s="72"/>
      <c r="K183" s="119"/>
      <c r="L183" s="119"/>
      <c r="M183" s="119"/>
      <c r="N183" s="119"/>
      <c r="V183" s="50"/>
    </row>
    <row r="184" spans="1:22" s="1" customFormat="1" x14ac:dyDescent="0.2">
      <c r="A184" s="118"/>
      <c r="B184" s="118"/>
      <c r="C184" s="72"/>
      <c r="D184" s="72"/>
      <c r="E184" s="72"/>
      <c r="K184" s="119"/>
      <c r="L184" s="119"/>
      <c r="M184" s="119"/>
      <c r="N184" s="119"/>
      <c r="V184" s="50"/>
    </row>
    <row r="185" spans="1:22" s="1" customFormat="1" x14ac:dyDescent="0.2">
      <c r="A185" s="118"/>
      <c r="B185" s="118"/>
      <c r="C185" s="72"/>
      <c r="D185" s="72"/>
      <c r="E185" s="72"/>
      <c r="K185" s="119"/>
      <c r="L185" s="119"/>
      <c r="M185" s="119"/>
      <c r="N185" s="119"/>
      <c r="V185" s="50"/>
    </row>
    <row r="186" spans="1:22" s="1" customFormat="1" x14ac:dyDescent="0.2">
      <c r="A186" s="118"/>
      <c r="B186" s="118"/>
      <c r="C186" s="72"/>
      <c r="D186" s="72"/>
      <c r="E186" s="72"/>
      <c r="K186" s="119"/>
      <c r="L186" s="119"/>
      <c r="M186" s="119"/>
      <c r="N186" s="119"/>
      <c r="V186" s="50"/>
    </row>
    <row r="187" spans="1:22" s="1" customFormat="1" x14ac:dyDescent="0.2">
      <c r="A187" s="118"/>
      <c r="B187" s="118"/>
      <c r="C187" s="72"/>
      <c r="D187" s="72"/>
      <c r="E187" s="72"/>
      <c r="K187" s="119"/>
      <c r="L187" s="119"/>
      <c r="M187" s="119"/>
      <c r="N187" s="119"/>
      <c r="V187" s="50"/>
    </row>
    <row r="188" spans="1:22" s="1" customFormat="1" x14ac:dyDescent="0.2">
      <c r="A188" s="118"/>
      <c r="B188" s="118"/>
      <c r="C188" s="72"/>
      <c r="D188" s="72"/>
      <c r="E188" s="72"/>
      <c r="K188" s="119"/>
      <c r="L188" s="119"/>
      <c r="M188" s="119"/>
      <c r="N188" s="119"/>
      <c r="V188" s="50"/>
    </row>
    <row r="189" spans="1:22" s="1" customFormat="1" x14ac:dyDescent="0.2">
      <c r="A189" s="118"/>
      <c r="B189" s="118"/>
      <c r="C189" s="72"/>
      <c r="D189" s="72"/>
      <c r="E189" s="72"/>
      <c r="K189" s="119"/>
      <c r="L189" s="119"/>
      <c r="M189" s="119"/>
      <c r="N189" s="119"/>
      <c r="V189" s="50"/>
    </row>
    <row r="190" spans="1:22" s="1" customFormat="1" x14ac:dyDescent="0.2">
      <c r="A190" s="118"/>
      <c r="B190" s="118"/>
      <c r="C190" s="72"/>
      <c r="D190" s="72"/>
      <c r="E190" s="72"/>
      <c r="K190" s="119"/>
      <c r="L190" s="119"/>
      <c r="M190" s="119"/>
      <c r="N190" s="119"/>
      <c r="V190" s="50"/>
    </row>
    <row r="191" spans="1:22" s="1" customFormat="1" x14ac:dyDescent="0.2">
      <c r="A191" s="118"/>
      <c r="B191" s="118"/>
      <c r="C191" s="72"/>
      <c r="D191" s="72"/>
      <c r="E191" s="72"/>
      <c r="K191" s="119"/>
      <c r="L191" s="119"/>
      <c r="M191" s="119"/>
      <c r="N191" s="119"/>
      <c r="V191" s="50"/>
    </row>
    <row r="192" spans="1:22" s="1" customFormat="1" x14ac:dyDescent="0.2">
      <c r="A192" s="118"/>
      <c r="B192" s="118"/>
      <c r="C192" s="72"/>
      <c r="D192" s="72"/>
      <c r="E192" s="72"/>
      <c r="K192" s="119"/>
      <c r="L192" s="119"/>
      <c r="M192" s="119"/>
      <c r="N192" s="119"/>
      <c r="V192" s="50"/>
    </row>
    <row r="193" spans="1:22" s="1" customFormat="1" x14ac:dyDescent="0.2">
      <c r="A193" s="118"/>
      <c r="B193" s="118"/>
      <c r="C193" s="72"/>
      <c r="D193" s="72"/>
      <c r="E193" s="72"/>
      <c r="K193" s="119"/>
      <c r="L193" s="119"/>
      <c r="M193" s="119"/>
      <c r="N193" s="119"/>
      <c r="V193" s="50"/>
    </row>
    <row r="194" spans="1:22" s="1" customFormat="1" x14ac:dyDescent="0.2">
      <c r="A194" s="118"/>
      <c r="B194" s="118"/>
      <c r="C194" s="72"/>
      <c r="D194" s="72"/>
      <c r="E194" s="72"/>
      <c r="K194" s="119"/>
      <c r="L194" s="119"/>
      <c r="M194" s="119"/>
      <c r="N194" s="119"/>
      <c r="V194" s="50"/>
    </row>
    <row r="195" spans="1:22" s="1" customFormat="1" x14ac:dyDescent="0.2">
      <c r="A195" s="118"/>
      <c r="B195" s="118"/>
      <c r="C195" s="72"/>
      <c r="D195" s="72"/>
      <c r="E195" s="72"/>
      <c r="K195" s="119"/>
      <c r="L195" s="119"/>
      <c r="M195" s="119"/>
      <c r="N195" s="119"/>
      <c r="V195" s="50"/>
    </row>
    <row r="196" spans="1:22" s="1" customFormat="1" x14ac:dyDescent="0.2">
      <c r="A196" s="118"/>
      <c r="B196" s="118"/>
      <c r="C196" s="72"/>
      <c r="D196" s="72"/>
      <c r="E196" s="72"/>
      <c r="K196" s="119"/>
      <c r="L196" s="119"/>
      <c r="M196" s="119"/>
      <c r="N196" s="119"/>
      <c r="V196" s="50"/>
    </row>
    <row r="197" spans="1:22" s="1" customFormat="1" x14ac:dyDescent="0.2">
      <c r="A197" s="118"/>
      <c r="B197" s="118"/>
      <c r="C197" s="72"/>
      <c r="D197" s="72"/>
      <c r="E197" s="72"/>
      <c r="K197" s="119"/>
      <c r="L197" s="119"/>
      <c r="M197" s="119"/>
      <c r="N197" s="119"/>
      <c r="V197" s="50"/>
    </row>
    <row r="198" spans="1:22" s="1" customFormat="1" x14ac:dyDescent="0.2">
      <c r="A198" s="118"/>
      <c r="B198" s="118"/>
      <c r="C198" s="72"/>
      <c r="D198" s="72"/>
      <c r="E198" s="72"/>
      <c r="K198" s="119"/>
      <c r="L198" s="119"/>
      <c r="M198" s="119"/>
      <c r="N198" s="119"/>
      <c r="V198" s="50"/>
    </row>
    <row r="199" spans="1:22" s="1" customFormat="1" x14ac:dyDescent="0.2">
      <c r="A199" s="118"/>
      <c r="B199" s="118"/>
      <c r="C199" s="72"/>
      <c r="D199" s="72"/>
      <c r="E199" s="72"/>
      <c r="K199" s="119"/>
      <c r="L199" s="119"/>
      <c r="M199" s="119"/>
      <c r="N199" s="119"/>
      <c r="V199" s="50"/>
    </row>
    <row r="200" spans="1:22" s="1" customFormat="1" x14ac:dyDescent="0.2">
      <c r="A200" s="118"/>
      <c r="B200" s="118"/>
      <c r="C200" s="72"/>
      <c r="D200" s="72"/>
      <c r="E200" s="72"/>
      <c r="K200" s="119"/>
      <c r="L200" s="119"/>
      <c r="M200" s="119"/>
      <c r="N200" s="119"/>
      <c r="V200" s="50"/>
    </row>
    <row r="201" spans="1:22" s="1" customFormat="1" x14ac:dyDescent="0.2">
      <c r="A201" s="118"/>
      <c r="B201" s="118"/>
      <c r="C201" s="72"/>
      <c r="D201" s="72"/>
      <c r="E201" s="72"/>
      <c r="K201" s="119"/>
      <c r="L201" s="119"/>
      <c r="M201" s="119"/>
      <c r="N201" s="119"/>
      <c r="V201" s="50"/>
    </row>
    <row r="202" spans="1:22" s="1" customFormat="1" x14ac:dyDescent="0.2">
      <c r="A202" s="118"/>
      <c r="B202" s="118"/>
      <c r="C202" s="72"/>
      <c r="D202" s="72"/>
      <c r="E202" s="72"/>
      <c r="K202" s="119"/>
      <c r="L202" s="119"/>
      <c r="M202" s="119"/>
      <c r="N202" s="119"/>
      <c r="V202" s="50"/>
    </row>
    <row r="203" spans="1:22" s="1" customFormat="1" x14ac:dyDescent="0.2">
      <c r="A203" s="118"/>
      <c r="B203" s="118"/>
      <c r="C203" s="72"/>
      <c r="D203" s="72"/>
      <c r="E203" s="72"/>
      <c r="K203" s="119"/>
      <c r="L203" s="119"/>
      <c r="M203" s="119"/>
      <c r="N203" s="119"/>
      <c r="V203" s="50"/>
    </row>
    <row r="204" spans="1:22" s="1" customFormat="1" x14ac:dyDescent="0.2">
      <c r="A204" s="118"/>
      <c r="B204" s="118"/>
      <c r="C204" s="72"/>
      <c r="D204" s="72"/>
      <c r="E204" s="72"/>
      <c r="K204" s="119"/>
      <c r="L204" s="119"/>
      <c r="M204" s="119"/>
      <c r="N204" s="119"/>
      <c r="V204" s="50"/>
    </row>
    <row r="205" spans="1:22" s="1" customFormat="1" x14ac:dyDescent="0.2">
      <c r="A205" s="118"/>
      <c r="B205" s="118"/>
      <c r="C205" s="72"/>
      <c r="D205" s="72"/>
      <c r="E205" s="72"/>
      <c r="K205" s="119"/>
      <c r="L205" s="119"/>
      <c r="M205" s="119"/>
      <c r="N205" s="119"/>
      <c r="V205" s="50"/>
    </row>
    <row r="206" spans="1:22" s="1" customFormat="1" x14ac:dyDescent="0.2">
      <c r="A206" s="118"/>
      <c r="B206" s="118"/>
      <c r="C206" s="72"/>
      <c r="D206" s="72"/>
      <c r="E206" s="72"/>
      <c r="K206" s="119"/>
      <c r="L206" s="119"/>
      <c r="M206" s="119"/>
      <c r="N206" s="119"/>
      <c r="V206" s="50"/>
    </row>
    <row r="207" spans="1:22" s="1" customFormat="1" x14ac:dyDescent="0.2">
      <c r="A207" s="118"/>
      <c r="B207" s="118"/>
      <c r="C207" s="72"/>
      <c r="D207" s="72"/>
      <c r="E207" s="72"/>
      <c r="K207" s="119"/>
      <c r="L207" s="119"/>
      <c r="M207" s="119"/>
      <c r="N207" s="119"/>
      <c r="V207" s="50"/>
    </row>
    <row r="208" spans="1:22" s="1" customFormat="1" x14ac:dyDescent="0.2">
      <c r="A208" s="118"/>
      <c r="B208" s="118"/>
      <c r="C208" s="72"/>
      <c r="D208" s="72"/>
      <c r="E208" s="72"/>
      <c r="K208" s="119"/>
      <c r="L208" s="119"/>
      <c r="M208" s="119"/>
      <c r="N208" s="119"/>
      <c r="V208" s="50"/>
    </row>
    <row r="209" spans="1:22" s="1" customFormat="1" x14ac:dyDescent="0.2">
      <c r="A209" s="118"/>
      <c r="B209" s="118"/>
      <c r="C209" s="72"/>
      <c r="D209" s="72"/>
      <c r="E209" s="72"/>
      <c r="K209" s="119"/>
      <c r="L209" s="119"/>
      <c r="M209" s="119"/>
      <c r="N209" s="119"/>
      <c r="V209" s="50"/>
    </row>
    <row r="210" spans="1:22" s="1" customFormat="1" x14ac:dyDescent="0.2">
      <c r="A210" s="118"/>
      <c r="B210" s="118"/>
      <c r="C210" s="72"/>
      <c r="D210" s="72"/>
      <c r="E210" s="72"/>
      <c r="K210" s="119"/>
      <c r="L210" s="119"/>
      <c r="M210" s="119"/>
      <c r="N210" s="119"/>
      <c r="V210" s="50"/>
    </row>
    <row r="211" spans="1:22" s="1" customFormat="1" x14ac:dyDescent="0.2">
      <c r="A211" s="118"/>
      <c r="B211" s="118"/>
      <c r="C211" s="72"/>
      <c r="D211" s="72"/>
      <c r="E211" s="72"/>
      <c r="K211" s="119"/>
      <c r="L211" s="119"/>
      <c r="M211" s="119"/>
      <c r="N211" s="119"/>
      <c r="V211" s="50"/>
    </row>
    <row r="212" spans="1:22" s="1" customFormat="1" x14ac:dyDescent="0.2">
      <c r="A212" s="118"/>
      <c r="B212" s="118"/>
      <c r="C212" s="72"/>
      <c r="D212" s="72"/>
      <c r="E212" s="72"/>
      <c r="K212" s="119"/>
      <c r="L212" s="119"/>
      <c r="M212" s="119"/>
      <c r="N212" s="119"/>
      <c r="V212" s="50"/>
    </row>
    <row r="213" spans="1:22" s="1" customFormat="1" x14ac:dyDescent="0.2">
      <c r="A213" s="118"/>
      <c r="B213" s="118"/>
      <c r="C213" s="72"/>
      <c r="D213" s="72"/>
      <c r="E213" s="72"/>
      <c r="K213" s="119"/>
      <c r="L213" s="119"/>
      <c r="M213" s="119"/>
      <c r="N213" s="119"/>
      <c r="V213" s="50"/>
    </row>
    <row r="214" spans="1:22" s="1" customFormat="1" x14ac:dyDescent="0.2">
      <c r="A214" s="118"/>
      <c r="B214" s="118"/>
      <c r="C214" s="72"/>
      <c r="D214" s="72"/>
      <c r="E214" s="72"/>
      <c r="K214" s="119"/>
      <c r="L214" s="119"/>
      <c r="M214" s="119"/>
      <c r="N214" s="119"/>
      <c r="V214" s="50"/>
    </row>
    <row r="215" spans="1:22" s="1" customFormat="1" x14ac:dyDescent="0.2">
      <c r="A215" s="118"/>
      <c r="B215" s="118"/>
      <c r="C215" s="72"/>
      <c r="D215" s="72"/>
      <c r="E215" s="72"/>
      <c r="K215" s="119"/>
      <c r="L215" s="119"/>
      <c r="M215" s="119"/>
      <c r="N215" s="119"/>
      <c r="V215" s="50"/>
    </row>
    <row r="216" spans="1:22" s="1" customFormat="1" x14ac:dyDescent="0.2">
      <c r="A216" s="118"/>
      <c r="B216" s="118"/>
      <c r="C216" s="72"/>
      <c r="D216" s="72"/>
      <c r="E216" s="72"/>
      <c r="K216" s="119"/>
      <c r="L216" s="119"/>
      <c r="M216" s="119"/>
      <c r="N216" s="119"/>
      <c r="V216" s="50"/>
    </row>
    <row r="217" spans="1:22" s="1" customFormat="1" x14ac:dyDescent="0.2">
      <c r="A217" s="118"/>
      <c r="B217" s="118"/>
      <c r="C217" s="72"/>
      <c r="D217" s="72"/>
      <c r="E217" s="72"/>
      <c r="K217" s="119"/>
      <c r="L217" s="119"/>
      <c r="M217" s="119"/>
      <c r="N217" s="119"/>
      <c r="V217" s="50"/>
    </row>
    <row r="218" spans="1:22" s="1" customFormat="1" x14ac:dyDescent="0.2">
      <c r="A218" s="118"/>
      <c r="B218" s="118"/>
      <c r="C218" s="72"/>
      <c r="D218" s="72"/>
      <c r="E218" s="72"/>
      <c r="K218" s="119"/>
      <c r="L218" s="119"/>
      <c r="M218" s="119"/>
      <c r="N218" s="119"/>
      <c r="V218" s="50"/>
    </row>
    <row r="219" spans="1:22" s="1" customFormat="1" x14ac:dyDescent="0.2">
      <c r="A219" s="118"/>
      <c r="B219" s="118"/>
      <c r="C219" s="72"/>
      <c r="D219" s="72"/>
      <c r="E219" s="72"/>
      <c r="K219" s="119"/>
      <c r="L219" s="119"/>
      <c r="M219" s="119"/>
      <c r="N219" s="119"/>
      <c r="V219" s="50"/>
    </row>
    <row r="220" spans="1:22" s="1" customFormat="1" x14ac:dyDescent="0.2">
      <c r="A220" s="118"/>
      <c r="B220" s="118"/>
      <c r="C220" s="72"/>
      <c r="D220" s="72"/>
      <c r="E220" s="72"/>
      <c r="K220" s="119"/>
      <c r="L220" s="119"/>
      <c r="M220" s="119"/>
      <c r="N220" s="119"/>
      <c r="V220" s="50"/>
    </row>
    <row r="221" spans="1:22" s="1" customFormat="1" x14ac:dyDescent="0.2">
      <c r="A221" s="118"/>
      <c r="B221" s="118"/>
      <c r="C221" s="72"/>
      <c r="D221" s="72"/>
      <c r="E221" s="72"/>
      <c r="K221" s="119"/>
      <c r="L221" s="119"/>
      <c r="M221" s="119"/>
      <c r="N221" s="119"/>
      <c r="V221" s="50"/>
    </row>
    <row r="222" spans="1:22" s="1" customFormat="1" x14ac:dyDescent="0.2">
      <c r="A222" s="118"/>
      <c r="B222" s="118"/>
      <c r="C222" s="72"/>
      <c r="D222" s="72"/>
      <c r="E222" s="72"/>
      <c r="K222" s="119"/>
      <c r="L222" s="119"/>
      <c r="M222" s="119"/>
      <c r="N222" s="119"/>
      <c r="V222" s="50"/>
    </row>
    <row r="223" spans="1:22" s="1" customFormat="1" x14ac:dyDescent="0.2">
      <c r="A223" s="118"/>
      <c r="B223" s="118"/>
      <c r="C223" s="72"/>
      <c r="D223" s="72"/>
      <c r="E223" s="72"/>
      <c r="K223" s="119"/>
      <c r="L223" s="119"/>
      <c r="M223" s="119"/>
      <c r="N223" s="119"/>
      <c r="V223" s="50"/>
    </row>
    <row r="224" spans="1:22" s="1" customFormat="1" x14ac:dyDescent="0.2">
      <c r="A224" s="118"/>
      <c r="B224" s="118"/>
      <c r="C224" s="72"/>
      <c r="D224" s="72"/>
      <c r="E224" s="72"/>
      <c r="K224" s="119"/>
      <c r="L224" s="119"/>
      <c r="M224" s="119"/>
      <c r="N224" s="119"/>
      <c r="V224" s="50"/>
    </row>
    <row r="225" spans="1:22" s="1" customFormat="1" x14ac:dyDescent="0.2">
      <c r="A225" s="118"/>
      <c r="B225" s="118"/>
      <c r="C225" s="72"/>
      <c r="D225" s="72"/>
      <c r="E225" s="72"/>
      <c r="K225" s="119"/>
      <c r="L225" s="119"/>
      <c r="M225" s="119"/>
      <c r="N225" s="119"/>
      <c r="V225" s="50"/>
    </row>
    <row r="226" spans="1:22" s="1" customFormat="1" x14ac:dyDescent="0.2">
      <c r="A226" s="118"/>
      <c r="B226" s="118"/>
      <c r="C226" s="72"/>
      <c r="D226" s="72"/>
      <c r="E226" s="72"/>
      <c r="K226" s="119"/>
      <c r="L226" s="119"/>
      <c r="M226" s="119"/>
      <c r="N226" s="119"/>
      <c r="V226" s="50"/>
    </row>
    <row r="227" spans="1:22" s="1" customFormat="1" x14ac:dyDescent="0.2">
      <c r="A227" s="118"/>
      <c r="B227" s="118"/>
      <c r="C227" s="72"/>
      <c r="D227" s="72"/>
      <c r="E227" s="72"/>
      <c r="K227" s="119"/>
      <c r="L227" s="119"/>
      <c r="M227" s="119"/>
      <c r="N227" s="119"/>
      <c r="V227" s="50"/>
    </row>
    <row r="228" spans="1:22" s="1" customFormat="1" x14ac:dyDescent="0.2">
      <c r="A228" s="118"/>
      <c r="B228" s="118"/>
      <c r="C228" s="72"/>
      <c r="D228" s="72"/>
      <c r="E228" s="72"/>
      <c r="K228" s="119"/>
      <c r="L228" s="119"/>
      <c r="M228" s="119"/>
      <c r="N228" s="119"/>
      <c r="V228" s="50"/>
    </row>
    <row r="229" spans="1:22" s="1" customFormat="1" x14ac:dyDescent="0.2">
      <c r="A229" s="118"/>
      <c r="B229" s="118"/>
      <c r="C229" s="72"/>
      <c r="D229" s="72"/>
      <c r="E229" s="72"/>
      <c r="K229" s="119"/>
      <c r="L229" s="119"/>
      <c r="M229" s="119"/>
      <c r="N229" s="119"/>
      <c r="V229" s="50"/>
    </row>
    <row r="230" spans="1:22" s="1" customFormat="1" x14ac:dyDescent="0.2">
      <c r="A230" s="118"/>
      <c r="B230" s="118"/>
      <c r="C230" s="72"/>
      <c r="D230" s="72"/>
      <c r="E230" s="72"/>
      <c r="K230" s="119"/>
      <c r="L230" s="119"/>
      <c r="M230" s="119"/>
      <c r="N230" s="119"/>
      <c r="V230" s="50"/>
    </row>
    <row r="231" spans="1:22" s="1" customFormat="1" x14ac:dyDescent="0.2">
      <c r="A231" s="118"/>
      <c r="B231" s="118"/>
      <c r="C231" s="72"/>
      <c r="D231" s="72"/>
      <c r="E231" s="72"/>
      <c r="K231" s="119"/>
      <c r="L231" s="119"/>
      <c r="M231" s="119"/>
      <c r="N231" s="119"/>
      <c r="V231" s="50"/>
    </row>
    <row r="232" spans="1:22" s="1" customFormat="1" x14ac:dyDescent="0.2">
      <c r="A232" s="118"/>
      <c r="B232" s="118"/>
      <c r="C232" s="72"/>
      <c r="D232" s="72"/>
      <c r="E232" s="72"/>
      <c r="K232" s="119"/>
      <c r="L232" s="119"/>
      <c r="M232" s="119"/>
      <c r="N232" s="119"/>
      <c r="V232" s="50"/>
    </row>
    <row r="233" spans="1:22" s="1" customFormat="1" x14ac:dyDescent="0.2">
      <c r="A233" s="118"/>
      <c r="B233" s="118"/>
      <c r="C233" s="72"/>
      <c r="D233" s="72"/>
      <c r="E233" s="72"/>
      <c r="K233" s="119"/>
      <c r="L233" s="119"/>
      <c r="M233" s="119"/>
      <c r="N233" s="119"/>
      <c r="V233" s="50"/>
    </row>
    <row r="234" spans="1:22" s="1" customFormat="1" x14ac:dyDescent="0.2">
      <c r="A234" s="118"/>
      <c r="B234" s="118"/>
      <c r="C234" s="72"/>
      <c r="D234" s="72"/>
      <c r="E234" s="72"/>
      <c r="K234" s="119"/>
      <c r="L234" s="119"/>
      <c r="M234" s="119"/>
      <c r="N234" s="119"/>
      <c r="V234" s="50"/>
    </row>
    <row r="235" spans="1:22" s="1" customFormat="1" x14ac:dyDescent="0.2">
      <c r="A235" s="118"/>
      <c r="B235" s="118"/>
      <c r="C235" s="72"/>
      <c r="D235" s="72"/>
      <c r="E235" s="72"/>
      <c r="K235" s="119"/>
      <c r="L235" s="119"/>
      <c r="M235" s="119"/>
      <c r="N235" s="119"/>
      <c r="V235" s="50"/>
    </row>
    <row r="236" spans="1:22" s="1" customFormat="1" x14ac:dyDescent="0.2">
      <c r="A236" s="118"/>
      <c r="B236" s="118"/>
      <c r="C236" s="72"/>
      <c r="D236" s="72"/>
      <c r="E236" s="72"/>
      <c r="K236" s="119"/>
      <c r="L236" s="119"/>
      <c r="M236" s="119"/>
      <c r="N236" s="119"/>
      <c r="V236" s="50"/>
    </row>
    <row r="237" spans="1:22" s="1" customFormat="1" x14ac:dyDescent="0.2">
      <c r="A237" s="118"/>
      <c r="B237" s="118"/>
      <c r="C237" s="72"/>
      <c r="D237" s="72"/>
      <c r="E237" s="72"/>
      <c r="K237" s="119"/>
      <c r="L237" s="119"/>
      <c r="M237" s="119"/>
      <c r="N237" s="119"/>
      <c r="V237" s="50"/>
    </row>
    <row r="238" spans="1:22" s="1" customFormat="1" x14ac:dyDescent="0.2">
      <c r="A238" s="118"/>
      <c r="B238" s="118"/>
      <c r="C238" s="72"/>
      <c r="D238" s="72"/>
      <c r="E238" s="72"/>
      <c r="K238" s="119"/>
      <c r="L238" s="119"/>
      <c r="M238" s="119"/>
      <c r="N238" s="119"/>
      <c r="V238" s="50"/>
    </row>
    <row r="239" spans="1:22" s="1" customFormat="1" x14ac:dyDescent="0.2">
      <c r="A239" s="118"/>
      <c r="B239" s="118"/>
      <c r="C239" s="72"/>
      <c r="D239" s="72"/>
      <c r="E239" s="72"/>
      <c r="K239" s="119"/>
      <c r="L239" s="119"/>
      <c r="M239" s="119"/>
      <c r="N239" s="119"/>
      <c r="V239" s="50"/>
    </row>
    <row r="240" spans="1:22" s="1" customFormat="1" x14ac:dyDescent="0.2">
      <c r="A240" s="118"/>
      <c r="B240" s="118"/>
      <c r="C240" s="72"/>
      <c r="D240" s="72"/>
      <c r="E240" s="72"/>
      <c r="K240" s="119"/>
      <c r="L240" s="119"/>
      <c r="M240" s="119"/>
      <c r="N240" s="119"/>
      <c r="V240" s="50"/>
    </row>
    <row r="241" spans="1:22" s="1" customFormat="1" x14ac:dyDescent="0.2">
      <c r="A241" s="118"/>
      <c r="B241" s="118"/>
      <c r="C241" s="72"/>
      <c r="D241" s="72"/>
      <c r="E241" s="72"/>
      <c r="K241" s="119"/>
      <c r="L241" s="119"/>
      <c r="M241" s="119"/>
      <c r="N241" s="119"/>
      <c r="V241" s="50"/>
    </row>
    <row r="242" spans="1:22" s="1" customFormat="1" x14ac:dyDescent="0.2">
      <c r="A242" s="118"/>
      <c r="B242" s="118"/>
      <c r="C242" s="72"/>
      <c r="D242" s="72"/>
      <c r="E242" s="72"/>
      <c r="K242" s="119"/>
      <c r="L242" s="119"/>
      <c r="M242" s="119"/>
      <c r="N242" s="119"/>
      <c r="V242" s="50"/>
    </row>
    <row r="243" spans="1:22" s="1" customFormat="1" x14ac:dyDescent="0.2">
      <c r="A243" s="118"/>
      <c r="B243" s="118"/>
      <c r="C243" s="72"/>
      <c r="D243" s="72"/>
      <c r="E243" s="72"/>
      <c r="K243" s="119"/>
      <c r="L243" s="119"/>
      <c r="M243" s="119"/>
      <c r="N243" s="119"/>
      <c r="V243" s="50"/>
    </row>
    <row r="244" spans="1:22" s="1" customFormat="1" x14ac:dyDescent="0.2">
      <c r="A244" s="118"/>
      <c r="B244" s="118"/>
      <c r="C244" s="72"/>
      <c r="D244" s="72"/>
      <c r="E244" s="72"/>
      <c r="K244" s="119"/>
      <c r="L244" s="119"/>
      <c r="M244" s="119"/>
      <c r="N244" s="119"/>
      <c r="V244" s="50"/>
    </row>
    <row r="245" spans="1:22" s="1" customFormat="1" x14ac:dyDescent="0.2">
      <c r="A245" s="118"/>
      <c r="B245" s="118"/>
      <c r="C245" s="72"/>
      <c r="D245" s="72"/>
      <c r="E245" s="72"/>
      <c r="K245" s="119"/>
      <c r="L245" s="119"/>
      <c r="M245" s="119"/>
      <c r="N245" s="119"/>
      <c r="V245" s="50"/>
    </row>
    <row r="246" spans="1:22" s="1" customFormat="1" x14ac:dyDescent="0.2">
      <c r="A246" s="118"/>
      <c r="B246" s="118"/>
      <c r="C246" s="72"/>
      <c r="D246" s="72"/>
      <c r="E246" s="72"/>
      <c r="K246" s="119"/>
      <c r="L246" s="119"/>
      <c r="M246" s="119"/>
      <c r="N246" s="119"/>
      <c r="V246" s="50"/>
    </row>
    <row r="247" spans="1:22" s="1" customFormat="1" x14ac:dyDescent="0.2">
      <c r="A247" s="118"/>
      <c r="B247" s="118"/>
      <c r="C247" s="72"/>
      <c r="D247" s="72"/>
      <c r="E247" s="72"/>
      <c r="K247" s="119"/>
      <c r="L247" s="119"/>
      <c r="M247" s="119"/>
      <c r="N247" s="119"/>
      <c r="V247" s="50"/>
    </row>
    <row r="248" spans="1:22" s="1" customFormat="1" x14ac:dyDescent="0.2">
      <c r="A248" s="118"/>
      <c r="B248" s="118"/>
      <c r="C248" s="72"/>
      <c r="D248" s="72"/>
      <c r="E248" s="72"/>
      <c r="K248" s="119"/>
      <c r="L248" s="119"/>
      <c r="M248" s="119"/>
      <c r="N248" s="119"/>
      <c r="V248" s="50"/>
    </row>
    <row r="249" spans="1:22" s="1" customFormat="1" x14ac:dyDescent="0.2">
      <c r="A249" s="118"/>
      <c r="B249" s="118"/>
      <c r="C249" s="72"/>
      <c r="D249" s="72"/>
      <c r="E249" s="72"/>
      <c r="K249" s="119"/>
      <c r="L249" s="119"/>
      <c r="M249" s="119"/>
      <c r="N249" s="119"/>
      <c r="V249" s="50"/>
    </row>
    <row r="250" spans="1:22" s="1" customFormat="1" x14ac:dyDescent="0.2">
      <c r="A250" s="118"/>
      <c r="B250" s="118"/>
      <c r="C250" s="72"/>
      <c r="D250" s="72"/>
      <c r="E250" s="72"/>
      <c r="K250" s="119"/>
      <c r="L250" s="119"/>
      <c r="M250" s="119"/>
      <c r="N250" s="119"/>
      <c r="V250" s="50"/>
    </row>
    <row r="251" spans="1:22" s="1" customFormat="1" x14ac:dyDescent="0.2">
      <c r="A251" s="118"/>
      <c r="B251" s="118"/>
      <c r="C251" s="72"/>
      <c r="D251" s="72"/>
      <c r="E251" s="72"/>
      <c r="K251" s="119"/>
      <c r="L251" s="119"/>
      <c r="M251" s="119"/>
      <c r="N251" s="119"/>
      <c r="V251" s="50"/>
    </row>
    <row r="252" spans="1:22" s="1" customFormat="1" x14ac:dyDescent="0.2">
      <c r="A252" s="118"/>
      <c r="B252" s="118"/>
      <c r="C252" s="72"/>
      <c r="D252" s="72"/>
      <c r="E252" s="72"/>
      <c r="K252" s="119"/>
      <c r="L252" s="119"/>
      <c r="M252" s="119"/>
      <c r="N252" s="119"/>
      <c r="V252" s="50"/>
    </row>
    <row r="253" spans="1:22" s="1" customFormat="1" x14ac:dyDescent="0.2">
      <c r="A253" s="118"/>
      <c r="B253" s="118"/>
      <c r="C253" s="72"/>
      <c r="D253" s="72"/>
      <c r="E253" s="72"/>
      <c r="K253" s="119"/>
      <c r="L253" s="119"/>
      <c r="M253" s="119"/>
      <c r="N253" s="119"/>
      <c r="V253" s="50"/>
    </row>
    <row r="254" spans="1:22" s="1" customFormat="1" x14ac:dyDescent="0.2">
      <c r="A254" s="118"/>
      <c r="B254" s="118"/>
      <c r="C254" s="72"/>
      <c r="D254" s="72"/>
      <c r="E254" s="72"/>
      <c r="K254" s="119"/>
      <c r="L254" s="119"/>
      <c r="M254" s="119"/>
      <c r="N254" s="119"/>
      <c r="V254" s="50"/>
    </row>
    <row r="255" spans="1:22" s="1" customFormat="1" x14ac:dyDescent="0.2">
      <c r="A255" s="118"/>
      <c r="B255" s="118"/>
      <c r="C255" s="72"/>
      <c r="D255" s="72"/>
      <c r="E255" s="72"/>
      <c r="K255" s="119"/>
      <c r="L255" s="119"/>
      <c r="M255" s="119"/>
      <c r="N255" s="119"/>
      <c r="V255" s="50"/>
    </row>
    <row r="256" spans="1:22" s="1" customFormat="1" x14ac:dyDescent="0.2">
      <c r="A256" s="118"/>
      <c r="B256" s="118"/>
      <c r="C256" s="72"/>
      <c r="D256" s="72"/>
      <c r="E256" s="72"/>
      <c r="K256" s="119"/>
      <c r="L256" s="119"/>
      <c r="M256" s="119"/>
      <c r="N256" s="119"/>
      <c r="V256" s="50"/>
    </row>
    <row r="257" spans="1:22" s="1" customFormat="1" x14ac:dyDescent="0.2">
      <c r="A257" s="118"/>
      <c r="B257" s="118"/>
      <c r="C257" s="72"/>
      <c r="D257" s="72"/>
      <c r="E257" s="72"/>
      <c r="K257" s="119"/>
      <c r="L257" s="119"/>
      <c r="M257" s="119"/>
      <c r="N257" s="119"/>
      <c r="V257" s="50"/>
    </row>
    <row r="258" spans="1:22" s="1" customFormat="1" x14ac:dyDescent="0.2">
      <c r="A258" s="118"/>
      <c r="B258" s="118"/>
      <c r="C258" s="72"/>
      <c r="D258" s="72"/>
      <c r="E258" s="72"/>
      <c r="K258" s="119"/>
      <c r="L258" s="119"/>
      <c r="M258" s="119"/>
      <c r="N258" s="119"/>
      <c r="V258" s="50"/>
    </row>
    <row r="259" spans="1:22" s="1" customFormat="1" x14ac:dyDescent="0.2">
      <c r="A259" s="118"/>
      <c r="B259" s="118"/>
      <c r="C259" s="72"/>
      <c r="D259" s="72"/>
      <c r="E259" s="72"/>
      <c r="K259" s="119"/>
      <c r="L259" s="119"/>
      <c r="M259" s="119"/>
      <c r="N259" s="119"/>
      <c r="V259" s="50"/>
    </row>
    <row r="260" spans="1:22" s="1" customFormat="1" x14ac:dyDescent="0.2">
      <c r="A260" s="118"/>
      <c r="B260" s="118"/>
      <c r="C260" s="72"/>
      <c r="D260" s="72"/>
      <c r="E260" s="72"/>
      <c r="K260" s="119"/>
      <c r="L260" s="119"/>
      <c r="M260" s="119"/>
      <c r="N260" s="119"/>
      <c r="V260" s="50"/>
    </row>
    <row r="261" spans="1:22" s="1" customFormat="1" x14ac:dyDescent="0.2">
      <c r="A261" s="118"/>
      <c r="B261" s="118"/>
      <c r="C261" s="72"/>
      <c r="D261" s="72"/>
      <c r="E261" s="72"/>
      <c r="K261" s="119"/>
      <c r="L261" s="119"/>
      <c r="M261" s="119"/>
      <c r="N261" s="119"/>
      <c r="V261" s="50"/>
    </row>
    <row r="262" spans="1:22" s="1" customFormat="1" x14ac:dyDescent="0.2">
      <c r="A262" s="118"/>
      <c r="B262" s="118"/>
      <c r="C262" s="72"/>
      <c r="D262" s="72"/>
      <c r="E262" s="72"/>
      <c r="K262" s="119"/>
      <c r="L262" s="119"/>
      <c r="M262" s="119"/>
      <c r="N262" s="119"/>
      <c r="V262" s="50"/>
    </row>
    <row r="263" spans="1:22" s="1" customFormat="1" x14ac:dyDescent="0.2">
      <c r="A263" s="118"/>
      <c r="B263" s="118"/>
      <c r="C263" s="72"/>
      <c r="D263" s="72"/>
      <c r="E263" s="72"/>
      <c r="K263" s="119"/>
      <c r="L263" s="119"/>
      <c r="M263" s="119"/>
      <c r="N263" s="119"/>
      <c r="V263" s="50"/>
    </row>
    <row r="264" spans="1:22" s="1" customFormat="1" x14ac:dyDescent="0.2">
      <c r="A264" s="118"/>
      <c r="B264" s="118"/>
      <c r="C264" s="72"/>
      <c r="D264" s="72"/>
      <c r="E264" s="72"/>
      <c r="K264" s="119"/>
      <c r="L264" s="119"/>
      <c r="M264" s="119"/>
      <c r="N264" s="119"/>
      <c r="V264" s="50"/>
    </row>
    <row r="265" spans="1:22" s="1" customFormat="1" x14ac:dyDescent="0.2">
      <c r="A265" s="118"/>
      <c r="B265" s="118"/>
      <c r="C265" s="72"/>
      <c r="D265" s="72"/>
      <c r="E265" s="72"/>
      <c r="K265" s="119"/>
      <c r="L265" s="119"/>
      <c r="M265" s="119"/>
      <c r="N265" s="119"/>
      <c r="V265" s="50"/>
    </row>
    <row r="266" spans="1:22" s="1" customFormat="1" x14ac:dyDescent="0.2">
      <c r="A266" s="118"/>
      <c r="B266" s="118"/>
      <c r="C266" s="72"/>
      <c r="D266" s="72"/>
      <c r="E266" s="72"/>
      <c r="K266" s="119"/>
      <c r="L266" s="119"/>
      <c r="M266" s="119"/>
      <c r="N266" s="119"/>
      <c r="V266" s="50"/>
    </row>
    <row r="267" spans="1:22" s="1" customFormat="1" x14ac:dyDescent="0.2">
      <c r="A267" s="118"/>
      <c r="B267" s="118"/>
      <c r="C267" s="72"/>
      <c r="D267" s="72"/>
      <c r="E267" s="72"/>
      <c r="K267" s="119"/>
      <c r="L267" s="119"/>
      <c r="M267" s="119"/>
      <c r="N267" s="119"/>
      <c r="V267" s="50"/>
    </row>
    <row r="268" spans="1:22" s="1" customFormat="1" x14ac:dyDescent="0.2">
      <c r="A268" s="118"/>
      <c r="B268" s="118"/>
      <c r="C268" s="72"/>
      <c r="D268" s="72"/>
      <c r="E268" s="72"/>
      <c r="K268" s="119"/>
      <c r="L268" s="119"/>
      <c r="M268" s="119"/>
      <c r="N268" s="119"/>
      <c r="V268" s="50"/>
    </row>
    <row r="269" spans="1:22" s="1" customFormat="1" x14ac:dyDescent="0.2">
      <c r="A269" s="118"/>
      <c r="B269" s="118"/>
      <c r="C269" s="72"/>
      <c r="D269" s="72"/>
      <c r="E269" s="72"/>
      <c r="K269" s="119"/>
      <c r="L269" s="119"/>
      <c r="M269" s="119"/>
      <c r="N269" s="119"/>
      <c r="V269" s="50"/>
    </row>
    <row r="270" spans="1:22" s="1" customFormat="1" x14ac:dyDescent="0.2">
      <c r="A270" s="118"/>
      <c r="B270" s="118"/>
      <c r="C270" s="72"/>
      <c r="D270" s="72"/>
      <c r="E270" s="72"/>
      <c r="K270" s="119"/>
      <c r="L270" s="119"/>
      <c r="M270" s="119"/>
      <c r="N270" s="119"/>
      <c r="V270" s="50"/>
    </row>
    <row r="271" spans="1:22" s="1" customFormat="1" x14ac:dyDescent="0.2">
      <c r="A271" s="118"/>
      <c r="B271" s="118"/>
      <c r="C271" s="72"/>
      <c r="D271" s="72"/>
      <c r="E271" s="72"/>
      <c r="K271" s="119"/>
      <c r="L271" s="119"/>
      <c r="M271" s="119"/>
      <c r="N271" s="119"/>
      <c r="V271" s="50"/>
    </row>
    <row r="272" spans="1:22" s="1" customFormat="1" x14ac:dyDescent="0.2">
      <c r="A272" s="118"/>
      <c r="B272" s="118"/>
      <c r="C272" s="72"/>
      <c r="D272" s="72"/>
      <c r="E272" s="72"/>
      <c r="K272" s="119"/>
      <c r="L272" s="119"/>
      <c r="M272" s="119"/>
      <c r="N272" s="119"/>
      <c r="V272" s="50"/>
    </row>
    <row r="273" spans="1:26" s="1" customFormat="1" x14ac:dyDescent="0.2">
      <c r="A273" s="118"/>
      <c r="B273" s="118"/>
      <c r="C273" s="72"/>
      <c r="D273" s="72"/>
      <c r="E273" s="72"/>
      <c r="K273" s="119"/>
      <c r="L273" s="119"/>
      <c r="M273" s="119"/>
      <c r="N273" s="119"/>
      <c r="V273" s="50"/>
    </row>
    <row r="274" spans="1:26" s="1" customFormat="1" x14ac:dyDescent="0.2">
      <c r="A274" s="118"/>
      <c r="B274" s="118"/>
      <c r="C274" s="72"/>
      <c r="D274" s="72"/>
      <c r="E274" s="72"/>
      <c r="K274" s="119"/>
      <c r="L274" s="119"/>
      <c r="M274" s="119"/>
      <c r="N274" s="119"/>
      <c r="Q274" s="42"/>
      <c r="R274" s="42"/>
      <c r="S274" s="42"/>
      <c r="T274" s="42"/>
      <c r="U274" s="42"/>
      <c r="V274" s="46"/>
      <c r="W274" s="45"/>
      <c r="X274" s="45"/>
      <c r="Y274" s="3"/>
      <c r="Z274" s="3"/>
    </row>
    <row r="275" spans="1:26" s="1" customFormat="1" x14ac:dyDescent="0.2">
      <c r="A275" s="118"/>
      <c r="B275" s="118"/>
      <c r="C275" s="72"/>
      <c r="D275" s="72"/>
      <c r="E275" s="72"/>
      <c r="K275" s="119"/>
      <c r="L275" s="119"/>
      <c r="M275" s="119"/>
      <c r="N275" s="119"/>
      <c r="Q275" s="42"/>
      <c r="R275" s="42"/>
      <c r="S275" s="42"/>
      <c r="T275" s="42"/>
      <c r="U275" s="42"/>
      <c r="V275" s="46"/>
      <c r="W275" s="45"/>
      <c r="X275" s="45"/>
      <c r="Y275" s="3"/>
      <c r="Z275" s="3"/>
    </row>
    <row r="276" spans="1:26" s="1" customFormat="1" x14ac:dyDescent="0.2">
      <c r="A276" s="118"/>
      <c r="B276" s="118"/>
      <c r="C276" s="72"/>
      <c r="D276" s="72"/>
      <c r="E276" s="72"/>
      <c r="K276" s="119"/>
      <c r="L276" s="119"/>
      <c r="M276" s="119"/>
      <c r="N276" s="119"/>
      <c r="P276" s="42"/>
      <c r="Q276" s="42"/>
      <c r="R276" s="42"/>
      <c r="S276" s="42"/>
      <c r="T276" s="42"/>
      <c r="U276" s="42"/>
      <c r="V276" s="46"/>
      <c r="W276" s="45"/>
      <c r="X276" s="45"/>
      <c r="Y276" s="3"/>
      <c r="Z276" s="3"/>
    </row>
    <row r="277" spans="1:26" s="1" customFormat="1" x14ac:dyDescent="0.2">
      <c r="A277" s="118"/>
      <c r="B277" s="118"/>
      <c r="C277" s="72"/>
      <c r="D277" s="72"/>
      <c r="E277" s="72"/>
      <c r="K277" s="119"/>
      <c r="L277" s="119"/>
      <c r="M277" s="119"/>
      <c r="N277" s="119"/>
      <c r="P277" s="42"/>
      <c r="Q277" s="42"/>
      <c r="R277" s="42"/>
      <c r="S277" s="42"/>
      <c r="T277" s="42"/>
      <c r="U277" s="42"/>
      <c r="V277" s="46"/>
      <c r="W277" s="45"/>
      <c r="X277" s="45"/>
      <c r="Y277" s="3"/>
      <c r="Z277" s="3"/>
    </row>
    <row r="278" spans="1:26" s="1" customFormat="1" x14ac:dyDescent="0.2">
      <c r="A278" s="118"/>
      <c r="B278" s="118"/>
      <c r="C278" s="72"/>
      <c r="D278" s="72"/>
      <c r="E278" s="72"/>
      <c r="K278" s="119"/>
      <c r="L278" s="119"/>
      <c r="M278" s="119"/>
      <c r="N278" s="119"/>
      <c r="P278" s="42"/>
      <c r="Q278" s="42"/>
      <c r="R278" s="42"/>
      <c r="S278" s="42"/>
      <c r="T278" s="42"/>
      <c r="U278" s="42"/>
      <c r="V278" s="46"/>
      <c r="W278" s="45"/>
      <c r="X278" s="45"/>
      <c r="Y278" s="3"/>
      <c r="Z278" s="3"/>
    </row>
    <row r="279" spans="1:26" s="1" customFormat="1" x14ac:dyDescent="0.2">
      <c r="A279" s="118"/>
      <c r="B279" s="118"/>
      <c r="C279" s="72"/>
      <c r="D279" s="72"/>
      <c r="E279" s="72"/>
      <c r="K279" s="119"/>
      <c r="L279" s="119"/>
      <c r="M279" s="119"/>
      <c r="N279" s="119"/>
      <c r="P279" s="42"/>
      <c r="Q279" s="42"/>
      <c r="R279" s="42"/>
      <c r="S279" s="42"/>
      <c r="T279" s="42"/>
      <c r="U279" s="42"/>
      <c r="V279" s="46"/>
      <c r="W279" s="45"/>
      <c r="X279" s="45"/>
      <c r="Y279" s="3"/>
      <c r="Z279" s="3"/>
    </row>
    <row r="280" spans="1:26" x14ac:dyDescent="0.2">
      <c r="A280" s="7"/>
      <c r="B280" s="7"/>
      <c r="C280" s="8"/>
      <c r="D280" s="8"/>
      <c r="E280" s="8"/>
    </row>
    <row r="281" spans="1:26" x14ac:dyDescent="0.2">
      <c r="A281" s="7"/>
      <c r="B281" s="7"/>
      <c r="C281" s="8"/>
      <c r="D281" s="8"/>
      <c r="E281" s="8"/>
    </row>
    <row r="282" spans="1:26" x14ac:dyDescent="0.2">
      <c r="A282" s="7"/>
      <c r="B282" s="7"/>
      <c r="C282" s="8"/>
      <c r="D282" s="8"/>
      <c r="E282" s="8"/>
    </row>
    <row r="283" spans="1:26" x14ac:dyDescent="0.2">
      <c r="A283" s="7"/>
      <c r="B283" s="7"/>
      <c r="C283" s="8"/>
      <c r="D283" s="8"/>
      <c r="E283" s="8"/>
    </row>
    <row r="284" spans="1:26" x14ac:dyDescent="0.2">
      <c r="A284" s="7"/>
      <c r="B284" s="7"/>
      <c r="C284" s="8"/>
      <c r="D284" s="8"/>
      <c r="E284" s="8"/>
    </row>
    <row r="285" spans="1:26" x14ac:dyDescent="0.2">
      <c r="A285" s="7"/>
      <c r="B285" s="7"/>
      <c r="C285" s="8"/>
      <c r="D285" s="8"/>
      <c r="E285" s="8"/>
    </row>
    <row r="286" spans="1:26" x14ac:dyDescent="0.2">
      <c r="A286" s="7"/>
      <c r="B286" s="7"/>
      <c r="C286" s="8"/>
      <c r="D286" s="8"/>
      <c r="E286" s="8"/>
    </row>
    <row r="287" spans="1:26" x14ac:dyDescent="0.2">
      <c r="A287" s="7"/>
      <c r="B287" s="7"/>
      <c r="C287" s="8"/>
      <c r="D287" s="8"/>
      <c r="E287" s="8"/>
    </row>
    <row r="288" spans="1:26" x14ac:dyDescent="0.2">
      <c r="A288" s="7"/>
      <c r="B288" s="7"/>
      <c r="C288" s="8"/>
      <c r="D288" s="8"/>
      <c r="E288" s="8"/>
    </row>
    <row r="289" spans="1:5" x14ac:dyDescent="0.2">
      <c r="A289" s="7"/>
      <c r="B289" s="7"/>
      <c r="C289" s="8"/>
      <c r="D289" s="8"/>
      <c r="E289" s="8"/>
    </row>
    <row r="290" spans="1:5" x14ac:dyDescent="0.2">
      <c r="A290" s="7"/>
      <c r="B290" s="7"/>
      <c r="C290" s="8"/>
      <c r="D290" s="8"/>
      <c r="E290" s="8"/>
    </row>
    <row r="291" spans="1:5" x14ac:dyDescent="0.2">
      <c r="A291" s="7"/>
      <c r="B291" s="7"/>
      <c r="C291" s="8"/>
      <c r="D291" s="8"/>
      <c r="E291" s="8"/>
    </row>
    <row r="292" spans="1:5" x14ac:dyDescent="0.2">
      <c r="A292" s="7"/>
      <c r="B292" s="7"/>
      <c r="C292" s="8"/>
      <c r="D292" s="8"/>
      <c r="E292" s="8"/>
    </row>
    <row r="293" spans="1:5" x14ac:dyDescent="0.2">
      <c r="A293" s="7"/>
      <c r="B293" s="7"/>
      <c r="C293" s="8"/>
      <c r="D293" s="8"/>
      <c r="E293" s="8"/>
    </row>
    <row r="294" spans="1:5" x14ac:dyDescent="0.2">
      <c r="A294" s="7"/>
      <c r="B294" s="7"/>
      <c r="C294" s="8"/>
      <c r="D294" s="8"/>
      <c r="E294" s="8"/>
    </row>
    <row r="295" spans="1:5" x14ac:dyDescent="0.2">
      <c r="A295" s="7"/>
      <c r="B295" s="7"/>
      <c r="C295" s="8"/>
      <c r="D295" s="8"/>
      <c r="E295" s="8"/>
    </row>
    <row r="296" spans="1:5" x14ac:dyDescent="0.2">
      <c r="A296" s="7"/>
      <c r="B296" s="7"/>
      <c r="C296" s="8"/>
      <c r="D296" s="8"/>
      <c r="E296" s="8"/>
    </row>
    <row r="297" spans="1:5" x14ac:dyDescent="0.2">
      <c r="A297" s="7"/>
      <c r="B297" s="7"/>
      <c r="C297" s="8"/>
      <c r="D297" s="8"/>
      <c r="E297" s="8"/>
    </row>
    <row r="298" spans="1:5" x14ac:dyDescent="0.2">
      <c r="A298" s="7"/>
      <c r="B298" s="7"/>
      <c r="C298" s="8"/>
      <c r="D298" s="8"/>
      <c r="E298" s="8"/>
    </row>
    <row r="299" spans="1:5" x14ac:dyDescent="0.2">
      <c r="A299" s="7"/>
      <c r="B299" s="7"/>
      <c r="C299" s="8"/>
      <c r="D299" s="8"/>
      <c r="E299" s="8"/>
    </row>
    <row r="300" spans="1:5" x14ac:dyDescent="0.2">
      <c r="A300" s="7"/>
      <c r="B300" s="7"/>
      <c r="C300" s="8"/>
      <c r="D300" s="8"/>
      <c r="E300" s="8"/>
    </row>
    <row r="301" spans="1:5" x14ac:dyDescent="0.2">
      <c r="A301" s="7"/>
      <c r="B301" s="7"/>
      <c r="C301" s="8"/>
      <c r="D301" s="8"/>
      <c r="E301" s="8"/>
    </row>
    <row r="302" spans="1:5" x14ac:dyDescent="0.2">
      <c r="A302" s="7"/>
      <c r="B302" s="7"/>
      <c r="C302" s="8"/>
      <c r="D302" s="8"/>
      <c r="E302" s="8"/>
    </row>
    <row r="303" spans="1:5" x14ac:dyDescent="0.2">
      <c r="A303" s="7"/>
      <c r="B303" s="7"/>
      <c r="C303" s="8"/>
      <c r="D303" s="8"/>
      <c r="E303" s="8"/>
    </row>
    <row r="304" spans="1:5" x14ac:dyDescent="0.2">
      <c r="A304" s="7"/>
      <c r="B304" s="7"/>
      <c r="C304" s="8"/>
      <c r="D304" s="8"/>
      <c r="E304" s="8"/>
    </row>
    <row r="305" spans="1:5" x14ac:dyDescent="0.2">
      <c r="A305" s="7"/>
      <c r="B305" s="7"/>
      <c r="C305" s="8"/>
      <c r="D305" s="8"/>
      <c r="E305" s="8"/>
    </row>
    <row r="306" spans="1:5" x14ac:dyDescent="0.2">
      <c r="A306" s="7"/>
      <c r="B306" s="7"/>
      <c r="C306" s="8"/>
      <c r="D306" s="8"/>
      <c r="E306" s="8"/>
    </row>
    <row r="307" spans="1:5" x14ac:dyDescent="0.2">
      <c r="A307" s="7"/>
      <c r="B307" s="7"/>
      <c r="C307" s="8"/>
      <c r="D307" s="8"/>
      <c r="E307" s="8"/>
    </row>
    <row r="308" spans="1:5" x14ac:dyDescent="0.2">
      <c r="A308" s="7"/>
      <c r="B308" s="7"/>
      <c r="C308" s="8"/>
      <c r="D308" s="8"/>
      <c r="E308" s="8"/>
    </row>
    <row r="309" spans="1:5" x14ac:dyDescent="0.2">
      <c r="A309" s="7"/>
      <c r="B309" s="7"/>
      <c r="C309" s="8"/>
      <c r="D309" s="8"/>
      <c r="E309" s="8"/>
    </row>
    <row r="310" spans="1:5" x14ac:dyDescent="0.2">
      <c r="A310" s="7"/>
      <c r="B310" s="7"/>
      <c r="C310" s="8"/>
      <c r="D310" s="8"/>
      <c r="E310" s="8"/>
    </row>
    <row r="311" spans="1:5" x14ac:dyDescent="0.2">
      <c r="A311" s="7"/>
      <c r="B311" s="7"/>
      <c r="C311" s="8"/>
      <c r="D311" s="8"/>
      <c r="E311" s="8"/>
    </row>
    <row r="312" spans="1:5" x14ac:dyDescent="0.2">
      <c r="A312" s="7"/>
      <c r="B312" s="7"/>
      <c r="C312" s="8"/>
      <c r="D312" s="8"/>
      <c r="E312" s="8"/>
    </row>
    <row r="313" spans="1:5" x14ac:dyDescent="0.2">
      <c r="A313" s="7"/>
      <c r="B313" s="7"/>
      <c r="C313" s="8"/>
      <c r="D313" s="8"/>
      <c r="E313" s="8"/>
    </row>
    <row r="314" spans="1:5" x14ac:dyDescent="0.2">
      <c r="A314" s="7"/>
      <c r="B314" s="7"/>
      <c r="C314" s="8"/>
      <c r="D314" s="8"/>
      <c r="E314" s="8"/>
    </row>
    <row r="315" spans="1:5" x14ac:dyDescent="0.2">
      <c r="A315" s="7"/>
      <c r="B315" s="7"/>
      <c r="C315" s="8"/>
      <c r="D315" s="8"/>
      <c r="E315" s="8"/>
    </row>
    <row r="316" spans="1:5" x14ac:dyDescent="0.2">
      <c r="A316" s="7"/>
      <c r="B316" s="7"/>
      <c r="C316" s="8"/>
      <c r="D316" s="8"/>
      <c r="E316" s="8"/>
    </row>
    <row r="317" spans="1:5" x14ac:dyDescent="0.2">
      <c r="A317" s="7"/>
      <c r="B317" s="7"/>
      <c r="C317" s="8"/>
      <c r="D317" s="8"/>
      <c r="E317" s="8"/>
    </row>
    <row r="318" spans="1:5" x14ac:dyDescent="0.2">
      <c r="A318" s="7"/>
      <c r="B318" s="7"/>
      <c r="C318" s="8"/>
      <c r="D318" s="8"/>
      <c r="E318" s="8"/>
    </row>
    <row r="319" spans="1:5" x14ac:dyDescent="0.2">
      <c r="A319" s="7"/>
      <c r="B319" s="7"/>
      <c r="C319" s="8"/>
      <c r="D319" s="8"/>
      <c r="E319" s="8"/>
    </row>
    <row r="320" spans="1:5" x14ac:dyDescent="0.2">
      <c r="A320" s="7"/>
      <c r="B320" s="7"/>
      <c r="C320" s="8"/>
      <c r="D320" s="8"/>
      <c r="E320" s="8"/>
    </row>
    <row r="321" spans="1:5" x14ac:dyDescent="0.2">
      <c r="A321" s="7"/>
      <c r="B321" s="7"/>
      <c r="C321" s="8"/>
      <c r="D321" s="8"/>
      <c r="E321" s="8"/>
    </row>
    <row r="322" spans="1:5" x14ac:dyDescent="0.2">
      <c r="A322" s="7"/>
      <c r="B322" s="7"/>
      <c r="C322" s="8"/>
      <c r="D322" s="8"/>
      <c r="E322" s="8"/>
    </row>
    <row r="323" spans="1:5" x14ac:dyDescent="0.2">
      <c r="A323" s="7"/>
      <c r="B323" s="7"/>
      <c r="C323" s="8"/>
      <c r="D323" s="8"/>
      <c r="E323" s="8"/>
    </row>
    <row r="324" spans="1:5" x14ac:dyDescent="0.2">
      <c r="A324" s="7"/>
      <c r="B324" s="7"/>
      <c r="C324" s="8"/>
      <c r="D324" s="8"/>
      <c r="E324" s="8"/>
    </row>
    <row r="325" spans="1:5" x14ac:dyDescent="0.2">
      <c r="A325" s="7"/>
      <c r="B325" s="7"/>
      <c r="C325" s="8"/>
      <c r="D325" s="8"/>
      <c r="E325" s="8"/>
    </row>
    <row r="326" spans="1:5" x14ac:dyDescent="0.2">
      <c r="A326" s="7"/>
      <c r="B326" s="7"/>
      <c r="C326" s="8"/>
      <c r="D326" s="8"/>
      <c r="E326" s="8"/>
    </row>
    <row r="327" spans="1:5" x14ac:dyDescent="0.2">
      <c r="A327" s="7"/>
      <c r="B327" s="7"/>
      <c r="C327" s="8"/>
      <c r="D327" s="8"/>
      <c r="E327" s="8"/>
    </row>
    <row r="328" spans="1:5" x14ac:dyDescent="0.2">
      <c r="A328" s="7"/>
      <c r="B328" s="7"/>
      <c r="C328" s="8"/>
      <c r="D328" s="8"/>
      <c r="E328" s="8"/>
    </row>
    <row r="329" spans="1:5" x14ac:dyDescent="0.2">
      <c r="A329" s="7"/>
      <c r="B329" s="7"/>
      <c r="C329" s="8"/>
      <c r="D329" s="8"/>
      <c r="E329" s="8"/>
    </row>
    <row r="330" spans="1:5" x14ac:dyDescent="0.2">
      <c r="A330" s="7"/>
      <c r="B330" s="7"/>
      <c r="C330" s="8"/>
      <c r="D330" s="8"/>
      <c r="E330" s="8"/>
    </row>
    <row r="331" spans="1:5" x14ac:dyDescent="0.2">
      <c r="A331" s="7"/>
      <c r="B331" s="7"/>
      <c r="C331" s="8"/>
      <c r="D331" s="8"/>
      <c r="E331" s="8"/>
    </row>
    <row r="332" spans="1:5" x14ac:dyDescent="0.2">
      <c r="A332" s="7"/>
      <c r="B332" s="7"/>
      <c r="C332" s="8"/>
      <c r="D332" s="8"/>
      <c r="E332" s="8"/>
    </row>
    <row r="333" spans="1:5" x14ac:dyDescent="0.2">
      <c r="A333" s="7"/>
      <c r="B333" s="7"/>
      <c r="C333" s="8"/>
      <c r="D333" s="8"/>
      <c r="E333" s="8"/>
    </row>
    <row r="334" spans="1:5" x14ac:dyDescent="0.2">
      <c r="A334" s="7"/>
      <c r="B334" s="7"/>
      <c r="C334" s="8"/>
      <c r="D334" s="8"/>
      <c r="E334" s="8"/>
    </row>
    <row r="335" spans="1:5" x14ac:dyDescent="0.2">
      <c r="A335" s="7"/>
      <c r="B335" s="7"/>
      <c r="C335" s="8"/>
      <c r="D335" s="8"/>
      <c r="E335" s="8"/>
    </row>
    <row r="336" spans="1:5" x14ac:dyDescent="0.2">
      <c r="A336" s="7"/>
      <c r="B336" s="7"/>
      <c r="C336" s="8"/>
      <c r="D336" s="8"/>
      <c r="E336" s="8"/>
    </row>
    <row r="337" spans="1:5" x14ac:dyDescent="0.2">
      <c r="A337" s="7"/>
      <c r="B337" s="7"/>
      <c r="C337" s="8"/>
      <c r="D337" s="8"/>
      <c r="E337" s="8"/>
    </row>
    <row r="338" spans="1:5" x14ac:dyDescent="0.2">
      <c r="A338" s="7"/>
      <c r="B338" s="7"/>
      <c r="C338" s="8"/>
      <c r="D338" s="8"/>
      <c r="E338" s="8"/>
    </row>
    <row r="339" spans="1:5" x14ac:dyDescent="0.2">
      <c r="A339" s="7"/>
      <c r="B339" s="7"/>
      <c r="C339" s="8"/>
      <c r="D339" s="8"/>
      <c r="E339" s="8"/>
    </row>
    <row r="340" spans="1:5" x14ac:dyDescent="0.2">
      <c r="A340" s="7"/>
      <c r="B340" s="7"/>
      <c r="C340" s="8"/>
      <c r="D340" s="8"/>
      <c r="E340" s="8"/>
    </row>
    <row r="341" spans="1:5" x14ac:dyDescent="0.2">
      <c r="A341" s="7"/>
      <c r="B341" s="7"/>
      <c r="C341" s="8"/>
      <c r="D341" s="8"/>
      <c r="E341" s="8"/>
    </row>
    <row r="342" spans="1:5" x14ac:dyDescent="0.2">
      <c r="A342" s="7"/>
      <c r="B342" s="7"/>
      <c r="C342" s="8"/>
      <c r="D342" s="8"/>
      <c r="E342" s="8"/>
    </row>
    <row r="343" spans="1:5" x14ac:dyDescent="0.2">
      <c r="A343" s="7"/>
      <c r="B343" s="7"/>
      <c r="C343" s="8"/>
      <c r="D343" s="8"/>
      <c r="E343" s="8"/>
    </row>
    <row r="344" spans="1:5" x14ac:dyDescent="0.2">
      <c r="A344" s="7"/>
      <c r="B344" s="7"/>
      <c r="C344" s="8"/>
      <c r="D344" s="8"/>
      <c r="E344" s="8"/>
    </row>
    <row r="345" spans="1:5" x14ac:dyDescent="0.2">
      <c r="A345" s="7"/>
      <c r="B345" s="7"/>
      <c r="C345" s="8"/>
      <c r="D345" s="8"/>
      <c r="E345" s="8"/>
    </row>
    <row r="346" spans="1:5" x14ac:dyDescent="0.2">
      <c r="A346" s="7"/>
      <c r="B346" s="7"/>
      <c r="C346" s="8"/>
      <c r="D346" s="8"/>
      <c r="E346" s="8"/>
    </row>
    <row r="347" spans="1:5" x14ac:dyDescent="0.2">
      <c r="A347" s="7"/>
      <c r="B347" s="7"/>
      <c r="C347" s="8"/>
      <c r="D347" s="8"/>
      <c r="E347" s="8"/>
    </row>
    <row r="348" spans="1:5" x14ac:dyDescent="0.2">
      <c r="A348" s="7"/>
      <c r="B348" s="7"/>
      <c r="C348" s="8"/>
      <c r="D348" s="8"/>
      <c r="E348" s="8"/>
    </row>
    <row r="349" spans="1:5" x14ac:dyDescent="0.2">
      <c r="A349" s="7"/>
      <c r="B349" s="7"/>
      <c r="C349" s="8"/>
      <c r="D349" s="8"/>
      <c r="E349" s="8"/>
    </row>
    <row r="350" spans="1:5" x14ac:dyDescent="0.2">
      <c r="A350" s="7"/>
      <c r="B350" s="7"/>
      <c r="C350" s="8"/>
      <c r="D350" s="8"/>
      <c r="E350" s="8"/>
    </row>
    <row r="351" spans="1:5" x14ac:dyDescent="0.2">
      <c r="A351" s="7"/>
      <c r="B351" s="7"/>
      <c r="C351" s="8"/>
      <c r="D351" s="8"/>
      <c r="E351" s="8"/>
    </row>
    <row r="352" spans="1:5" x14ac:dyDescent="0.2">
      <c r="A352" s="7"/>
      <c r="B352" s="7"/>
      <c r="C352" s="8"/>
      <c r="D352" s="8"/>
      <c r="E352" s="8"/>
    </row>
    <row r="353" spans="1:5" x14ac:dyDescent="0.2">
      <c r="A353" s="7"/>
      <c r="B353" s="7"/>
      <c r="C353" s="8"/>
      <c r="D353" s="8"/>
      <c r="E353" s="8"/>
    </row>
    <row r="354" spans="1:5" x14ac:dyDescent="0.2">
      <c r="A354" s="7"/>
      <c r="B354" s="7"/>
      <c r="C354" s="8"/>
      <c r="D354" s="8"/>
      <c r="E354" s="8"/>
    </row>
    <row r="355" spans="1:5" x14ac:dyDescent="0.2">
      <c r="A355" s="7"/>
      <c r="B355" s="7"/>
      <c r="C355" s="8"/>
      <c r="D355" s="8"/>
      <c r="E355" s="8"/>
    </row>
    <row r="356" spans="1:5" x14ac:dyDescent="0.2">
      <c r="A356" s="7"/>
      <c r="B356" s="7"/>
      <c r="C356" s="8"/>
      <c r="D356" s="8"/>
      <c r="E356" s="8"/>
    </row>
    <row r="357" spans="1:5" x14ac:dyDescent="0.2">
      <c r="A357" s="7"/>
      <c r="B357" s="7"/>
      <c r="C357" s="8"/>
      <c r="D357" s="8"/>
      <c r="E357" s="8"/>
    </row>
    <row r="358" spans="1:5" x14ac:dyDescent="0.2">
      <c r="A358" s="7"/>
      <c r="B358" s="7"/>
      <c r="C358" s="8"/>
      <c r="D358" s="8"/>
      <c r="E358" s="8"/>
    </row>
    <row r="359" spans="1:5" x14ac:dyDescent="0.2">
      <c r="A359" s="7"/>
      <c r="B359" s="7"/>
      <c r="C359" s="8"/>
      <c r="D359" s="8"/>
      <c r="E359" s="8"/>
    </row>
    <row r="360" spans="1:5" x14ac:dyDescent="0.2">
      <c r="A360" s="7"/>
      <c r="B360" s="7"/>
      <c r="C360" s="8"/>
      <c r="D360" s="8"/>
      <c r="E360" s="8"/>
    </row>
    <row r="361" spans="1:5" x14ac:dyDescent="0.2">
      <c r="A361" s="7"/>
      <c r="B361" s="7"/>
      <c r="C361" s="8"/>
      <c r="D361" s="8"/>
      <c r="E361" s="8"/>
    </row>
    <row r="362" spans="1:5" x14ac:dyDescent="0.2">
      <c r="A362" s="7"/>
      <c r="B362" s="7"/>
      <c r="C362" s="8"/>
      <c r="D362" s="8"/>
      <c r="E362" s="8"/>
    </row>
    <row r="363" spans="1:5" x14ac:dyDescent="0.2">
      <c r="A363" s="7"/>
      <c r="B363" s="7"/>
      <c r="C363" s="8"/>
      <c r="D363" s="8"/>
      <c r="E363" s="8"/>
    </row>
    <row r="364" spans="1:5" x14ac:dyDescent="0.2">
      <c r="A364" s="7"/>
      <c r="B364" s="7"/>
      <c r="C364" s="8"/>
      <c r="D364" s="8"/>
      <c r="E364" s="8"/>
    </row>
    <row r="365" spans="1:5" x14ac:dyDescent="0.2">
      <c r="A365" s="7"/>
      <c r="B365" s="7"/>
      <c r="C365" s="8"/>
      <c r="D365" s="8"/>
      <c r="E365" s="8"/>
    </row>
    <row r="366" spans="1:5" x14ac:dyDescent="0.2">
      <c r="A366" s="7"/>
      <c r="B366" s="7"/>
      <c r="C366" s="8"/>
      <c r="D366" s="8"/>
      <c r="E366" s="8"/>
    </row>
    <row r="367" spans="1:5" x14ac:dyDescent="0.2">
      <c r="A367" s="7"/>
      <c r="B367" s="7"/>
      <c r="C367" s="8"/>
      <c r="D367" s="8"/>
      <c r="E367" s="8"/>
    </row>
    <row r="368" spans="1:5" x14ac:dyDescent="0.2">
      <c r="A368" s="7"/>
      <c r="B368" s="7"/>
      <c r="C368" s="8"/>
      <c r="D368" s="8"/>
      <c r="E368" s="8"/>
    </row>
    <row r="369" spans="1:5" x14ac:dyDescent="0.2">
      <c r="A369" s="7"/>
      <c r="B369" s="7"/>
      <c r="C369" s="8"/>
      <c r="D369" s="8"/>
      <c r="E369" s="8"/>
    </row>
    <row r="370" spans="1:5" x14ac:dyDescent="0.2">
      <c r="A370" s="7"/>
      <c r="B370" s="7"/>
      <c r="C370" s="8"/>
      <c r="D370" s="8"/>
      <c r="E370" s="8"/>
    </row>
    <row r="371" spans="1:5" x14ac:dyDescent="0.2">
      <c r="A371" s="7"/>
      <c r="B371" s="7"/>
      <c r="C371" s="8"/>
      <c r="D371" s="8"/>
      <c r="E371" s="8"/>
    </row>
    <row r="372" spans="1:5" x14ac:dyDescent="0.2">
      <c r="A372" s="7"/>
      <c r="B372" s="7"/>
      <c r="C372" s="8"/>
      <c r="D372" s="8"/>
      <c r="E372" s="8"/>
    </row>
    <row r="373" spans="1:5" x14ac:dyDescent="0.2">
      <c r="A373" s="7"/>
      <c r="B373" s="7"/>
      <c r="C373" s="8"/>
      <c r="D373" s="8"/>
      <c r="E373" s="8"/>
    </row>
    <row r="374" spans="1:5" x14ac:dyDescent="0.2">
      <c r="A374" s="7"/>
      <c r="B374" s="7"/>
      <c r="C374" s="8"/>
      <c r="D374" s="8"/>
      <c r="E374" s="8"/>
    </row>
    <row r="375" spans="1:5" x14ac:dyDescent="0.2">
      <c r="A375" s="7"/>
      <c r="B375" s="7"/>
      <c r="C375" s="8"/>
      <c r="D375" s="8"/>
      <c r="E375" s="8"/>
    </row>
    <row r="376" spans="1:5" x14ac:dyDescent="0.2">
      <c r="A376" s="7"/>
      <c r="B376" s="7"/>
      <c r="C376" s="8"/>
      <c r="D376" s="8"/>
      <c r="E376" s="8"/>
    </row>
    <row r="377" spans="1:5" x14ac:dyDescent="0.2">
      <c r="A377" s="7"/>
      <c r="B377" s="7"/>
      <c r="C377" s="8"/>
      <c r="D377" s="8"/>
      <c r="E377" s="8"/>
    </row>
    <row r="378" spans="1:5" x14ac:dyDescent="0.2">
      <c r="A378" s="7"/>
      <c r="B378" s="7"/>
      <c r="C378" s="8"/>
      <c r="D378" s="8"/>
      <c r="E378" s="8"/>
    </row>
    <row r="379" spans="1:5" x14ac:dyDescent="0.2">
      <c r="A379" s="7"/>
      <c r="B379" s="7"/>
      <c r="C379" s="8"/>
      <c r="D379" s="8"/>
      <c r="E379" s="8"/>
    </row>
    <row r="380" spans="1:5" x14ac:dyDescent="0.2">
      <c r="A380" s="7"/>
      <c r="B380" s="7"/>
      <c r="C380" s="8"/>
      <c r="D380" s="8"/>
      <c r="E380" s="8"/>
    </row>
    <row r="381" spans="1:5" x14ac:dyDescent="0.2">
      <c r="A381" s="7"/>
      <c r="B381" s="7"/>
      <c r="C381" s="8"/>
      <c r="D381" s="8"/>
      <c r="E381" s="8"/>
    </row>
    <row r="382" spans="1:5" x14ac:dyDescent="0.2">
      <c r="A382" s="7"/>
      <c r="B382" s="7"/>
      <c r="C382" s="8"/>
      <c r="D382" s="8"/>
      <c r="E382" s="8"/>
    </row>
    <row r="383" spans="1:5" x14ac:dyDescent="0.2">
      <c r="A383" s="7"/>
      <c r="B383" s="7"/>
      <c r="C383" s="8"/>
      <c r="D383" s="8"/>
      <c r="E383" s="8"/>
    </row>
    <row r="384" spans="1:5" x14ac:dyDescent="0.2">
      <c r="A384" s="7"/>
      <c r="B384" s="7"/>
      <c r="C384" s="8"/>
      <c r="D384" s="8"/>
      <c r="E384" s="8"/>
    </row>
    <row r="385" spans="1:5" x14ac:dyDescent="0.2">
      <c r="A385" s="7"/>
      <c r="B385" s="7"/>
      <c r="C385" s="8"/>
      <c r="D385" s="8"/>
      <c r="E385" s="8"/>
    </row>
    <row r="386" spans="1:5" x14ac:dyDescent="0.2">
      <c r="A386" s="7"/>
      <c r="B386" s="7"/>
      <c r="C386" s="8"/>
      <c r="D386" s="8"/>
      <c r="E386" s="8"/>
    </row>
    <row r="387" spans="1:5" x14ac:dyDescent="0.2">
      <c r="A387" s="7"/>
      <c r="B387" s="7"/>
      <c r="C387" s="8"/>
      <c r="D387" s="8"/>
      <c r="E387" s="8"/>
    </row>
  </sheetData>
  <mergeCells count="4">
    <mergeCell ref="A1:A2"/>
    <mergeCell ref="B1:B2"/>
    <mergeCell ref="C1:E1"/>
    <mergeCell ref="F1:N1"/>
  </mergeCells>
  <pageMargins left="0.7" right="0.7" top="1" bottom="0.75" header="0.3" footer="0.3"/>
  <pageSetup scale="87" fitToHeight="4" orientation="landscape" horizontalDpi="1200" verticalDpi="1200" r:id="rId1"/>
  <headerFooter>
    <oddHeader>&amp;C&amp;"Calibri,Bold"Appendix A-3
Abatement Cost Estimate Summary
JC Weadock</oddHeader>
    <oddFooter>&amp;CPage &amp;P&amp;RBusiness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8"/>
  <sheetViews>
    <sheetView workbookViewId="0">
      <pane ySplit="2" topLeftCell="A3" activePane="bottomLeft" state="frozen"/>
      <selection pane="bottomLeft" activeCell="P17" sqref="P17"/>
    </sheetView>
  </sheetViews>
  <sheetFormatPr defaultColWidth="9.109375" defaultRowHeight="11.4" x14ac:dyDescent="0.2"/>
  <cols>
    <col min="1" max="1" width="30.33203125" style="4" customWidth="1"/>
    <col min="2" max="2" width="15.6640625" style="3" customWidth="1"/>
    <col min="3" max="3" width="9.5546875" style="3" customWidth="1"/>
    <col min="4" max="4" width="6.5546875" style="3" customWidth="1"/>
    <col min="5" max="5" width="7.44140625" style="3" customWidth="1"/>
    <col min="6" max="6" width="6.5546875" style="3" customWidth="1"/>
    <col min="7" max="7" width="5.6640625" style="3" customWidth="1"/>
    <col min="8" max="8" width="5.88671875" style="3" customWidth="1"/>
    <col min="9" max="9" width="6.44140625" style="3" customWidth="1"/>
    <col min="10" max="10" width="7.6640625" style="3" customWidth="1"/>
    <col min="11" max="13" width="10" style="27" customWidth="1"/>
    <col min="14" max="14" width="12" style="27" bestFit="1" customWidth="1"/>
    <col min="15" max="15" width="9.109375" style="3"/>
    <col min="16" max="16" width="12" style="42" customWidth="1"/>
    <col min="17" max="21" width="9.109375" style="42"/>
    <col min="22" max="22" width="9.109375" style="46"/>
    <col min="23" max="24" width="9.109375" style="45"/>
    <col min="25" max="16384" width="9.109375" style="3"/>
  </cols>
  <sheetData>
    <row r="1" spans="1:31" ht="12" customHeight="1" x14ac:dyDescent="0.25">
      <c r="A1" s="121" t="s">
        <v>1</v>
      </c>
      <c r="B1" s="123" t="s">
        <v>2</v>
      </c>
      <c r="C1" s="125" t="s">
        <v>3</v>
      </c>
      <c r="D1" s="126"/>
      <c r="E1" s="127"/>
      <c r="F1" s="128" t="s">
        <v>30</v>
      </c>
      <c r="G1" s="129"/>
      <c r="H1" s="129"/>
      <c r="I1" s="129"/>
      <c r="J1" s="129"/>
      <c r="K1" s="129"/>
      <c r="L1" s="129"/>
      <c r="M1" s="129"/>
      <c r="N1" s="130"/>
      <c r="O1" s="2"/>
      <c r="P1" s="35"/>
      <c r="Q1" s="36" t="s">
        <v>4</v>
      </c>
      <c r="R1" s="36"/>
      <c r="S1" s="37"/>
      <c r="T1" s="38"/>
      <c r="U1" s="38"/>
      <c r="V1" s="44" t="s">
        <v>100</v>
      </c>
    </row>
    <row r="2" spans="1:31" ht="46.2" x14ac:dyDescent="0.25">
      <c r="A2" s="122"/>
      <c r="B2" s="124"/>
      <c r="C2" s="9" t="s">
        <v>31</v>
      </c>
      <c r="D2" s="10" t="s">
        <v>32</v>
      </c>
      <c r="E2" s="11" t="s">
        <v>33</v>
      </c>
      <c r="F2" s="12" t="s">
        <v>8</v>
      </c>
      <c r="G2" s="10" t="s">
        <v>9</v>
      </c>
      <c r="H2" s="10" t="s">
        <v>34</v>
      </c>
      <c r="I2" s="13" t="s">
        <v>35</v>
      </c>
      <c r="J2" s="13" t="s">
        <v>36</v>
      </c>
      <c r="K2" s="22" t="s">
        <v>37</v>
      </c>
      <c r="L2" s="22" t="s">
        <v>38</v>
      </c>
      <c r="M2" s="22" t="s">
        <v>10</v>
      </c>
      <c r="N2" s="23" t="s">
        <v>39</v>
      </c>
      <c r="O2" s="4"/>
      <c r="P2" s="43" t="s">
        <v>64</v>
      </c>
      <c r="Q2" s="40" t="s">
        <v>11</v>
      </c>
      <c r="R2" s="40" t="s">
        <v>12</v>
      </c>
      <c r="S2" s="41" t="s">
        <v>13</v>
      </c>
      <c r="T2" s="41" t="s">
        <v>14</v>
      </c>
      <c r="U2" s="41" t="s">
        <v>10</v>
      </c>
      <c r="V2" s="44" t="s">
        <v>65</v>
      </c>
      <c r="Y2" s="1"/>
      <c r="Z2" s="1"/>
      <c r="AA2" s="1"/>
      <c r="AB2" s="1"/>
      <c r="AC2" s="1"/>
      <c r="AD2" s="1"/>
      <c r="AE2" s="1"/>
    </row>
    <row r="3" spans="1:31" ht="12" x14ac:dyDescent="0.2">
      <c r="A3" s="120" t="s">
        <v>40</v>
      </c>
      <c r="B3" s="15"/>
      <c r="C3" s="16"/>
      <c r="D3" s="16"/>
      <c r="E3" s="16"/>
      <c r="F3" s="16"/>
      <c r="G3" s="17"/>
      <c r="H3" s="17"/>
      <c r="I3" s="18"/>
      <c r="J3" s="19" t="s">
        <v>16</v>
      </c>
      <c r="K3" s="24"/>
      <c r="L3" s="24"/>
      <c r="M3" s="24"/>
      <c r="N3" s="25"/>
      <c r="O3" s="4"/>
      <c r="P3" s="39"/>
      <c r="Q3" s="40"/>
      <c r="R3" s="40"/>
      <c r="S3" s="41"/>
      <c r="T3" s="41"/>
      <c r="U3" s="41"/>
      <c r="Y3" s="1"/>
      <c r="Z3" s="1"/>
      <c r="AA3" s="1"/>
      <c r="AB3" s="1"/>
      <c r="AC3" s="1"/>
      <c r="AD3" s="1"/>
      <c r="AE3" s="1"/>
    </row>
    <row r="4" spans="1:31" s="1" customFormat="1" x14ac:dyDescent="0.2">
      <c r="A4" s="28" t="s">
        <v>102</v>
      </c>
      <c r="B4" s="5" t="s">
        <v>103</v>
      </c>
      <c r="C4" s="33"/>
      <c r="D4" s="20"/>
      <c r="E4" s="34">
        <v>32200</v>
      </c>
      <c r="F4" s="32">
        <v>2000</v>
      </c>
      <c r="G4" s="6" t="s">
        <v>7</v>
      </c>
      <c r="H4" s="6">
        <v>7</v>
      </c>
      <c r="I4" s="21">
        <f t="shared" ref="I4:I15" si="0">SUM(E4/F4)+(D4/F4)+(C4/F4)</f>
        <v>16.100000000000001</v>
      </c>
      <c r="J4" s="21">
        <f t="shared" ref="J4:J15" si="1">I4*H4</f>
        <v>112.70000000000002</v>
      </c>
      <c r="K4" s="26">
        <f t="shared" ref="K4:K15" si="2">SUM(H4*8*70.13)</f>
        <v>3927.2799999999997</v>
      </c>
      <c r="L4" s="26">
        <f t="shared" ref="L4:L16" si="3">SUM(500*I4)</f>
        <v>8050.0000000000009</v>
      </c>
      <c r="M4" s="26">
        <f t="shared" ref="M4:M15" si="4">U4</f>
        <v>20125</v>
      </c>
      <c r="N4" s="29">
        <f t="shared" ref="N4:N15" si="5">SUM((I4*K4)+L4+M4)</f>
        <v>91404.207999999999</v>
      </c>
      <c r="Q4" s="47">
        <v>10</v>
      </c>
      <c r="R4" s="47">
        <f t="shared" ref="R4:R15" si="6">SUM((Q4*E4)+(Q4*D4)+(Q4*C4))</f>
        <v>322000</v>
      </c>
      <c r="S4" s="48">
        <f t="shared" ref="S4:S15" si="7">SUM((R4/2000)*100)</f>
        <v>16100</v>
      </c>
      <c r="T4" s="49">
        <f t="shared" ref="T4:T15" si="8">SUM(S4*0.25)</f>
        <v>4025</v>
      </c>
      <c r="U4" s="49">
        <f t="shared" ref="U4:U15" si="9">SUM(S4+T4)</f>
        <v>20125</v>
      </c>
      <c r="V4" s="50">
        <f>R4/540</f>
        <v>596.2962962962963</v>
      </c>
    </row>
    <row r="5" spans="1:31" s="1" customFormat="1" ht="22.8" x14ac:dyDescent="0.2">
      <c r="A5" s="28" t="s">
        <v>104</v>
      </c>
      <c r="B5" s="5" t="s">
        <v>73</v>
      </c>
      <c r="C5" s="33"/>
      <c r="D5" s="20"/>
      <c r="E5" s="34">
        <v>290</v>
      </c>
      <c r="F5" s="32">
        <v>100</v>
      </c>
      <c r="G5" s="6" t="s">
        <v>7</v>
      </c>
      <c r="H5" s="6">
        <v>7</v>
      </c>
      <c r="I5" s="21">
        <f t="shared" si="0"/>
        <v>2.9</v>
      </c>
      <c r="J5" s="21">
        <f t="shared" si="1"/>
        <v>20.3</v>
      </c>
      <c r="K5" s="26">
        <f t="shared" si="2"/>
        <v>3927.2799999999997</v>
      </c>
      <c r="L5" s="26">
        <f t="shared" si="3"/>
        <v>1450</v>
      </c>
      <c r="M5" s="26">
        <f t="shared" si="4"/>
        <v>181.25</v>
      </c>
      <c r="N5" s="29">
        <f t="shared" si="5"/>
        <v>13020.361999999999</v>
      </c>
      <c r="Q5" s="47">
        <v>10</v>
      </c>
      <c r="R5" s="47">
        <f t="shared" si="6"/>
        <v>2900</v>
      </c>
      <c r="S5" s="48">
        <f t="shared" si="7"/>
        <v>145</v>
      </c>
      <c r="T5" s="49">
        <f t="shared" si="8"/>
        <v>36.25</v>
      </c>
      <c r="U5" s="49">
        <f t="shared" si="9"/>
        <v>181.25</v>
      </c>
      <c r="V5" s="50">
        <f t="shared" ref="V5:V17" si="10">R5/540</f>
        <v>5.3703703703703702</v>
      </c>
    </row>
    <row r="6" spans="1:31" s="1" customFormat="1" x14ac:dyDescent="0.2">
      <c r="A6" s="30" t="s">
        <v>108</v>
      </c>
      <c r="B6" s="5" t="s">
        <v>109</v>
      </c>
      <c r="C6" s="33"/>
      <c r="D6" s="20"/>
      <c r="E6" s="34">
        <v>360</v>
      </c>
      <c r="F6" s="32">
        <v>500</v>
      </c>
      <c r="G6" s="6" t="s">
        <v>7</v>
      </c>
      <c r="H6" s="6">
        <v>7</v>
      </c>
      <c r="I6" s="21">
        <f t="shared" si="0"/>
        <v>0.72</v>
      </c>
      <c r="J6" s="21">
        <f t="shared" si="1"/>
        <v>5.04</v>
      </c>
      <c r="K6" s="26">
        <f t="shared" si="2"/>
        <v>3927.2799999999997</v>
      </c>
      <c r="L6" s="26">
        <f t="shared" si="3"/>
        <v>360</v>
      </c>
      <c r="M6" s="26">
        <f t="shared" si="4"/>
        <v>450</v>
      </c>
      <c r="N6" s="29">
        <f t="shared" si="5"/>
        <v>3637.6415999999999</v>
      </c>
      <c r="Q6" s="47">
        <v>20</v>
      </c>
      <c r="R6" s="47">
        <f t="shared" si="6"/>
        <v>7200</v>
      </c>
      <c r="S6" s="48">
        <f t="shared" si="7"/>
        <v>360</v>
      </c>
      <c r="T6" s="49">
        <f t="shared" si="8"/>
        <v>90</v>
      </c>
      <c r="U6" s="49">
        <f t="shared" si="9"/>
        <v>450</v>
      </c>
      <c r="V6" s="50">
        <f t="shared" si="10"/>
        <v>13.333333333333334</v>
      </c>
    </row>
    <row r="7" spans="1:31" s="1" customFormat="1" x14ac:dyDescent="0.2">
      <c r="A7" s="28" t="s">
        <v>107</v>
      </c>
      <c r="B7" s="5" t="s">
        <v>42</v>
      </c>
      <c r="C7" s="33"/>
      <c r="D7" s="20"/>
      <c r="E7" s="34">
        <v>12270</v>
      </c>
      <c r="F7" s="32">
        <v>500</v>
      </c>
      <c r="G7" s="6" t="s">
        <v>7</v>
      </c>
      <c r="H7" s="6">
        <v>7</v>
      </c>
      <c r="I7" s="21">
        <f t="shared" si="0"/>
        <v>24.54</v>
      </c>
      <c r="J7" s="21">
        <f t="shared" si="1"/>
        <v>171.78</v>
      </c>
      <c r="K7" s="26">
        <f t="shared" si="2"/>
        <v>3927.2799999999997</v>
      </c>
      <c r="L7" s="26">
        <f t="shared" si="3"/>
        <v>12270</v>
      </c>
      <c r="M7" s="26">
        <f t="shared" si="4"/>
        <v>1533.75</v>
      </c>
      <c r="N7" s="29">
        <f t="shared" si="5"/>
        <v>110179.2012</v>
      </c>
      <c r="Q7" s="47">
        <v>2</v>
      </c>
      <c r="R7" s="47">
        <f t="shared" si="6"/>
        <v>24540</v>
      </c>
      <c r="S7" s="48">
        <f t="shared" si="7"/>
        <v>1227</v>
      </c>
      <c r="T7" s="49">
        <f t="shared" si="8"/>
        <v>306.75</v>
      </c>
      <c r="U7" s="49">
        <f t="shared" si="9"/>
        <v>1533.75</v>
      </c>
      <c r="V7" s="50">
        <f t="shared" si="10"/>
        <v>45.444444444444443</v>
      </c>
    </row>
    <row r="8" spans="1:31" s="1" customFormat="1" x14ac:dyDescent="0.2">
      <c r="A8" s="28" t="s">
        <v>76</v>
      </c>
      <c r="B8" s="5" t="s">
        <v>42</v>
      </c>
      <c r="C8" s="33"/>
      <c r="D8" s="20"/>
      <c r="E8" s="34">
        <v>4990</v>
      </c>
      <c r="F8" s="32">
        <v>2500</v>
      </c>
      <c r="G8" s="6" t="s">
        <v>7</v>
      </c>
      <c r="H8" s="6">
        <v>7</v>
      </c>
      <c r="I8" s="21">
        <f t="shared" si="0"/>
        <v>1.996</v>
      </c>
      <c r="J8" s="21">
        <f t="shared" si="1"/>
        <v>13.972</v>
      </c>
      <c r="K8" s="26">
        <f t="shared" si="2"/>
        <v>3927.2799999999997</v>
      </c>
      <c r="L8" s="26">
        <f t="shared" si="3"/>
        <v>998</v>
      </c>
      <c r="M8" s="26">
        <f t="shared" si="4"/>
        <v>311.875</v>
      </c>
      <c r="N8" s="29">
        <f t="shared" si="5"/>
        <v>9148.7258799999981</v>
      </c>
      <c r="Q8" s="47">
        <v>1</v>
      </c>
      <c r="R8" s="47">
        <f t="shared" si="6"/>
        <v>4990</v>
      </c>
      <c r="S8" s="48">
        <f t="shared" si="7"/>
        <v>249.5</v>
      </c>
      <c r="T8" s="49">
        <f t="shared" si="8"/>
        <v>62.375</v>
      </c>
      <c r="U8" s="49">
        <f t="shared" si="9"/>
        <v>311.875</v>
      </c>
      <c r="V8" s="50">
        <f t="shared" si="10"/>
        <v>9.2407407407407405</v>
      </c>
    </row>
    <row r="9" spans="1:31" s="1" customFormat="1" ht="22.8" x14ac:dyDescent="0.2">
      <c r="A9" s="28" t="s">
        <v>71</v>
      </c>
      <c r="B9" s="5" t="s">
        <v>43</v>
      </c>
      <c r="C9" s="33"/>
      <c r="D9" s="20"/>
      <c r="E9" s="34">
        <v>100230</v>
      </c>
      <c r="F9" s="32">
        <v>1000</v>
      </c>
      <c r="G9" s="6" t="s">
        <v>7</v>
      </c>
      <c r="H9" s="6">
        <v>2</v>
      </c>
      <c r="I9" s="21">
        <f t="shared" si="0"/>
        <v>100.23</v>
      </c>
      <c r="J9" s="21">
        <f t="shared" si="1"/>
        <v>200.46</v>
      </c>
      <c r="K9" s="26">
        <f t="shared" si="2"/>
        <v>1122.08</v>
      </c>
      <c r="L9" s="26">
        <f t="shared" si="3"/>
        <v>50115</v>
      </c>
      <c r="M9" s="26">
        <f t="shared" si="4"/>
        <v>100230</v>
      </c>
      <c r="N9" s="29">
        <f t="shared" si="5"/>
        <v>262811.0784</v>
      </c>
      <c r="Q9" s="47">
        <v>16</v>
      </c>
      <c r="R9" s="47">
        <f t="shared" si="6"/>
        <v>1603680</v>
      </c>
      <c r="S9" s="48">
        <f t="shared" si="7"/>
        <v>80184</v>
      </c>
      <c r="T9" s="49">
        <f t="shared" si="8"/>
        <v>20046</v>
      </c>
      <c r="U9" s="49">
        <f t="shared" si="9"/>
        <v>100230</v>
      </c>
      <c r="V9" s="50">
        <f t="shared" si="10"/>
        <v>2969.7777777777778</v>
      </c>
    </row>
    <row r="10" spans="1:31" s="1" customFormat="1" x14ac:dyDescent="0.2">
      <c r="A10" s="28" t="s">
        <v>101</v>
      </c>
      <c r="B10" s="5" t="s">
        <v>0</v>
      </c>
      <c r="C10" s="33"/>
      <c r="D10" s="20">
        <v>124</v>
      </c>
      <c r="E10" s="34"/>
      <c r="F10" s="32">
        <v>10</v>
      </c>
      <c r="G10" s="6" t="s">
        <v>6</v>
      </c>
      <c r="H10" s="6">
        <v>4</v>
      </c>
      <c r="I10" s="21">
        <f t="shared" si="0"/>
        <v>12.4</v>
      </c>
      <c r="J10" s="21">
        <f t="shared" si="1"/>
        <v>49.6</v>
      </c>
      <c r="K10" s="26">
        <f t="shared" si="2"/>
        <v>2244.16</v>
      </c>
      <c r="L10" s="26">
        <f t="shared" si="3"/>
        <v>6200</v>
      </c>
      <c r="M10" s="26">
        <f t="shared" si="4"/>
        <v>1162.5000000000002</v>
      </c>
      <c r="N10" s="29">
        <f t="shared" si="5"/>
        <v>35190.084000000003</v>
      </c>
      <c r="Q10" s="47">
        <v>150</v>
      </c>
      <c r="R10" s="47">
        <f t="shared" si="6"/>
        <v>18600</v>
      </c>
      <c r="S10" s="48">
        <f t="shared" si="7"/>
        <v>930.00000000000011</v>
      </c>
      <c r="T10" s="49">
        <f t="shared" si="8"/>
        <v>232.50000000000003</v>
      </c>
      <c r="U10" s="49">
        <f t="shared" si="9"/>
        <v>1162.5000000000002</v>
      </c>
      <c r="V10" s="50">
        <f t="shared" si="10"/>
        <v>34.444444444444443</v>
      </c>
    </row>
    <row r="11" spans="1:31" s="1" customFormat="1" ht="22.8" x14ac:dyDescent="0.2">
      <c r="A11" s="28" t="s">
        <v>85</v>
      </c>
      <c r="B11" s="5" t="s">
        <v>44</v>
      </c>
      <c r="C11" s="33">
        <v>77</v>
      </c>
      <c r="D11" s="20"/>
      <c r="E11" s="34"/>
      <c r="F11" s="32">
        <v>200</v>
      </c>
      <c r="G11" s="6" t="s">
        <v>5</v>
      </c>
      <c r="H11" s="6">
        <v>2</v>
      </c>
      <c r="I11" s="21">
        <f t="shared" si="0"/>
        <v>0.38500000000000001</v>
      </c>
      <c r="J11" s="21">
        <f t="shared" si="1"/>
        <v>0.77</v>
      </c>
      <c r="K11" s="26">
        <f t="shared" si="2"/>
        <v>1122.08</v>
      </c>
      <c r="L11" s="26">
        <f t="shared" si="3"/>
        <v>192.5</v>
      </c>
      <c r="M11" s="26">
        <f t="shared" si="4"/>
        <v>192.5</v>
      </c>
      <c r="N11" s="29">
        <f t="shared" si="5"/>
        <v>817.00080000000003</v>
      </c>
      <c r="Q11" s="47">
        <v>40</v>
      </c>
      <c r="R11" s="47">
        <f t="shared" si="6"/>
        <v>3080</v>
      </c>
      <c r="S11" s="48">
        <f t="shared" si="7"/>
        <v>154</v>
      </c>
      <c r="T11" s="49">
        <f t="shared" si="8"/>
        <v>38.5</v>
      </c>
      <c r="U11" s="49">
        <f t="shared" si="9"/>
        <v>192.5</v>
      </c>
      <c r="V11" s="50">
        <f t="shared" si="10"/>
        <v>5.7037037037037033</v>
      </c>
    </row>
    <row r="12" spans="1:31" s="1" customFormat="1" x14ac:dyDescent="0.2">
      <c r="A12" s="28" t="s">
        <v>113</v>
      </c>
      <c r="B12" s="5" t="s">
        <v>114</v>
      </c>
      <c r="C12" s="33">
        <v>20</v>
      </c>
      <c r="D12" s="20">
        <v>0</v>
      </c>
      <c r="E12" s="34"/>
      <c r="F12" s="32">
        <v>250</v>
      </c>
      <c r="G12" s="6" t="s">
        <v>6</v>
      </c>
      <c r="H12" s="6">
        <v>4</v>
      </c>
      <c r="I12" s="21">
        <f t="shared" ref="I12" si="11">SUM(E12/F12)+(D12/F12)+(C12/F12)</f>
        <v>0.08</v>
      </c>
      <c r="J12" s="21">
        <f t="shared" ref="J12" si="12">I12*H12</f>
        <v>0.32</v>
      </c>
      <c r="K12" s="26">
        <f t="shared" ref="K12" si="13">SUM(H12*8*70.13)</f>
        <v>2244.16</v>
      </c>
      <c r="L12" s="26">
        <f t="shared" ref="L12" si="14">SUM(500*I12)</f>
        <v>40</v>
      </c>
      <c r="M12" s="26">
        <f t="shared" ref="M12" si="15">U12</f>
        <v>62.5</v>
      </c>
      <c r="N12" s="29">
        <f t="shared" ref="N12" si="16">SUM((I12*K12)+L12+M12)</f>
        <v>282.03279999999995</v>
      </c>
      <c r="Q12" s="47">
        <v>50</v>
      </c>
      <c r="R12" s="47">
        <f t="shared" ref="R12" si="17">SUM((Q12*E12)+(Q12*D12)+(Q12*C12))</f>
        <v>1000</v>
      </c>
      <c r="S12" s="48">
        <f t="shared" ref="S12" si="18">SUM((R12/2000)*100)</f>
        <v>50</v>
      </c>
      <c r="T12" s="49">
        <f t="shared" ref="T12" si="19">SUM(S12*0.25)</f>
        <v>12.5</v>
      </c>
      <c r="U12" s="49">
        <f t="shared" ref="U12" si="20">SUM(S12+T12)</f>
        <v>62.5</v>
      </c>
      <c r="V12" s="50">
        <f t="shared" si="10"/>
        <v>1.8518518518518519</v>
      </c>
    </row>
    <row r="13" spans="1:31" s="1" customFormat="1" x14ac:dyDescent="0.2">
      <c r="A13" s="28" t="s">
        <v>110</v>
      </c>
      <c r="B13" s="5" t="s">
        <v>16</v>
      </c>
      <c r="C13" s="33"/>
      <c r="D13" s="20">
        <v>1</v>
      </c>
      <c r="E13" s="34"/>
      <c r="F13" s="32">
        <v>50</v>
      </c>
      <c r="G13" s="6" t="s">
        <v>6</v>
      </c>
      <c r="H13" s="6">
        <v>2</v>
      </c>
      <c r="I13" s="21">
        <f t="shared" si="0"/>
        <v>0.02</v>
      </c>
      <c r="J13" s="21">
        <f t="shared" si="1"/>
        <v>0.04</v>
      </c>
      <c r="K13" s="26">
        <f t="shared" si="2"/>
        <v>1122.08</v>
      </c>
      <c r="L13" s="26">
        <f t="shared" si="3"/>
        <v>10</v>
      </c>
      <c r="M13" s="26">
        <f t="shared" si="4"/>
        <v>3.125</v>
      </c>
      <c r="N13" s="29">
        <f t="shared" si="5"/>
        <v>35.566599999999994</v>
      </c>
      <c r="Q13" s="47">
        <v>50</v>
      </c>
      <c r="R13" s="47">
        <f t="shared" si="6"/>
        <v>50</v>
      </c>
      <c r="S13" s="48">
        <f t="shared" si="7"/>
        <v>2.5</v>
      </c>
      <c r="T13" s="49">
        <f t="shared" si="8"/>
        <v>0.625</v>
      </c>
      <c r="U13" s="49">
        <f t="shared" si="9"/>
        <v>3.125</v>
      </c>
      <c r="V13" s="50">
        <f t="shared" si="10"/>
        <v>9.2592592592592587E-2</v>
      </c>
    </row>
    <row r="14" spans="1:31" s="1" customFormat="1" x14ac:dyDescent="0.2">
      <c r="A14" s="28" t="s">
        <v>111</v>
      </c>
      <c r="B14" s="5" t="s">
        <v>112</v>
      </c>
      <c r="C14" s="33">
        <v>12775</v>
      </c>
      <c r="D14" s="20"/>
      <c r="E14" s="34">
        <v>0</v>
      </c>
      <c r="F14" s="32">
        <v>500</v>
      </c>
      <c r="G14" s="6" t="s">
        <v>5</v>
      </c>
      <c r="H14" s="6">
        <v>7</v>
      </c>
      <c r="I14" s="21">
        <f t="shared" si="0"/>
        <v>25.55</v>
      </c>
      <c r="J14" s="21">
        <f t="shared" si="1"/>
        <v>178.85</v>
      </c>
      <c r="K14" s="26">
        <f t="shared" si="2"/>
        <v>3927.2799999999997</v>
      </c>
      <c r="L14" s="26">
        <f t="shared" si="3"/>
        <v>12775</v>
      </c>
      <c r="M14" s="26">
        <f t="shared" si="4"/>
        <v>6387.5</v>
      </c>
      <c r="N14" s="29">
        <f t="shared" si="5"/>
        <v>119504.504</v>
      </c>
      <c r="Q14" s="47">
        <v>8</v>
      </c>
      <c r="R14" s="47">
        <f t="shared" si="6"/>
        <v>102200</v>
      </c>
      <c r="S14" s="48">
        <f t="shared" si="7"/>
        <v>5110</v>
      </c>
      <c r="T14" s="49">
        <f t="shared" si="8"/>
        <v>1277.5</v>
      </c>
      <c r="U14" s="49">
        <f t="shared" ref="U14" si="21">SUM(S14+T14)</f>
        <v>6387.5</v>
      </c>
      <c r="V14" s="50">
        <f t="shared" si="10"/>
        <v>189.25925925925927</v>
      </c>
    </row>
    <row r="15" spans="1:31" s="1" customFormat="1" x14ac:dyDescent="0.2">
      <c r="A15" s="28" t="s">
        <v>81</v>
      </c>
      <c r="B15" s="5" t="s">
        <v>0</v>
      </c>
      <c r="C15" s="33"/>
      <c r="D15" s="20"/>
      <c r="E15" s="34">
        <v>25675</v>
      </c>
      <c r="F15" s="32">
        <v>1200</v>
      </c>
      <c r="G15" s="6" t="s">
        <v>7</v>
      </c>
      <c r="H15" s="6">
        <v>4</v>
      </c>
      <c r="I15" s="21">
        <f t="shared" si="0"/>
        <v>21.395833333333332</v>
      </c>
      <c r="J15" s="21">
        <f t="shared" si="1"/>
        <v>85.583333333333329</v>
      </c>
      <c r="K15" s="26">
        <f t="shared" si="2"/>
        <v>2244.16</v>
      </c>
      <c r="L15" s="26">
        <f t="shared" si="3"/>
        <v>10697.916666666666</v>
      </c>
      <c r="M15" s="26">
        <f t="shared" si="4"/>
        <v>12837.5</v>
      </c>
      <c r="N15" s="29">
        <f t="shared" si="5"/>
        <v>71551.09</v>
      </c>
      <c r="Q15" s="47">
        <v>8</v>
      </c>
      <c r="R15" s="47">
        <f t="shared" si="6"/>
        <v>205400</v>
      </c>
      <c r="S15" s="48">
        <f t="shared" si="7"/>
        <v>10270</v>
      </c>
      <c r="T15" s="49">
        <f t="shared" si="8"/>
        <v>2567.5</v>
      </c>
      <c r="U15" s="49">
        <f t="shared" si="9"/>
        <v>12837.5</v>
      </c>
      <c r="V15" s="50">
        <f t="shared" si="10"/>
        <v>380.37037037037038</v>
      </c>
    </row>
    <row r="16" spans="1:31" s="1" customFormat="1" x14ac:dyDescent="0.2">
      <c r="A16" s="51" t="s">
        <v>63</v>
      </c>
      <c r="B16" s="52"/>
      <c r="C16" s="53"/>
      <c r="D16" s="53"/>
      <c r="E16" s="53"/>
      <c r="F16" s="54"/>
      <c r="G16" s="55"/>
      <c r="H16" s="55"/>
      <c r="I16" s="56">
        <f>SUM(I4:I15)</f>
        <v>206.31683333333336</v>
      </c>
      <c r="J16" s="56"/>
      <c r="K16" s="57"/>
      <c r="L16" s="57">
        <f t="shared" si="3"/>
        <v>103158.41666666669</v>
      </c>
      <c r="M16" s="57"/>
      <c r="N16" s="58">
        <f>SUM(N4:N15)</f>
        <v>717581.49528000003</v>
      </c>
      <c r="Q16" s="47"/>
      <c r="R16" s="47"/>
      <c r="S16" s="48"/>
      <c r="T16" s="49"/>
      <c r="U16" s="49"/>
      <c r="V16" s="50">
        <f t="shared" si="10"/>
        <v>0</v>
      </c>
    </row>
    <row r="17" spans="1:22" s="1" customFormat="1" ht="24" x14ac:dyDescent="0.2">
      <c r="A17" s="79" t="s">
        <v>46</v>
      </c>
      <c r="B17" s="60"/>
      <c r="C17" s="61"/>
      <c r="D17" s="61"/>
      <c r="E17" s="61"/>
      <c r="F17" s="61"/>
      <c r="G17" s="62"/>
      <c r="H17" s="62"/>
      <c r="I17" s="63"/>
      <c r="J17" s="64" t="s">
        <v>16</v>
      </c>
      <c r="K17" s="65"/>
      <c r="L17" s="65"/>
      <c r="M17" s="65"/>
      <c r="N17" s="66"/>
      <c r="Q17" s="47" t="s">
        <v>12</v>
      </c>
      <c r="R17" s="47">
        <f>SUM(R4:R15)</f>
        <v>2295640</v>
      </c>
      <c r="S17" s="49">
        <f>SUM(S4:S15)</f>
        <v>114782</v>
      </c>
      <c r="T17" s="49">
        <f>SUM(T4:T15)</f>
        <v>28695.5</v>
      </c>
      <c r="U17" s="49">
        <f>SUM(U4:U15)</f>
        <v>143477.5</v>
      </c>
      <c r="V17" s="50">
        <f t="shared" si="10"/>
        <v>4251.1851851851852</v>
      </c>
    </row>
    <row r="18" spans="1:22" s="1" customFormat="1" x14ac:dyDescent="0.2">
      <c r="A18" s="67" t="s">
        <v>105</v>
      </c>
      <c r="B18" s="68" t="s">
        <v>18</v>
      </c>
      <c r="C18" s="69"/>
      <c r="D18" s="70"/>
      <c r="E18" s="71">
        <v>7500</v>
      </c>
      <c r="F18" s="32">
        <v>4000</v>
      </c>
      <c r="G18" s="6" t="s">
        <v>7</v>
      </c>
      <c r="H18" s="6">
        <v>7</v>
      </c>
      <c r="I18" s="21">
        <f>SUM(E18/F18)+(D18/F18)+(C18/F18)</f>
        <v>1.875</v>
      </c>
      <c r="J18" s="21">
        <f>I18*H18</f>
        <v>13.125</v>
      </c>
      <c r="K18" s="26">
        <f>SUM(H18*8*70.13)</f>
        <v>3927.2799999999997</v>
      </c>
      <c r="L18" s="26">
        <v>0.25</v>
      </c>
      <c r="M18" s="26"/>
      <c r="N18" s="29">
        <f t="shared" ref="N18:N19" si="22">SUM((I18*K18)+L18+M18)</f>
        <v>7363.9</v>
      </c>
      <c r="V18" s="50"/>
    </row>
    <row r="19" spans="1:22" s="1" customFormat="1" ht="22.8" x14ac:dyDescent="0.2">
      <c r="A19" s="67" t="s">
        <v>19</v>
      </c>
      <c r="B19" s="68" t="s">
        <v>106</v>
      </c>
      <c r="C19" s="69"/>
      <c r="D19" s="70">
        <v>4</v>
      </c>
      <c r="E19" s="71"/>
      <c r="F19" s="32"/>
      <c r="G19" s="6"/>
      <c r="H19" s="6"/>
      <c r="I19" s="21"/>
      <c r="J19" s="21">
        <v>0</v>
      </c>
      <c r="K19" s="26"/>
      <c r="L19" s="26">
        <v>2000</v>
      </c>
      <c r="M19" s="26"/>
      <c r="N19" s="29">
        <f t="shared" si="22"/>
        <v>2000</v>
      </c>
      <c r="V19" s="50"/>
    </row>
    <row r="20" spans="1:22" s="1" customFormat="1" x14ac:dyDescent="0.2">
      <c r="A20" s="77" t="s">
        <v>63</v>
      </c>
      <c r="B20" s="78"/>
      <c r="C20" s="54"/>
      <c r="D20" s="54"/>
      <c r="E20" s="54"/>
      <c r="F20" s="54"/>
      <c r="G20" s="55"/>
      <c r="H20" s="55"/>
      <c r="I20" s="56"/>
      <c r="J20" s="56"/>
      <c r="K20" s="57"/>
      <c r="L20" s="57"/>
      <c r="M20" s="57"/>
      <c r="N20" s="58">
        <f>SUM(N18:N19)</f>
        <v>9363.9</v>
      </c>
      <c r="S20" s="72" t="s">
        <v>23</v>
      </c>
      <c r="T20" s="21">
        <f>SUM(I4:I25)</f>
        <v>624.50866666666673</v>
      </c>
      <c r="U20" s="21">
        <f>SUM(J4:J25)</f>
        <v>852.54033333333348</v>
      </c>
      <c r="V20" s="73" t="s">
        <v>66</v>
      </c>
    </row>
    <row r="21" spans="1:22" s="1" customFormat="1" ht="12" x14ac:dyDescent="0.25">
      <c r="A21" s="79" t="s">
        <v>21</v>
      </c>
      <c r="B21" s="60"/>
      <c r="C21" s="61"/>
      <c r="D21" s="61"/>
      <c r="E21" s="61"/>
      <c r="F21" s="61"/>
      <c r="G21" s="62"/>
      <c r="H21" s="62"/>
      <c r="I21" s="63"/>
      <c r="J21" s="64" t="s">
        <v>16</v>
      </c>
      <c r="K21" s="65"/>
      <c r="L21" s="65"/>
      <c r="M21" s="65"/>
      <c r="N21" s="80" t="s">
        <v>16</v>
      </c>
      <c r="S21" s="74" t="s">
        <v>24</v>
      </c>
      <c r="T21" s="21"/>
      <c r="U21" s="75">
        <v>60</v>
      </c>
      <c r="V21" s="73" t="s">
        <v>67</v>
      </c>
    </row>
    <row r="22" spans="1:22" s="1" customFormat="1" ht="22.8" x14ac:dyDescent="0.2">
      <c r="A22" s="67" t="s">
        <v>52</v>
      </c>
      <c r="B22" s="81"/>
      <c r="C22" s="69"/>
      <c r="D22" s="70"/>
      <c r="E22" s="71"/>
      <c r="F22" s="32"/>
      <c r="G22" s="6"/>
      <c r="H22" s="6">
        <v>1</v>
      </c>
      <c r="I22" s="21">
        <v>60</v>
      </c>
      <c r="J22" s="21" t="s">
        <v>16</v>
      </c>
      <c r="K22" s="26">
        <v>880</v>
      </c>
      <c r="L22" s="26">
        <v>200</v>
      </c>
      <c r="M22" s="26"/>
      <c r="N22" s="29">
        <f>SUM((H22*I22*K22)+(L22*I22))</f>
        <v>64800</v>
      </c>
      <c r="S22" s="74" t="s">
        <v>25</v>
      </c>
      <c r="T22" s="21"/>
      <c r="U22" s="76">
        <f>SUM(U20/U21)</f>
        <v>14.209005555555558</v>
      </c>
      <c r="V22" s="73" t="s">
        <v>68</v>
      </c>
    </row>
    <row r="23" spans="1:22" s="1" customFormat="1" x14ac:dyDescent="0.2">
      <c r="A23" s="67" t="s">
        <v>53</v>
      </c>
      <c r="B23" s="68" t="s">
        <v>54</v>
      </c>
      <c r="C23" s="69"/>
      <c r="D23" s="70">
        <v>1</v>
      </c>
      <c r="E23" s="71"/>
      <c r="F23" s="32"/>
      <c r="G23" s="6"/>
      <c r="H23" s="6"/>
      <c r="I23" s="21">
        <v>60</v>
      </c>
      <c r="J23" s="21">
        <v>0</v>
      </c>
      <c r="K23" s="26"/>
      <c r="L23" s="26">
        <v>150</v>
      </c>
      <c r="M23" s="26"/>
      <c r="N23" s="29">
        <f t="shared" ref="N23:N25" si="23">SUM((H23*I23*K23)+(L23*I23))</f>
        <v>9000</v>
      </c>
      <c r="V23" s="73" t="s">
        <v>69</v>
      </c>
    </row>
    <row r="24" spans="1:22" s="1" customFormat="1" x14ac:dyDescent="0.2">
      <c r="A24" s="67" t="s">
        <v>22</v>
      </c>
      <c r="B24" s="68"/>
      <c r="C24" s="69"/>
      <c r="D24" s="70">
        <v>1</v>
      </c>
      <c r="E24" s="71"/>
      <c r="F24" s="32"/>
      <c r="G24" s="6"/>
      <c r="H24" s="6"/>
      <c r="I24" s="21">
        <v>60</v>
      </c>
      <c r="J24" s="21"/>
      <c r="K24" s="26"/>
      <c r="L24" s="26">
        <v>350</v>
      </c>
      <c r="M24" s="26"/>
      <c r="N24" s="29">
        <f t="shared" si="23"/>
        <v>21000</v>
      </c>
      <c r="V24" s="73" t="s">
        <v>70</v>
      </c>
    </row>
    <row r="25" spans="1:22" s="1" customFormat="1" x14ac:dyDescent="0.2">
      <c r="A25" s="67" t="s">
        <v>55</v>
      </c>
      <c r="B25" s="68" t="s">
        <v>54</v>
      </c>
      <c r="C25" s="69"/>
      <c r="D25" s="70">
        <v>1</v>
      </c>
      <c r="E25" s="71"/>
      <c r="F25" s="32"/>
      <c r="G25" s="6"/>
      <c r="H25" s="6"/>
      <c r="I25" s="21">
        <v>30</v>
      </c>
      <c r="J25" s="21">
        <v>0</v>
      </c>
      <c r="K25" s="26"/>
      <c r="L25" s="26">
        <v>275</v>
      </c>
      <c r="M25" s="26"/>
      <c r="N25" s="29">
        <f t="shared" si="23"/>
        <v>8250</v>
      </c>
      <c r="V25" s="50"/>
    </row>
    <row r="26" spans="1:22" s="1" customFormat="1" x14ac:dyDescent="0.2">
      <c r="A26" s="77" t="s">
        <v>63</v>
      </c>
      <c r="B26" s="78"/>
      <c r="C26" s="54"/>
      <c r="D26" s="54"/>
      <c r="E26" s="54"/>
      <c r="F26" s="54"/>
      <c r="G26" s="55"/>
      <c r="H26" s="55"/>
      <c r="I26" s="56"/>
      <c r="J26" s="56"/>
      <c r="K26" s="57"/>
      <c r="L26" s="57"/>
      <c r="M26" s="57"/>
      <c r="N26" s="58">
        <f>SUM(N22:N25)</f>
        <v>103050</v>
      </c>
      <c r="V26" s="50"/>
    </row>
    <row r="27" spans="1:22" s="1" customFormat="1" ht="12" x14ac:dyDescent="0.2">
      <c r="A27" s="79" t="s">
        <v>58</v>
      </c>
      <c r="B27" s="60" t="s">
        <v>16</v>
      </c>
      <c r="C27" s="61"/>
      <c r="D27" s="61"/>
      <c r="E27" s="61"/>
      <c r="F27" s="61"/>
      <c r="G27" s="62"/>
      <c r="H27" s="62"/>
      <c r="I27" s="63"/>
      <c r="J27" s="64"/>
      <c r="K27" s="65"/>
      <c r="L27" s="65"/>
      <c r="M27" s="65"/>
      <c r="N27" s="66"/>
      <c r="V27" s="50"/>
    </row>
    <row r="28" spans="1:22" s="1" customFormat="1" x14ac:dyDescent="0.2">
      <c r="A28" s="67" t="s">
        <v>59</v>
      </c>
      <c r="B28" s="83"/>
      <c r="C28" s="84"/>
      <c r="D28" s="85"/>
      <c r="E28" s="86"/>
      <c r="F28" s="87"/>
      <c r="G28" s="88"/>
      <c r="H28" s="89">
        <v>1</v>
      </c>
      <c r="I28" s="90">
        <v>60</v>
      </c>
      <c r="J28" s="90"/>
      <c r="K28" s="91">
        <v>592.79999999999995</v>
      </c>
      <c r="L28" s="92"/>
      <c r="M28" s="92"/>
      <c r="N28" s="93">
        <f>SUM((H28*I28*K28)+L28+M28)</f>
        <v>35568</v>
      </c>
      <c r="V28" s="50"/>
    </row>
    <row r="29" spans="1:22" s="1" customFormat="1" x14ac:dyDescent="0.2">
      <c r="A29" s="67" t="s">
        <v>60</v>
      </c>
      <c r="B29" s="83"/>
      <c r="C29" s="84"/>
      <c r="D29" s="85"/>
      <c r="E29" s="86"/>
      <c r="F29" s="87"/>
      <c r="G29" s="88"/>
      <c r="H29" s="89">
        <v>1</v>
      </c>
      <c r="I29" s="90">
        <v>60</v>
      </c>
      <c r="J29" s="90"/>
      <c r="K29" s="91">
        <v>593</v>
      </c>
      <c r="L29" s="92"/>
      <c r="M29" s="92"/>
      <c r="N29" s="93">
        <f>SUM((H29*I29*K29)+L29+M29)</f>
        <v>35580</v>
      </c>
      <c r="V29" s="50"/>
    </row>
    <row r="30" spans="1:22" s="1" customFormat="1" x14ac:dyDescent="0.2">
      <c r="A30" s="82" t="s">
        <v>27</v>
      </c>
      <c r="B30" s="81"/>
      <c r="C30" s="69"/>
      <c r="D30" s="70"/>
      <c r="E30" s="71"/>
      <c r="F30" s="32"/>
      <c r="G30" s="6" t="s">
        <v>16</v>
      </c>
      <c r="H30" s="6">
        <v>1</v>
      </c>
      <c r="I30" s="21">
        <v>90</v>
      </c>
      <c r="J30" s="21">
        <v>120</v>
      </c>
      <c r="K30" s="26">
        <v>1200</v>
      </c>
      <c r="L30" s="26">
        <v>0</v>
      </c>
      <c r="M30" s="26"/>
      <c r="N30" s="93">
        <f>SUM((H30*I30*K30)+L30+M30)</f>
        <v>108000</v>
      </c>
      <c r="V30" s="50"/>
    </row>
    <row r="31" spans="1:22" s="1" customFormat="1" x14ac:dyDescent="0.2">
      <c r="A31" s="82" t="s">
        <v>28</v>
      </c>
      <c r="B31" s="81"/>
      <c r="C31" s="69"/>
      <c r="D31" s="70"/>
      <c r="E31" s="71"/>
      <c r="F31" s="32"/>
      <c r="G31" s="6"/>
      <c r="H31" s="6">
        <v>1</v>
      </c>
      <c r="I31" s="21">
        <v>90</v>
      </c>
      <c r="J31" s="21">
        <v>120</v>
      </c>
      <c r="K31" s="26">
        <v>800</v>
      </c>
      <c r="L31" s="26">
        <v>0</v>
      </c>
      <c r="M31" s="26"/>
      <c r="N31" s="93">
        <f>SUM((H31*I31*K31)+L31+M31)</f>
        <v>72000</v>
      </c>
      <c r="V31" s="50"/>
    </row>
    <row r="32" spans="1:22" s="1" customFormat="1" x14ac:dyDescent="0.2">
      <c r="A32" s="77" t="s">
        <v>63</v>
      </c>
      <c r="B32" s="94"/>
      <c r="C32" s="54"/>
      <c r="D32" s="54"/>
      <c r="E32" s="54"/>
      <c r="F32" s="54"/>
      <c r="G32" s="55"/>
      <c r="H32" s="55"/>
      <c r="I32" s="56"/>
      <c r="J32" s="56"/>
      <c r="K32" s="57"/>
      <c r="L32" s="57"/>
      <c r="M32" s="57"/>
      <c r="N32" s="58">
        <f>SUM(N28:N31)</f>
        <v>251148</v>
      </c>
      <c r="V32" s="50"/>
    </row>
    <row r="33" spans="1:22" s="1" customFormat="1" ht="24" x14ac:dyDescent="0.2">
      <c r="A33" s="79" t="s">
        <v>57</v>
      </c>
      <c r="B33" s="60"/>
      <c r="C33" s="61"/>
      <c r="D33" s="61"/>
      <c r="E33" s="61"/>
      <c r="F33" s="61"/>
      <c r="G33" s="62"/>
      <c r="H33" s="62"/>
      <c r="I33" s="63"/>
      <c r="J33" s="64" t="s">
        <v>16</v>
      </c>
      <c r="K33" s="65"/>
      <c r="L33" s="65"/>
      <c r="M33" s="65"/>
      <c r="N33" s="66"/>
      <c r="V33" s="50"/>
    </row>
    <row r="34" spans="1:22" s="1" customFormat="1" x14ac:dyDescent="0.2">
      <c r="A34" s="67" t="s">
        <v>62</v>
      </c>
      <c r="B34" s="68" t="s">
        <v>61</v>
      </c>
      <c r="C34" s="69"/>
      <c r="D34" s="70"/>
      <c r="E34" s="71"/>
      <c r="F34" s="32"/>
      <c r="G34" s="6" t="s">
        <v>16</v>
      </c>
      <c r="H34" s="6">
        <v>0</v>
      </c>
      <c r="I34" s="21">
        <v>0</v>
      </c>
      <c r="J34" s="21">
        <f>I34*H34</f>
        <v>0</v>
      </c>
      <c r="K34" s="26">
        <v>0</v>
      </c>
      <c r="L34" s="26">
        <v>0</v>
      </c>
      <c r="M34" s="26">
        <v>0</v>
      </c>
      <c r="N34" s="29">
        <f>SUM((I34*K34)+L34+M34)</f>
        <v>0</v>
      </c>
      <c r="V34" s="50"/>
    </row>
    <row r="35" spans="1:22" s="1" customFormat="1" x14ac:dyDescent="0.2">
      <c r="A35" s="67" t="s">
        <v>53</v>
      </c>
      <c r="B35" s="68" t="s">
        <v>54</v>
      </c>
      <c r="C35" s="69"/>
      <c r="D35" s="70">
        <v>1</v>
      </c>
      <c r="E35" s="71"/>
      <c r="F35" s="32"/>
      <c r="G35" s="6"/>
      <c r="H35" s="6"/>
      <c r="I35" s="21"/>
      <c r="J35" s="21">
        <v>0</v>
      </c>
      <c r="K35" s="26"/>
      <c r="L35" s="26">
        <v>0</v>
      </c>
      <c r="M35" s="26"/>
      <c r="N35" s="29">
        <f t="shared" ref="N35:N37" si="24">SUM((I35*K35)+L35+M35)</f>
        <v>0</v>
      </c>
      <c r="V35" s="50"/>
    </row>
    <row r="36" spans="1:22" s="1" customFormat="1" x14ac:dyDescent="0.2">
      <c r="A36" s="67" t="s">
        <v>26</v>
      </c>
      <c r="B36" s="68"/>
      <c r="C36" s="69"/>
      <c r="D36" s="70"/>
      <c r="E36" s="71"/>
      <c r="F36" s="32"/>
      <c r="G36" s="6" t="s">
        <v>16</v>
      </c>
      <c r="H36" s="6">
        <v>0</v>
      </c>
      <c r="I36" s="21">
        <v>0</v>
      </c>
      <c r="J36" s="21">
        <f>I36*H36</f>
        <v>0</v>
      </c>
      <c r="K36" s="26">
        <v>0</v>
      </c>
      <c r="L36" s="26">
        <v>0</v>
      </c>
      <c r="M36" s="26"/>
      <c r="N36" s="29">
        <f t="shared" si="24"/>
        <v>0</v>
      </c>
      <c r="V36" s="50"/>
    </row>
    <row r="37" spans="1:22" s="1" customFormat="1" ht="23.4" thickBot="1" x14ac:dyDescent="0.25">
      <c r="A37" s="95" t="s">
        <v>52</v>
      </c>
      <c r="B37" s="96"/>
      <c r="C37" s="97"/>
      <c r="D37" s="98"/>
      <c r="E37" s="99"/>
      <c r="F37" s="100"/>
      <c r="G37" s="101"/>
      <c r="H37" s="101">
        <v>0</v>
      </c>
      <c r="I37" s="102">
        <v>0</v>
      </c>
      <c r="J37" s="102">
        <f>I37*H37</f>
        <v>0</v>
      </c>
      <c r="K37" s="103">
        <v>0</v>
      </c>
      <c r="L37" s="103">
        <v>0</v>
      </c>
      <c r="M37" s="103"/>
      <c r="N37" s="104">
        <f t="shared" si="24"/>
        <v>0</v>
      </c>
      <c r="V37" s="50"/>
    </row>
    <row r="38" spans="1:22" s="1" customFormat="1" ht="12" thickBot="1" x14ac:dyDescent="0.25">
      <c r="A38" s="105" t="s">
        <v>63</v>
      </c>
      <c r="B38" s="106"/>
      <c r="C38" s="74"/>
      <c r="D38" s="74"/>
      <c r="E38" s="74"/>
      <c r="F38" s="74"/>
      <c r="G38" s="72"/>
      <c r="H38" s="72"/>
      <c r="I38" s="107"/>
      <c r="J38" s="107"/>
      <c r="K38" s="108"/>
      <c r="L38" s="108"/>
      <c r="M38" s="108"/>
      <c r="N38" s="109">
        <f>SUM(N34:N37)</f>
        <v>0</v>
      </c>
      <c r="V38" s="50"/>
    </row>
    <row r="39" spans="1:22" s="1" customFormat="1" ht="12.6" thickBot="1" x14ac:dyDescent="0.3">
      <c r="A39" s="110"/>
      <c r="B39" s="111"/>
      <c r="C39" s="112"/>
      <c r="D39" s="112"/>
      <c r="E39" s="112"/>
      <c r="F39" s="113"/>
      <c r="G39" s="112"/>
      <c r="H39" s="112"/>
      <c r="I39" s="114"/>
      <c r="J39" s="114"/>
      <c r="K39" s="115"/>
      <c r="L39" s="115"/>
      <c r="M39" s="116" t="s">
        <v>39</v>
      </c>
      <c r="N39" s="117">
        <f>N16+N20+N26+N32+N38</f>
        <v>1081143.3952800001</v>
      </c>
      <c r="V39" s="50"/>
    </row>
    <row r="40" spans="1:22" s="1" customFormat="1" x14ac:dyDescent="0.2">
      <c r="A40" s="118"/>
      <c r="B40" s="118"/>
      <c r="C40" s="72"/>
      <c r="D40" s="72"/>
      <c r="E40" s="72"/>
      <c r="K40" s="119"/>
      <c r="L40" s="119"/>
      <c r="M40" s="119"/>
      <c r="N40" s="119"/>
      <c r="V40" s="50"/>
    </row>
    <row r="41" spans="1:22" s="1" customFormat="1" x14ac:dyDescent="0.2">
      <c r="A41" s="118"/>
      <c r="B41" s="118"/>
      <c r="C41" s="72"/>
      <c r="D41" s="72"/>
      <c r="E41" s="72"/>
      <c r="K41" s="119"/>
      <c r="L41" s="119"/>
      <c r="M41" s="119"/>
      <c r="N41" s="119"/>
      <c r="V41" s="50"/>
    </row>
    <row r="42" spans="1:22" s="1" customFormat="1" x14ac:dyDescent="0.2">
      <c r="A42" s="118"/>
      <c r="B42" s="118"/>
      <c r="C42" s="72"/>
      <c r="D42" s="72"/>
      <c r="E42" s="72"/>
      <c r="K42" s="119"/>
      <c r="L42" s="119"/>
      <c r="M42" s="119"/>
      <c r="N42" s="119"/>
      <c r="V42" s="50"/>
    </row>
    <row r="43" spans="1:22" s="1" customFormat="1" x14ac:dyDescent="0.2">
      <c r="A43" s="118"/>
      <c r="B43" s="118"/>
      <c r="C43" s="72"/>
      <c r="D43" s="72"/>
      <c r="E43" s="72"/>
      <c r="K43" s="119"/>
      <c r="L43" s="119"/>
      <c r="M43" s="119"/>
      <c r="N43" s="119"/>
      <c r="V43" s="50"/>
    </row>
    <row r="44" spans="1:22" s="1" customFormat="1" x14ac:dyDescent="0.2">
      <c r="A44" s="118"/>
      <c r="B44" s="118"/>
      <c r="C44" s="72"/>
      <c r="D44" s="72"/>
      <c r="E44" s="72"/>
      <c r="K44" s="119"/>
      <c r="L44" s="119"/>
      <c r="M44" s="119"/>
      <c r="N44" s="119"/>
      <c r="V44" s="50"/>
    </row>
    <row r="45" spans="1:22" s="1" customFormat="1" x14ac:dyDescent="0.2">
      <c r="A45" s="118"/>
      <c r="B45" s="118"/>
      <c r="C45" s="72"/>
      <c r="D45" s="72"/>
      <c r="E45" s="72"/>
      <c r="K45" s="119"/>
      <c r="L45" s="119"/>
      <c r="M45" s="119"/>
      <c r="N45" s="119"/>
      <c r="V45" s="50"/>
    </row>
    <row r="46" spans="1:22" s="1" customFormat="1" x14ac:dyDescent="0.2">
      <c r="A46" s="118"/>
      <c r="B46" s="118"/>
      <c r="C46" s="72"/>
      <c r="D46" s="72"/>
      <c r="E46" s="72"/>
      <c r="K46" s="119"/>
      <c r="L46" s="119"/>
      <c r="M46" s="119"/>
      <c r="N46" s="119"/>
      <c r="V46" s="50"/>
    </row>
    <row r="47" spans="1:22" s="1" customFormat="1" x14ac:dyDescent="0.2">
      <c r="A47" s="118"/>
      <c r="B47" s="118"/>
      <c r="C47" s="72"/>
      <c r="D47" s="72"/>
      <c r="E47" s="72"/>
      <c r="K47" s="119"/>
      <c r="L47" s="119"/>
      <c r="M47" s="119"/>
      <c r="N47" s="119"/>
      <c r="V47" s="50"/>
    </row>
    <row r="48" spans="1:22" s="1" customFormat="1" x14ac:dyDescent="0.2">
      <c r="A48" s="118"/>
      <c r="B48" s="118"/>
      <c r="C48" s="72"/>
      <c r="D48" s="72"/>
      <c r="E48" s="72"/>
      <c r="K48" s="119"/>
      <c r="L48" s="119"/>
      <c r="M48" s="119"/>
      <c r="N48" s="119"/>
      <c r="V48" s="50"/>
    </row>
    <row r="49" spans="1:22" s="1" customFormat="1" x14ac:dyDescent="0.2">
      <c r="A49" s="118"/>
      <c r="B49" s="118"/>
      <c r="C49" s="72"/>
      <c r="D49" s="72"/>
      <c r="E49" s="72"/>
      <c r="K49" s="119"/>
      <c r="L49" s="119"/>
      <c r="M49" s="119"/>
      <c r="N49" s="119"/>
      <c r="V49" s="50"/>
    </row>
    <row r="50" spans="1:22" s="1" customFormat="1" x14ac:dyDescent="0.2">
      <c r="A50" s="118"/>
      <c r="B50" s="118"/>
      <c r="C50" s="72"/>
      <c r="D50" s="72"/>
      <c r="E50" s="72"/>
      <c r="K50" s="119"/>
      <c r="L50" s="119"/>
      <c r="M50" s="119"/>
      <c r="N50" s="119"/>
      <c r="V50" s="50"/>
    </row>
    <row r="51" spans="1:22" s="1" customFormat="1" ht="19.5" customHeight="1" x14ac:dyDescent="0.2">
      <c r="A51" s="118"/>
      <c r="B51" s="118"/>
      <c r="C51" s="72"/>
      <c r="D51" s="72"/>
      <c r="E51" s="72"/>
      <c r="K51" s="119"/>
      <c r="L51" s="119"/>
      <c r="M51" s="119"/>
      <c r="N51" s="119"/>
      <c r="V51" s="50"/>
    </row>
    <row r="52" spans="1:22" s="1" customFormat="1" x14ac:dyDescent="0.2">
      <c r="A52" s="118"/>
      <c r="B52" s="118"/>
      <c r="C52" s="72"/>
      <c r="D52" s="72"/>
      <c r="E52" s="72"/>
      <c r="K52" s="119"/>
      <c r="L52" s="119"/>
      <c r="M52" s="119"/>
      <c r="N52" s="119"/>
      <c r="V52" s="50"/>
    </row>
    <row r="53" spans="1:22" s="1" customFormat="1" x14ac:dyDescent="0.2">
      <c r="A53" s="118"/>
      <c r="B53" s="118"/>
      <c r="C53" s="72"/>
      <c r="D53" s="72"/>
      <c r="E53" s="72"/>
      <c r="K53" s="119"/>
      <c r="L53" s="119"/>
      <c r="M53" s="119"/>
      <c r="N53" s="119"/>
      <c r="V53" s="50"/>
    </row>
    <row r="54" spans="1:22" s="1" customFormat="1" x14ac:dyDescent="0.2">
      <c r="A54" s="118"/>
      <c r="B54" s="118"/>
      <c r="C54" s="72"/>
      <c r="D54" s="72"/>
      <c r="E54" s="72"/>
      <c r="K54" s="119"/>
      <c r="L54" s="119"/>
      <c r="M54" s="119"/>
      <c r="N54" s="119"/>
      <c r="V54" s="50"/>
    </row>
    <row r="55" spans="1:22" s="1" customFormat="1" x14ac:dyDescent="0.2">
      <c r="A55" s="118"/>
      <c r="B55" s="118"/>
      <c r="C55" s="72"/>
      <c r="D55" s="72"/>
      <c r="E55" s="72"/>
      <c r="K55" s="119"/>
      <c r="L55" s="119"/>
      <c r="M55" s="119"/>
      <c r="N55" s="119"/>
      <c r="V55" s="50"/>
    </row>
    <row r="56" spans="1:22" s="1" customFormat="1" x14ac:dyDescent="0.2">
      <c r="A56" s="118"/>
      <c r="B56" s="118"/>
      <c r="C56" s="72"/>
      <c r="D56" s="72"/>
      <c r="E56" s="72"/>
      <c r="K56" s="119"/>
      <c r="L56" s="119"/>
      <c r="M56" s="119"/>
      <c r="N56" s="119"/>
      <c r="V56" s="50"/>
    </row>
    <row r="57" spans="1:22" s="1" customFormat="1" x14ac:dyDescent="0.2">
      <c r="A57" s="118"/>
      <c r="B57" s="118"/>
      <c r="C57" s="72"/>
      <c r="D57" s="72"/>
      <c r="E57" s="72"/>
      <c r="K57" s="119"/>
      <c r="L57" s="119"/>
      <c r="M57" s="119"/>
      <c r="N57" s="119"/>
      <c r="V57" s="50"/>
    </row>
    <row r="58" spans="1:22" s="1" customFormat="1" x14ac:dyDescent="0.2">
      <c r="A58" s="118"/>
      <c r="B58" s="118"/>
      <c r="C58" s="72"/>
      <c r="D58" s="72"/>
      <c r="E58" s="72"/>
      <c r="K58" s="119"/>
      <c r="L58" s="119"/>
      <c r="M58" s="119"/>
      <c r="N58" s="119"/>
      <c r="V58" s="50"/>
    </row>
    <row r="59" spans="1:22" s="1" customFormat="1" x14ac:dyDescent="0.2">
      <c r="A59" s="118"/>
      <c r="B59" s="118"/>
      <c r="C59" s="72"/>
      <c r="D59" s="72"/>
      <c r="E59" s="72"/>
      <c r="K59" s="119"/>
      <c r="L59" s="119"/>
      <c r="M59" s="119"/>
      <c r="N59" s="119"/>
      <c r="V59" s="50"/>
    </row>
    <row r="60" spans="1:22" s="1" customFormat="1" x14ac:dyDescent="0.2">
      <c r="A60" s="118"/>
      <c r="B60" s="118"/>
      <c r="C60" s="72"/>
      <c r="D60" s="72"/>
      <c r="E60" s="72"/>
      <c r="K60" s="119"/>
      <c r="L60" s="119"/>
      <c r="M60" s="119"/>
      <c r="N60" s="119"/>
      <c r="V60" s="50"/>
    </row>
    <row r="61" spans="1:22" s="1" customFormat="1" x14ac:dyDescent="0.2">
      <c r="A61" s="118"/>
      <c r="B61" s="118"/>
      <c r="C61" s="72"/>
      <c r="D61" s="72"/>
      <c r="E61" s="72"/>
      <c r="K61" s="119"/>
      <c r="L61" s="119"/>
      <c r="M61" s="119"/>
      <c r="N61" s="119"/>
      <c r="V61" s="50"/>
    </row>
    <row r="62" spans="1:22" s="1" customFormat="1" x14ac:dyDescent="0.2">
      <c r="A62" s="118"/>
      <c r="B62" s="118"/>
      <c r="C62" s="72"/>
      <c r="D62" s="72"/>
      <c r="E62" s="72"/>
      <c r="K62" s="119"/>
      <c r="L62" s="119"/>
      <c r="M62" s="119"/>
      <c r="N62" s="119"/>
      <c r="V62" s="50"/>
    </row>
    <row r="63" spans="1:22" s="1" customFormat="1" x14ac:dyDescent="0.2">
      <c r="A63" s="118"/>
      <c r="B63" s="118"/>
      <c r="C63" s="72"/>
      <c r="D63" s="72"/>
      <c r="E63" s="72"/>
      <c r="K63" s="119"/>
      <c r="L63" s="119"/>
      <c r="M63" s="119"/>
      <c r="N63" s="119"/>
      <c r="V63" s="50"/>
    </row>
    <row r="64" spans="1:22" s="1" customFormat="1" x14ac:dyDescent="0.2">
      <c r="A64" s="118"/>
      <c r="B64" s="118"/>
      <c r="C64" s="72"/>
      <c r="D64" s="72"/>
      <c r="E64" s="72"/>
      <c r="K64" s="119"/>
      <c r="L64" s="119"/>
      <c r="M64" s="119"/>
      <c r="N64" s="119"/>
      <c r="V64" s="50"/>
    </row>
    <row r="65" spans="1:22" s="1" customFormat="1" x14ac:dyDescent="0.2">
      <c r="A65" s="118"/>
      <c r="B65" s="118"/>
      <c r="C65" s="72"/>
      <c r="D65" s="72"/>
      <c r="E65" s="72"/>
      <c r="K65" s="119"/>
      <c r="L65" s="119"/>
      <c r="M65" s="119"/>
      <c r="N65" s="119"/>
      <c r="V65" s="50"/>
    </row>
    <row r="66" spans="1:22" s="1" customFormat="1" x14ac:dyDescent="0.2">
      <c r="A66" s="118"/>
      <c r="B66" s="118"/>
      <c r="C66" s="72"/>
      <c r="D66" s="72"/>
      <c r="E66" s="72"/>
      <c r="K66" s="119"/>
      <c r="L66" s="119"/>
      <c r="M66" s="119"/>
      <c r="N66" s="119"/>
      <c r="V66" s="50"/>
    </row>
    <row r="67" spans="1:22" s="1" customFormat="1" x14ac:dyDescent="0.2">
      <c r="A67" s="118"/>
      <c r="B67" s="118"/>
      <c r="C67" s="72"/>
      <c r="D67" s="72"/>
      <c r="E67" s="72"/>
      <c r="K67" s="119"/>
      <c r="L67" s="119"/>
      <c r="M67" s="119"/>
      <c r="N67" s="119"/>
      <c r="V67" s="50"/>
    </row>
    <row r="68" spans="1:22" s="1" customFormat="1" x14ac:dyDescent="0.2">
      <c r="A68" s="118"/>
      <c r="B68" s="118"/>
      <c r="C68" s="72"/>
      <c r="D68" s="72"/>
      <c r="E68" s="72"/>
      <c r="K68" s="119"/>
      <c r="L68" s="119"/>
      <c r="M68" s="119"/>
      <c r="N68" s="119"/>
      <c r="V68" s="50"/>
    </row>
    <row r="69" spans="1:22" s="1" customFormat="1" x14ac:dyDescent="0.2">
      <c r="A69" s="118"/>
      <c r="B69" s="118"/>
      <c r="C69" s="72"/>
      <c r="D69" s="72"/>
      <c r="E69" s="72"/>
      <c r="K69" s="119"/>
      <c r="L69" s="119"/>
      <c r="M69" s="119"/>
      <c r="N69" s="119"/>
      <c r="V69" s="50"/>
    </row>
    <row r="70" spans="1:22" s="1" customFormat="1" x14ac:dyDescent="0.2">
      <c r="A70" s="118"/>
      <c r="B70" s="118"/>
      <c r="C70" s="72"/>
      <c r="D70" s="72"/>
      <c r="E70" s="72"/>
      <c r="K70" s="119"/>
      <c r="L70" s="119"/>
      <c r="M70" s="119"/>
      <c r="N70" s="119"/>
      <c r="V70" s="50"/>
    </row>
    <row r="71" spans="1:22" s="1" customFormat="1" x14ac:dyDescent="0.2">
      <c r="A71" s="118"/>
      <c r="B71" s="118"/>
      <c r="C71" s="72"/>
      <c r="D71" s="72"/>
      <c r="E71" s="72"/>
      <c r="K71" s="119"/>
      <c r="L71" s="119"/>
      <c r="M71" s="119"/>
      <c r="N71" s="119"/>
      <c r="V71" s="50"/>
    </row>
    <row r="72" spans="1:22" s="1" customFormat="1" x14ac:dyDescent="0.2">
      <c r="A72" s="118"/>
      <c r="B72" s="118"/>
      <c r="C72" s="72"/>
      <c r="D72" s="72"/>
      <c r="E72" s="72"/>
      <c r="K72" s="119"/>
      <c r="L72" s="119"/>
      <c r="M72" s="119"/>
      <c r="N72" s="119"/>
      <c r="V72" s="50"/>
    </row>
    <row r="73" spans="1:22" s="1" customFormat="1" x14ac:dyDescent="0.2">
      <c r="A73" s="118"/>
      <c r="B73" s="118"/>
      <c r="C73" s="72"/>
      <c r="D73" s="72"/>
      <c r="E73" s="72"/>
      <c r="K73" s="119"/>
      <c r="L73" s="119"/>
      <c r="M73" s="119"/>
      <c r="N73" s="119"/>
      <c r="V73" s="50"/>
    </row>
    <row r="74" spans="1:22" s="1" customFormat="1" x14ac:dyDescent="0.2">
      <c r="A74" s="118"/>
      <c r="B74" s="118"/>
      <c r="C74" s="72"/>
      <c r="D74" s="72"/>
      <c r="E74" s="72"/>
      <c r="K74" s="119"/>
      <c r="L74" s="119"/>
      <c r="M74" s="119"/>
      <c r="N74" s="119"/>
      <c r="V74" s="50"/>
    </row>
    <row r="75" spans="1:22" s="1" customFormat="1" x14ac:dyDescent="0.2">
      <c r="A75" s="118"/>
      <c r="B75" s="118"/>
      <c r="C75" s="72"/>
      <c r="D75" s="72"/>
      <c r="E75" s="72"/>
      <c r="K75" s="119"/>
      <c r="L75" s="119"/>
      <c r="M75" s="119"/>
      <c r="N75" s="119"/>
      <c r="V75" s="50"/>
    </row>
    <row r="76" spans="1:22" s="1" customFormat="1" x14ac:dyDescent="0.2">
      <c r="A76" s="118"/>
      <c r="B76" s="118"/>
      <c r="C76" s="72"/>
      <c r="D76" s="72"/>
      <c r="E76" s="72"/>
      <c r="K76" s="119"/>
      <c r="L76" s="119"/>
      <c r="M76" s="119"/>
      <c r="N76" s="119"/>
      <c r="V76" s="50"/>
    </row>
    <row r="77" spans="1:22" s="1" customFormat="1" x14ac:dyDescent="0.2">
      <c r="A77" s="118"/>
      <c r="B77" s="118"/>
      <c r="C77" s="72"/>
      <c r="D77" s="72"/>
      <c r="E77" s="72"/>
      <c r="K77" s="119"/>
      <c r="L77" s="119"/>
      <c r="M77" s="119"/>
      <c r="N77" s="119"/>
      <c r="V77" s="50"/>
    </row>
    <row r="78" spans="1:22" s="1" customFormat="1" x14ac:dyDescent="0.2">
      <c r="A78" s="118"/>
      <c r="B78" s="118"/>
      <c r="C78" s="72"/>
      <c r="D78" s="72"/>
      <c r="E78" s="72"/>
      <c r="K78" s="119"/>
      <c r="L78" s="119"/>
      <c r="M78" s="119"/>
      <c r="N78" s="119"/>
      <c r="V78" s="50"/>
    </row>
    <row r="79" spans="1:22" s="1" customFormat="1" x14ac:dyDescent="0.2">
      <c r="A79" s="118"/>
      <c r="B79" s="118"/>
      <c r="C79" s="72"/>
      <c r="D79" s="72"/>
      <c r="E79" s="72"/>
      <c r="K79" s="119"/>
      <c r="L79" s="119"/>
      <c r="M79" s="119"/>
      <c r="N79" s="119"/>
      <c r="V79" s="50"/>
    </row>
    <row r="80" spans="1:22" s="1" customFormat="1" x14ac:dyDescent="0.2">
      <c r="A80" s="118"/>
      <c r="B80" s="118"/>
      <c r="C80" s="72"/>
      <c r="D80" s="72"/>
      <c r="E80" s="72"/>
      <c r="K80" s="119"/>
      <c r="L80" s="119"/>
      <c r="M80" s="119"/>
      <c r="N80" s="119"/>
      <c r="V80" s="50"/>
    </row>
    <row r="81" spans="1:22" s="1" customFormat="1" x14ac:dyDescent="0.2">
      <c r="A81" s="118"/>
      <c r="B81" s="118"/>
      <c r="C81" s="72"/>
      <c r="D81" s="72"/>
      <c r="E81" s="72"/>
      <c r="K81" s="119"/>
      <c r="L81" s="119"/>
      <c r="M81" s="119"/>
      <c r="N81" s="119"/>
      <c r="V81" s="50"/>
    </row>
    <row r="82" spans="1:22" s="1" customFormat="1" x14ac:dyDescent="0.2">
      <c r="A82" s="118"/>
      <c r="B82" s="118"/>
      <c r="C82" s="72"/>
      <c r="D82" s="72"/>
      <c r="E82" s="72"/>
      <c r="K82" s="119"/>
      <c r="L82" s="119"/>
      <c r="M82" s="119"/>
      <c r="N82" s="119"/>
      <c r="V82" s="50"/>
    </row>
    <row r="83" spans="1:22" s="1" customFormat="1" x14ac:dyDescent="0.2">
      <c r="A83" s="118"/>
      <c r="B83" s="118"/>
      <c r="C83" s="72"/>
      <c r="D83" s="72"/>
      <c r="E83" s="72"/>
      <c r="K83" s="119"/>
      <c r="L83" s="119"/>
      <c r="M83" s="119"/>
      <c r="N83" s="119"/>
      <c r="V83" s="50"/>
    </row>
    <row r="84" spans="1:22" s="1" customFormat="1" x14ac:dyDescent="0.2">
      <c r="A84" s="118"/>
      <c r="B84" s="118"/>
      <c r="C84" s="72"/>
      <c r="D84" s="72"/>
      <c r="E84" s="72"/>
      <c r="K84" s="119"/>
      <c r="L84" s="119"/>
      <c r="M84" s="119"/>
      <c r="N84" s="119"/>
      <c r="V84" s="50"/>
    </row>
    <row r="85" spans="1:22" s="1" customFormat="1" x14ac:dyDescent="0.2">
      <c r="A85" s="118"/>
      <c r="B85" s="118"/>
      <c r="C85" s="72"/>
      <c r="D85" s="72"/>
      <c r="E85" s="72"/>
      <c r="K85" s="119"/>
      <c r="L85" s="119"/>
      <c r="M85" s="119"/>
      <c r="N85" s="119"/>
      <c r="V85" s="50"/>
    </row>
    <row r="86" spans="1:22" s="1" customFormat="1" x14ac:dyDescent="0.2">
      <c r="A86" s="118"/>
      <c r="B86" s="118"/>
      <c r="C86" s="72"/>
      <c r="D86" s="72"/>
      <c r="E86" s="72"/>
      <c r="K86" s="119"/>
      <c r="L86" s="119"/>
      <c r="M86" s="119"/>
      <c r="N86" s="119"/>
      <c r="V86" s="50"/>
    </row>
    <row r="87" spans="1:22" s="1" customFormat="1" x14ac:dyDescent="0.2">
      <c r="A87" s="118"/>
      <c r="B87" s="118"/>
      <c r="C87" s="72"/>
      <c r="D87" s="72"/>
      <c r="E87" s="72"/>
      <c r="K87" s="119"/>
      <c r="L87" s="119"/>
      <c r="M87" s="119"/>
      <c r="N87" s="119"/>
      <c r="V87" s="50"/>
    </row>
    <row r="88" spans="1:22" s="1" customFormat="1" x14ac:dyDescent="0.2">
      <c r="A88" s="118"/>
      <c r="B88" s="118"/>
      <c r="C88" s="72"/>
      <c r="D88" s="72"/>
      <c r="E88" s="72"/>
      <c r="K88" s="119"/>
      <c r="L88" s="119"/>
      <c r="M88" s="119"/>
      <c r="N88" s="119"/>
      <c r="V88" s="50"/>
    </row>
    <row r="89" spans="1:22" s="1" customFormat="1" x14ac:dyDescent="0.2">
      <c r="A89" s="118"/>
      <c r="B89" s="118"/>
      <c r="C89" s="72"/>
      <c r="D89" s="72"/>
      <c r="E89" s="72"/>
      <c r="K89" s="119"/>
      <c r="L89" s="119"/>
      <c r="M89" s="119"/>
      <c r="N89" s="119"/>
      <c r="V89" s="50"/>
    </row>
    <row r="90" spans="1:22" s="1" customFormat="1" x14ac:dyDescent="0.2">
      <c r="A90" s="118"/>
      <c r="B90" s="118"/>
      <c r="C90" s="72"/>
      <c r="D90" s="72"/>
      <c r="E90" s="72"/>
      <c r="K90" s="119"/>
      <c r="L90" s="119"/>
      <c r="M90" s="119"/>
      <c r="N90" s="119"/>
      <c r="V90" s="50"/>
    </row>
    <row r="91" spans="1:22" s="1" customFormat="1" x14ac:dyDescent="0.2">
      <c r="A91" s="118"/>
      <c r="B91" s="118"/>
      <c r="C91" s="72"/>
      <c r="D91" s="72"/>
      <c r="E91" s="72"/>
      <c r="K91" s="119"/>
      <c r="L91" s="119"/>
      <c r="M91" s="119"/>
      <c r="N91" s="119"/>
      <c r="V91" s="50"/>
    </row>
    <row r="92" spans="1:22" s="1" customFormat="1" x14ac:dyDescent="0.2">
      <c r="A92" s="118"/>
      <c r="B92" s="118"/>
      <c r="C92" s="72"/>
      <c r="D92" s="72"/>
      <c r="E92" s="72"/>
      <c r="K92" s="119"/>
      <c r="L92" s="119"/>
      <c r="M92" s="119"/>
      <c r="N92" s="119"/>
      <c r="V92" s="50"/>
    </row>
    <row r="93" spans="1:22" s="1" customFormat="1" x14ac:dyDescent="0.2">
      <c r="A93" s="118"/>
      <c r="B93" s="118"/>
      <c r="C93" s="72"/>
      <c r="D93" s="72"/>
      <c r="E93" s="72"/>
      <c r="K93" s="119"/>
      <c r="L93" s="119"/>
      <c r="M93" s="119"/>
      <c r="N93" s="119"/>
      <c r="V93" s="50"/>
    </row>
    <row r="94" spans="1:22" s="1" customFormat="1" x14ac:dyDescent="0.2">
      <c r="A94" s="118"/>
      <c r="B94" s="118"/>
      <c r="C94" s="72"/>
      <c r="D94" s="72"/>
      <c r="E94" s="72"/>
      <c r="K94" s="119"/>
      <c r="L94" s="119"/>
      <c r="M94" s="119"/>
      <c r="N94" s="119"/>
      <c r="V94" s="50"/>
    </row>
    <row r="95" spans="1:22" s="1" customFormat="1" x14ac:dyDescent="0.2">
      <c r="A95" s="118"/>
      <c r="B95" s="118"/>
      <c r="C95" s="72"/>
      <c r="D95" s="72"/>
      <c r="E95" s="72"/>
      <c r="K95" s="119"/>
      <c r="L95" s="119"/>
      <c r="M95" s="119"/>
      <c r="N95" s="119"/>
      <c r="V95" s="50"/>
    </row>
    <row r="96" spans="1:22" s="1" customFormat="1" x14ac:dyDescent="0.2">
      <c r="A96" s="118"/>
      <c r="B96" s="118"/>
      <c r="C96" s="72"/>
      <c r="D96" s="72"/>
      <c r="E96" s="72"/>
      <c r="K96" s="119"/>
      <c r="L96" s="119"/>
      <c r="M96" s="119"/>
      <c r="N96" s="119"/>
      <c r="V96" s="50"/>
    </row>
    <row r="97" spans="1:22" s="1" customFormat="1" x14ac:dyDescent="0.2">
      <c r="A97" s="118"/>
      <c r="B97" s="118"/>
      <c r="C97" s="72"/>
      <c r="D97" s="72"/>
      <c r="E97" s="72"/>
      <c r="K97" s="119"/>
      <c r="L97" s="119"/>
      <c r="M97" s="119"/>
      <c r="N97" s="119"/>
      <c r="V97" s="50"/>
    </row>
    <row r="98" spans="1:22" s="1" customFormat="1" x14ac:dyDescent="0.2">
      <c r="A98" s="118"/>
      <c r="B98" s="118"/>
      <c r="C98" s="72"/>
      <c r="D98" s="72"/>
      <c r="E98" s="72"/>
      <c r="K98" s="119"/>
      <c r="L98" s="119"/>
      <c r="M98" s="119"/>
      <c r="N98" s="119"/>
      <c r="V98" s="50"/>
    </row>
    <row r="99" spans="1:22" s="1" customFormat="1" x14ac:dyDescent="0.2">
      <c r="A99" s="118"/>
      <c r="B99" s="118"/>
      <c r="C99" s="72"/>
      <c r="D99" s="72"/>
      <c r="E99" s="72"/>
      <c r="K99" s="119"/>
      <c r="L99" s="119"/>
      <c r="M99" s="119"/>
      <c r="N99" s="119"/>
      <c r="V99" s="50"/>
    </row>
    <row r="100" spans="1:22" s="1" customFormat="1" x14ac:dyDescent="0.2">
      <c r="A100" s="118"/>
      <c r="B100" s="118"/>
      <c r="C100" s="72"/>
      <c r="D100" s="72"/>
      <c r="E100" s="72"/>
      <c r="K100" s="119"/>
      <c r="L100" s="119"/>
      <c r="M100" s="119"/>
      <c r="N100" s="119"/>
      <c r="V100" s="50"/>
    </row>
    <row r="101" spans="1:22" s="1" customFormat="1" x14ac:dyDescent="0.2">
      <c r="A101" s="118"/>
      <c r="B101" s="118"/>
      <c r="C101" s="72"/>
      <c r="D101" s="72"/>
      <c r="E101" s="72"/>
      <c r="K101" s="119"/>
      <c r="L101" s="119"/>
      <c r="M101" s="119"/>
      <c r="N101" s="119"/>
      <c r="V101" s="50"/>
    </row>
    <row r="102" spans="1:22" s="1" customFormat="1" x14ac:dyDescent="0.2">
      <c r="A102" s="118"/>
      <c r="B102" s="118"/>
      <c r="C102" s="72"/>
      <c r="D102" s="72"/>
      <c r="E102" s="72"/>
      <c r="K102" s="119"/>
      <c r="L102" s="119"/>
      <c r="M102" s="119"/>
      <c r="N102" s="119"/>
      <c r="V102" s="50"/>
    </row>
    <row r="103" spans="1:22" s="1" customFormat="1" x14ac:dyDescent="0.2">
      <c r="A103" s="118"/>
      <c r="B103" s="118"/>
      <c r="C103" s="72"/>
      <c r="D103" s="72"/>
      <c r="E103" s="72"/>
      <c r="K103" s="119"/>
      <c r="L103" s="119"/>
      <c r="M103" s="119"/>
      <c r="N103" s="119"/>
      <c r="V103" s="50"/>
    </row>
    <row r="104" spans="1:22" s="1" customFormat="1" x14ac:dyDescent="0.2">
      <c r="A104" s="118"/>
      <c r="B104" s="118"/>
      <c r="C104" s="72"/>
      <c r="D104" s="72"/>
      <c r="E104" s="72"/>
      <c r="K104" s="119"/>
      <c r="L104" s="119"/>
      <c r="M104" s="119"/>
      <c r="N104" s="119"/>
      <c r="V104" s="50"/>
    </row>
    <row r="105" spans="1:22" s="1" customFormat="1" x14ac:dyDescent="0.2">
      <c r="A105" s="118"/>
      <c r="B105" s="118"/>
      <c r="C105" s="72"/>
      <c r="D105" s="72"/>
      <c r="E105" s="72"/>
      <c r="K105" s="119"/>
      <c r="L105" s="119"/>
      <c r="M105" s="119"/>
      <c r="N105" s="119"/>
      <c r="V105" s="50"/>
    </row>
    <row r="106" spans="1:22" s="1" customFormat="1" x14ac:dyDescent="0.2">
      <c r="A106" s="118"/>
      <c r="B106" s="118"/>
      <c r="C106" s="72"/>
      <c r="D106" s="72"/>
      <c r="E106" s="72"/>
      <c r="K106" s="119"/>
      <c r="L106" s="119"/>
      <c r="M106" s="119"/>
      <c r="N106" s="119"/>
      <c r="V106" s="50"/>
    </row>
    <row r="107" spans="1:22" s="1" customFormat="1" x14ac:dyDescent="0.2">
      <c r="A107" s="118"/>
      <c r="B107" s="118"/>
      <c r="C107" s="72"/>
      <c r="D107" s="72"/>
      <c r="E107" s="72"/>
      <c r="K107" s="119"/>
      <c r="L107" s="119"/>
      <c r="M107" s="119"/>
      <c r="N107" s="119"/>
      <c r="V107" s="50"/>
    </row>
    <row r="108" spans="1:22" s="1" customFormat="1" x14ac:dyDescent="0.2">
      <c r="A108" s="118"/>
      <c r="B108" s="118"/>
      <c r="C108" s="72"/>
      <c r="D108" s="72"/>
      <c r="E108" s="72"/>
      <c r="K108" s="119"/>
      <c r="L108" s="119"/>
      <c r="M108" s="119"/>
      <c r="N108" s="119"/>
      <c r="V108" s="50"/>
    </row>
    <row r="109" spans="1:22" s="1" customFormat="1" x14ac:dyDescent="0.2">
      <c r="A109" s="118"/>
      <c r="B109" s="118"/>
      <c r="C109" s="72"/>
      <c r="D109" s="72"/>
      <c r="E109" s="72"/>
      <c r="K109" s="119"/>
      <c r="L109" s="119"/>
      <c r="M109" s="119"/>
      <c r="N109" s="119"/>
      <c r="V109" s="50"/>
    </row>
    <row r="110" spans="1:22" s="1" customFormat="1" x14ac:dyDescent="0.2">
      <c r="A110" s="118"/>
      <c r="B110" s="118"/>
      <c r="C110" s="72"/>
      <c r="D110" s="72"/>
      <c r="E110" s="72"/>
      <c r="K110" s="119"/>
      <c r="L110" s="119"/>
      <c r="M110" s="119"/>
      <c r="N110" s="119"/>
      <c r="V110" s="50"/>
    </row>
    <row r="111" spans="1:22" s="1" customFormat="1" x14ac:dyDescent="0.2">
      <c r="A111" s="118"/>
      <c r="B111" s="118"/>
      <c r="C111" s="72"/>
      <c r="D111" s="72"/>
      <c r="E111" s="72"/>
      <c r="K111" s="119"/>
      <c r="L111" s="119"/>
      <c r="M111" s="119"/>
      <c r="N111" s="119"/>
      <c r="V111" s="50"/>
    </row>
    <row r="112" spans="1:22" s="1" customFormat="1" x14ac:dyDescent="0.2">
      <c r="A112" s="118"/>
      <c r="B112" s="118"/>
      <c r="C112" s="72"/>
      <c r="D112" s="72"/>
      <c r="E112" s="72"/>
      <c r="K112" s="119"/>
      <c r="L112" s="119"/>
      <c r="M112" s="119"/>
      <c r="N112" s="119"/>
      <c r="V112" s="50"/>
    </row>
    <row r="113" spans="1:22" s="1" customFormat="1" x14ac:dyDescent="0.2">
      <c r="A113" s="118"/>
      <c r="B113" s="118"/>
      <c r="C113" s="72"/>
      <c r="D113" s="72"/>
      <c r="E113" s="72"/>
      <c r="K113" s="119"/>
      <c r="L113" s="119"/>
      <c r="M113" s="119"/>
      <c r="N113" s="119"/>
      <c r="V113" s="50"/>
    </row>
    <row r="114" spans="1:22" s="1" customFormat="1" x14ac:dyDescent="0.2">
      <c r="A114" s="118"/>
      <c r="B114" s="118"/>
      <c r="C114" s="72"/>
      <c r="D114" s="72"/>
      <c r="E114" s="72"/>
      <c r="K114" s="119"/>
      <c r="L114" s="119"/>
      <c r="M114" s="119"/>
      <c r="N114" s="119"/>
      <c r="V114" s="50"/>
    </row>
    <row r="115" spans="1:22" s="1" customFormat="1" x14ac:dyDescent="0.2">
      <c r="A115" s="118"/>
      <c r="B115" s="118"/>
      <c r="C115" s="72"/>
      <c r="D115" s="72"/>
      <c r="E115" s="72"/>
      <c r="K115" s="119"/>
      <c r="L115" s="119"/>
      <c r="M115" s="119"/>
      <c r="N115" s="119"/>
      <c r="V115" s="50"/>
    </row>
    <row r="116" spans="1:22" s="1" customFormat="1" x14ac:dyDescent="0.2">
      <c r="A116" s="118"/>
      <c r="B116" s="118"/>
      <c r="C116" s="72"/>
      <c r="D116" s="72"/>
      <c r="E116" s="72"/>
      <c r="K116" s="119"/>
      <c r="L116" s="119"/>
      <c r="M116" s="119"/>
      <c r="N116" s="119"/>
      <c r="V116" s="50"/>
    </row>
    <row r="117" spans="1:22" s="1" customFormat="1" x14ac:dyDescent="0.2">
      <c r="A117" s="118"/>
      <c r="B117" s="118"/>
      <c r="C117" s="72"/>
      <c r="D117" s="72"/>
      <c r="E117" s="72"/>
      <c r="K117" s="119"/>
      <c r="L117" s="119"/>
      <c r="M117" s="119"/>
      <c r="N117" s="119"/>
      <c r="V117" s="50"/>
    </row>
    <row r="118" spans="1:22" s="1" customFormat="1" x14ac:dyDescent="0.2">
      <c r="A118" s="118"/>
      <c r="B118" s="118"/>
      <c r="C118" s="72"/>
      <c r="D118" s="72"/>
      <c r="E118" s="72"/>
      <c r="K118" s="119"/>
      <c r="L118" s="119"/>
      <c r="M118" s="119"/>
      <c r="N118" s="119"/>
      <c r="V118" s="50"/>
    </row>
    <row r="119" spans="1:22" s="1" customFormat="1" x14ac:dyDescent="0.2">
      <c r="A119" s="118"/>
      <c r="B119" s="118"/>
      <c r="C119" s="72"/>
      <c r="D119" s="72"/>
      <c r="E119" s="72"/>
      <c r="K119" s="119"/>
      <c r="L119" s="119"/>
      <c r="M119" s="119"/>
      <c r="N119" s="119"/>
      <c r="V119" s="50"/>
    </row>
    <row r="120" spans="1:22" s="1" customFormat="1" x14ac:dyDescent="0.2">
      <c r="A120" s="118"/>
      <c r="B120" s="118"/>
      <c r="C120" s="72"/>
      <c r="D120" s="72"/>
      <c r="E120" s="72"/>
      <c r="K120" s="119"/>
      <c r="L120" s="119"/>
      <c r="M120" s="119"/>
      <c r="N120" s="119"/>
      <c r="V120" s="50"/>
    </row>
    <row r="121" spans="1:22" s="1" customFormat="1" x14ac:dyDescent="0.2">
      <c r="A121" s="118"/>
      <c r="B121" s="118"/>
      <c r="C121" s="72"/>
      <c r="D121" s="72"/>
      <c r="E121" s="72"/>
      <c r="K121" s="119"/>
      <c r="L121" s="119"/>
      <c r="M121" s="119"/>
      <c r="N121" s="119"/>
      <c r="V121" s="50"/>
    </row>
    <row r="122" spans="1:22" s="1" customFormat="1" x14ac:dyDescent="0.2">
      <c r="A122" s="118"/>
      <c r="B122" s="118"/>
      <c r="C122" s="72"/>
      <c r="D122" s="72"/>
      <c r="E122" s="72"/>
      <c r="K122" s="119"/>
      <c r="L122" s="119"/>
      <c r="M122" s="119"/>
      <c r="N122" s="119"/>
      <c r="V122" s="50"/>
    </row>
    <row r="123" spans="1:22" s="1" customFormat="1" x14ac:dyDescent="0.2">
      <c r="A123" s="118"/>
      <c r="B123" s="118"/>
      <c r="C123" s="72"/>
      <c r="D123" s="72"/>
      <c r="E123" s="72"/>
      <c r="K123" s="119"/>
      <c r="L123" s="119"/>
      <c r="M123" s="119"/>
      <c r="N123" s="119"/>
      <c r="V123" s="50"/>
    </row>
    <row r="124" spans="1:22" s="1" customFormat="1" x14ac:dyDescent="0.2">
      <c r="A124" s="118"/>
      <c r="B124" s="118"/>
      <c r="C124" s="72"/>
      <c r="D124" s="72"/>
      <c r="E124" s="72"/>
      <c r="K124" s="119"/>
      <c r="L124" s="119"/>
      <c r="M124" s="119"/>
      <c r="N124" s="119"/>
      <c r="V124" s="50"/>
    </row>
    <row r="125" spans="1:22" s="1" customFormat="1" x14ac:dyDescent="0.2">
      <c r="A125" s="118"/>
      <c r="B125" s="118"/>
      <c r="C125" s="72"/>
      <c r="D125" s="72"/>
      <c r="E125" s="72"/>
      <c r="K125" s="119"/>
      <c r="L125" s="119"/>
      <c r="M125" s="119"/>
      <c r="N125" s="119"/>
      <c r="V125" s="50"/>
    </row>
    <row r="126" spans="1:22" s="1" customFormat="1" x14ac:dyDescent="0.2">
      <c r="A126" s="118"/>
      <c r="B126" s="118"/>
      <c r="C126" s="72"/>
      <c r="D126" s="72"/>
      <c r="E126" s="72"/>
      <c r="K126" s="119"/>
      <c r="L126" s="119"/>
      <c r="M126" s="119"/>
      <c r="N126" s="119"/>
      <c r="V126" s="50"/>
    </row>
    <row r="127" spans="1:22" s="1" customFormat="1" x14ac:dyDescent="0.2">
      <c r="A127" s="118"/>
      <c r="B127" s="118"/>
      <c r="C127" s="72"/>
      <c r="D127" s="72"/>
      <c r="E127" s="72"/>
      <c r="K127" s="119"/>
      <c r="L127" s="119"/>
      <c r="M127" s="119"/>
      <c r="N127" s="119"/>
      <c r="V127" s="50"/>
    </row>
    <row r="128" spans="1:22" s="1" customFormat="1" x14ac:dyDescent="0.2">
      <c r="A128" s="118"/>
      <c r="B128" s="118"/>
      <c r="C128" s="72"/>
      <c r="D128" s="72"/>
      <c r="E128" s="72"/>
      <c r="K128" s="119"/>
      <c r="L128" s="119"/>
      <c r="M128" s="119"/>
      <c r="N128" s="119"/>
      <c r="V128" s="50"/>
    </row>
    <row r="129" spans="1:22" s="1" customFormat="1" x14ac:dyDescent="0.2">
      <c r="A129" s="118"/>
      <c r="B129" s="118"/>
      <c r="C129" s="72"/>
      <c r="D129" s="72"/>
      <c r="E129" s="72"/>
      <c r="K129" s="119"/>
      <c r="L129" s="119"/>
      <c r="M129" s="119"/>
      <c r="N129" s="119"/>
      <c r="V129" s="50"/>
    </row>
    <row r="130" spans="1:22" s="1" customFormat="1" x14ac:dyDescent="0.2">
      <c r="A130" s="118"/>
      <c r="B130" s="118"/>
      <c r="C130" s="72"/>
      <c r="D130" s="72"/>
      <c r="E130" s="72"/>
      <c r="K130" s="119"/>
      <c r="L130" s="119"/>
      <c r="M130" s="119"/>
      <c r="N130" s="119"/>
      <c r="V130" s="50"/>
    </row>
    <row r="131" spans="1:22" s="1" customFormat="1" x14ac:dyDescent="0.2">
      <c r="A131" s="118"/>
      <c r="B131" s="118"/>
      <c r="C131" s="72"/>
      <c r="D131" s="72"/>
      <c r="E131" s="72"/>
      <c r="K131" s="119"/>
      <c r="L131" s="119"/>
      <c r="M131" s="119"/>
      <c r="N131" s="119"/>
      <c r="V131" s="50"/>
    </row>
    <row r="132" spans="1:22" s="1" customFormat="1" x14ac:dyDescent="0.2">
      <c r="A132" s="118"/>
      <c r="B132" s="118"/>
      <c r="C132" s="72"/>
      <c r="D132" s="72"/>
      <c r="E132" s="72"/>
      <c r="K132" s="119"/>
      <c r="L132" s="119"/>
      <c r="M132" s="119"/>
      <c r="N132" s="119"/>
      <c r="V132" s="50"/>
    </row>
    <row r="133" spans="1:22" s="1" customFormat="1" x14ac:dyDescent="0.2">
      <c r="A133" s="118"/>
      <c r="B133" s="118"/>
      <c r="C133" s="72"/>
      <c r="D133" s="72"/>
      <c r="E133" s="72"/>
      <c r="K133" s="119"/>
      <c r="L133" s="119"/>
      <c r="M133" s="119"/>
      <c r="N133" s="119"/>
      <c r="V133" s="50"/>
    </row>
    <row r="134" spans="1:22" s="1" customFormat="1" x14ac:dyDescent="0.2">
      <c r="A134" s="118"/>
      <c r="B134" s="118"/>
      <c r="C134" s="72"/>
      <c r="D134" s="72"/>
      <c r="E134" s="72"/>
      <c r="K134" s="119"/>
      <c r="L134" s="119"/>
      <c r="M134" s="119"/>
      <c r="N134" s="119"/>
      <c r="V134" s="50"/>
    </row>
    <row r="135" spans="1:22" s="1" customFormat="1" x14ac:dyDescent="0.2">
      <c r="A135" s="118"/>
      <c r="B135" s="118"/>
      <c r="C135" s="72"/>
      <c r="D135" s="72"/>
      <c r="E135" s="72"/>
      <c r="K135" s="119"/>
      <c r="L135" s="119"/>
      <c r="M135" s="119"/>
      <c r="N135" s="119"/>
      <c r="V135" s="50"/>
    </row>
    <row r="136" spans="1:22" s="1" customFormat="1" x14ac:dyDescent="0.2">
      <c r="A136" s="118"/>
      <c r="B136" s="118"/>
      <c r="C136" s="72"/>
      <c r="D136" s="72"/>
      <c r="E136" s="72"/>
      <c r="K136" s="119"/>
      <c r="L136" s="119"/>
      <c r="M136" s="119"/>
      <c r="N136" s="119"/>
      <c r="V136" s="50"/>
    </row>
    <row r="137" spans="1:22" s="1" customFormat="1" x14ac:dyDescent="0.2">
      <c r="A137" s="118"/>
      <c r="B137" s="118"/>
      <c r="C137" s="72"/>
      <c r="D137" s="72"/>
      <c r="E137" s="72"/>
      <c r="K137" s="119"/>
      <c r="L137" s="119"/>
      <c r="M137" s="119"/>
      <c r="N137" s="119"/>
      <c r="V137" s="50"/>
    </row>
    <row r="138" spans="1:22" s="1" customFormat="1" x14ac:dyDescent="0.2">
      <c r="A138" s="118"/>
      <c r="B138" s="118"/>
      <c r="C138" s="72"/>
      <c r="D138" s="72"/>
      <c r="E138" s="72"/>
      <c r="K138" s="119"/>
      <c r="L138" s="119"/>
      <c r="M138" s="119"/>
      <c r="N138" s="119"/>
      <c r="V138" s="50"/>
    </row>
    <row r="139" spans="1:22" s="1" customFormat="1" x14ac:dyDescent="0.2">
      <c r="A139" s="118"/>
      <c r="B139" s="118"/>
      <c r="C139" s="72"/>
      <c r="D139" s="72"/>
      <c r="E139" s="72"/>
      <c r="K139" s="119"/>
      <c r="L139" s="119"/>
      <c r="M139" s="119"/>
      <c r="N139" s="119"/>
      <c r="V139" s="50"/>
    </row>
    <row r="140" spans="1:22" s="1" customFormat="1" x14ac:dyDescent="0.2">
      <c r="A140" s="118"/>
      <c r="B140" s="118"/>
      <c r="C140" s="72"/>
      <c r="D140" s="72"/>
      <c r="E140" s="72"/>
      <c r="K140" s="119"/>
      <c r="L140" s="119"/>
      <c r="M140" s="119"/>
      <c r="N140" s="119"/>
      <c r="V140" s="50"/>
    </row>
    <row r="141" spans="1:22" s="1" customFormat="1" x14ac:dyDescent="0.2">
      <c r="A141" s="118"/>
      <c r="B141" s="118"/>
      <c r="C141" s="72"/>
      <c r="D141" s="72"/>
      <c r="E141" s="72"/>
      <c r="K141" s="119"/>
      <c r="L141" s="119"/>
      <c r="M141" s="119"/>
      <c r="N141" s="119"/>
      <c r="V141" s="50"/>
    </row>
    <row r="142" spans="1:22" s="1" customFormat="1" x14ac:dyDescent="0.2">
      <c r="A142" s="118"/>
      <c r="B142" s="118"/>
      <c r="C142" s="72"/>
      <c r="D142" s="72"/>
      <c r="E142" s="72"/>
      <c r="K142" s="119"/>
      <c r="L142" s="119"/>
      <c r="M142" s="119"/>
      <c r="N142" s="119"/>
      <c r="V142" s="50"/>
    </row>
    <row r="143" spans="1:22" s="1" customFormat="1" x14ac:dyDescent="0.2">
      <c r="A143" s="118"/>
      <c r="B143" s="118"/>
      <c r="C143" s="72"/>
      <c r="D143" s="72"/>
      <c r="E143" s="72"/>
      <c r="K143" s="119"/>
      <c r="L143" s="119"/>
      <c r="M143" s="119"/>
      <c r="N143" s="119"/>
      <c r="V143" s="50"/>
    </row>
    <row r="144" spans="1:22" s="1" customFormat="1" x14ac:dyDescent="0.2">
      <c r="A144" s="118"/>
      <c r="B144" s="118"/>
      <c r="C144" s="72"/>
      <c r="D144" s="72"/>
      <c r="E144" s="72"/>
      <c r="K144" s="119"/>
      <c r="L144" s="119"/>
      <c r="M144" s="119"/>
      <c r="N144" s="119"/>
      <c r="V144" s="50"/>
    </row>
    <row r="145" spans="1:22" s="1" customFormat="1" x14ac:dyDescent="0.2">
      <c r="A145" s="118"/>
      <c r="B145" s="118"/>
      <c r="C145" s="72"/>
      <c r="D145" s="72"/>
      <c r="E145" s="72"/>
      <c r="K145" s="119"/>
      <c r="L145" s="119"/>
      <c r="M145" s="119"/>
      <c r="N145" s="119"/>
      <c r="V145" s="50"/>
    </row>
    <row r="146" spans="1:22" s="1" customFormat="1" x14ac:dyDescent="0.2">
      <c r="A146" s="118"/>
      <c r="B146" s="118"/>
      <c r="C146" s="72"/>
      <c r="D146" s="72"/>
      <c r="E146" s="72"/>
      <c r="K146" s="119"/>
      <c r="L146" s="119"/>
      <c r="M146" s="119"/>
      <c r="N146" s="119"/>
      <c r="V146" s="50"/>
    </row>
    <row r="147" spans="1:22" s="1" customFormat="1" x14ac:dyDescent="0.2">
      <c r="A147" s="118"/>
      <c r="B147" s="118"/>
      <c r="C147" s="72"/>
      <c r="D147" s="72"/>
      <c r="E147" s="72"/>
      <c r="K147" s="119"/>
      <c r="L147" s="119"/>
      <c r="M147" s="119"/>
      <c r="N147" s="119"/>
      <c r="V147" s="50"/>
    </row>
    <row r="148" spans="1:22" s="1" customFormat="1" x14ac:dyDescent="0.2">
      <c r="A148" s="118"/>
      <c r="B148" s="118"/>
      <c r="C148" s="72"/>
      <c r="D148" s="72"/>
      <c r="E148" s="72"/>
      <c r="K148" s="119"/>
      <c r="L148" s="119"/>
      <c r="M148" s="119"/>
      <c r="N148" s="119"/>
      <c r="V148" s="50"/>
    </row>
    <row r="149" spans="1:22" s="1" customFormat="1" x14ac:dyDescent="0.2">
      <c r="A149" s="118"/>
      <c r="B149" s="118"/>
      <c r="C149" s="72"/>
      <c r="D149" s="72"/>
      <c r="E149" s="72"/>
      <c r="K149" s="119"/>
      <c r="L149" s="119"/>
      <c r="M149" s="119"/>
      <c r="N149" s="119"/>
      <c r="V149" s="50"/>
    </row>
    <row r="150" spans="1:22" s="1" customFormat="1" x14ac:dyDescent="0.2">
      <c r="A150" s="118"/>
      <c r="B150" s="118"/>
      <c r="C150" s="72"/>
      <c r="D150" s="72"/>
      <c r="E150" s="72"/>
      <c r="K150" s="119"/>
      <c r="L150" s="119"/>
      <c r="M150" s="119"/>
      <c r="N150" s="119"/>
      <c r="V150" s="50"/>
    </row>
    <row r="151" spans="1:22" s="1" customFormat="1" x14ac:dyDescent="0.2">
      <c r="A151" s="118"/>
      <c r="B151" s="118"/>
      <c r="C151" s="72"/>
      <c r="D151" s="72"/>
      <c r="E151" s="72"/>
      <c r="K151" s="119"/>
      <c r="L151" s="119"/>
      <c r="M151" s="119"/>
      <c r="N151" s="119"/>
      <c r="V151" s="50"/>
    </row>
    <row r="152" spans="1:22" s="1" customFormat="1" x14ac:dyDescent="0.2">
      <c r="A152" s="118"/>
      <c r="B152" s="118"/>
      <c r="C152" s="72"/>
      <c r="D152" s="72"/>
      <c r="E152" s="72"/>
      <c r="K152" s="119"/>
      <c r="L152" s="119"/>
      <c r="M152" s="119"/>
      <c r="N152" s="119"/>
      <c r="V152" s="50"/>
    </row>
    <row r="153" spans="1:22" s="1" customFormat="1" x14ac:dyDescent="0.2">
      <c r="A153" s="118"/>
      <c r="B153" s="118"/>
      <c r="C153" s="72"/>
      <c r="D153" s="72"/>
      <c r="E153" s="72"/>
      <c r="K153" s="119"/>
      <c r="L153" s="119"/>
      <c r="M153" s="119"/>
      <c r="N153" s="119"/>
      <c r="V153" s="50"/>
    </row>
    <row r="154" spans="1:22" s="1" customFormat="1" x14ac:dyDescent="0.2">
      <c r="A154" s="118"/>
      <c r="B154" s="118"/>
      <c r="C154" s="72"/>
      <c r="D154" s="72"/>
      <c r="E154" s="72"/>
      <c r="K154" s="119"/>
      <c r="L154" s="119"/>
      <c r="M154" s="119"/>
      <c r="N154" s="119"/>
      <c r="V154" s="50"/>
    </row>
    <row r="155" spans="1:22" s="1" customFormat="1" x14ac:dyDescent="0.2">
      <c r="A155" s="118"/>
      <c r="B155" s="118"/>
      <c r="C155" s="72"/>
      <c r="D155" s="72"/>
      <c r="E155" s="72"/>
      <c r="K155" s="119"/>
      <c r="L155" s="119"/>
      <c r="M155" s="119"/>
      <c r="N155" s="119"/>
      <c r="V155" s="50"/>
    </row>
    <row r="156" spans="1:22" s="1" customFormat="1" x14ac:dyDescent="0.2">
      <c r="A156" s="118"/>
      <c r="B156" s="118"/>
      <c r="C156" s="72"/>
      <c r="D156" s="72"/>
      <c r="E156" s="72"/>
      <c r="K156" s="119"/>
      <c r="L156" s="119"/>
      <c r="M156" s="119"/>
      <c r="N156" s="119"/>
      <c r="V156" s="50"/>
    </row>
    <row r="157" spans="1:22" s="1" customFormat="1" x14ac:dyDescent="0.2">
      <c r="A157" s="118"/>
      <c r="B157" s="118"/>
      <c r="C157" s="72"/>
      <c r="D157" s="72"/>
      <c r="E157" s="72"/>
      <c r="K157" s="119"/>
      <c r="L157" s="119"/>
      <c r="M157" s="119"/>
      <c r="N157" s="119"/>
      <c r="V157" s="50"/>
    </row>
    <row r="158" spans="1:22" s="1" customFormat="1" x14ac:dyDescent="0.2">
      <c r="A158" s="118"/>
      <c r="B158" s="118"/>
      <c r="C158" s="72"/>
      <c r="D158" s="72"/>
      <c r="E158" s="72"/>
      <c r="K158" s="119"/>
      <c r="L158" s="119"/>
      <c r="M158" s="119"/>
      <c r="N158" s="119"/>
      <c r="V158" s="50"/>
    </row>
    <row r="159" spans="1:22" s="1" customFormat="1" x14ac:dyDescent="0.2">
      <c r="A159" s="118"/>
      <c r="B159" s="118"/>
      <c r="C159" s="72"/>
      <c r="D159" s="72"/>
      <c r="E159" s="72"/>
      <c r="K159" s="119"/>
      <c r="L159" s="119"/>
      <c r="M159" s="119"/>
      <c r="N159" s="119"/>
      <c r="V159" s="50"/>
    </row>
    <row r="160" spans="1:22" s="1" customFormat="1" x14ac:dyDescent="0.2">
      <c r="A160" s="118"/>
      <c r="B160" s="118"/>
      <c r="C160" s="72"/>
      <c r="D160" s="72"/>
      <c r="E160" s="72"/>
      <c r="K160" s="119"/>
      <c r="L160" s="119"/>
      <c r="M160" s="119"/>
      <c r="N160" s="119"/>
      <c r="V160" s="50"/>
    </row>
    <row r="161" spans="1:22" s="1" customFormat="1" x14ac:dyDescent="0.2">
      <c r="A161" s="118"/>
      <c r="B161" s="118"/>
      <c r="C161" s="72"/>
      <c r="D161" s="72"/>
      <c r="E161" s="72"/>
      <c r="K161" s="119"/>
      <c r="L161" s="119"/>
      <c r="M161" s="119"/>
      <c r="N161" s="119"/>
      <c r="V161" s="50"/>
    </row>
    <row r="162" spans="1:22" s="1" customFormat="1" x14ac:dyDescent="0.2">
      <c r="A162" s="118"/>
      <c r="B162" s="118"/>
      <c r="C162" s="72"/>
      <c r="D162" s="72"/>
      <c r="E162" s="72"/>
      <c r="K162" s="119"/>
      <c r="L162" s="119"/>
      <c r="M162" s="119"/>
      <c r="N162" s="119"/>
      <c r="V162" s="50"/>
    </row>
    <row r="163" spans="1:22" s="1" customFormat="1" x14ac:dyDescent="0.2">
      <c r="A163" s="118"/>
      <c r="B163" s="118"/>
      <c r="C163" s="72"/>
      <c r="D163" s="72"/>
      <c r="E163" s="72"/>
      <c r="K163" s="119"/>
      <c r="L163" s="119"/>
      <c r="M163" s="119"/>
      <c r="N163" s="119"/>
      <c r="V163" s="50"/>
    </row>
    <row r="164" spans="1:22" s="1" customFormat="1" x14ac:dyDescent="0.2">
      <c r="A164" s="118"/>
      <c r="B164" s="118"/>
      <c r="C164" s="72"/>
      <c r="D164" s="72"/>
      <c r="E164" s="72"/>
      <c r="K164" s="119"/>
      <c r="L164" s="119"/>
      <c r="M164" s="119"/>
      <c r="N164" s="119"/>
      <c r="V164" s="50"/>
    </row>
    <row r="165" spans="1:22" s="1" customFormat="1" x14ac:dyDescent="0.2">
      <c r="A165" s="118"/>
      <c r="B165" s="118"/>
      <c r="C165" s="72"/>
      <c r="D165" s="72"/>
      <c r="E165" s="72"/>
      <c r="K165" s="119"/>
      <c r="L165" s="119"/>
      <c r="M165" s="119"/>
      <c r="N165" s="119"/>
      <c r="V165" s="50"/>
    </row>
    <row r="166" spans="1:22" s="1" customFormat="1" x14ac:dyDescent="0.2">
      <c r="A166" s="118"/>
      <c r="B166" s="118"/>
      <c r="C166" s="72"/>
      <c r="D166" s="72"/>
      <c r="E166" s="72"/>
      <c r="K166" s="119"/>
      <c r="L166" s="119"/>
      <c r="M166" s="119"/>
      <c r="N166" s="119"/>
      <c r="V166" s="50"/>
    </row>
    <row r="167" spans="1:22" s="1" customFormat="1" x14ac:dyDescent="0.2">
      <c r="A167" s="118"/>
      <c r="B167" s="118"/>
      <c r="C167" s="72"/>
      <c r="D167" s="72"/>
      <c r="E167" s="72"/>
      <c r="K167" s="119"/>
      <c r="L167" s="119"/>
      <c r="M167" s="119"/>
      <c r="N167" s="119"/>
      <c r="V167" s="50"/>
    </row>
    <row r="168" spans="1:22" s="1" customFormat="1" x14ac:dyDescent="0.2">
      <c r="A168" s="118"/>
      <c r="B168" s="118"/>
      <c r="C168" s="72"/>
      <c r="D168" s="72"/>
      <c r="E168" s="72"/>
      <c r="K168" s="119"/>
      <c r="L168" s="119"/>
      <c r="M168" s="119"/>
      <c r="N168" s="119"/>
      <c r="V168" s="50"/>
    </row>
    <row r="169" spans="1:22" s="1" customFormat="1" x14ac:dyDescent="0.2">
      <c r="A169" s="118"/>
      <c r="B169" s="118"/>
      <c r="C169" s="72"/>
      <c r="D169" s="72"/>
      <c r="E169" s="72"/>
      <c r="K169" s="119"/>
      <c r="L169" s="119"/>
      <c r="M169" s="119"/>
      <c r="N169" s="119"/>
      <c r="V169" s="50"/>
    </row>
    <row r="170" spans="1:22" s="1" customFormat="1" x14ac:dyDescent="0.2">
      <c r="A170" s="118"/>
      <c r="B170" s="118"/>
      <c r="C170" s="72"/>
      <c r="D170" s="72"/>
      <c r="E170" s="72"/>
      <c r="K170" s="119"/>
      <c r="L170" s="119"/>
      <c r="M170" s="119"/>
      <c r="N170" s="119"/>
      <c r="V170" s="50"/>
    </row>
    <row r="171" spans="1:22" s="1" customFormat="1" x14ac:dyDescent="0.2">
      <c r="A171" s="118"/>
      <c r="B171" s="118"/>
      <c r="C171" s="72"/>
      <c r="D171" s="72"/>
      <c r="E171" s="72"/>
      <c r="K171" s="119"/>
      <c r="L171" s="119"/>
      <c r="M171" s="119"/>
      <c r="N171" s="119"/>
      <c r="V171" s="50"/>
    </row>
    <row r="172" spans="1:22" s="1" customFormat="1" x14ac:dyDescent="0.2">
      <c r="A172" s="118"/>
      <c r="B172" s="118"/>
      <c r="C172" s="72"/>
      <c r="D172" s="72"/>
      <c r="E172" s="72"/>
      <c r="K172" s="119"/>
      <c r="L172" s="119"/>
      <c r="M172" s="119"/>
      <c r="N172" s="119"/>
      <c r="V172" s="50"/>
    </row>
    <row r="173" spans="1:22" s="1" customFormat="1" x14ac:dyDescent="0.2">
      <c r="A173" s="118"/>
      <c r="B173" s="118"/>
      <c r="C173" s="72"/>
      <c r="D173" s="72"/>
      <c r="E173" s="72"/>
      <c r="K173" s="119"/>
      <c r="L173" s="119"/>
      <c r="M173" s="119"/>
      <c r="N173" s="119"/>
      <c r="V173" s="50"/>
    </row>
    <row r="174" spans="1:22" s="1" customFormat="1" x14ac:dyDescent="0.2">
      <c r="A174" s="118"/>
      <c r="B174" s="118"/>
      <c r="C174" s="72"/>
      <c r="D174" s="72"/>
      <c r="E174" s="72"/>
      <c r="K174" s="119"/>
      <c r="L174" s="119"/>
      <c r="M174" s="119"/>
      <c r="N174" s="119"/>
      <c r="V174" s="50"/>
    </row>
    <row r="175" spans="1:22" s="1" customFormat="1" x14ac:dyDescent="0.2">
      <c r="A175" s="118"/>
      <c r="B175" s="118"/>
      <c r="C175" s="72"/>
      <c r="D175" s="72"/>
      <c r="E175" s="72"/>
      <c r="K175" s="119"/>
      <c r="L175" s="119"/>
      <c r="M175" s="119"/>
      <c r="N175" s="119"/>
      <c r="V175" s="50"/>
    </row>
    <row r="176" spans="1:22" s="1" customFormat="1" x14ac:dyDescent="0.2">
      <c r="A176" s="118"/>
      <c r="B176" s="118"/>
      <c r="C176" s="72"/>
      <c r="D176" s="72"/>
      <c r="E176" s="72"/>
      <c r="K176" s="119"/>
      <c r="L176" s="119"/>
      <c r="M176" s="119"/>
      <c r="N176" s="119"/>
      <c r="V176" s="50"/>
    </row>
    <row r="177" spans="1:22" s="1" customFormat="1" x14ac:dyDescent="0.2">
      <c r="A177" s="118"/>
      <c r="B177" s="118"/>
      <c r="C177" s="72"/>
      <c r="D177" s="72"/>
      <c r="E177" s="72"/>
      <c r="K177" s="119"/>
      <c r="L177" s="119"/>
      <c r="M177" s="119"/>
      <c r="N177" s="119"/>
      <c r="V177" s="50"/>
    </row>
    <row r="178" spans="1:22" s="1" customFormat="1" x14ac:dyDescent="0.2">
      <c r="A178" s="118"/>
      <c r="B178" s="118"/>
      <c r="C178" s="72"/>
      <c r="D178" s="72"/>
      <c r="E178" s="72"/>
      <c r="K178" s="119"/>
      <c r="L178" s="119"/>
      <c r="M178" s="119"/>
      <c r="N178" s="119"/>
      <c r="V178" s="50"/>
    </row>
    <row r="179" spans="1:22" s="1" customFormat="1" x14ac:dyDescent="0.2">
      <c r="A179" s="118"/>
      <c r="B179" s="118"/>
      <c r="C179" s="72"/>
      <c r="D179" s="72"/>
      <c r="E179" s="72"/>
      <c r="K179" s="119"/>
      <c r="L179" s="119"/>
      <c r="M179" s="119"/>
      <c r="N179" s="119"/>
      <c r="V179" s="50"/>
    </row>
    <row r="180" spans="1:22" s="1" customFormat="1" x14ac:dyDescent="0.2">
      <c r="A180" s="118"/>
      <c r="B180" s="118"/>
      <c r="C180" s="72"/>
      <c r="D180" s="72"/>
      <c r="E180" s="72"/>
      <c r="K180" s="119"/>
      <c r="L180" s="119"/>
      <c r="M180" s="119"/>
      <c r="N180" s="119"/>
      <c r="V180" s="50"/>
    </row>
    <row r="181" spans="1:22" s="1" customFormat="1" x14ac:dyDescent="0.2">
      <c r="A181" s="118"/>
      <c r="B181" s="118"/>
      <c r="C181" s="72"/>
      <c r="D181" s="72"/>
      <c r="E181" s="72"/>
      <c r="K181" s="119"/>
      <c r="L181" s="119"/>
      <c r="M181" s="119"/>
      <c r="N181" s="119"/>
      <c r="V181" s="50"/>
    </row>
    <row r="182" spans="1:22" s="1" customFormat="1" x14ac:dyDescent="0.2">
      <c r="A182" s="118"/>
      <c r="B182" s="118"/>
      <c r="C182" s="72"/>
      <c r="D182" s="72"/>
      <c r="E182" s="72"/>
      <c r="K182" s="119"/>
      <c r="L182" s="119"/>
      <c r="M182" s="119"/>
      <c r="N182" s="119"/>
      <c r="V182" s="50"/>
    </row>
    <row r="183" spans="1:22" s="1" customFormat="1" x14ac:dyDescent="0.2">
      <c r="A183" s="118"/>
      <c r="B183" s="118"/>
      <c r="C183" s="72"/>
      <c r="D183" s="72"/>
      <c r="E183" s="72"/>
      <c r="K183" s="119"/>
      <c r="L183" s="119"/>
      <c r="M183" s="119"/>
      <c r="N183" s="119"/>
      <c r="V183" s="50"/>
    </row>
    <row r="184" spans="1:22" s="1" customFormat="1" x14ac:dyDescent="0.2">
      <c r="A184" s="118"/>
      <c r="B184" s="118"/>
      <c r="C184" s="72"/>
      <c r="D184" s="72"/>
      <c r="E184" s="72"/>
      <c r="K184" s="119"/>
      <c r="L184" s="119"/>
      <c r="M184" s="119"/>
      <c r="N184" s="119"/>
      <c r="V184" s="50"/>
    </row>
    <row r="185" spans="1:22" s="1" customFormat="1" x14ac:dyDescent="0.2">
      <c r="A185" s="118"/>
      <c r="B185" s="118"/>
      <c r="C185" s="72"/>
      <c r="D185" s="72"/>
      <c r="E185" s="72"/>
      <c r="K185" s="119"/>
      <c r="L185" s="119"/>
      <c r="M185" s="119"/>
      <c r="N185" s="119"/>
      <c r="V185" s="50"/>
    </row>
    <row r="186" spans="1:22" s="1" customFormat="1" x14ac:dyDescent="0.2">
      <c r="A186" s="118"/>
      <c r="B186" s="118"/>
      <c r="C186" s="72"/>
      <c r="D186" s="72"/>
      <c r="E186" s="72"/>
      <c r="K186" s="119"/>
      <c r="L186" s="119"/>
      <c r="M186" s="119"/>
      <c r="N186" s="119"/>
      <c r="V186" s="50"/>
    </row>
    <row r="187" spans="1:22" s="1" customFormat="1" x14ac:dyDescent="0.2">
      <c r="A187" s="118"/>
      <c r="B187" s="118"/>
      <c r="C187" s="72"/>
      <c r="D187" s="72"/>
      <c r="E187" s="72"/>
      <c r="K187" s="119"/>
      <c r="L187" s="119"/>
      <c r="M187" s="119"/>
      <c r="N187" s="119"/>
      <c r="V187" s="50"/>
    </row>
    <row r="188" spans="1:22" s="1" customFormat="1" x14ac:dyDescent="0.2">
      <c r="A188" s="118"/>
      <c r="B188" s="118"/>
      <c r="C188" s="72"/>
      <c r="D188" s="72"/>
      <c r="E188" s="72"/>
      <c r="K188" s="119"/>
      <c r="L188" s="119"/>
      <c r="M188" s="119"/>
      <c r="N188" s="119"/>
      <c r="V188" s="50"/>
    </row>
    <row r="189" spans="1:22" s="1" customFormat="1" x14ac:dyDescent="0.2">
      <c r="A189" s="118"/>
      <c r="B189" s="118"/>
      <c r="C189" s="72"/>
      <c r="D189" s="72"/>
      <c r="E189" s="72"/>
      <c r="K189" s="119"/>
      <c r="L189" s="119"/>
      <c r="M189" s="119"/>
      <c r="N189" s="119"/>
      <c r="V189" s="50"/>
    </row>
    <row r="190" spans="1:22" s="1" customFormat="1" x14ac:dyDescent="0.2">
      <c r="A190" s="118"/>
      <c r="B190" s="118"/>
      <c r="C190" s="72"/>
      <c r="D190" s="72"/>
      <c r="E190" s="72"/>
      <c r="K190" s="119"/>
      <c r="L190" s="119"/>
      <c r="M190" s="119"/>
      <c r="N190" s="119"/>
      <c r="V190" s="50"/>
    </row>
    <row r="191" spans="1:22" s="1" customFormat="1" x14ac:dyDescent="0.2">
      <c r="A191" s="118"/>
      <c r="B191" s="118"/>
      <c r="C191" s="72"/>
      <c r="D191" s="72"/>
      <c r="E191" s="72"/>
      <c r="K191" s="119"/>
      <c r="L191" s="119"/>
      <c r="M191" s="119"/>
      <c r="N191" s="119"/>
      <c r="V191" s="50"/>
    </row>
    <row r="192" spans="1:22" s="1" customFormat="1" x14ac:dyDescent="0.2">
      <c r="A192" s="118"/>
      <c r="B192" s="118"/>
      <c r="C192" s="72"/>
      <c r="D192" s="72"/>
      <c r="E192" s="72"/>
      <c r="K192" s="119"/>
      <c r="L192" s="119"/>
      <c r="M192" s="119"/>
      <c r="N192" s="119"/>
      <c r="V192" s="50"/>
    </row>
    <row r="193" spans="1:22" s="1" customFormat="1" x14ac:dyDescent="0.2">
      <c r="A193" s="118"/>
      <c r="B193" s="118"/>
      <c r="C193" s="72"/>
      <c r="D193" s="72"/>
      <c r="E193" s="72"/>
      <c r="K193" s="119"/>
      <c r="L193" s="119"/>
      <c r="M193" s="119"/>
      <c r="N193" s="119"/>
      <c r="V193" s="50"/>
    </row>
    <row r="194" spans="1:22" s="1" customFormat="1" x14ac:dyDescent="0.2">
      <c r="A194" s="118"/>
      <c r="B194" s="118"/>
      <c r="C194" s="72"/>
      <c r="D194" s="72"/>
      <c r="E194" s="72"/>
      <c r="K194" s="119"/>
      <c r="L194" s="119"/>
      <c r="M194" s="119"/>
      <c r="N194" s="119"/>
      <c r="V194" s="50"/>
    </row>
    <row r="195" spans="1:22" s="1" customFormat="1" x14ac:dyDescent="0.2">
      <c r="A195" s="118"/>
      <c r="B195" s="118"/>
      <c r="C195" s="72"/>
      <c r="D195" s="72"/>
      <c r="E195" s="72"/>
      <c r="K195" s="119"/>
      <c r="L195" s="119"/>
      <c r="M195" s="119"/>
      <c r="N195" s="119"/>
      <c r="V195" s="50"/>
    </row>
    <row r="196" spans="1:22" s="1" customFormat="1" x14ac:dyDescent="0.2">
      <c r="A196" s="118"/>
      <c r="B196" s="118"/>
      <c r="C196" s="72"/>
      <c r="D196" s="72"/>
      <c r="E196" s="72"/>
      <c r="K196" s="119"/>
      <c r="L196" s="119"/>
      <c r="M196" s="119"/>
      <c r="N196" s="119"/>
      <c r="V196" s="50"/>
    </row>
    <row r="197" spans="1:22" s="1" customFormat="1" x14ac:dyDescent="0.2">
      <c r="A197" s="118"/>
      <c r="B197" s="118"/>
      <c r="C197" s="72"/>
      <c r="D197" s="72"/>
      <c r="E197" s="72"/>
      <c r="K197" s="119"/>
      <c r="L197" s="119"/>
      <c r="M197" s="119"/>
      <c r="N197" s="119"/>
      <c r="V197" s="50"/>
    </row>
    <row r="198" spans="1:22" s="1" customFormat="1" x14ac:dyDescent="0.2">
      <c r="A198" s="118"/>
      <c r="B198" s="118"/>
      <c r="C198" s="72"/>
      <c r="D198" s="72"/>
      <c r="E198" s="72"/>
      <c r="K198" s="119"/>
      <c r="L198" s="119"/>
      <c r="M198" s="119"/>
      <c r="N198" s="119"/>
      <c r="V198" s="50"/>
    </row>
    <row r="199" spans="1:22" s="1" customFormat="1" x14ac:dyDescent="0.2">
      <c r="A199" s="118"/>
      <c r="B199" s="118"/>
      <c r="C199" s="72"/>
      <c r="D199" s="72"/>
      <c r="E199" s="72"/>
      <c r="K199" s="119"/>
      <c r="L199" s="119"/>
      <c r="M199" s="119"/>
      <c r="N199" s="119"/>
      <c r="V199" s="50"/>
    </row>
    <row r="200" spans="1:22" s="1" customFormat="1" x14ac:dyDescent="0.2">
      <c r="A200" s="118"/>
      <c r="B200" s="118"/>
      <c r="C200" s="72"/>
      <c r="D200" s="72"/>
      <c r="E200" s="72"/>
      <c r="K200" s="119"/>
      <c r="L200" s="119"/>
      <c r="M200" s="119"/>
      <c r="N200" s="119"/>
      <c r="V200" s="50"/>
    </row>
    <row r="201" spans="1:22" s="1" customFormat="1" x14ac:dyDescent="0.2">
      <c r="A201" s="118"/>
      <c r="B201" s="118"/>
      <c r="C201" s="72"/>
      <c r="D201" s="72"/>
      <c r="E201" s="72"/>
      <c r="K201" s="119"/>
      <c r="L201" s="119"/>
      <c r="M201" s="119"/>
      <c r="N201" s="119"/>
      <c r="V201" s="50"/>
    </row>
    <row r="202" spans="1:22" s="1" customFormat="1" x14ac:dyDescent="0.2">
      <c r="A202" s="118"/>
      <c r="B202" s="118"/>
      <c r="C202" s="72"/>
      <c r="D202" s="72"/>
      <c r="E202" s="72"/>
      <c r="K202" s="119"/>
      <c r="L202" s="119"/>
      <c r="M202" s="119"/>
      <c r="N202" s="119"/>
      <c r="V202" s="50"/>
    </row>
    <row r="203" spans="1:22" s="1" customFormat="1" x14ac:dyDescent="0.2">
      <c r="A203" s="118"/>
      <c r="B203" s="118"/>
      <c r="C203" s="72"/>
      <c r="D203" s="72"/>
      <c r="E203" s="72"/>
      <c r="K203" s="119"/>
      <c r="L203" s="119"/>
      <c r="M203" s="119"/>
      <c r="N203" s="119"/>
      <c r="V203" s="50"/>
    </row>
    <row r="204" spans="1:22" s="1" customFormat="1" x14ac:dyDescent="0.2">
      <c r="A204" s="118"/>
      <c r="B204" s="118"/>
      <c r="C204" s="72"/>
      <c r="D204" s="72"/>
      <c r="E204" s="72"/>
      <c r="K204" s="119"/>
      <c r="L204" s="119"/>
      <c r="M204" s="119"/>
      <c r="N204" s="119"/>
      <c r="V204" s="50"/>
    </row>
    <row r="205" spans="1:22" s="1" customFormat="1" x14ac:dyDescent="0.2">
      <c r="A205" s="118"/>
      <c r="B205" s="118"/>
      <c r="C205" s="72"/>
      <c r="D205" s="72"/>
      <c r="E205" s="72"/>
      <c r="K205" s="119"/>
      <c r="L205" s="119"/>
      <c r="M205" s="119"/>
      <c r="N205" s="119"/>
      <c r="V205" s="50"/>
    </row>
    <row r="206" spans="1:22" s="1" customFormat="1" x14ac:dyDescent="0.2">
      <c r="A206" s="118"/>
      <c r="B206" s="118"/>
      <c r="C206" s="72"/>
      <c r="D206" s="72"/>
      <c r="E206" s="72"/>
      <c r="K206" s="119"/>
      <c r="L206" s="119"/>
      <c r="M206" s="119"/>
      <c r="N206" s="119"/>
      <c r="V206" s="50"/>
    </row>
    <row r="207" spans="1:22" s="1" customFormat="1" x14ac:dyDescent="0.2">
      <c r="A207" s="118"/>
      <c r="B207" s="118"/>
      <c r="C207" s="72"/>
      <c r="D207" s="72"/>
      <c r="E207" s="72"/>
      <c r="K207" s="119"/>
      <c r="L207" s="119"/>
      <c r="M207" s="119"/>
      <c r="N207" s="119"/>
      <c r="V207" s="50"/>
    </row>
    <row r="208" spans="1:22" s="1" customFormat="1" x14ac:dyDescent="0.2">
      <c r="A208" s="118"/>
      <c r="B208" s="118"/>
      <c r="C208" s="72"/>
      <c r="D208" s="72"/>
      <c r="E208" s="72"/>
      <c r="K208" s="119"/>
      <c r="L208" s="119"/>
      <c r="M208" s="119"/>
      <c r="N208" s="119"/>
      <c r="V208" s="50"/>
    </row>
    <row r="209" spans="1:22" s="1" customFormat="1" x14ac:dyDescent="0.2">
      <c r="A209" s="118"/>
      <c r="B209" s="118"/>
      <c r="C209" s="72"/>
      <c r="D209" s="72"/>
      <c r="E209" s="72"/>
      <c r="K209" s="119"/>
      <c r="L209" s="119"/>
      <c r="M209" s="119"/>
      <c r="N209" s="119"/>
      <c r="V209" s="50"/>
    </row>
    <row r="210" spans="1:22" s="1" customFormat="1" x14ac:dyDescent="0.2">
      <c r="A210" s="118"/>
      <c r="B210" s="118"/>
      <c r="C210" s="72"/>
      <c r="D210" s="72"/>
      <c r="E210" s="72"/>
      <c r="K210" s="119"/>
      <c r="L210" s="119"/>
      <c r="M210" s="119"/>
      <c r="N210" s="119"/>
      <c r="V210" s="50"/>
    </row>
    <row r="211" spans="1:22" s="1" customFormat="1" x14ac:dyDescent="0.2">
      <c r="A211" s="118"/>
      <c r="B211" s="118"/>
      <c r="C211" s="72"/>
      <c r="D211" s="72"/>
      <c r="E211" s="72"/>
      <c r="K211" s="119"/>
      <c r="L211" s="119"/>
      <c r="M211" s="119"/>
      <c r="N211" s="119"/>
      <c r="V211" s="50"/>
    </row>
    <row r="212" spans="1:22" s="1" customFormat="1" x14ac:dyDescent="0.2">
      <c r="A212" s="118"/>
      <c r="B212" s="118"/>
      <c r="C212" s="72"/>
      <c r="D212" s="72"/>
      <c r="E212" s="72"/>
      <c r="K212" s="119"/>
      <c r="L212" s="119"/>
      <c r="M212" s="119"/>
      <c r="N212" s="119"/>
      <c r="V212" s="50"/>
    </row>
    <row r="213" spans="1:22" s="1" customFormat="1" x14ac:dyDescent="0.2">
      <c r="A213" s="118"/>
      <c r="B213" s="118"/>
      <c r="C213" s="72"/>
      <c r="D213" s="72"/>
      <c r="E213" s="72"/>
      <c r="K213" s="119"/>
      <c r="L213" s="119"/>
      <c r="M213" s="119"/>
      <c r="N213" s="119"/>
      <c r="V213" s="50"/>
    </row>
    <row r="214" spans="1:22" s="1" customFormat="1" x14ac:dyDescent="0.2">
      <c r="A214" s="118"/>
      <c r="B214" s="118"/>
      <c r="C214" s="72"/>
      <c r="D214" s="72"/>
      <c r="E214" s="72"/>
      <c r="K214" s="119"/>
      <c r="L214" s="119"/>
      <c r="M214" s="119"/>
      <c r="N214" s="119"/>
      <c r="V214" s="50"/>
    </row>
    <row r="215" spans="1:22" s="1" customFormat="1" x14ac:dyDescent="0.2">
      <c r="A215" s="118"/>
      <c r="B215" s="118"/>
      <c r="C215" s="72"/>
      <c r="D215" s="72"/>
      <c r="E215" s="72"/>
      <c r="K215" s="119"/>
      <c r="L215" s="119"/>
      <c r="M215" s="119"/>
      <c r="N215" s="119"/>
      <c r="V215" s="50"/>
    </row>
    <row r="216" spans="1:22" s="1" customFormat="1" x14ac:dyDescent="0.2">
      <c r="A216" s="118"/>
      <c r="B216" s="118"/>
      <c r="C216" s="72"/>
      <c r="D216" s="72"/>
      <c r="E216" s="72"/>
      <c r="K216" s="119"/>
      <c r="L216" s="119"/>
      <c r="M216" s="119"/>
      <c r="N216" s="119"/>
      <c r="V216" s="50"/>
    </row>
    <row r="217" spans="1:22" s="1" customFormat="1" x14ac:dyDescent="0.2">
      <c r="A217" s="118"/>
      <c r="B217" s="118"/>
      <c r="C217" s="72"/>
      <c r="D217" s="72"/>
      <c r="E217" s="72"/>
      <c r="K217" s="119"/>
      <c r="L217" s="119"/>
      <c r="M217" s="119"/>
      <c r="N217" s="119"/>
      <c r="V217" s="50"/>
    </row>
    <row r="218" spans="1:22" s="1" customFormat="1" x14ac:dyDescent="0.2">
      <c r="A218" s="118"/>
      <c r="B218" s="118"/>
      <c r="C218" s="72"/>
      <c r="D218" s="72"/>
      <c r="E218" s="72"/>
      <c r="K218" s="119"/>
      <c r="L218" s="119"/>
      <c r="M218" s="119"/>
      <c r="N218" s="119"/>
      <c r="V218" s="50"/>
    </row>
    <row r="219" spans="1:22" s="1" customFormat="1" x14ac:dyDescent="0.2">
      <c r="A219" s="118"/>
      <c r="B219" s="118"/>
      <c r="C219" s="72"/>
      <c r="D219" s="72"/>
      <c r="E219" s="72"/>
      <c r="K219" s="119"/>
      <c r="L219" s="119"/>
      <c r="M219" s="119"/>
      <c r="N219" s="119"/>
      <c r="V219" s="50"/>
    </row>
    <row r="220" spans="1:22" s="1" customFormat="1" x14ac:dyDescent="0.2">
      <c r="A220" s="118"/>
      <c r="B220" s="118"/>
      <c r="C220" s="72"/>
      <c r="D220" s="72"/>
      <c r="E220" s="72"/>
      <c r="K220" s="119"/>
      <c r="L220" s="119"/>
      <c r="M220" s="119"/>
      <c r="N220" s="119"/>
      <c r="V220" s="50"/>
    </row>
    <row r="221" spans="1:22" s="1" customFormat="1" x14ac:dyDescent="0.2">
      <c r="A221" s="118"/>
      <c r="B221" s="118"/>
      <c r="C221" s="72"/>
      <c r="D221" s="72"/>
      <c r="E221" s="72"/>
      <c r="K221" s="119"/>
      <c r="L221" s="119"/>
      <c r="M221" s="119"/>
      <c r="N221" s="119"/>
      <c r="V221" s="50"/>
    </row>
    <row r="222" spans="1:22" s="1" customFormat="1" x14ac:dyDescent="0.2">
      <c r="A222" s="118"/>
      <c r="B222" s="118"/>
      <c r="C222" s="72"/>
      <c r="D222" s="72"/>
      <c r="E222" s="72"/>
      <c r="K222" s="119"/>
      <c r="L222" s="119"/>
      <c r="M222" s="119"/>
      <c r="N222" s="119"/>
      <c r="V222" s="50"/>
    </row>
    <row r="223" spans="1:22" s="1" customFormat="1" x14ac:dyDescent="0.2">
      <c r="A223" s="118"/>
      <c r="B223" s="118"/>
      <c r="C223" s="72"/>
      <c r="D223" s="72"/>
      <c r="E223" s="72"/>
      <c r="K223" s="119"/>
      <c r="L223" s="119"/>
      <c r="M223" s="119"/>
      <c r="N223" s="119"/>
      <c r="V223" s="50"/>
    </row>
    <row r="224" spans="1:22" s="1" customFormat="1" x14ac:dyDescent="0.2">
      <c r="A224" s="118"/>
      <c r="B224" s="118"/>
      <c r="C224" s="72"/>
      <c r="D224" s="72"/>
      <c r="E224" s="72"/>
      <c r="K224" s="119"/>
      <c r="L224" s="119"/>
      <c r="M224" s="119"/>
      <c r="N224" s="119"/>
      <c r="V224" s="50"/>
    </row>
    <row r="225" spans="1:22" s="1" customFormat="1" x14ac:dyDescent="0.2">
      <c r="A225" s="118"/>
      <c r="B225" s="118"/>
      <c r="C225" s="72"/>
      <c r="D225" s="72"/>
      <c r="E225" s="72"/>
      <c r="K225" s="119"/>
      <c r="L225" s="119"/>
      <c r="M225" s="119"/>
      <c r="N225" s="119"/>
      <c r="V225" s="50"/>
    </row>
    <row r="226" spans="1:22" s="1" customFormat="1" x14ac:dyDescent="0.2">
      <c r="A226" s="118"/>
      <c r="B226" s="118"/>
      <c r="C226" s="72"/>
      <c r="D226" s="72"/>
      <c r="E226" s="72"/>
      <c r="K226" s="119"/>
      <c r="L226" s="119"/>
      <c r="M226" s="119"/>
      <c r="N226" s="119"/>
      <c r="V226" s="50"/>
    </row>
    <row r="227" spans="1:22" s="1" customFormat="1" x14ac:dyDescent="0.2">
      <c r="A227" s="118"/>
      <c r="B227" s="118"/>
      <c r="C227" s="72"/>
      <c r="D227" s="72"/>
      <c r="E227" s="72"/>
      <c r="K227" s="119"/>
      <c r="L227" s="119"/>
      <c r="M227" s="119"/>
      <c r="N227" s="119"/>
      <c r="V227" s="50"/>
    </row>
    <row r="228" spans="1:22" s="1" customFormat="1" x14ac:dyDescent="0.2">
      <c r="A228" s="118"/>
      <c r="B228" s="118"/>
      <c r="C228" s="72"/>
      <c r="D228" s="72"/>
      <c r="E228" s="72"/>
      <c r="K228" s="119"/>
      <c r="L228" s="119"/>
      <c r="M228" s="119"/>
      <c r="N228" s="119"/>
      <c r="V228" s="50"/>
    </row>
    <row r="229" spans="1:22" s="1" customFormat="1" x14ac:dyDescent="0.2">
      <c r="A229" s="118"/>
      <c r="B229" s="118"/>
      <c r="C229" s="72"/>
      <c r="D229" s="72"/>
      <c r="E229" s="72"/>
      <c r="K229" s="119"/>
      <c r="L229" s="119"/>
      <c r="M229" s="119"/>
      <c r="N229" s="119"/>
      <c r="V229" s="50"/>
    </row>
    <row r="230" spans="1:22" s="1" customFormat="1" x14ac:dyDescent="0.2">
      <c r="A230" s="118"/>
      <c r="B230" s="118"/>
      <c r="C230" s="72"/>
      <c r="D230" s="72"/>
      <c r="E230" s="72"/>
      <c r="K230" s="119"/>
      <c r="L230" s="119"/>
      <c r="M230" s="119"/>
      <c r="N230" s="119"/>
      <c r="V230" s="50"/>
    </row>
    <row r="231" spans="1:22" s="1" customFormat="1" x14ac:dyDescent="0.2">
      <c r="A231" s="118"/>
      <c r="B231" s="118"/>
      <c r="C231" s="72"/>
      <c r="D231" s="72"/>
      <c r="E231" s="72"/>
      <c r="K231" s="119"/>
      <c r="L231" s="119"/>
      <c r="M231" s="119"/>
      <c r="N231" s="119"/>
      <c r="V231" s="50"/>
    </row>
    <row r="232" spans="1:22" s="1" customFormat="1" x14ac:dyDescent="0.2">
      <c r="A232" s="118"/>
      <c r="B232" s="118"/>
      <c r="C232" s="72"/>
      <c r="D232" s="72"/>
      <c r="E232" s="72"/>
      <c r="K232" s="119"/>
      <c r="L232" s="119"/>
      <c r="M232" s="119"/>
      <c r="N232" s="119"/>
      <c r="V232" s="50"/>
    </row>
    <row r="233" spans="1:22" s="1" customFormat="1" x14ac:dyDescent="0.2">
      <c r="A233" s="118"/>
      <c r="B233" s="118"/>
      <c r="C233" s="72"/>
      <c r="D233" s="72"/>
      <c r="E233" s="72"/>
      <c r="K233" s="119"/>
      <c r="L233" s="119"/>
      <c r="M233" s="119"/>
      <c r="N233" s="119"/>
      <c r="V233" s="50"/>
    </row>
    <row r="234" spans="1:22" s="1" customFormat="1" x14ac:dyDescent="0.2">
      <c r="A234" s="118"/>
      <c r="B234" s="118"/>
      <c r="C234" s="72"/>
      <c r="D234" s="72"/>
      <c r="E234" s="72"/>
      <c r="K234" s="119"/>
      <c r="L234" s="119"/>
      <c r="M234" s="119"/>
      <c r="N234" s="119"/>
      <c r="V234" s="50"/>
    </row>
    <row r="235" spans="1:22" s="1" customFormat="1" x14ac:dyDescent="0.2">
      <c r="A235" s="118"/>
      <c r="B235" s="118"/>
      <c r="C235" s="72"/>
      <c r="D235" s="72"/>
      <c r="E235" s="72"/>
      <c r="K235" s="119"/>
      <c r="L235" s="119"/>
      <c r="M235" s="119"/>
      <c r="N235" s="119"/>
      <c r="V235" s="50"/>
    </row>
    <row r="236" spans="1:22" s="1" customFormat="1" x14ac:dyDescent="0.2">
      <c r="A236" s="118"/>
      <c r="B236" s="118"/>
      <c r="C236" s="72"/>
      <c r="D236" s="72"/>
      <c r="E236" s="72"/>
      <c r="K236" s="119"/>
      <c r="L236" s="119"/>
      <c r="M236" s="119"/>
      <c r="N236" s="119"/>
      <c r="V236" s="50"/>
    </row>
    <row r="237" spans="1:22" s="1" customFormat="1" x14ac:dyDescent="0.2">
      <c r="A237" s="118"/>
      <c r="B237" s="118"/>
      <c r="C237" s="72"/>
      <c r="D237" s="72"/>
      <c r="E237" s="72"/>
      <c r="K237" s="119"/>
      <c r="L237" s="119"/>
      <c r="M237" s="119"/>
      <c r="N237" s="119"/>
      <c r="V237" s="50"/>
    </row>
    <row r="238" spans="1:22" s="1" customFormat="1" x14ac:dyDescent="0.2">
      <c r="A238" s="118"/>
      <c r="B238" s="118"/>
      <c r="C238" s="72"/>
      <c r="D238" s="72"/>
      <c r="E238" s="72"/>
      <c r="K238" s="119"/>
      <c r="L238" s="119"/>
      <c r="M238" s="119"/>
      <c r="N238" s="119"/>
      <c r="V238" s="50"/>
    </row>
    <row r="239" spans="1:22" s="1" customFormat="1" x14ac:dyDescent="0.2">
      <c r="A239" s="118"/>
      <c r="B239" s="118"/>
      <c r="C239" s="72"/>
      <c r="D239" s="72"/>
      <c r="E239" s="72"/>
      <c r="K239" s="119"/>
      <c r="L239" s="119"/>
      <c r="M239" s="119"/>
      <c r="N239" s="119"/>
      <c r="V239" s="50"/>
    </row>
    <row r="240" spans="1:22" s="1" customFormat="1" x14ac:dyDescent="0.2">
      <c r="A240" s="118"/>
      <c r="B240" s="118"/>
      <c r="C240" s="72"/>
      <c r="D240" s="72"/>
      <c r="E240" s="72"/>
      <c r="K240" s="119"/>
      <c r="L240" s="119"/>
      <c r="M240" s="119"/>
      <c r="N240" s="119"/>
      <c r="V240" s="50"/>
    </row>
    <row r="241" spans="1:22" s="1" customFormat="1" x14ac:dyDescent="0.2">
      <c r="A241" s="118"/>
      <c r="B241" s="118"/>
      <c r="C241" s="72"/>
      <c r="D241" s="72"/>
      <c r="E241" s="72"/>
      <c r="K241" s="119"/>
      <c r="L241" s="119"/>
      <c r="M241" s="119"/>
      <c r="N241" s="119"/>
      <c r="V241" s="50"/>
    </row>
    <row r="242" spans="1:22" s="1" customFormat="1" x14ac:dyDescent="0.2">
      <c r="A242" s="118"/>
      <c r="B242" s="118"/>
      <c r="C242" s="72"/>
      <c r="D242" s="72"/>
      <c r="E242" s="72"/>
      <c r="K242" s="119"/>
      <c r="L242" s="119"/>
      <c r="M242" s="119"/>
      <c r="N242" s="119"/>
      <c r="V242" s="50"/>
    </row>
    <row r="243" spans="1:22" s="1" customFormat="1" x14ac:dyDescent="0.2">
      <c r="A243" s="118"/>
      <c r="B243" s="118"/>
      <c r="C243" s="72"/>
      <c r="D243" s="72"/>
      <c r="E243" s="72"/>
      <c r="K243" s="119"/>
      <c r="L243" s="119"/>
      <c r="M243" s="119"/>
      <c r="N243" s="119"/>
      <c r="V243" s="50"/>
    </row>
    <row r="244" spans="1:22" s="1" customFormat="1" x14ac:dyDescent="0.2">
      <c r="A244" s="118"/>
      <c r="B244" s="118"/>
      <c r="C244" s="72"/>
      <c r="D244" s="72"/>
      <c r="E244" s="72"/>
      <c r="K244" s="119"/>
      <c r="L244" s="119"/>
      <c r="M244" s="119"/>
      <c r="N244" s="119"/>
      <c r="V244" s="50"/>
    </row>
    <row r="245" spans="1:22" s="1" customFormat="1" x14ac:dyDescent="0.2">
      <c r="A245" s="118"/>
      <c r="B245" s="118"/>
      <c r="C245" s="72"/>
      <c r="D245" s="72"/>
      <c r="E245" s="72"/>
      <c r="K245" s="119"/>
      <c r="L245" s="119"/>
      <c r="M245" s="119"/>
      <c r="N245" s="119"/>
      <c r="V245" s="50"/>
    </row>
    <row r="246" spans="1:22" s="1" customFormat="1" x14ac:dyDescent="0.2">
      <c r="A246" s="118"/>
      <c r="B246" s="118"/>
      <c r="C246" s="72"/>
      <c r="D246" s="72"/>
      <c r="E246" s="72"/>
      <c r="K246" s="119"/>
      <c r="L246" s="119"/>
      <c r="M246" s="119"/>
      <c r="N246" s="119"/>
      <c r="V246" s="50"/>
    </row>
    <row r="247" spans="1:22" s="1" customFormat="1" x14ac:dyDescent="0.2">
      <c r="A247" s="118"/>
      <c r="B247" s="118"/>
      <c r="C247" s="72"/>
      <c r="D247" s="72"/>
      <c r="E247" s="72"/>
      <c r="K247" s="119"/>
      <c r="L247" s="119"/>
      <c r="M247" s="119"/>
      <c r="N247" s="119"/>
      <c r="V247" s="50"/>
    </row>
    <row r="248" spans="1:22" s="1" customFormat="1" x14ac:dyDescent="0.2">
      <c r="A248" s="118"/>
      <c r="B248" s="118"/>
      <c r="C248" s="72"/>
      <c r="D248" s="72"/>
      <c r="E248" s="72"/>
      <c r="K248" s="119"/>
      <c r="L248" s="119"/>
      <c r="M248" s="119"/>
      <c r="N248" s="119"/>
      <c r="V248" s="50"/>
    </row>
    <row r="249" spans="1:22" s="1" customFormat="1" x14ac:dyDescent="0.2">
      <c r="A249" s="118"/>
      <c r="B249" s="118"/>
      <c r="C249" s="72"/>
      <c r="D249" s="72"/>
      <c r="E249" s="72"/>
      <c r="K249" s="119"/>
      <c r="L249" s="119"/>
      <c r="M249" s="119"/>
      <c r="N249" s="119"/>
      <c r="V249" s="50"/>
    </row>
    <row r="250" spans="1:22" s="1" customFormat="1" x14ac:dyDescent="0.2">
      <c r="A250" s="118"/>
      <c r="B250" s="118"/>
      <c r="C250" s="72"/>
      <c r="D250" s="72"/>
      <c r="E250" s="72"/>
      <c r="K250" s="119"/>
      <c r="L250" s="119"/>
      <c r="M250" s="119"/>
      <c r="N250" s="119"/>
      <c r="V250" s="50"/>
    </row>
    <row r="251" spans="1:22" s="1" customFormat="1" x14ac:dyDescent="0.2">
      <c r="A251" s="118"/>
      <c r="B251" s="118"/>
      <c r="C251" s="72"/>
      <c r="D251" s="72"/>
      <c r="E251" s="72"/>
      <c r="K251" s="119"/>
      <c r="L251" s="119"/>
      <c r="M251" s="119"/>
      <c r="N251" s="119"/>
      <c r="V251" s="50"/>
    </row>
    <row r="252" spans="1:22" s="1" customFormat="1" x14ac:dyDescent="0.2">
      <c r="A252" s="118"/>
      <c r="B252" s="118"/>
      <c r="C252" s="72"/>
      <c r="D252" s="72"/>
      <c r="E252" s="72"/>
      <c r="K252" s="119"/>
      <c r="L252" s="119"/>
      <c r="M252" s="119"/>
      <c r="N252" s="119"/>
      <c r="V252" s="50"/>
    </row>
    <row r="253" spans="1:22" s="1" customFormat="1" x14ac:dyDescent="0.2">
      <c r="A253" s="118"/>
      <c r="B253" s="118"/>
      <c r="C253" s="72"/>
      <c r="D253" s="72"/>
      <c r="E253" s="72"/>
      <c r="K253" s="119"/>
      <c r="L253" s="119"/>
      <c r="M253" s="119"/>
      <c r="N253" s="119"/>
      <c r="V253" s="50"/>
    </row>
    <row r="254" spans="1:22" s="1" customFormat="1" x14ac:dyDescent="0.2">
      <c r="A254" s="118"/>
      <c r="B254" s="118"/>
      <c r="C254" s="72"/>
      <c r="D254" s="72"/>
      <c r="E254" s="72"/>
      <c r="K254" s="119"/>
      <c r="L254" s="119"/>
      <c r="M254" s="119"/>
      <c r="N254" s="119"/>
      <c r="V254" s="50"/>
    </row>
    <row r="255" spans="1:22" s="1" customFormat="1" x14ac:dyDescent="0.2">
      <c r="A255" s="118"/>
      <c r="B255" s="118"/>
      <c r="C255" s="72"/>
      <c r="D255" s="72"/>
      <c r="E255" s="72"/>
      <c r="K255" s="119"/>
      <c r="L255" s="119"/>
      <c r="M255" s="119"/>
      <c r="N255" s="119"/>
      <c r="V255" s="50"/>
    </row>
    <row r="256" spans="1:22" s="1" customFormat="1" x14ac:dyDescent="0.2">
      <c r="A256" s="118"/>
      <c r="B256" s="118"/>
      <c r="C256" s="72"/>
      <c r="D256" s="72"/>
      <c r="E256" s="72"/>
      <c r="K256" s="119"/>
      <c r="L256" s="119"/>
      <c r="M256" s="119"/>
      <c r="N256" s="119"/>
      <c r="V256" s="50"/>
    </row>
    <row r="257" spans="1:26" s="1" customFormat="1" x14ac:dyDescent="0.2">
      <c r="A257" s="118"/>
      <c r="B257" s="118"/>
      <c r="C257" s="72"/>
      <c r="D257" s="72"/>
      <c r="E257" s="72"/>
      <c r="K257" s="119"/>
      <c r="L257" s="119"/>
      <c r="M257" s="119"/>
      <c r="N257" s="119"/>
      <c r="V257" s="50"/>
    </row>
    <row r="258" spans="1:26" s="1" customFormat="1" x14ac:dyDescent="0.2">
      <c r="A258" s="118"/>
      <c r="B258" s="118"/>
      <c r="C258" s="72"/>
      <c r="D258" s="72"/>
      <c r="E258" s="72"/>
      <c r="K258" s="119"/>
      <c r="L258" s="119"/>
      <c r="M258" s="119"/>
      <c r="N258" s="119"/>
      <c r="V258" s="50"/>
    </row>
    <row r="259" spans="1:26" s="1" customFormat="1" x14ac:dyDescent="0.2">
      <c r="A259" s="118"/>
      <c r="B259" s="118"/>
      <c r="C259" s="72"/>
      <c r="D259" s="72"/>
      <c r="E259" s="72"/>
      <c r="K259" s="119"/>
      <c r="L259" s="119"/>
      <c r="M259" s="119"/>
      <c r="N259" s="119"/>
      <c r="V259" s="50"/>
    </row>
    <row r="260" spans="1:26" s="1" customFormat="1" x14ac:dyDescent="0.2">
      <c r="A260" s="118"/>
      <c r="B260" s="118"/>
      <c r="C260" s="72"/>
      <c r="D260" s="72"/>
      <c r="E260" s="72"/>
      <c r="K260" s="119"/>
      <c r="L260" s="119"/>
      <c r="M260" s="119"/>
      <c r="N260" s="119"/>
      <c r="V260" s="50"/>
    </row>
    <row r="261" spans="1:26" s="1" customFormat="1" x14ac:dyDescent="0.2">
      <c r="A261" s="7"/>
      <c r="B261" s="7"/>
      <c r="C261" s="8"/>
      <c r="D261" s="8"/>
      <c r="E261" s="8"/>
      <c r="F261" s="3"/>
      <c r="G261" s="3"/>
      <c r="H261" s="3"/>
      <c r="I261" s="3"/>
      <c r="J261" s="3"/>
      <c r="K261" s="27"/>
      <c r="L261" s="27"/>
      <c r="M261" s="27"/>
      <c r="N261" s="27"/>
      <c r="V261" s="50"/>
    </row>
    <row r="262" spans="1:26" s="1" customFormat="1" x14ac:dyDescent="0.2">
      <c r="A262" s="7"/>
      <c r="B262" s="7"/>
      <c r="C262" s="8"/>
      <c r="D262" s="8"/>
      <c r="E262" s="8"/>
      <c r="F262" s="3"/>
      <c r="G262" s="3"/>
      <c r="H262" s="3"/>
      <c r="I262" s="3"/>
      <c r="J262" s="3"/>
      <c r="K262" s="27"/>
      <c r="L262" s="27"/>
      <c r="M262" s="27"/>
      <c r="N262" s="27"/>
      <c r="V262" s="50"/>
    </row>
    <row r="263" spans="1:26" s="1" customFormat="1" x14ac:dyDescent="0.2">
      <c r="A263" s="7"/>
      <c r="B263" s="7"/>
      <c r="C263" s="8"/>
      <c r="D263" s="8"/>
      <c r="E263" s="8"/>
      <c r="F263" s="3"/>
      <c r="G263" s="3"/>
      <c r="H263" s="3"/>
      <c r="I263" s="3"/>
      <c r="J263" s="3"/>
      <c r="K263" s="27"/>
      <c r="L263" s="27"/>
      <c r="M263" s="27"/>
      <c r="N263" s="27"/>
      <c r="V263" s="50"/>
    </row>
    <row r="264" spans="1:26" s="1" customFormat="1" x14ac:dyDescent="0.2">
      <c r="A264" s="7"/>
      <c r="B264" s="7"/>
      <c r="C264" s="8"/>
      <c r="D264" s="8"/>
      <c r="E264" s="8"/>
      <c r="F264" s="3"/>
      <c r="G264" s="3"/>
      <c r="H264" s="3"/>
      <c r="I264" s="3"/>
      <c r="J264" s="3"/>
      <c r="K264" s="27"/>
      <c r="L264" s="27"/>
      <c r="M264" s="27"/>
      <c r="N264" s="27"/>
      <c r="V264" s="50"/>
    </row>
    <row r="265" spans="1:26" s="1" customFormat="1" x14ac:dyDescent="0.2">
      <c r="A265" s="7"/>
      <c r="B265" s="7"/>
      <c r="C265" s="8"/>
      <c r="D265" s="8"/>
      <c r="E265" s="8"/>
      <c r="F265" s="3"/>
      <c r="G265" s="3"/>
      <c r="H265" s="3"/>
      <c r="I265" s="3"/>
      <c r="J265" s="3"/>
      <c r="K265" s="27"/>
      <c r="L265" s="27"/>
      <c r="M265" s="27"/>
      <c r="N265" s="27"/>
      <c r="V265" s="50"/>
    </row>
    <row r="266" spans="1:26" s="1" customFormat="1" x14ac:dyDescent="0.2">
      <c r="A266" s="7"/>
      <c r="B266" s="7"/>
      <c r="C266" s="8"/>
      <c r="D266" s="8"/>
      <c r="E266" s="8"/>
      <c r="F266" s="3"/>
      <c r="G266" s="3"/>
      <c r="H266" s="3"/>
      <c r="I266" s="3"/>
      <c r="J266" s="3"/>
      <c r="K266" s="27"/>
      <c r="L266" s="27"/>
      <c r="M266" s="27"/>
      <c r="N266" s="27"/>
      <c r="V266" s="50"/>
    </row>
    <row r="267" spans="1:26" s="1" customFormat="1" x14ac:dyDescent="0.2">
      <c r="A267" s="7"/>
      <c r="B267" s="7"/>
      <c r="C267" s="8"/>
      <c r="D267" s="8"/>
      <c r="E267" s="8"/>
      <c r="F267" s="3"/>
      <c r="G267" s="3"/>
      <c r="H267" s="3"/>
      <c r="I267" s="3"/>
      <c r="J267" s="3"/>
      <c r="K267" s="27"/>
      <c r="L267" s="27"/>
      <c r="M267" s="27"/>
      <c r="N267" s="27"/>
      <c r="Q267" s="42"/>
      <c r="R267" s="42"/>
      <c r="S267" s="42"/>
      <c r="T267" s="42"/>
      <c r="U267" s="42"/>
      <c r="V267" s="46"/>
      <c r="W267" s="45"/>
      <c r="X267" s="45"/>
      <c r="Y267" s="3"/>
      <c r="Z267" s="3"/>
    </row>
    <row r="268" spans="1:26" s="1" customFormat="1" x14ac:dyDescent="0.2">
      <c r="A268" s="7"/>
      <c r="B268" s="7"/>
      <c r="C268" s="8"/>
      <c r="D268" s="8"/>
      <c r="E268" s="8"/>
      <c r="F268" s="3"/>
      <c r="G268" s="3"/>
      <c r="H268" s="3"/>
      <c r="I268" s="3"/>
      <c r="J268" s="3"/>
      <c r="K268" s="27"/>
      <c r="L268" s="27"/>
      <c r="M268" s="27"/>
      <c r="N268" s="27"/>
      <c r="Q268" s="42"/>
      <c r="R268" s="42"/>
      <c r="S268" s="42"/>
      <c r="T268" s="42"/>
      <c r="U268" s="42"/>
      <c r="V268" s="46"/>
      <c r="W268" s="45"/>
      <c r="X268" s="45"/>
      <c r="Y268" s="3"/>
      <c r="Z268" s="3"/>
    </row>
    <row r="269" spans="1:26" s="1" customFormat="1" x14ac:dyDescent="0.2">
      <c r="A269" s="7"/>
      <c r="B269" s="7"/>
      <c r="C269" s="8"/>
      <c r="D269" s="8"/>
      <c r="E269" s="8"/>
      <c r="F269" s="3"/>
      <c r="G269" s="3"/>
      <c r="H269" s="3"/>
      <c r="I269" s="3"/>
      <c r="J269" s="3"/>
      <c r="K269" s="27"/>
      <c r="L269" s="27"/>
      <c r="M269" s="27"/>
      <c r="N269" s="27"/>
      <c r="P269" s="42"/>
      <c r="Q269" s="42"/>
      <c r="R269" s="42"/>
      <c r="S269" s="42"/>
      <c r="T269" s="42"/>
      <c r="U269" s="42"/>
      <c r="V269" s="46"/>
      <c r="W269" s="45"/>
      <c r="X269" s="45"/>
      <c r="Y269" s="3"/>
      <c r="Z269" s="3"/>
    </row>
    <row r="270" spans="1:26" s="1" customFormat="1" x14ac:dyDescent="0.2">
      <c r="A270" s="7"/>
      <c r="B270" s="7"/>
      <c r="C270" s="8"/>
      <c r="D270" s="8"/>
      <c r="E270" s="8"/>
      <c r="F270" s="3"/>
      <c r="G270" s="3"/>
      <c r="H270" s="3"/>
      <c r="I270" s="3"/>
      <c r="J270" s="3"/>
      <c r="K270" s="27"/>
      <c r="L270" s="27"/>
      <c r="M270" s="27"/>
      <c r="N270" s="27"/>
      <c r="P270" s="42"/>
      <c r="Q270" s="42"/>
      <c r="R270" s="42"/>
      <c r="S270" s="42"/>
      <c r="T270" s="42"/>
      <c r="U270" s="42"/>
      <c r="V270" s="46"/>
      <c r="W270" s="45"/>
      <c r="X270" s="45"/>
      <c r="Y270" s="3"/>
      <c r="Z270" s="3"/>
    </row>
    <row r="271" spans="1:26" s="1" customFormat="1" x14ac:dyDescent="0.2">
      <c r="A271" s="7"/>
      <c r="B271" s="7"/>
      <c r="C271" s="8"/>
      <c r="D271" s="8"/>
      <c r="E271" s="8"/>
      <c r="F271" s="3"/>
      <c r="G271" s="3"/>
      <c r="H271" s="3"/>
      <c r="I271" s="3"/>
      <c r="J271" s="3"/>
      <c r="K271" s="27"/>
      <c r="L271" s="27"/>
      <c r="M271" s="27"/>
      <c r="N271" s="27"/>
      <c r="P271" s="42"/>
      <c r="Q271" s="42"/>
      <c r="R271" s="42"/>
      <c r="S271" s="42"/>
      <c r="T271" s="42"/>
      <c r="U271" s="42"/>
      <c r="V271" s="46"/>
      <c r="W271" s="45"/>
      <c r="X271" s="45"/>
      <c r="Y271" s="3"/>
      <c r="Z271" s="3"/>
    </row>
    <row r="272" spans="1:26" s="1" customFormat="1" x14ac:dyDescent="0.2">
      <c r="A272" s="7"/>
      <c r="B272" s="7"/>
      <c r="C272" s="8"/>
      <c r="D272" s="8"/>
      <c r="E272" s="8"/>
      <c r="F272" s="3"/>
      <c r="G272" s="3"/>
      <c r="H272" s="3"/>
      <c r="I272" s="3"/>
      <c r="J272" s="3"/>
      <c r="K272" s="27"/>
      <c r="L272" s="27"/>
      <c r="M272" s="27"/>
      <c r="N272" s="27"/>
      <c r="P272" s="42"/>
      <c r="Q272" s="42"/>
      <c r="R272" s="42"/>
      <c r="S272" s="42"/>
      <c r="T272" s="42"/>
      <c r="U272" s="42"/>
      <c r="V272" s="46"/>
      <c r="W272" s="45"/>
      <c r="X272" s="45"/>
      <c r="Y272" s="3"/>
      <c r="Z272" s="3"/>
    </row>
    <row r="273" spans="1:5" x14ac:dyDescent="0.2">
      <c r="A273" s="7"/>
      <c r="B273" s="7"/>
      <c r="C273" s="8"/>
      <c r="D273" s="8"/>
      <c r="E273" s="8"/>
    </row>
    <row r="274" spans="1:5" x14ac:dyDescent="0.2">
      <c r="A274" s="7"/>
      <c r="B274" s="7"/>
      <c r="C274" s="8"/>
      <c r="D274" s="8"/>
      <c r="E274" s="8"/>
    </row>
    <row r="275" spans="1:5" x14ac:dyDescent="0.2">
      <c r="A275" s="7"/>
      <c r="B275" s="7"/>
      <c r="C275" s="8"/>
      <c r="D275" s="8"/>
      <c r="E275" s="8"/>
    </row>
    <row r="276" spans="1:5" x14ac:dyDescent="0.2">
      <c r="A276" s="7"/>
      <c r="B276" s="7"/>
      <c r="C276" s="8"/>
      <c r="D276" s="8"/>
      <c r="E276" s="8"/>
    </row>
    <row r="277" spans="1:5" x14ac:dyDescent="0.2">
      <c r="A277" s="7"/>
      <c r="B277" s="7"/>
      <c r="C277" s="8"/>
      <c r="D277" s="8"/>
      <c r="E277" s="8"/>
    </row>
    <row r="278" spans="1:5" x14ac:dyDescent="0.2">
      <c r="A278" s="7"/>
      <c r="B278" s="7"/>
      <c r="C278" s="8"/>
      <c r="D278" s="8"/>
      <c r="E278" s="8"/>
    </row>
    <row r="279" spans="1:5" x14ac:dyDescent="0.2">
      <c r="A279" s="7"/>
      <c r="B279" s="7"/>
      <c r="C279" s="8"/>
      <c r="D279" s="8"/>
      <c r="E279" s="8"/>
    </row>
    <row r="280" spans="1:5" x14ac:dyDescent="0.2">
      <c r="A280" s="7"/>
      <c r="B280" s="7"/>
      <c r="C280" s="8"/>
      <c r="D280" s="8"/>
      <c r="E280" s="8"/>
    </row>
    <row r="281" spans="1:5" x14ac:dyDescent="0.2">
      <c r="A281" s="7"/>
      <c r="B281" s="7"/>
      <c r="C281" s="8"/>
      <c r="D281" s="8"/>
      <c r="E281" s="8"/>
    </row>
    <row r="282" spans="1:5" x14ac:dyDescent="0.2">
      <c r="A282" s="7"/>
      <c r="B282" s="7"/>
      <c r="C282" s="8"/>
      <c r="D282" s="8"/>
      <c r="E282" s="8"/>
    </row>
    <row r="283" spans="1:5" x14ac:dyDescent="0.2">
      <c r="A283" s="7"/>
      <c r="B283" s="7"/>
      <c r="C283" s="8"/>
      <c r="D283" s="8"/>
      <c r="E283" s="8"/>
    </row>
    <row r="284" spans="1:5" x14ac:dyDescent="0.2">
      <c r="A284" s="7"/>
      <c r="B284" s="7"/>
      <c r="C284" s="8"/>
      <c r="D284" s="8"/>
      <c r="E284" s="8"/>
    </row>
    <row r="285" spans="1:5" x14ac:dyDescent="0.2">
      <c r="A285" s="7"/>
      <c r="B285" s="7"/>
      <c r="C285" s="8"/>
      <c r="D285" s="8"/>
      <c r="E285" s="8"/>
    </row>
    <row r="286" spans="1:5" x14ac:dyDescent="0.2">
      <c r="A286" s="7"/>
      <c r="B286" s="7"/>
      <c r="C286" s="8"/>
      <c r="D286" s="8"/>
      <c r="E286" s="8"/>
    </row>
    <row r="287" spans="1:5" x14ac:dyDescent="0.2">
      <c r="A287" s="7"/>
      <c r="B287" s="7"/>
      <c r="C287" s="8"/>
      <c r="D287" s="8"/>
      <c r="E287" s="8"/>
    </row>
    <row r="288" spans="1:5" x14ac:dyDescent="0.2">
      <c r="A288" s="7"/>
      <c r="B288" s="7"/>
      <c r="C288" s="8"/>
      <c r="D288" s="8"/>
      <c r="E288" s="8"/>
    </row>
    <row r="289" spans="1:5" x14ac:dyDescent="0.2">
      <c r="A289" s="7"/>
      <c r="B289" s="7"/>
      <c r="C289" s="8"/>
      <c r="D289" s="8"/>
      <c r="E289" s="8"/>
    </row>
    <row r="290" spans="1:5" x14ac:dyDescent="0.2">
      <c r="A290" s="7"/>
      <c r="B290" s="7"/>
      <c r="C290" s="8"/>
      <c r="D290" s="8"/>
      <c r="E290" s="8"/>
    </row>
    <row r="291" spans="1:5" x14ac:dyDescent="0.2">
      <c r="A291" s="7"/>
      <c r="B291" s="7"/>
      <c r="C291" s="8"/>
      <c r="D291" s="8"/>
      <c r="E291" s="8"/>
    </row>
    <row r="292" spans="1:5" x14ac:dyDescent="0.2">
      <c r="A292" s="7"/>
      <c r="B292" s="7"/>
      <c r="C292" s="8"/>
      <c r="D292" s="8"/>
      <c r="E292" s="8"/>
    </row>
    <row r="293" spans="1:5" x14ac:dyDescent="0.2">
      <c r="A293" s="7"/>
      <c r="B293" s="7"/>
      <c r="C293" s="8"/>
      <c r="D293" s="8"/>
      <c r="E293" s="8"/>
    </row>
    <row r="294" spans="1:5" x14ac:dyDescent="0.2">
      <c r="A294" s="7"/>
      <c r="B294" s="7"/>
      <c r="C294" s="8"/>
      <c r="D294" s="8"/>
      <c r="E294" s="8"/>
    </row>
    <row r="295" spans="1:5" x14ac:dyDescent="0.2">
      <c r="A295" s="7"/>
      <c r="B295" s="7"/>
      <c r="C295" s="8"/>
      <c r="D295" s="8"/>
      <c r="E295" s="8"/>
    </row>
    <row r="296" spans="1:5" x14ac:dyDescent="0.2">
      <c r="A296" s="7"/>
      <c r="B296" s="7"/>
      <c r="C296" s="8"/>
      <c r="D296" s="8"/>
      <c r="E296" s="8"/>
    </row>
    <row r="297" spans="1:5" x14ac:dyDescent="0.2">
      <c r="A297" s="7"/>
      <c r="B297" s="7"/>
      <c r="C297" s="8"/>
      <c r="D297" s="8"/>
      <c r="E297" s="8"/>
    </row>
    <row r="298" spans="1:5" x14ac:dyDescent="0.2">
      <c r="A298" s="7"/>
      <c r="B298" s="7"/>
      <c r="C298" s="8"/>
      <c r="D298" s="8"/>
      <c r="E298" s="8"/>
    </row>
    <row r="299" spans="1:5" x14ac:dyDescent="0.2">
      <c r="A299" s="7"/>
      <c r="B299" s="7"/>
      <c r="C299" s="8"/>
      <c r="D299" s="8"/>
      <c r="E299" s="8"/>
    </row>
    <row r="300" spans="1:5" x14ac:dyDescent="0.2">
      <c r="A300" s="7"/>
      <c r="B300" s="7"/>
      <c r="C300" s="8"/>
      <c r="D300" s="8"/>
      <c r="E300" s="8"/>
    </row>
    <row r="301" spans="1:5" x14ac:dyDescent="0.2">
      <c r="A301" s="7"/>
      <c r="B301" s="7"/>
      <c r="C301" s="8"/>
      <c r="D301" s="8"/>
      <c r="E301" s="8"/>
    </row>
    <row r="302" spans="1:5" x14ac:dyDescent="0.2">
      <c r="A302" s="7"/>
      <c r="B302" s="7"/>
      <c r="C302" s="8"/>
      <c r="D302" s="8"/>
      <c r="E302" s="8"/>
    </row>
    <row r="303" spans="1:5" x14ac:dyDescent="0.2">
      <c r="A303" s="7"/>
      <c r="B303" s="7"/>
      <c r="C303" s="8"/>
      <c r="D303" s="8"/>
      <c r="E303" s="8"/>
    </row>
    <row r="304" spans="1:5" x14ac:dyDescent="0.2">
      <c r="A304" s="7"/>
      <c r="B304" s="7"/>
      <c r="C304" s="8"/>
      <c r="D304" s="8"/>
      <c r="E304" s="8"/>
    </row>
    <row r="305" spans="1:5" x14ac:dyDescent="0.2">
      <c r="A305" s="7"/>
      <c r="B305" s="7"/>
      <c r="C305" s="8"/>
      <c r="D305" s="8"/>
      <c r="E305" s="8"/>
    </row>
    <row r="306" spans="1:5" x14ac:dyDescent="0.2">
      <c r="A306" s="7"/>
      <c r="B306" s="7"/>
      <c r="C306" s="8"/>
      <c r="D306" s="8"/>
      <c r="E306" s="8"/>
    </row>
    <row r="307" spans="1:5" x14ac:dyDescent="0.2">
      <c r="A307" s="7"/>
      <c r="B307" s="7"/>
      <c r="C307" s="8"/>
      <c r="D307" s="8"/>
      <c r="E307" s="8"/>
    </row>
    <row r="308" spans="1:5" x14ac:dyDescent="0.2">
      <c r="A308" s="7"/>
      <c r="B308" s="7"/>
      <c r="C308" s="8"/>
      <c r="D308" s="8"/>
      <c r="E308" s="8"/>
    </row>
    <row r="309" spans="1:5" x14ac:dyDescent="0.2">
      <c r="A309" s="7"/>
      <c r="B309" s="7"/>
      <c r="C309" s="8"/>
      <c r="D309" s="8"/>
      <c r="E309" s="8"/>
    </row>
    <row r="310" spans="1:5" x14ac:dyDescent="0.2">
      <c r="A310" s="7"/>
      <c r="B310" s="7"/>
      <c r="C310" s="8"/>
      <c r="D310" s="8"/>
      <c r="E310" s="8"/>
    </row>
    <row r="311" spans="1:5" x14ac:dyDescent="0.2">
      <c r="A311" s="7"/>
      <c r="B311" s="7"/>
      <c r="C311" s="8"/>
      <c r="D311" s="8"/>
      <c r="E311" s="8"/>
    </row>
    <row r="312" spans="1:5" x14ac:dyDescent="0.2">
      <c r="A312" s="7"/>
      <c r="B312" s="7"/>
      <c r="C312" s="8"/>
      <c r="D312" s="8"/>
      <c r="E312" s="8"/>
    </row>
    <row r="313" spans="1:5" x14ac:dyDescent="0.2">
      <c r="A313" s="7"/>
      <c r="B313" s="7"/>
      <c r="C313" s="8"/>
      <c r="D313" s="8"/>
      <c r="E313" s="8"/>
    </row>
    <row r="314" spans="1:5" x14ac:dyDescent="0.2">
      <c r="A314" s="7"/>
      <c r="B314" s="7"/>
      <c r="C314" s="8"/>
      <c r="D314" s="8"/>
      <c r="E314" s="8"/>
    </row>
    <row r="315" spans="1:5" x14ac:dyDescent="0.2">
      <c r="A315" s="7"/>
      <c r="B315" s="7"/>
      <c r="C315" s="8"/>
      <c r="D315" s="8"/>
      <c r="E315" s="8"/>
    </row>
    <row r="316" spans="1:5" x14ac:dyDescent="0.2">
      <c r="A316" s="7"/>
      <c r="B316" s="7"/>
      <c r="C316" s="8"/>
      <c r="D316" s="8"/>
      <c r="E316" s="8"/>
    </row>
    <row r="317" spans="1:5" x14ac:dyDescent="0.2">
      <c r="A317" s="7"/>
      <c r="B317" s="7"/>
      <c r="C317" s="8"/>
      <c r="D317" s="8"/>
      <c r="E317" s="8"/>
    </row>
    <row r="318" spans="1:5" x14ac:dyDescent="0.2">
      <c r="A318" s="7"/>
      <c r="B318" s="7"/>
      <c r="C318" s="8"/>
      <c r="D318" s="8"/>
      <c r="E318" s="8"/>
    </row>
    <row r="319" spans="1:5" x14ac:dyDescent="0.2">
      <c r="A319" s="7"/>
      <c r="B319" s="7"/>
      <c r="C319" s="8"/>
      <c r="D319" s="8"/>
      <c r="E319" s="8"/>
    </row>
    <row r="320" spans="1:5" x14ac:dyDescent="0.2">
      <c r="A320" s="7"/>
      <c r="B320" s="7"/>
      <c r="C320" s="8"/>
      <c r="D320" s="8"/>
      <c r="E320" s="8"/>
    </row>
    <row r="321" spans="1:5" x14ac:dyDescent="0.2">
      <c r="A321" s="7"/>
      <c r="B321" s="7"/>
      <c r="C321" s="8"/>
      <c r="D321" s="8"/>
      <c r="E321" s="8"/>
    </row>
    <row r="322" spans="1:5" x14ac:dyDescent="0.2">
      <c r="A322" s="7"/>
      <c r="B322" s="7"/>
      <c r="C322" s="8"/>
      <c r="D322" s="8"/>
      <c r="E322" s="8"/>
    </row>
    <row r="323" spans="1:5" x14ac:dyDescent="0.2">
      <c r="A323" s="7"/>
      <c r="B323" s="7"/>
      <c r="C323" s="8"/>
      <c r="D323" s="8"/>
      <c r="E323" s="8"/>
    </row>
    <row r="324" spans="1:5" x14ac:dyDescent="0.2">
      <c r="A324" s="7"/>
      <c r="B324" s="7"/>
      <c r="C324" s="8"/>
      <c r="D324" s="8"/>
      <c r="E324" s="8"/>
    </row>
    <row r="325" spans="1:5" x14ac:dyDescent="0.2">
      <c r="A325" s="7"/>
      <c r="B325" s="7"/>
      <c r="C325" s="8"/>
      <c r="D325" s="8"/>
      <c r="E325" s="8"/>
    </row>
    <row r="326" spans="1:5" x14ac:dyDescent="0.2">
      <c r="A326" s="7"/>
      <c r="B326" s="7"/>
      <c r="C326" s="8"/>
      <c r="D326" s="8"/>
      <c r="E326" s="8"/>
    </row>
    <row r="327" spans="1:5" x14ac:dyDescent="0.2">
      <c r="A327" s="7"/>
      <c r="B327" s="7"/>
      <c r="C327" s="8"/>
      <c r="D327" s="8"/>
      <c r="E327" s="8"/>
    </row>
    <row r="328" spans="1:5" x14ac:dyDescent="0.2">
      <c r="A328" s="7"/>
      <c r="B328" s="7"/>
      <c r="C328" s="8"/>
      <c r="D328" s="8"/>
      <c r="E328" s="8"/>
    </row>
    <row r="329" spans="1:5" x14ac:dyDescent="0.2">
      <c r="A329" s="7"/>
      <c r="B329" s="7"/>
      <c r="C329" s="8"/>
      <c r="D329" s="8"/>
      <c r="E329" s="8"/>
    </row>
    <row r="330" spans="1:5" x14ac:dyDescent="0.2">
      <c r="A330" s="7"/>
      <c r="B330" s="7"/>
      <c r="C330" s="8"/>
      <c r="D330" s="8"/>
      <c r="E330" s="8"/>
    </row>
    <row r="331" spans="1:5" x14ac:dyDescent="0.2">
      <c r="A331" s="7"/>
      <c r="B331" s="7"/>
      <c r="C331" s="8"/>
      <c r="D331" s="8"/>
      <c r="E331" s="8"/>
    </row>
    <row r="332" spans="1:5" x14ac:dyDescent="0.2">
      <c r="A332" s="7"/>
      <c r="B332" s="7"/>
      <c r="C332" s="8"/>
      <c r="D332" s="8"/>
      <c r="E332" s="8"/>
    </row>
    <row r="333" spans="1:5" x14ac:dyDescent="0.2">
      <c r="A333" s="7"/>
      <c r="B333" s="7"/>
      <c r="C333" s="8"/>
      <c r="D333" s="8"/>
      <c r="E333" s="8"/>
    </row>
    <row r="334" spans="1:5" x14ac:dyDescent="0.2">
      <c r="A334" s="7"/>
      <c r="B334" s="7"/>
      <c r="C334" s="8"/>
      <c r="D334" s="8"/>
      <c r="E334" s="8"/>
    </row>
    <row r="335" spans="1:5" x14ac:dyDescent="0.2">
      <c r="A335" s="7"/>
      <c r="B335" s="7"/>
      <c r="C335" s="8"/>
      <c r="D335" s="8"/>
      <c r="E335" s="8"/>
    </row>
    <row r="336" spans="1:5" x14ac:dyDescent="0.2">
      <c r="A336" s="7"/>
      <c r="B336" s="7"/>
      <c r="C336" s="8"/>
      <c r="D336" s="8"/>
      <c r="E336" s="8"/>
    </row>
    <row r="337" spans="1:5" x14ac:dyDescent="0.2">
      <c r="A337" s="7"/>
      <c r="B337" s="7"/>
      <c r="C337" s="8"/>
      <c r="D337" s="8"/>
      <c r="E337" s="8"/>
    </row>
    <row r="338" spans="1:5" x14ac:dyDescent="0.2">
      <c r="A338" s="7"/>
      <c r="B338" s="7"/>
      <c r="C338" s="8"/>
      <c r="D338" s="8"/>
      <c r="E338" s="8"/>
    </row>
    <row r="339" spans="1:5" x14ac:dyDescent="0.2">
      <c r="A339" s="7"/>
      <c r="B339" s="7"/>
      <c r="C339" s="8"/>
      <c r="D339" s="8"/>
      <c r="E339" s="8"/>
    </row>
    <row r="340" spans="1:5" x14ac:dyDescent="0.2">
      <c r="A340" s="7"/>
      <c r="B340" s="7"/>
      <c r="C340" s="8"/>
      <c r="D340" s="8"/>
      <c r="E340" s="8"/>
    </row>
    <row r="341" spans="1:5" x14ac:dyDescent="0.2">
      <c r="A341" s="7"/>
      <c r="B341" s="7"/>
      <c r="C341" s="8"/>
      <c r="D341" s="8"/>
      <c r="E341" s="8"/>
    </row>
    <row r="342" spans="1:5" x14ac:dyDescent="0.2">
      <c r="A342" s="7"/>
      <c r="B342" s="7"/>
      <c r="C342" s="8"/>
      <c r="D342" s="8"/>
      <c r="E342" s="8"/>
    </row>
    <row r="343" spans="1:5" x14ac:dyDescent="0.2">
      <c r="A343" s="7"/>
      <c r="B343" s="7"/>
      <c r="C343" s="8"/>
      <c r="D343" s="8"/>
      <c r="E343" s="8"/>
    </row>
    <row r="344" spans="1:5" x14ac:dyDescent="0.2">
      <c r="A344" s="7"/>
      <c r="B344" s="7"/>
      <c r="C344" s="8"/>
      <c r="D344" s="8"/>
      <c r="E344" s="8"/>
    </row>
    <row r="345" spans="1:5" x14ac:dyDescent="0.2">
      <c r="A345" s="7"/>
      <c r="B345" s="7"/>
      <c r="C345" s="8"/>
      <c r="D345" s="8"/>
      <c r="E345" s="8"/>
    </row>
    <row r="346" spans="1:5" x14ac:dyDescent="0.2">
      <c r="A346" s="7"/>
      <c r="B346" s="7"/>
      <c r="C346" s="8"/>
      <c r="D346" s="8"/>
      <c r="E346" s="8"/>
    </row>
    <row r="347" spans="1:5" x14ac:dyDescent="0.2">
      <c r="A347" s="7"/>
      <c r="B347" s="7"/>
      <c r="C347" s="8"/>
      <c r="D347" s="8"/>
      <c r="E347" s="8"/>
    </row>
    <row r="348" spans="1:5" x14ac:dyDescent="0.2">
      <c r="A348" s="7"/>
      <c r="B348" s="7"/>
      <c r="C348" s="8"/>
      <c r="D348" s="8"/>
      <c r="E348" s="8"/>
    </row>
    <row r="349" spans="1:5" x14ac:dyDescent="0.2">
      <c r="A349" s="7"/>
      <c r="B349" s="7"/>
      <c r="C349" s="8"/>
      <c r="D349" s="8"/>
      <c r="E349" s="8"/>
    </row>
    <row r="350" spans="1:5" x14ac:dyDescent="0.2">
      <c r="A350" s="7"/>
      <c r="B350" s="7"/>
      <c r="C350" s="8"/>
      <c r="D350" s="8"/>
      <c r="E350" s="8"/>
    </row>
    <row r="351" spans="1:5" x14ac:dyDescent="0.2">
      <c r="A351" s="7"/>
      <c r="B351" s="7"/>
      <c r="C351" s="8"/>
      <c r="D351" s="8"/>
      <c r="E351" s="8"/>
    </row>
    <row r="352" spans="1:5" x14ac:dyDescent="0.2">
      <c r="A352" s="7"/>
      <c r="B352" s="7"/>
      <c r="C352" s="8"/>
      <c r="D352" s="8"/>
      <c r="E352" s="8"/>
    </row>
    <row r="353" spans="1:5" x14ac:dyDescent="0.2">
      <c r="A353" s="7"/>
      <c r="B353" s="7"/>
      <c r="C353" s="8"/>
      <c r="D353" s="8"/>
      <c r="E353" s="8"/>
    </row>
    <row r="354" spans="1:5" x14ac:dyDescent="0.2">
      <c r="A354" s="7"/>
      <c r="B354" s="7"/>
      <c r="C354" s="8"/>
      <c r="D354" s="8"/>
      <c r="E354" s="8"/>
    </row>
    <row r="355" spans="1:5" x14ac:dyDescent="0.2">
      <c r="A355" s="7"/>
      <c r="B355" s="7"/>
      <c r="C355" s="8"/>
      <c r="D355" s="8"/>
      <c r="E355" s="8"/>
    </row>
    <row r="356" spans="1:5" x14ac:dyDescent="0.2">
      <c r="A356" s="7"/>
      <c r="B356" s="7"/>
      <c r="C356" s="8"/>
      <c r="D356" s="8"/>
      <c r="E356" s="8"/>
    </row>
    <row r="357" spans="1:5" x14ac:dyDescent="0.2">
      <c r="A357" s="7"/>
      <c r="B357" s="7"/>
      <c r="C357" s="8"/>
      <c r="D357" s="8"/>
      <c r="E357" s="8"/>
    </row>
    <row r="358" spans="1:5" x14ac:dyDescent="0.2">
      <c r="A358" s="7"/>
      <c r="B358" s="7"/>
      <c r="C358" s="8"/>
      <c r="D358" s="8"/>
      <c r="E358" s="8"/>
    </row>
    <row r="359" spans="1:5" x14ac:dyDescent="0.2">
      <c r="A359" s="7"/>
      <c r="B359" s="7"/>
      <c r="C359" s="8"/>
      <c r="D359" s="8"/>
      <c r="E359" s="8"/>
    </row>
    <row r="360" spans="1:5" x14ac:dyDescent="0.2">
      <c r="A360" s="7"/>
      <c r="B360" s="7"/>
      <c r="C360" s="8"/>
      <c r="D360" s="8"/>
      <c r="E360" s="8"/>
    </row>
    <row r="361" spans="1:5" x14ac:dyDescent="0.2">
      <c r="A361" s="7"/>
      <c r="B361" s="7"/>
      <c r="C361" s="8"/>
      <c r="D361" s="8"/>
      <c r="E361" s="8"/>
    </row>
    <row r="362" spans="1:5" x14ac:dyDescent="0.2">
      <c r="A362" s="7"/>
      <c r="B362" s="7"/>
      <c r="C362" s="8"/>
      <c r="D362" s="8"/>
      <c r="E362" s="8"/>
    </row>
    <row r="363" spans="1:5" x14ac:dyDescent="0.2">
      <c r="A363" s="7"/>
      <c r="B363" s="7"/>
      <c r="C363" s="8"/>
      <c r="D363" s="8"/>
      <c r="E363" s="8"/>
    </row>
    <row r="364" spans="1:5" x14ac:dyDescent="0.2">
      <c r="A364" s="7"/>
      <c r="B364" s="7"/>
      <c r="C364" s="8"/>
      <c r="D364" s="8"/>
      <c r="E364" s="8"/>
    </row>
    <row r="365" spans="1:5" x14ac:dyDescent="0.2">
      <c r="A365" s="7"/>
      <c r="B365" s="7"/>
      <c r="C365" s="8"/>
      <c r="D365" s="8"/>
      <c r="E365" s="8"/>
    </row>
    <row r="366" spans="1:5" x14ac:dyDescent="0.2">
      <c r="A366" s="7"/>
      <c r="B366" s="7"/>
      <c r="C366" s="8"/>
      <c r="D366" s="8"/>
      <c r="E366" s="8"/>
    </row>
    <row r="367" spans="1:5" x14ac:dyDescent="0.2">
      <c r="A367" s="7"/>
      <c r="B367" s="7"/>
      <c r="C367" s="8"/>
      <c r="D367" s="8"/>
      <c r="E367" s="8"/>
    </row>
    <row r="368" spans="1:5" x14ac:dyDescent="0.2">
      <c r="A368" s="7"/>
      <c r="B368" s="7"/>
      <c r="C368" s="8"/>
      <c r="D368" s="8"/>
      <c r="E368" s="8"/>
    </row>
  </sheetData>
  <mergeCells count="4">
    <mergeCell ref="A1:A2"/>
    <mergeCell ref="B1:B2"/>
    <mergeCell ref="C1:E1"/>
    <mergeCell ref="F1:N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035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F9AA9C5-E504-4ADA-BD11-D52024078B37}"/>
</file>

<file path=customXml/itemProps2.xml><?xml version="1.0" encoding="utf-8"?>
<ds:datastoreItem xmlns:ds="http://schemas.openxmlformats.org/officeDocument/2006/customXml" ds:itemID="{60C61FE2-2566-4218-B288-28851AB75F2F}"/>
</file>

<file path=customXml/itemProps3.xml><?xml version="1.0" encoding="utf-8"?>
<ds:datastoreItem xmlns:ds="http://schemas.openxmlformats.org/officeDocument/2006/customXml" ds:itemID="{573DEFEE-E071-4E8F-90AA-4A907D249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 Power Station Bldg. ACM</vt:lpstr>
      <vt:lpstr>Cane Run Outstructures ACM</vt:lpstr>
      <vt:lpstr>'Main Power Station Bldg. ACM'!Print_Area</vt:lpstr>
      <vt:lpstr>'Main Power Station Bldg. ACM'!Print_Titles</vt:lpstr>
    </vt:vector>
  </TitlesOfParts>
  <Company>Amec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Danille Jorgensen</dc:creator>
  <cp:lastModifiedBy>william.hladick</cp:lastModifiedBy>
  <cp:lastPrinted>2015-01-06T18:19:57Z</cp:lastPrinted>
  <dcterms:created xsi:type="dcterms:W3CDTF">2014-04-07T04:00:42Z</dcterms:created>
  <dcterms:modified xsi:type="dcterms:W3CDTF">2015-10-14T15:34:15Z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0x0101002D0103853DF7894DB347713A7250CD66</vt:lpwstr>
  </property>
</Properties>
</file>