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3180" yWindow="735" windowWidth="20730" windowHeight="10260"/>
  </bookViews>
  <sheets>
    <sheet name="Rpt-Weighted NS-% of Total Ret." sheetId="4" r:id="rId1"/>
  </sheets>
  <definedNames>
    <definedName name="_xlnm._FilterDatabase" localSheetId="0" hidden="1">'Rpt-Weighted NS-% of Total Ret.'!#REF!</definedName>
    <definedName name="AccountInfo">#REF!</definedName>
    <definedName name="DepStudioNetSalvageImport">#REF!</definedName>
    <definedName name="GroupLookups">#REF!</definedName>
    <definedName name="_xlnm.Print_Area" localSheetId="0">'Rpt-Weighted NS-% of Total Ret.'!$A$1:$U$40</definedName>
    <definedName name="_xlnm.Print_Titles" localSheetId="0">'Rpt-Weighted NS-% of Total Ret.'!$1:$11</definedName>
    <definedName name="SiteLookup">#REF!</definedName>
    <definedName name="WeightedNetSalvage">'Rpt-Weighted NS-% of Total Ret.'!$A$14:$U$40</definedName>
  </definedNames>
  <calcPr calcId="179017"/>
</workbook>
</file>

<file path=xl/calcChain.xml><?xml version="1.0" encoding="utf-8"?>
<calcChain xmlns="http://schemas.openxmlformats.org/spreadsheetml/2006/main">
  <c r="O35" i="4" l="1"/>
  <c r="Q35" i="4" s="1"/>
  <c r="O34" i="4"/>
  <c r="Q34" i="4" s="1"/>
  <c r="O33" i="4"/>
  <c r="O32" i="4"/>
  <c r="O31" i="4"/>
  <c r="Q31" i="4" s="1"/>
  <c r="O27" i="4"/>
  <c r="Q27" i="4" s="1"/>
  <c r="O26" i="4"/>
  <c r="Q26" i="4" s="1"/>
  <c r="O25" i="4"/>
  <c r="Q25" i="4" s="1"/>
  <c r="O24" i="4"/>
  <c r="Q24" i="4" s="1"/>
  <c r="O23" i="4"/>
  <c r="Q23" i="4" s="1"/>
  <c r="O19" i="4"/>
  <c r="O18" i="4"/>
  <c r="O17" i="4"/>
  <c r="O16" i="4"/>
  <c r="Q16" i="4" s="1"/>
  <c r="O15" i="4"/>
  <c r="Q15" i="4" s="1"/>
  <c r="Q33" i="4"/>
  <c r="Q32" i="4"/>
  <c r="Q19" i="4"/>
  <c r="Q18" i="4"/>
  <c r="Q17" i="4"/>
  <c r="G28" i="4" l="1"/>
  <c r="S25" i="4"/>
  <c r="S23" i="4"/>
  <c r="S26" i="4"/>
  <c r="S34" i="4"/>
  <c r="S24" i="4"/>
  <c r="S31" i="4"/>
  <c r="S32" i="4"/>
  <c r="S33" i="4"/>
  <c r="S35" i="4"/>
  <c r="K28" i="4"/>
  <c r="S27" i="4"/>
  <c r="E36" i="4"/>
  <c r="K36" i="4"/>
  <c r="E28" i="4"/>
  <c r="G20" i="4"/>
  <c r="O36" i="4"/>
  <c r="S28" i="4" l="1"/>
  <c r="S36" i="4"/>
  <c r="Q36" i="4"/>
  <c r="U36" i="4" s="1"/>
  <c r="Q28" i="4"/>
  <c r="U28" i="4" s="1"/>
  <c r="G36" i="4"/>
  <c r="O28" i="4"/>
  <c r="U35" i="4" l="1"/>
  <c r="U27" i="4"/>
  <c r="U26" i="4" l="1"/>
  <c r="U34" i="4"/>
  <c r="U33" i="4" l="1"/>
  <c r="U25" i="4"/>
  <c r="U24" i="4" l="1"/>
  <c r="U32" i="4"/>
  <c r="U31" i="4" l="1"/>
  <c r="U23" i="4"/>
  <c r="S15" i="4" l="1"/>
  <c r="S19" i="4"/>
  <c r="S17" i="4"/>
  <c r="S16" i="4"/>
  <c r="S18" i="4" l="1"/>
  <c r="E20" i="4"/>
  <c r="K20" i="4"/>
  <c r="O20" i="4"/>
  <c r="S20" i="4" l="1"/>
  <c r="K38" i="4"/>
  <c r="O38" i="4"/>
  <c r="E38" i="4"/>
  <c r="S38" i="4" l="1"/>
  <c r="Q20" i="4" l="1"/>
  <c r="U20" i="4" s="1"/>
  <c r="G38" i="4"/>
  <c r="U19" i="4" l="1"/>
  <c r="Q38" i="4"/>
  <c r="U18" i="4" l="1"/>
  <c r="U17" i="4" l="1"/>
  <c r="U16" i="4" l="1"/>
  <c r="U15" i="4" l="1"/>
</calcChain>
</file>

<file path=xl/sharedStrings.xml><?xml version="1.0" encoding="utf-8"?>
<sst xmlns="http://schemas.openxmlformats.org/spreadsheetml/2006/main" count="54" uniqueCount="30">
  <si>
    <t>Terminal Retirements</t>
  </si>
  <si>
    <t>Account</t>
  </si>
  <si>
    <t>Retirements</t>
  </si>
  <si>
    <t>(%)</t>
  </si>
  <si>
    <t>Net Salvage</t>
  </si>
  <si>
    <t>Interim Retirements</t>
  </si>
  <si>
    <t>(1)</t>
  </si>
  <si>
    <t>(4)=(3)/(2)</t>
  </si>
  <si>
    <t>Total</t>
  </si>
  <si>
    <t>($)</t>
  </si>
  <si>
    <t>Estimated</t>
  </si>
  <si>
    <t>(7)=(5)x(6)</t>
  </si>
  <si>
    <t>(10)=(8)/(9)</t>
  </si>
  <si>
    <t>STEAM PRODUCTION PLANT</t>
  </si>
  <si>
    <t>TOTAL STEAM PRODUCTION PLANT</t>
  </si>
  <si>
    <t>(8)=(3)+(7)</t>
  </si>
  <si>
    <t>(9)=(2)+(5)</t>
  </si>
  <si>
    <t>CANE RUN GENERATING STATION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</si>
  <si>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</si>
  <si>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</si>
  <si>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</si>
  <si>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</si>
  <si>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</si>
  <si>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TOTAL CANE RUN GENERATING STATION</t>
  </si>
  <si>
    <t>MILL CREEK GENERATING STATION</t>
  </si>
  <si>
    <t>TOTAL MILL CREEK GENERATING STATION</t>
  </si>
  <si>
    <t>TRIMBLE COUNTY GENERATING STATION</t>
  </si>
  <si>
    <t>TOTAL TRIMBLE COUNTY GENERATING STATION</t>
  </si>
  <si>
    <t>LOUISVILLE GAS AND ELECTRIC COMPANY</t>
  </si>
  <si>
    <t>TABLE 2.  CALCULATION OF WEIGHTED NET SALVAGE PERCENT FOR GENERATION PLANT AS OF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</si>
</sst>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/>
    <xf numFmtId="167" fontId="22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1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3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quotePrefix="1" applyNumberFormat="1" applyFont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1" applyNumberFormat="1" applyFont="1" applyAlignment="1">
      <alignment horizontal="right"/>
    </xf>
    <xf numFmtId="164" fontId="3" fillId="0" borderId="0" xfId="1" applyNumberFormat="1" applyFont="1"/>
    <xf numFmtId="164" fontId="2" fillId="0" borderId="0" xfId="1" applyNumberFormat="1" applyFont="1"/>
    <xf numFmtId="0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center"/>
    </xf>
    <xf numFmtId="43" fontId="3" fillId="0" borderId="0" xfId="0" applyNumberFormat="1" applyFont="1"/>
    <xf numFmtId="0" fontId="2" fillId="0" borderId="0" xfId="0" applyFont="1" applyBorder="1" applyAlignment="1">
      <alignment horizontal="centerContinuous"/>
    </xf>
    <xf numFmtId="164" fontId="3" fillId="0" borderId="0" xfId="0" applyNumberFormat="1" applyFont="1"/>
    <xf numFmtId="164" fontId="3" fillId="0" borderId="1" xfId="0" applyNumberFormat="1" applyFont="1" applyBorder="1"/>
    <xf numFmtId="2" fontId="3" fillId="0" borderId="0" xfId="0" applyNumberFormat="1" applyFont="1" applyAlignment="1">
      <alignment horizontal="right" indent="1"/>
    </xf>
    <xf numFmtId="0" fontId="20" fillId="0" borderId="0" xfId="0" quotePrefix="1" applyNumberFormat="1" applyFont="1" applyAlignment="1">
      <alignment horizontal="left"/>
    </xf>
    <xf numFmtId="0" fontId="20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 indent="1"/>
    </xf>
    <xf numFmtId="0" fontId="3" fillId="0" borderId="0" xfId="0" applyFont="1" applyBorder="1"/>
    <xf numFmtId="0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right" indent="1"/>
    </xf>
    <xf numFmtId="164" fontId="3" fillId="0" borderId="0" xfId="1" applyNumberFormat="1" applyFont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5" fontId="3" fillId="0" borderId="0" xfId="0" applyNumberFormat="1" applyFont="1"/>
    <xf numFmtId="37" fontId="3" fillId="0" borderId="0" xfId="0" applyNumberFormat="1" applyFont="1" applyAlignment="1">
      <alignment horizontal="right"/>
    </xf>
    <xf numFmtId="37" fontId="3" fillId="0" borderId="1" xfId="0" applyNumberFormat="1" applyFont="1" applyBorder="1" applyAlignment="1">
      <alignment horizontal="right"/>
    </xf>
    <xf numFmtId="166" fontId="2" fillId="0" borderId="0" xfId="0" quotePrefix="1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0" fillId="0" borderId="0" xfId="1" applyNumberFormat="1" applyFont="1"/>
    <xf numFmtId="0" fontId="20" fillId="0" borderId="0" xfId="0" applyFont="1"/>
    <xf numFmtId="37" fontId="20" fillId="0" borderId="0" xfId="0" applyNumberFormat="1" applyFont="1" applyAlignment="1">
      <alignment horizontal="center"/>
    </xf>
    <xf numFmtId="164" fontId="20" fillId="0" borderId="0" xfId="0" applyNumberFormat="1" applyFont="1"/>
    <xf numFmtId="164" fontId="20" fillId="0" borderId="0" xfId="1" applyNumberFormat="1" applyFont="1" applyAlignment="1">
      <alignment horizontal="right"/>
    </xf>
    <xf numFmtId="43" fontId="3" fillId="0" borderId="0" xfId="1" applyNumberFormat="1" applyFont="1" applyAlignment="1">
      <alignment horizontal="right"/>
    </xf>
    <xf numFmtId="43" fontId="20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3" fillId="0" borderId="0" xfId="0" applyFont="1" applyFill="1"/>
    <xf numFmtId="37" fontId="3" fillId="0" borderId="0" xfId="0" applyNumberFormat="1" applyFont="1" applyFill="1" applyAlignment="1">
      <alignment horizontal="center"/>
    </xf>
    <xf numFmtId="37" fontId="20" fillId="0" borderId="0" xfId="0" applyNumberFormat="1" applyFont="1" applyFill="1" applyAlignment="1">
      <alignment horizontal="center"/>
    </xf>
    <xf numFmtId="164" fontId="20" fillId="0" borderId="12" xfId="1" applyNumberFormat="1" applyFont="1" applyBorder="1"/>
    <xf numFmtId="164" fontId="20" fillId="0" borderId="12" xfId="1" applyNumberFormat="1" applyFont="1" applyBorder="1" applyAlignment="1">
      <alignment horizontal="right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4" xfId="44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tabSelected="1" zoomScale="85" zoomScaleNormal="85" workbookViewId="0">
      <pane xSplit="3" ySplit="10" topLeftCell="D11" activePane="bottomRight" state="frozen"/>
      <selection activeCell="D1" sqref="D1"/>
      <selection pane="topRight" activeCell="G1" sqref="G1"/>
      <selection pane="bottomLeft" activeCell="D11" sqref="D11"/>
      <selection pane="bottomRight" activeCell="B1" sqref="B1"/>
    </sheetView>
  </sheetViews>
  <sheetFormatPr defaultRowHeight="12.75" x14ac:dyDescent="0.2"/>
  <cols>
    <col min="1" max="1" width="5.42578125" style="2" customWidth="1"/>
    <col min="2" max="2" width="2.7109375" style="2" customWidth="1"/>
    <col min="3" max="3" width="46.7109375" style="2" customWidth="1"/>
    <col min="4" max="4" width="2.85546875" style="2" customWidth="1"/>
    <col min="5" max="5" width="20.140625" style="2" bestFit="1" customWidth="1"/>
    <col min="6" max="6" width="2" style="2" customWidth="1"/>
    <col min="7" max="7" width="24.42578125" style="2" customWidth="1"/>
    <col min="8" max="8" width="2.7109375" style="2" customWidth="1"/>
    <col min="9" max="9" width="12.85546875" style="52" customWidth="1"/>
    <col min="10" max="10" width="5.140625" style="2" customWidth="1"/>
    <col min="11" max="11" width="17" style="2" bestFit="1" customWidth="1"/>
    <col min="12" max="12" width="2.140625" style="2" customWidth="1"/>
    <col min="13" max="13" width="12.140625" style="2" customWidth="1"/>
    <col min="14" max="14" width="2.7109375" style="2" customWidth="1"/>
    <col min="15" max="15" width="17.28515625" style="2" bestFit="1" customWidth="1"/>
    <col min="16" max="16" width="5" style="2" customWidth="1"/>
    <col min="17" max="17" width="18" style="2" bestFit="1" customWidth="1"/>
    <col min="18" max="18" width="5" style="2" customWidth="1"/>
    <col min="19" max="19" width="18.85546875" style="2" bestFit="1" customWidth="1"/>
    <col min="20" max="20" width="4.140625" style="2" customWidth="1"/>
    <col min="21" max="21" width="14.42578125" style="2" customWidth="1"/>
    <col min="22" max="16384" width="9.140625" style="2"/>
  </cols>
  <sheetData>
    <row r="1" spans="1:21" x14ac:dyDescent="0.2">
      <c r="A1" s="13"/>
      <c r="B1" s="13"/>
      <c r="C1" s="13"/>
      <c r="D1" s="13"/>
      <c r="E1" s="13"/>
      <c r="F1" s="13"/>
      <c r="G1" s="13"/>
      <c r="H1" s="13"/>
      <c r="I1" s="47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x14ac:dyDescent="0.2">
      <c r="A2" s="6" t="s">
        <v>28</v>
      </c>
      <c r="B2" s="6"/>
      <c r="C2" s="13"/>
      <c r="D2" s="13"/>
      <c r="E2" s="13"/>
      <c r="F2" s="13"/>
      <c r="G2" s="13"/>
      <c r="H2" s="13"/>
      <c r="I2" s="47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x14ac:dyDescent="0.2">
      <c r="A3" s="6"/>
      <c r="B3" s="6"/>
      <c r="C3" s="13"/>
      <c r="D3" s="13"/>
      <c r="E3" s="13"/>
      <c r="F3" s="13"/>
      <c r="G3" s="13"/>
      <c r="H3" s="13"/>
      <c r="I3" s="47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x14ac:dyDescent="0.2">
      <c r="A4" s="6" t="s">
        <v>29</v>
      </c>
      <c r="B4" s="6"/>
      <c r="C4" s="13"/>
      <c r="D4" s="13"/>
      <c r="E4" s="13"/>
      <c r="F4" s="13"/>
      <c r="G4" s="13"/>
      <c r="H4" s="13"/>
      <c r="I4" s="47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7" spans="1:21" x14ac:dyDescent="0.2">
      <c r="E7" s="7" t="s">
        <v>0</v>
      </c>
      <c r="F7" s="7"/>
      <c r="G7" s="7"/>
      <c r="H7" s="20"/>
      <c r="I7" s="48"/>
      <c r="K7" s="7" t="s">
        <v>5</v>
      </c>
      <c r="L7" s="7"/>
      <c r="M7" s="7"/>
      <c r="N7" s="7"/>
      <c r="O7" s="7"/>
      <c r="Q7" s="12" t="s">
        <v>8</v>
      </c>
      <c r="T7" s="27"/>
      <c r="U7" s="12" t="s">
        <v>10</v>
      </c>
    </row>
    <row r="8" spans="1:21" x14ac:dyDescent="0.2">
      <c r="A8" s="4"/>
      <c r="B8" s="4"/>
      <c r="C8" s="4"/>
      <c r="D8" s="4"/>
      <c r="E8" s="11" t="s">
        <v>2</v>
      </c>
      <c r="F8" s="5"/>
      <c r="G8" s="11" t="s">
        <v>4</v>
      </c>
      <c r="H8" s="12"/>
      <c r="I8" s="49" t="s">
        <v>4</v>
      </c>
      <c r="J8" s="4"/>
      <c r="K8" s="12" t="s">
        <v>2</v>
      </c>
      <c r="L8" s="5"/>
      <c r="M8" s="12" t="s">
        <v>4</v>
      </c>
      <c r="N8" s="12"/>
      <c r="O8" s="12" t="s">
        <v>4</v>
      </c>
      <c r="P8" s="4"/>
      <c r="Q8" s="12" t="s">
        <v>4</v>
      </c>
      <c r="R8" s="4"/>
      <c r="S8" s="12" t="s">
        <v>8</v>
      </c>
      <c r="T8" s="5"/>
      <c r="U8" s="12" t="s">
        <v>4</v>
      </c>
    </row>
    <row r="9" spans="1:21" x14ac:dyDescent="0.2">
      <c r="A9" s="7" t="s">
        <v>1</v>
      </c>
      <c r="B9" s="7"/>
      <c r="C9" s="7"/>
      <c r="D9" s="4"/>
      <c r="E9" s="9" t="s">
        <v>9</v>
      </c>
      <c r="F9" s="12"/>
      <c r="G9" s="9" t="s">
        <v>9</v>
      </c>
      <c r="H9" s="12"/>
      <c r="I9" s="50" t="s">
        <v>3</v>
      </c>
      <c r="J9" s="4"/>
      <c r="K9" s="9" t="s">
        <v>9</v>
      </c>
      <c r="L9" s="12"/>
      <c r="M9" s="9" t="s">
        <v>3</v>
      </c>
      <c r="N9" s="12"/>
      <c r="O9" s="9" t="s">
        <v>9</v>
      </c>
      <c r="P9" s="4"/>
      <c r="Q9" s="9" t="s">
        <v>9</v>
      </c>
      <c r="R9" s="4"/>
      <c r="S9" s="9" t="s">
        <v>2</v>
      </c>
      <c r="T9" s="12"/>
      <c r="U9" s="9" t="s">
        <v>3</v>
      </c>
    </row>
    <row r="10" spans="1:21" x14ac:dyDescent="0.2">
      <c r="A10" s="10" t="s">
        <v>6</v>
      </c>
      <c r="B10" s="10"/>
      <c r="C10" s="6"/>
      <c r="D10" s="1"/>
      <c r="E10" s="37">
        <v>-2</v>
      </c>
      <c r="F10" s="38"/>
      <c r="G10" s="37">
        <v>-3</v>
      </c>
      <c r="H10" s="37"/>
      <c r="I10" s="51" t="s">
        <v>7</v>
      </c>
      <c r="J10" s="38"/>
      <c r="K10" s="37">
        <v>-5</v>
      </c>
      <c r="L10" s="38"/>
      <c r="M10" s="37">
        <v>-6</v>
      </c>
      <c r="N10" s="37"/>
      <c r="O10" s="38" t="s">
        <v>11</v>
      </c>
      <c r="P10" s="38"/>
      <c r="Q10" s="38" t="s">
        <v>15</v>
      </c>
      <c r="R10" s="38"/>
      <c r="S10" s="38" t="s">
        <v>16</v>
      </c>
      <c r="T10" s="38"/>
      <c r="U10" s="38" t="s">
        <v>12</v>
      </c>
    </row>
    <row r="12" spans="1:21" x14ac:dyDescent="0.2">
      <c r="A12" s="17" t="s">
        <v>13</v>
      </c>
      <c r="B12" s="10"/>
      <c r="C12" s="6"/>
      <c r="G12" s="34"/>
    </row>
    <row r="13" spans="1:21" x14ac:dyDescent="0.2">
      <c r="A13" s="17"/>
      <c r="B13" s="10"/>
      <c r="C13" s="6"/>
      <c r="G13" s="34"/>
    </row>
    <row r="14" spans="1:21" x14ac:dyDescent="0.2">
      <c r="A14" s="14"/>
      <c r="B14" s="24" t="s">
        <v>17</v>
      </c>
      <c r="C14" s="3"/>
      <c r="E14" s="23"/>
      <c r="G14" s="18"/>
      <c r="H14" s="18"/>
      <c r="I14" s="53"/>
      <c r="K14" s="23"/>
      <c r="M14" s="18"/>
      <c r="N14" s="18"/>
      <c r="O14" s="18"/>
    </row>
    <row r="15" spans="1:21" x14ac:dyDescent="0.2">
      <c r="A15" s="14">
        <v>311</v>
      </c>
      <c r="B15" s="8"/>
      <c r="C15" s="3" t="s">
        <v>18</v>
      </c>
      <c r="E15" s="26">
        <v>16811037.279999997</v>
      </c>
      <c r="G15" s="35">
        <v>-1681103.7279999999</v>
      </c>
      <c r="H15" s="18"/>
      <c r="I15" s="53">
        <v>-10</v>
      </c>
      <c r="J15" s="19"/>
      <c r="K15" s="26">
        <v>0</v>
      </c>
      <c r="M15" s="18">
        <v>-25</v>
      </c>
      <c r="N15" s="18"/>
      <c r="O15" s="29">
        <f>K15*M15/100</f>
        <v>0</v>
      </c>
      <c r="Q15" s="44">
        <f>G15+O15</f>
        <v>-1681103.7279999999</v>
      </c>
      <c r="S15" s="21">
        <f>+E15+K15</f>
        <v>16811037.279999997</v>
      </c>
      <c r="U15" s="18">
        <f t="shared" ref="U15:U18" si="0">+U16</f>
        <v>-10</v>
      </c>
    </row>
    <row r="16" spans="1:21" x14ac:dyDescent="0.2">
      <c r="A16" s="14">
        <v>312</v>
      </c>
      <c r="B16" s="8"/>
      <c r="C16" s="3" t="s">
        <v>19</v>
      </c>
      <c r="E16" s="26">
        <v>5944972.5700000012</v>
      </c>
      <c r="G16" s="35">
        <v>-594497.2570000001</v>
      </c>
      <c r="H16" s="18"/>
      <c r="I16" s="53">
        <v>-10</v>
      </c>
      <c r="J16" s="19"/>
      <c r="K16" s="26">
        <v>0</v>
      </c>
      <c r="M16" s="18">
        <v>-25</v>
      </c>
      <c r="N16" s="18"/>
      <c r="O16" s="29">
        <f t="shared" ref="O16:O19" si="1">K16*M16/100</f>
        <v>0</v>
      </c>
      <c r="Q16" s="32">
        <f t="shared" ref="Q16:Q19" si="2">G16+O16</f>
        <v>-594497.2570000001</v>
      </c>
      <c r="S16" s="21">
        <f t="shared" ref="S16:S19" si="3">+E16+K16</f>
        <v>5944972.5700000012</v>
      </c>
      <c r="U16" s="18">
        <f t="shared" si="0"/>
        <v>-10</v>
      </c>
    </row>
    <row r="17" spans="1:21" x14ac:dyDescent="0.2">
      <c r="A17" s="14">
        <v>314</v>
      </c>
      <c r="B17" s="8"/>
      <c r="C17" s="3" t="s">
        <v>20</v>
      </c>
      <c r="E17" s="26">
        <v>1180443.8399999999</v>
      </c>
      <c r="G17" s="35">
        <v>-118044.38399999999</v>
      </c>
      <c r="H17" s="18"/>
      <c r="I17" s="53">
        <v>-10</v>
      </c>
      <c r="J17" s="19"/>
      <c r="K17" s="26">
        <v>0</v>
      </c>
      <c r="M17" s="18">
        <v>-15</v>
      </c>
      <c r="N17" s="18"/>
      <c r="O17" s="29">
        <f t="shared" si="1"/>
        <v>0</v>
      </c>
      <c r="Q17" s="32">
        <f t="shared" si="2"/>
        <v>-118044.38399999999</v>
      </c>
      <c r="S17" s="21">
        <f t="shared" si="3"/>
        <v>1180443.8399999999</v>
      </c>
      <c r="U17" s="18">
        <f t="shared" si="0"/>
        <v>-10</v>
      </c>
    </row>
    <row r="18" spans="1:21" x14ac:dyDescent="0.2">
      <c r="A18" s="14">
        <v>315</v>
      </c>
      <c r="B18" s="8"/>
      <c r="C18" s="3" t="s">
        <v>21</v>
      </c>
      <c r="E18" s="26">
        <v>1120.8599999999999</v>
      </c>
      <c r="G18" s="35">
        <v>-112.08599999999998</v>
      </c>
      <c r="H18" s="18"/>
      <c r="I18" s="53">
        <v>-10</v>
      </c>
      <c r="J18" s="19"/>
      <c r="K18" s="26">
        <v>0</v>
      </c>
      <c r="M18" s="18">
        <v>-15</v>
      </c>
      <c r="N18" s="18"/>
      <c r="O18" s="29">
        <f t="shared" si="1"/>
        <v>0</v>
      </c>
      <c r="Q18" s="32">
        <f t="shared" si="2"/>
        <v>-112.08599999999998</v>
      </c>
      <c r="S18" s="21">
        <f t="shared" si="3"/>
        <v>1120.8599999999999</v>
      </c>
      <c r="U18" s="18">
        <f t="shared" si="0"/>
        <v>-10</v>
      </c>
    </row>
    <row r="19" spans="1:21" x14ac:dyDescent="0.2">
      <c r="A19" s="14">
        <v>316</v>
      </c>
      <c r="B19" s="8"/>
      <c r="C19" s="3" t="s">
        <v>22</v>
      </c>
      <c r="E19" s="31">
        <v>608122.24000000011</v>
      </c>
      <c r="G19" s="36">
        <v>-60812.224000000017</v>
      </c>
      <c r="H19" s="18"/>
      <c r="I19" s="53">
        <v>-10</v>
      </c>
      <c r="J19" s="19"/>
      <c r="K19" s="31">
        <v>0</v>
      </c>
      <c r="M19" s="18">
        <v>-2</v>
      </c>
      <c r="N19" s="18"/>
      <c r="O19" s="30">
        <f t="shared" si="1"/>
        <v>0</v>
      </c>
      <c r="Q19" s="33">
        <f t="shared" si="2"/>
        <v>-60812.224000000017</v>
      </c>
      <c r="S19" s="22">
        <f t="shared" si="3"/>
        <v>608122.24000000011</v>
      </c>
      <c r="U19" s="18">
        <f>+U20</f>
        <v>-10</v>
      </c>
    </row>
    <row r="20" spans="1:21" x14ac:dyDescent="0.2">
      <c r="A20" s="14"/>
      <c r="B20" s="25" t="s">
        <v>23</v>
      </c>
      <c r="E20" s="39">
        <f>+SUBTOTAL(9,E15:E19)</f>
        <v>24545696.789999995</v>
      </c>
      <c r="F20" s="40"/>
      <c r="G20" s="39">
        <f>+SUBTOTAL(9,G15:G19)</f>
        <v>-2454569.679</v>
      </c>
      <c r="H20" s="39"/>
      <c r="I20" s="54"/>
      <c r="J20" s="42"/>
      <c r="K20" s="39">
        <f>+SUBTOTAL(9,K15:K19)</f>
        <v>0</v>
      </c>
      <c r="L20" s="40"/>
      <c r="M20" s="40"/>
      <c r="N20" s="40"/>
      <c r="O20" s="39">
        <f>+SUBTOTAL(9,O15:O19)</f>
        <v>0</v>
      </c>
      <c r="P20" s="40"/>
      <c r="Q20" s="43">
        <f>+SUBTOTAL(9,Q15:Q19)</f>
        <v>-2454569.679</v>
      </c>
      <c r="R20" s="40"/>
      <c r="S20" s="39">
        <f>+SUBTOTAL(9,S15:S19)</f>
        <v>24545696.789999995</v>
      </c>
      <c r="T20" s="40"/>
      <c r="U20" s="41">
        <f>ROUND(Q20/S20*100,0)</f>
        <v>-10</v>
      </c>
    </row>
    <row r="21" spans="1:21" x14ac:dyDescent="0.2">
      <c r="A21" s="14"/>
    </row>
    <row r="22" spans="1:21" x14ac:dyDescent="0.2">
      <c r="A22" s="14"/>
      <c r="B22" s="24" t="s">
        <v>24</v>
      </c>
      <c r="C22" s="3"/>
      <c r="E22" s="23"/>
      <c r="G22" s="18"/>
      <c r="H22" s="18"/>
      <c r="I22" s="53"/>
      <c r="K22" s="23"/>
      <c r="M22" s="18"/>
      <c r="N22" s="18"/>
      <c r="O22" s="18"/>
    </row>
    <row r="23" spans="1:21" x14ac:dyDescent="0.2">
      <c r="A23" s="14">
        <v>311</v>
      </c>
      <c r="B23" s="8"/>
      <c r="C23" s="3" t="s">
        <v>18</v>
      </c>
      <c r="E23" s="26">
        <v>144777504.46000001</v>
      </c>
      <c r="G23" s="35">
        <v>-11582200.356800001</v>
      </c>
      <c r="H23" s="18"/>
      <c r="I23" s="53">
        <v>-8</v>
      </c>
      <c r="J23" s="19"/>
      <c r="K23" s="26">
        <v>9277313.3999999855</v>
      </c>
      <c r="M23" s="18">
        <v>-25</v>
      </c>
      <c r="N23" s="18"/>
      <c r="O23" s="29">
        <f t="shared" ref="O23:O27" si="4">K23*M23/100</f>
        <v>-2319328.3499999964</v>
      </c>
      <c r="Q23" s="32">
        <f t="shared" ref="Q23:Q27" si="5">G23+O23</f>
        <v>-13901528.706799997</v>
      </c>
      <c r="S23" s="21">
        <f>+E23+K23</f>
        <v>154054817.85999998</v>
      </c>
      <c r="U23" s="18">
        <f t="shared" ref="U23:U27" si="6">+U24</f>
        <v>-10</v>
      </c>
    </row>
    <row r="24" spans="1:21" x14ac:dyDescent="0.2">
      <c r="A24" s="14">
        <v>312</v>
      </c>
      <c r="B24" s="8"/>
      <c r="C24" s="3" t="s">
        <v>19</v>
      </c>
      <c r="E24" s="26">
        <v>1378299563.1900001</v>
      </c>
      <c r="G24" s="35">
        <v>-110263965.05520001</v>
      </c>
      <c r="H24" s="18"/>
      <c r="I24" s="53">
        <v>-8</v>
      </c>
      <c r="J24" s="19"/>
      <c r="K24" s="26">
        <v>239745822.68000033</v>
      </c>
      <c r="M24" s="18">
        <v>-25</v>
      </c>
      <c r="N24" s="18"/>
      <c r="O24" s="29">
        <f t="shared" si="4"/>
        <v>-59936455.670000084</v>
      </c>
      <c r="Q24" s="32">
        <f t="shared" si="5"/>
        <v>-170200420.72520009</v>
      </c>
      <c r="S24" s="21">
        <f t="shared" ref="S24:S27" si="7">+E24+K24</f>
        <v>1618045385.8700004</v>
      </c>
      <c r="U24" s="18">
        <f t="shared" si="6"/>
        <v>-10</v>
      </c>
    </row>
    <row r="25" spans="1:21" x14ac:dyDescent="0.2">
      <c r="A25" s="14">
        <v>314</v>
      </c>
      <c r="B25" s="8"/>
      <c r="C25" s="3" t="s">
        <v>20</v>
      </c>
      <c r="E25" s="26">
        <v>118161189.17000002</v>
      </c>
      <c r="G25" s="35">
        <v>-9452895.1336000022</v>
      </c>
      <c r="H25" s="18"/>
      <c r="I25" s="53">
        <v>-8</v>
      </c>
      <c r="J25" s="19"/>
      <c r="K25" s="26">
        <v>26003465.49999997</v>
      </c>
      <c r="M25" s="18">
        <v>-15</v>
      </c>
      <c r="N25" s="18"/>
      <c r="O25" s="29">
        <f t="shared" si="4"/>
        <v>-3900519.8249999951</v>
      </c>
      <c r="Q25" s="32">
        <f t="shared" si="5"/>
        <v>-13353414.958599998</v>
      </c>
      <c r="S25" s="21">
        <f>+E25+K25</f>
        <v>144164654.66999999</v>
      </c>
      <c r="U25" s="18">
        <f t="shared" si="6"/>
        <v>-10</v>
      </c>
    </row>
    <row r="26" spans="1:21" x14ac:dyDescent="0.2">
      <c r="A26" s="14">
        <v>315</v>
      </c>
      <c r="B26" s="8"/>
      <c r="C26" s="3" t="s">
        <v>21</v>
      </c>
      <c r="E26" s="26">
        <v>86416422.039999962</v>
      </c>
      <c r="G26" s="35">
        <v>-6913313.7631999971</v>
      </c>
      <c r="H26" s="18"/>
      <c r="I26" s="53">
        <v>-8</v>
      </c>
      <c r="J26" s="19"/>
      <c r="K26" s="26">
        <v>17463081.400000006</v>
      </c>
      <c r="M26" s="18">
        <v>-15</v>
      </c>
      <c r="N26" s="18"/>
      <c r="O26" s="29">
        <f t="shared" si="4"/>
        <v>-2619462.2100000009</v>
      </c>
      <c r="Q26" s="44">
        <f t="shared" si="5"/>
        <v>-9532775.9731999971</v>
      </c>
      <c r="S26" s="21">
        <f t="shared" si="7"/>
        <v>103879503.43999997</v>
      </c>
      <c r="U26" s="18">
        <f t="shared" si="6"/>
        <v>-10</v>
      </c>
    </row>
    <row r="27" spans="1:21" x14ac:dyDescent="0.2">
      <c r="A27" s="14">
        <v>316</v>
      </c>
      <c r="B27" s="8"/>
      <c r="C27" s="3" t="s">
        <v>22</v>
      </c>
      <c r="E27" s="31">
        <v>9739998.5999999996</v>
      </c>
      <c r="G27" s="36">
        <v>-779199.88799999992</v>
      </c>
      <c r="H27" s="18"/>
      <c r="I27" s="53">
        <v>-8</v>
      </c>
      <c r="J27" s="19"/>
      <c r="K27" s="31">
        <v>2764179.7799999984</v>
      </c>
      <c r="M27" s="18">
        <v>-2</v>
      </c>
      <c r="N27" s="18"/>
      <c r="O27" s="30">
        <f t="shared" si="4"/>
        <v>-55283.595599999971</v>
      </c>
      <c r="Q27" s="33">
        <f t="shared" si="5"/>
        <v>-834483.48359999992</v>
      </c>
      <c r="S27" s="22">
        <f t="shared" si="7"/>
        <v>12504178.379999999</v>
      </c>
      <c r="U27" s="18">
        <f t="shared" si="6"/>
        <v>-10</v>
      </c>
    </row>
    <row r="28" spans="1:21" x14ac:dyDescent="0.2">
      <c r="A28" s="14"/>
      <c r="B28" s="25" t="s">
        <v>25</v>
      </c>
      <c r="E28" s="39">
        <f>+SUBTOTAL(9,E23:E27)</f>
        <v>1737394677.46</v>
      </c>
      <c r="F28" s="40"/>
      <c r="G28" s="39">
        <f>+SUBTOTAL(9,G23:G27)</f>
        <v>-138991574.19680002</v>
      </c>
      <c r="H28" s="39"/>
      <c r="I28" s="54"/>
      <c r="J28" s="42"/>
      <c r="K28" s="39">
        <f>+SUBTOTAL(9,K23:K27)</f>
        <v>295253862.76000023</v>
      </c>
      <c r="L28" s="40"/>
      <c r="M28" s="45"/>
      <c r="N28" s="40"/>
      <c r="O28" s="39">
        <f>+SUBTOTAL(9,O23:O27)</f>
        <v>-68831049.650600061</v>
      </c>
      <c r="P28" s="40"/>
      <c r="Q28" s="43">
        <f>+SUBTOTAL(9,Q23:Q27)</f>
        <v>-207822623.84740004</v>
      </c>
      <c r="R28" s="40"/>
      <c r="S28" s="39">
        <f>+SUBTOTAL(9,S23:S27)</f>
        <v>2032648540.2200005</v>
      </c>
      <c r="T28" s="40"/>
      <c r="U28" s="41">
        <f>ROUND(Q28/S28*100,0)</f>
        <v>-10</v>
      </c>
    </row>
    <row r="29" spans="1:21" x14ac:dyDescent="0.2">
      <c r="A29" s="14"/>
      <c r="B29" s="25"/>
      <c r="E29" s="15"/>
      <c r="G29" s="15"/>
      <c r="H29" s="15"/>
      <c r="I29" s="53"/>
      <c r="J29" s="21"/>
      <c r="K29" s="15"/>
      <c r="O29" s="15"/>
      <c r="Q29" s="32"/>
      <c r="S29" s="15"/>
    </row>
    <row r="30" spans="1:21" x14ac:dyDescent="0.2">
      <c r="A30" s="14"/>
      <c r="B30" s="24" t="s">
        <v>26</v>
      </c>
      <c r="C30" s="3"/>
      <c r="E30" s="23"/>
      <c r="G30" s="18"/>
      <c r="H30" s="18"/>
      <c r="I30" s="53"/>
      <c r="K30" s="23"/>
      <c r="M30" s="18"/>
      <c r="N30" s="18"/>
      <c r="O30" s="18"/>
    </row>
    <row r="31" spans="1:21" x14ac:dyDescent="0.2">
      <c r="A31" s="14">
        <v>311</v>
      </c>
      <c r="B31" s="8"/>
      <c r="C31" s="3" t="s">
        <v>18</v>
      </c>
      <c r="E31" s="26">
        <v>112342178.25000001</v>
      </c>
      <c r="G31" s="35">
        <v>-10110796.0425</v>
      </c>
      <c r="H31" s="18"/>
      <c r="I31" s="53">
        <v>-9</v>
      </c>
      <c r="J31" s="19"/>
      <c r="K31" s="26">
        <v>13517241.190000005</v>
      </c>
      <c r="M31" s="18">
        <v>-25</v>
      </c>
      <c r="N31" s="18"/>
      <c r="O31" s="29">
        <f t="shared" ref="O31:O35" si="8">K31*M31/100</f>
        <v>-3379310.2975000013</v>
      </c>
      <c r="Q31" s="32">
        <f t="shared" ref="Q31:Q35" si="9">G31+O31</f>
        <v>-13490106.340000002</v>
      </c>
      <c r="S31" s="21">
        <f>+E31+K31</f>
        <v>125859419.44000003</v>
      </c>
      <c r="U31" s="18">
        <f t="shared" ref="U31:U35" si="10">+U32</f>
        <v>-14</v>
      </c>
    </row>
    <row r="32" spans="1:21" x14ac:dyDescent="0.2">
      <c r="A32" s="14">
        <v>312</v>
      </c>
      <c r="B32" s="8"/>
      <c r="C32" s="3" t="s">
        <v>19</v>
      </c>
      <c r="E32" s="26">
        <v>340306097.44000012</v>
      </c>
      <c r="G32" s="35">
        <v>-30627548.769600011</v>
      </c>
      <c r="H32" s="18"/>
      <c r="I32" s="53">
        <v>-9</v>
      </c>
      <c r="J32" s="19"/>
      <c r="K32" s="26">
        <v>211049263.1800001</v>
      </c>
      <c r="M32" s="18">
        <v>-25</v>
      </c>
      <c r="N32" s="18"/>
      <c r="O32" s="29">
        <f t="shared" si="8"/>
        <v>-52762315.795000032</v>
      </c>
      <c r="Q32" s="32">
        <f t="shared" si="9"/>
        <v>-83389864.56460005</v>
      </c>
      <c r="S32" s="21">
        <f t="shared" ref="S32:S35" si="11">+E32+K32</f>
        <v>551355360.62000024</v>
      </c>
      <c r="U32" s="18">
        <f t="shared" si="10"/>
        <v>-14</v>
      </c>
    </row>
    <row r="33" spans="1:21" x14ac:dyDescent="0.2">
      <c r="A33" s="14">
        <v>314</v>
      </c>
      <c r="B33" s="8"/>
      <c r="C33" s="3" t="s">
        <v>20</v>
      </c>
      <c r="E33" s="26">
        <v>52942159.68</v>
      </c>
      <c r="G33" s="35">
        <v>-4764794.3711999999</v>
      </c>
      <c r="H33" s="18"/>
      <c r="I33" s="53">
        <v>-9</v>
      </c>
      <c r="J33" s="19"/>
      <c r="K33" s="26">
        <v>28562435.199999981</v>
      </c>
      <c r="M33" s="18">
        <v>-15</v>
      </c>
      <c r="N33" s="18"/>
      <c r="O33" s="29">
        <f t="shared" si="8"/>
        <v>-4284365.2799999975</v>
      </c>
      <c r="Q33" s="32">
        <f t="shared" si="9"/>
        <v>-9049159.6511999965</v>
      </c>
      <c r="S33" s="21">
        <f t="shared" si="11"/>
        <v>81504594.87999998</v>
      </c>
      <c r="U33" s="18">
        <f t="shared" si="10"/>
        <v>-14</v>
      </c>
    </row>
    <row r="34" spans="1:21" x14ac:dyDescent="0.2">
      <c r="A34" s="14">
        <v>315</v>
      </c>
      <c r="B34" s="8"/>
      <c r="C34" s="3" t="s">
        <v>21</v>
      </c>
      <c r="E34" s="26">
        <v>52876880.860000007</v>
      </c>
      <c r="G34" s="35">
        <v>-4758919.277400001</v>
      </c>
      <c r="H34" s="18"/>
      <c r="I34" s="53">
        <v>-9</v>
      </c>
      <c r="J34" s="19"/>
      <c r="K34" s="26">
        <v>25637979.110000018</v>
      </c>
      <c r="M34" s="18">
        <v>-15</v>
      </c>
      <c r="N34" s="18"/>
      <c r="O34" s="29">
        <f t="shared" si="8"/>
        <v>-3845696.8665000028</v>
      </c>
      <c r="Q34" s="32">
        <f t="shared" si="9"/>
        <v>-8604616.1439000033</v>
      </c>
      <c r="S34" s="21">
        <f t="shared" si="11"/>
        <v>78514859.970000029</v>
      </c>
      <c r="U34" s="18">
        <f t="shared" si="10"/>
        <v>-14</v>
      </c>
    </row>
    <row r="35" spans="1:21" x14ac:dyDescent="0.2">
      <c r="A35" s="14">
        <v>316</v>
      </c>
      <c r="B35" s="8"/>
      <c r="C35" s="3" t="s">
        <v>22</v>
      </c>
      <c r="E35" s="31">
        <v>3151292.4799999995</v>
      </c>
      <c r="G35" s="36">
        <v>-283616.32319999998</v>
      </c>
      <c r="H35" s="18"/>
      <c r="I35" s="53">
        <v>-9</v>
      </c>
      <c r="J35" s="19"/>
      <c r="K35" s="31">
        <v>3471163.7499999991</v>
      </c>
      <c r="M35" s="18">
        <v>-2</v>
      </c>
      <c r="N35" s="18"/>
      <c r="O35" s="30">
        <f t="shared" si="8"/>
        <v>-69423.27499999998</v>
      </c>
      <c r="Q35" s="33">
        <f t="shared" si="9"/>
        <v>-353039.59819999995</v>
      </c>
      <c r="S35" s="22">
        <f t="shared" si="11"/>
        <v>6622456.2299999986</v>
      </c>
      <c r="U35" s="18">
        <f t="shared" si="10"/>
        <v>-14</v>
      </c>
    </row>
    <row r="36" spans="1:21" x14ac:dyDescent="0.2">
      <c r="A36" s="14"/>
      <c r="B36" s="25" t="s">
        <v>27</v>
      </c>
      <c r="E36" s="55">
        <f>+SUBTOTAL(9,E31:E35)</f>
        <v>561618608.71000016</v>
      </c>
      <c r="F36" s="40"/>
      <c r="G36" s="55">
        <f>+SUBTOTAL(9,G31:G35)</f>
        <v>-50545674.783900015</v>
      </c>
      <c r="H36" s="39"/>
      <c r="I36" s="54"/>
      <c r="J36" s="42"/>
      <c r="K36" s="55">
        <f>+SUBTOTAL(9,K31:K35)</f>
        <v>282238082.43000013</v>
      </c>
      <c r="L36" s="40"/>
      <c r="M36" s="40"/>
      <c r="N36" s="40"/>
      <c r="O36" s="55">
        <f>+SUBTOTAL(9,O31:O35)</f>
        <v>-64341111.514000036</v>
      </c>
      <c r="P36" s="40"/>
      <c r="Q36" s="56">
        <f>+SUBTOTAL(9,Q31:Q35)</f>
        <v>-114886786.29790005</v>
      </c>
      <c r="R36" s="40"/>
      <c r="S36" s="55">
        <f>+SUBTOTAL(9,S31:S35)</f>
        <v>843856691.14000034</v>
      </c>
      <c r="T36" s="40"/>
      <c r="U36" s="41">
        <f>ROUND(Q36/S36*100,0)</f>
        <v>-14</v>
      </c>
    </row>
    <row r="37" spans="1:21" ht="15" x14ac:dyDescent="0.25">
      <c r="A37"/>
      <c r="B37"/>
      <c r="C37"/>
      <c r="D37"/>
      <c r="E37"/>
      <c r="F37"/>
      <c r="G37"/>
      <c r="H37"/>
      <c r="I37" s="46"/>
      <c r="J37"/>
      <c r="K37"/>
      <c r="L37"/>
      <c r="M37"/>
      <c r="N37"/>
      <c r="O37"/>
      <c r="P37"/>
      <c r="Q37"/>
      <c r="R37"/>
      <c r="S37"/>
      <c r="T37"/>
      <c r="U37"/>
    </row>
    <row r="38" spans="1:21" x14ac:dyDescent="0.2">
      <c r="A38" s="28" t="s">
        <v>14</v>
      </c>
      <c r="E38" s="16">
        <f>+SUBTOTAL(9,E15:E37)</f>
        <v>2323558982.96</v>
      </c>
      <c r="G38" s="16">
        <f>+SUBTOTAL(9,G15:G37)</f>
        <v>-191991818.65969998</v>
      </c>
      <c r="K38" s="16">
        <f>+SUBTOTAL(9,K15:K37)</f>
        <v>577491945.1900003</v>
      </c>
      <c r="O38" s="16">
        <f>+SUBTOTAL(9,O15:O37)</f>
        <v>-133172161.1646001</v>
      </c>
      <c r="Q38" s="16">
        <f>+SUBTOTAL(9,Q15:Q37)</f>
        <v>-325163979.82430011</v>
      </c>
      <c r="S38" s="16">
        <f>+SUBTOTAL(9,S15:S37)</f>
        <v>2901050928.150001</v>
      </c>
      <c r="U38" s="41"/>
    </row>
    <row r="39" spans="1:21" x14ac:dyDescent="0.2">
      <c r="A39" s="28"/>
      <c r="E39" s="16"/>
      <c r="G39" s="16"/>
      <c r="K39" s="16"/>
      <c r="O39" s="16"/>
      <c r="Q39" s="16"/>
      <c r="S39" s="16"/>
    </row>
    <row r="40" spans="1:21" x14ac:dyDescent="0.2">
      <c r="A40" s="28"/>
      <c r="E40" s="16"/>
      <c r="G40" s="16"/>
      <c r="K40" s="16"/>
      <c r="O40" s="16"/>
      <c r="Q40" s="16"/>
      <c r="S40" s="16"/>
    </row>
    <row r="41" spans="1:21" x14ac:dyDescent="0.2">
      <c r="A41" s="14"/>
    </row>
    <row r="42" spans="1:21" x14ac:dyDescent="0.2">
      <c r="A42" s="14"/>
    </row>
  </sheetData>
  <pageMargins left="0.5" right="0.5" top="1" bottom="1.75" header="0.3" footer="0.5"/>
  <pageSetup scale="52" fitToHeight="0" orientation="landscape" r:id="rId1"/>
  <headerFooter>
    <oddHeader xml:space="preserve">&amp;R
</oddHeader>
    <oddFooter>&amp;R&amp;"Times New Roman,Bold"&amp;12Case No. 2018-00295
Attachment 5 to Reponse to KIUC-1 Question No. 26
&amp;P of &amp;N
Spanos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026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Spanos, John J. (Gannett Fleming)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A10A3235-5F27-470E-98C8-1A64A786F7F3}"/>
</file>

<file path=customXml/itemProps2.xml><?xml version="1.0" encoding="utf-8"?>
<ds:datastoreItem xmlns:ds="http://schemas.openxmlformats.org/officeDocument/2006/customXml" ds:itemID="{C0AE48E1-CABE-44F5-A5C2-4B3DFE696782}"/>
</file>

<file path=customXml/itemProps3.xml><?xml version="1.0" encoding="utf-8"?>
<ds:datastoreItem xmlns:ds="http://schemas.openxmlformats.org/officeDocument/2006/customXml" ds:itemID="{A41C032D-8382-49A7-9CD7-580403FFD8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Rpt-Weighted NS-% of Total Ret.</vt:lpstr>
      <vt:lpstr>'Rpt-Weighted NS-% of Total Ret.'!Print_Area</vt:lpstr>
      <vt:lpstr>'Rpt-Weighted NS-% of Total Ret.'!Print_Titles</vt:lpstr>
      <vt:lpstr>WeightedNetSalvage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2018-11-20T14:53:57Z</dcterms:created>
  <dcterms:modified xsi:type="dcterms:W3CDTF">2018-11-20T14:54:38Z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