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7"/>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IS G" sheetId="47" r:id="rId25"/>
    <sheet name="IS TC" sheetId="64" r:id="rId26"/>
    <sheet name="GLT EXP" sheetId="63" r:id="rId27"/>
    <sheet name="DSM EXP" sheetId="60" r:id="rId28"/>
    <sheet name="TaxProvision_Gas B" sheetId="65" r:id="rId29"/>
    <sheet name="TaxProvision_Gas F" sheetId="66" r:id="rId30"/>
    <sheet name="WPH-1 Effective Tax Rate" sheetId="29" r:id="rId31"/>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0"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0"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0"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0"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0"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0"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0"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0" hidden="1">#REF!</definedName>
    <definedName name="_Fill" hidden="1">#REF!</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7"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0" hidden="1">{"'Server Configuration'!$A$1:$DB$281"}</definedName>
    <definedName name="ahahahahaha" hidden="1">{"'Server Configuration'!$A$1:$DB$281"}</definedName>
    <definedName name="blip" localSheetId="4" hidden="1">{"'Server Configuration'!$A$1:$DB$281"}</definedName>
    <definedName name="blip" localSheetId="27"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0"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7"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0"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6">'GLT EXP'!$A$1:$CB$75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D-2.1'!$A$1:$H$201</definedName>
    <definedName name="_xlnm.Print_Area" localSheetId="2">'SCH J-1 G'!$A$1:$M$44</definedName>
    <definedName name="_xlnm.Print_Area" localSheetId="28">'TaxProvision_Gas B'!$A$1:$D$46</definedName>
    <definedName name="_xlnm.Print_Area" localSheetId="29">'TaxProvision_Gas F'!$A$1:$D$45</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7"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7"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7"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7"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7"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7"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7"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7"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7"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7"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7"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7"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7"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G34" i="55" l="1"/>
  <c r="G30" i="55"/>
  <c r="G45" i="54" l="1"/>
  <c r="E43" i="54"/>
  <c r="A33" i="54"/>
  <c r="A31" i="54"/>
  <c r="A30" i="54"/>
  <c r="A28" i="54"/>
  <c r="A27" i="54"/>
  <c r="A26" i="54"/>
  <c r="A24" i="54"/>
  <c r="G22" i="54"/>
  <c r="D43" i="54"/>
  <c r="J41" i="54"/>
  <c r="D41" i="54"/>
  <c r="J39" i="54"/>
  <c r="F16" i="54"/>
  <c r="E20" i="54"/>
  <c r="F20" i="54" s="1"/>
  <c r="H20" i="54" s="1"/>
  <c r="D39" i="54"/>
  <c r="K33" i="54"/>
  <c r="A32" i="54"/>
  <c r="A25" i="54"/>
  <c r="D43" i="56"/>
  <c r="E41" i="56"/>
  <c r="F19" i="56"/>
  <c r="E17" i="56"/>
  <c r="F17" i="56"/>
  <c r="L21" i="56"/>
  <c r="E19" i="56"/>
  <c r="D21" i="56"/>
  <c r="K31" i="56"/>
  <c r="D17" i="16"/>
  <c r="D19" i="16" s="1"/>
  <c r="D28" i="16" s="1"/>
  <c r="F17" i="16"/>
  <c r="F19" i="16" s="1"/>
  <c r="F28" i="16" s="1"/>
  <c r="F22" i="54" l="1"/>
  <c r="D45" i="54"/>
  <c r="F39" i="54"/>
  <c r="F43" i="54"/>
  <c r="H43" i="54" s="1"/>
  <c r="H16" i="54"/>
  <c r="D22" i="54"/>
  <c r="E18" i="54"/>
  <c r="F18" i="54" s="1"/>
  <c r="H18" i="54" s="1"/>
  <c r="E41" i="54"/>
  <c r="F41" i="54" s="1"/>
  <c r="H41" i="54" s="1"/>
  <c r="O37" i="56"/>
  <c r="O19" i="56"/>
  <c r="O15" i="56"/>
  <c r="O17" i="56"/>
  <c r="F41" i="56"/>
  <c r="F37" i="56"/>
  <c r="E39" i="56"/>
  <c r="O41" i="56"/>
  <c r="O39" i="56"/>
  <c r="F39" i="56"/>
  <c r="F15" i="56"/>
  <c r="I16" i="54" l="1"/>
  <c r="H22" i="54"/>
  <c r="I20" i="54" s="1"/>
  <c r="K20" i="54" s="1"/>
  <c r="I18" i="54"/>
  <c r="K18" i="54" s="1"/>
  <c r="F45" i="54"/>
  <c r="H39" i="54"/>
  <c r="R39" i="56"/>
  <c r="Q39" i="56"/>
  <c r="S39" i="56"/>
  <c r="P39" i="56"/>
  <c r="S37" i="56"/>
  <c r="R37" i="56"/>
  <c r="P37" i="56"/>
  <c r="Q37" i="56"/>
  <c r="Q44" i="56" s="1"/>
  <c r="O43" i="56"/>
  <c r="F43" i="56"/>
  <c r="Q41" i="56"/>
  <c r="P41" i="56"/>
  <c r="R41" i="56"/>
  <c r="S41" i="56"/>
  <c r="R17" i="56"/>
  <c r="Q17" i="56"/>
  <c r="S17" i="56"/>
  <c r="P17" i="56"/>
  <c r="G17" i="56" s="1"/>
  <c r="H17" i="56" s="1"/>
  <c r="P19" i="56"/>
  <c r="S19" i="56"/>
  <c r="Q19" i="56"/>
  <c r="R19" i="56"/>
  <c r="F21" i="56"/>
  <c r="P15" i="56"/>
  <c r="O21" i="56"/>
  <c r="S15" i="56"/>
  <c r="S22" i="56" s="1"/>
  <c r="Q15" i="56"/>
  <c r="Q22" i="56" s="1"/>
  <c r="R15" i="56"/>
  <c r="E10" i="52"/>
  <c r="D10" i="52"/>
  <c r="I22" i="54" l="1"/>
  <c r="K16" i="54"/>
  <c r="K22" i="54" s="1"/>
  <c r="I39" i="54"/>
  <c r="H45" i="54"/>
  <c r="G41" i="56"/>
  <c r="H41" i="56" s="1"/>
  <c r="R44" i="56"/>
  <c r="G19" i="56"/>
  <c r="H19" i="56" s="1"/>
  <c r="S44" i="56"/>
  <c r="R22" i="56"/>
  <c r="P22" i="56"/>
  <c r="G15" i="56"/>
  <c r="G37" i="56"/>
  <c r="P44" i="56"/>
  <c r="G39" i="56"/>
  <c r="H39" i="56" s="1"/>
  <c r="K39" i="54" l="1"/>
  <c r="I41" i="54"/>
  <c r="K41" i="54" s="1"/>
  <c r="I43" i="54"/>
  <c r="K43" i="54" s="1"/>
  <c r="G43" i="56"/>
  <c r="H37" i="56"/>
  <c r="G21" i="56"/>
  <c r="H15" i="56"/>
  <c r="K45" i="54" l="1"/>
  <c r="I45" i="54"/>
  <c r="H43" i="56"/>
  <c r="H21" i="56"/>
  <c r="I15" i="56" s="1"/>
  <c r="AF38" i="47"/>
  <c r="K15" i="56" l="1"/>
  <c r="I39" i="56"/>
  <c r="K39" i="56" s="1"/>
  <c r="I41" i="56"/>
  <c r="K41" i="56" s="1"/>
  <c r="I17" i="56"/>
  <c r="K17" i="56" s="1"/>
  <c r="I19" i="56"/>
  <c r="K19" i="56" s="1"/>
  <c r="I37" i="56"/>
  <c r="C66" i="48"/>
  <c r="I43" i="56" l="1"/>
  <c r="K37" i="56"/>
  <c r="K43" i="56" s="1"/>
  <c r="K21" i="56"/>
  <c r="I21" i="56"/>
  <c r="AC17" i="60"/>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Z103" i="48" l="1"/>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Z101" i="48"/>
  <c r="Y101" i="48"/>
  <c r="X101" i="48"/>
  <c r="W101" i="48"/>
  <c r="V101" i="48"/>
  <c r="U101" i="48"/>
  <c r="T101" i="48"/>
  <c r="S101" i="48"/>
  <c r="R101" i="48"/>
  <c r="Q101" i="48"/>
  <c r="P101" i="48"/>
  <c r="O101" i="48"/>
  <c r="N101" i="48"/>
  <c r="M101" i="48"/>
  <c r="L101" i="48"/>
  <c r="K101" i="48"/>
  <c r="J101" i="48"/>
  <c r="I101" i="48"/>
  <c r="H101" i="48"/>
  <c r="G101" i="48"/>
  <c r="F101" i="48"/>
  <c r="E101" i="48"/>
  <c r="D101" i="48"/>
  <c r="C102" i="48"/>
  <c r="C101" i="48"/>
  <c r="O27" i="28" l="1"/>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E19" i="61" l="1"/>
  <c r="D19" i="61"/>
  <c r="D193" i="43"/>
  <c r="D194" i="43"/>
  <c r="D192" i="43" s="1"/>
  <c r="D193" i="10"/>
  <c r="D194" i="10"/>
  <c r="D192" i="10" s="1"/>
  <c r="O43" i="28" l="1"/>
  <c r="N43" i="28"/>
  <c r="M43" i="28"/>
  <c r="L43" i="28"/>
  <c r="K43" i="28"/>
  <c r="J43" i="28"/>
  <c r="I43" i="28"/>
  <c r="H43" i="28"/>
  <c r="G43" i="28"/>
  <c r="F43" i="28"/>
  <c r="E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3"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3"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F41" i="28" l="1"/>
  <c r="J41" i="28"/>
  <c r="N41" i="28"/>
  <c r="G41" i="28"/>
  <c r="K41" i="28"/>
  <c r="O41" i="28"/>
  <c r="H41" i="28"/>
  <c r="L41" i="28"/>
  <c r="E41" i="28"/>
  <c r="I41" i="28"/>
  <c r="M41" i="28"/>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2" i="20"/>
  <c r="E22" i="20" s="1"/>
  <c r="D20" i="20"/>
  <c r="E18" i="20"/>
  <c r="E16" i="20"/>
  <c r="E20" i="20" s="1"/>
  <c r="D203" i="32"/>
  <c r="G203" i="50"/>
  <c r="D203" i="50"/>
  <c r="E203" i="52"/>
  <c r="D203" i="52"/>
  <c r="F11" i="29"/>
  <c r="F13" i="29" s="1"/>
  <c r="F15" i="29" s="1"/>
  <c r="E23" i="61" s="1"/>
  <c r="D205" i="50" l="1"/>
  <c r="G205" i="50" s="1"/>
  <c r="D205" i="32"/>
  <c r="D23" i="61"/>
  <c r="D205" i="52"/>
  <c r="E205" i="52"/>
  <c r="E24" i="20"/>
  <c r="E26" i="20" s="1"/>
  <c r="E28" i="20" s="1"/>
  <c r="E30" i="20" s="1"/>
  <c r="A168" i="43" l="1"/>
  <c r="A127" i="43"/>
  <c r="A86" i="43"/>
  <c r="A46" i="43"/>
  <c r="E174" i="52" l="1"/>
  <c r="D174" i="52"/>
  <c r="E133" i="52"/>
  <c r="D133" i="52"/>
  <c r="E92" i="52"/>
  <c r="D92" i="52"/>
  <c r="A11" i="31"/>
  <c r="O13" i="31" l="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Z95" i="48" l="1"/>
  <c r="Y95" i="48"/>
  <c r="X95" i="48"/>
  <c r="W95" i="48"/>
  <c r="V95" i="48"/>
  <c r="U95" i="48"/>
  <c r="T95" i="48"/>
  <c r="S95" i="48"/>
  <c r="R95" i="48"/>
  <c r="Q95" i="48"/>
  <c r="P95" i="48"/>
  <c r="O95" i="48"/>
  <c r="N95" i="48"/>
  <c r="M95" i="48"/>
  <c r="L95" i="48"/>
  <c r="K95" i="48"/>
  <c r="J95" i="48"/>
  <c r="I95" i="48"/>
  <c r="H95" i="48"/>
  <c r="G95" i="48"/>
  <c r="F95" i="48"/>
  <c r="E95" i="48"/>
  <c r="D95" i="48"/>
  <c r="C95" i="48"/>
  <c r="A251" i="47" l="1"/>
  <c r="A214" i="47"/>
  <c r="A236" i="47"/>
  <c r="A229" i="47"/>
  <c r="A222" i="47"/>
  <c r="B37" i="28"/>
  <c r="P37" i="28" l="1"/>
  <c r="D41" i="28"/>
  <c r="O29" i="30" l="1"/>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AG34" i="28" l="1"/>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E13" i="61"/>
  <c r="A207" i="51"/>
  <c r="A137" i="51"/>
  <c r="D13" i="61" l="1"/>
  <c r="A171" i="50"/>
  <c r="A130" i="50"/>
  <c r="A89" i="50"/>
  <c r="A49" i="50"/>
  <c r="A171" i="32"/>
  <c r="A130" i="32"/>
  <c r="A89" i="32"/>
  <c r="A49" i="32"/>
  <c r="D15" i="61" l="1"/>
  <c r="D17" i="61" s="1"/>
  <c r="D21" i="61" s="1"/>
  <c r="E15" i="61"/>
  <c r="E17" i="61" s="1"/>
  <c r="E21" i="61" s="1"/>
  <c r="H202" i="50" l="1"/>
  <c r="H202" i="32"/>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F192" i="43" l="1"/>
  <c r="F194" i="43"/>
  <c r="F193" i="43"/>
  <c r="F194" i="10"/>
  <c r="F193" i="10"/>
  <c r="F192" i="10"/>
  <c r="A176" i="51" l="1"/>
  <c r="A108" i="51"/>
  <c r="A77" i="51"/>
  <c r="A44" i="51"/>
  <c r="E196" i="52"/>
  <c r="D196" i="52"/>
  <c r="E195" i="52"/>
  <c r="D195" i="52"/>
  <c r="E192" i="52"/>
  <c r="D192" i="52"/>
  <c r="E191" i="52"/>
  <c r="D191" i="52"/>
  <c r="E186" i="52"/>
  <c r="D186" i="52"/>
  <c r="E185" i="52"/>
  <c r="D185" i="52"/>
  <c r="E184" i="52"/>
  <c r="D184" i="52"/>
  <c r="E183" i="52"/>
  <c r="D183" i="52"/>
  <c r="E182" i="52"/>
  <c r="D182" i="52"/>
  <c r="E181" i="52"/>
  <c r="D181" i="52"/>
  <c r="E180" i="52"/>
  <c r="D180" i="52"/>
  <c r="E179" i="52"/>
  <c r="D179" i="52"/>
  <c r="E178" i="52"/>
  <c r="D178" i="52"/>
  <c r="E177" i="52"/>
  <c r="D177" i="52"/>
  <c r="E176" i="52"/>
  <c r="D176" i="52"/>
  <c r="E163" i="52"/>
  <c r="D163" i="52"/>
  <c r="E162" i="52"/>
  <c r="D162" i="52"/>
  <c r="E161" i="52"/>
  <c r="D161" i="52"/>
  <c r="E157" i="52"/>
  <c r="D157" i="52"/>
  <c r="E156" i="52"/>
  <c r="D156" i="52"/>
  <c r="E155" i="52"/>
  <c r="D155" i="52"/>
  <c r="E154" i="52"/>
  <c r="D154" i="52"/>
  <c r="E150" i="52"/>
  <c r="D150" i="52"/>
  <c r="E149" i="52"/>
  <c r="D149" i="52"/>
  <c r="E148" i="52"/>
  <c r="D148" i="52"/>
  <c r="E147" i="52"/>
  <c r="D147" i="52"/>
  <c r="E143" i="52"/>
  <c r="D143" i="52"/>
  <c r="E142" i="52"/>
  <c r="D142" i="52"/>
  <c r="E141" i="52"/>
  <c r="D141" i="52"/>
  <c r="E140" i="52"/>
  <c r="D140" i="52"/>
  <c r="E139" i="52"/>
  <c r="D139" i="52"/>
  <c r="E135" i="52"/>
  <c r="D135" i="52"/>
  <c r="E122" i="52"/>
  <c r="D122" i="52"/>
  <c r="E121" i="52"/>
  <c r="D121" i="52"/>
  <c r="E120" i="52"/>
  <c r="D120" i="52"/>
  <c r="E119" i="52"/>
  <c r="D119" i="52"/>
  <c r="E118" i="52"/>
  <c r="D118" i="52"/>
  <c r="E117" i="52"/>
  <c r="D117" i="52"/>
  <c r="E116" i="52"/>
  <c r="D116" i="52"/>
  <c r="E115" i="52"/>
  <c r="D115" i="52"/>
  <c r="E114" i="52"/>
  <c r="D114" i="52"/>
  <c r="E113" i="52"/>
  <c r="D113" i="52"/>
  <c r="E112" i="52"/>
  <c r="D112" i="52"/>
  <c r="E111" i="52"/>
  <c r="D111" i="52"/>
  <c r="E110" i="52"/>
  <c r="D110" i="52"/>
  <c r="E109" i="52"/>
  <c r="D109" i="52"/>
  <c r="E108" i="52"/>
  <c r="D108" i="52"/>
  <c r="E107" i="52"/>
  <c r="D107" i="52"/>
  <c r="E106" i="52"/>
  <c r="D106" i="52"/>
  <c r="E105" i="52"/>
  <c r="D105" i="52"/>
  <c r="E101" i="52"/>
  <c r="D101" i="52"/>
  <c r="E100" i="52"/>
  <c r="D100" i="52"/>
  <c r="E99" i="52"/>
  <c r="D99" i="52"/>
  <c r="E98" i="52"/>
  <c r="D98" i="52"/>
  <c r="E97" i="52"/>
  <c r="D97" i="52"/>
  <c r="E96" i="52"/>
  <c r="D96" i="52"/>
  <c r="E95" i="52"/>
  <c r="D95" i="52"/>
  <c r="E78" i="52"/>
  <c r="D78" i="52"/>
  <c r="E77" i="52"/>
  <c r="D77" i="52"/>
  <c r="E76" i="52"/>
  <c r="D76" i="52"/>
  <c r="E75" i="52"/>
  <c r="D75" i="52"/>
  <c r="E74" i="52"/>
  <c r="D74" i="52"/>
  <c r="E73" i="52"/>
  <c r="D73" i="52"/>
  <c r="E72" i="52"/>
  <c r="D72" i="52"/>
  <c r="E71" i="52"/>
  <c r="D71" i="52"/>
  <c r="E70" i="52"/>
  <c r="D70" i="52"/>
  <c r="E69" i="52"/>
  <c r="D69" i="52"/>
  <c r="E68" i="52"/>
  <c r="D68" i="52"/>
  <c r="E67" i="52"/>
  <c r="D67" i="52"/>
  <c r="E66" i="52"/>
  <c r="D66" i="52"/>
  <c r="E65" i="52"/>
  <c r="D65" i="52"/>
  <c r="E64" i="52"/>
  <c r="D64" i="52"/>
  <c r="E63" i="52"/>
  <c r="D63" i="52"/>
  <c r="E62" i="52"/>
  <c r="D62" i="52"/>
  <c r="E58" i="52"/>
  <c r="D58" i="52"/>
  <c r="E57" i="52"/>
  <c r="D57" i="52"/>
  <c r="E56" i="52"/>
  <c r="D56" i="52"/>
  <c r="E55" i="52"/>
  <c r="D55" i="52"/>
  <c r="E54" i="52"/>
  <c r="D54" i="52"/>
  <c r="E41" i="52"/>
  <c r="D41" i="52"/>
  <c r="E40" i="52"/>
  <c r="D40" i="52"/>
  <c r="E39" i="52"/>
  <c r="D39" i="52"/>
  <c r="E38" i="52"/>
  <c r="D38" i="52"/>
  <c r="E30" i="52"/>
  <c r="D30" i="52"/>
  <c r="E29" i="52"/>
  <c r="D29" i="52"/>
  <c r="E28" i="52"/>
  <c r="D28" i="52"/>
  <c r="E27" i="52"/>
  <c r="D27" i="52"/>
  <c r="E26" i="52"/>
  <c r="D26" i="52"/>
  <c r="E22" i="52"/>
  <c r="D22" i="52"/>
  <c r="E21" i="52"/>
  <c r="D21" i="52"/>
  <c r="E19" i="52"/>
  <c r="D19" i="52"/>
  <c r="E18" i="52"/>
  <c r="D18" i="52"/>
  <c r="E17" i="52"/>
  <c r="D17" i="52"/>
  <c r="E16" i="52"/>
  <c r="D16" i="52"/>
  <c r="E91" i="52"/>
  <c r="D91" i="52"/>
  <c r="A169" i="52"/>
  <c r="A128" i="52"/>
  <c r="A87" i="52"/>
  <c r="E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3" i="51" l="1"/>
  <c r="A203" i="51"/>
  <c r="A132" i="51"/>
  <c r="A202" i="51"/>
  <c r="A75" i="51"/>
  <c r="A135" i="51"/>
  <c r="A177" i="51"/>
  <c r="A138" i="51"/>
  <c r="A109" i="51"/>
  <c r="A42" i="51"/>
  <c r="A78" i="51"/>
  <c r="D132" i="52"/>
  <c r="D173" i="52"/>
  <c r="F118" i="52"/>
  <c r="H118" i="52" s="1"/>
  <c r="G129" i="51" s="1"/>
  <c r="F41" i="52"/>
  <c r="H41" i="52" s="1"/>
  <c r="G52" i="51" s="1"/>
  <c r="F65" i="52"/>
  <c r="H65" i="52" s="1"/>
  <c r="G64" i="51" s="1"/>
  <c r="F184" i="52"/>
  <c r="H184" i="52" s="1"/>
  <c r="G195" i="51" s="1"/>
  <c r="F17" i="52"/>
  <c r="H17" i="52" s="1"/>
  <c r="G16" i="51" s="1"/>
  <c r="F29" i="52"/>
  <c r="H29" i="52" s="1"/>
  <c r="G28" i="51" s="1"/>
  <c r="F63" i="52"/>
  <c r="H63" i="52" s="1"/>
  <c r="G62" i="51" s="1"/>
  <c r="F67" i="52"/>
  <c r="H67" i="52" s="1"/>
  <c r="G66" i="51" s="1"/>
  <c r="F70" i="52"/>
  <c r="H70" i="52" s="1"/>
  <c r="G69" i="51" s="1"/>
  <c r="F75" i="52"/>
  <c r="H75" i="52" s="1"/>
  <c r="G86" i="51" s="1"/>
  <c r="F95" i="52"/>
  <c r="H95" i="52" s="1"/>
  <c r="F99" i="52"/>
  <c r="H99" i="52" s="1"/>
  <c r="G98" i="51" s="1"/>
  <c r="F105" i="52"/>
  <c r="H105" i="52" s="1"/>
  <c r="G116" i="51" s="1"/>
  <c r="F122" i="52"/>
  <c r="H122" i="52" s="1"/>
  <c r="G145" i="51" s="1"/>
  <c r="D151" i="52"/>
  <c r="D158" i="52"/>
  <c r="F58" i="52"/>
  <c r="H58" i="52" s="1"/>
  <c r="G57" i="51" s="1"/>
  <c r="F26" i="52"/>
  <c r="H26" i="52" s="1"/>
  <c r="G25" i="51" s="1"/>
  <c r="F38" i="52"/>
  <c r="H38" i="52" s="1"/>
  <c r="G37" i="51" s="1"/>
  <c r="F73" i="52"/>
  <c r="H73" i="52" s="1"/>
  <c r="G84" i="51" s="1"/>
  <c r="F143" i="52"/>
  <c r="H143" i="52" s="1"/>
  <c r="G154" i="51" s="1"/>
  <c r="F149" i="52"/>
  <c r="H149" i="52" s="1"/>
  <c r="G160" i="51" s="1"/>
  <c r="F156" i="52"/>
  <c r="H156" i="52" s="1"/>
  <c r="G167" i="51" s="1"/>
  <c r="F28" i="52"/>
  <c r="H28" i="52" s="1"/>
  <c r="G27" i="51" s="1"/>
  <c r="D79" i="52"/>
  <c r="F96" i="52"/>
  <c r="H96" i="52" s="1"/>
  <c r="G95" i="51" s="1"/>
  <c r="F100" i="52"/>
  <c r="H100" i="52" s="1"/>
  <c r="G99" i="51" s="1"/>
  <c r="F148" i="52"/>
  <c r="H148" i="52" s="1"/>
  <c r="G159" i="51" s="1"/>
  <c r="F21" i="52"/>
  <c r="H21" i="52" s="1"/>
  <c r="G20" i="51" s="1"/>
  <c r="F55" i="52"/>
  <c r="H55" i="52" s="1"/>
  <c r="G54" i="51" s="1"/>
  <c r="F98" i="52"/>
  <c r="H98" i="52" s="1"/>
  <c r="G97" i="51" s="1"/>
  <c r="F109" i="52"/>
  <c r="H109" i="52" s="1"/>
  <c r="G120" i="51" s="1"/>
  <c r="F135" i="52"/>
  <c r="H135" i="52" s="1"/>
  <c r="G146" i="51" s="1"/>
  <c r="F147" i="52"/>
  <c r="H147" i="52" s="1"/>
  <c r="G158" i="51" s="1"/>
  <c r="E79" i="52"/>
  <c r="E136" i="52"/>
  <c r="E151" i="52"/>
  <c r="F54" i="52"/>
  <c r="H54" i="52" s="1"/>
  <c r="G53" i="51" s="1"/>
  <c r="F69" i="52"/>
  <c r="H69" i="52" s="1"/>
  <c r="G68" i="51" s="1"/>
  <c r="F72" i="52"/>
  <c r="H72" i="52" s="1"/>
  <c r="G71" i="51" s="1"/>
  <c r="E144" i="52"/>
  <c r="E158" i="52"/>
  <c r="F179" i="52"/>
  <c r="H179" i="52" s="1"/>
  <c r="G190" i="51" s="1"/>
  <c r="E20" i="52"/>
  <c r="E23" i="52" s="1"/>
  <c r="F19" i="52"/>
  <c r="H19" i="52" s="1"/>
  <c r="G18" i="51" s="1"/>
  <c r="E31" i="52"/>
  <c r="E59" i="52"/>
  <c r="F40" i="52"/>
  <c r="H40" i="52" s="1"/>
  <c r="G51" i="51" s="1"/>
  <c r="F56" i="52"/>
  <c r="H56" i="52" s="1"/>
  <c r="G55" i="51" s="1"/>
  <c r="F78" i="52"/>
  <c r="H78" i="52" s="1"/>
  <c r="G89" i="51" s="1"/>
  <c r="F113" i="52"/>
  <c r="H113" i="52" s="1"/>
  <c r="G124" i="51" s="1"/>
  <c r="F115" i="52"/>
  <c r="H115" i="52" s="1"/>
  <c r="G126" i="51" s="1"/>
  <c r="F119" i="52"/>
  <c r="H119" i="52" s="1"/>
  <c r="G130" i="51" s="1"/>
  <c r="F162" i="52"/>
  <c r="H162" i="52" s="1"/>
  <c r="G185" i="51" s="1"/>
  <c r="F108" i="52"/>
  <c r="H108" i="52" s="1"/>
  <c r="G119" i="51" s="1"/>
  <c r="F178" i="52"/>
  <c r="H178" i="52" s="1"/>
  <c r="G189" i="51" s="1"/>
  <c r="F183" i="52"/>
  <c r="H183" i="52" s="1"/>
  <c r="G194" i="51" s="1"/>
  <c r="F191" i="52"/>
  <c r="H191" i="52" s="1"/>
  <c r="G214" i="51" s="1"/>
  <c r="F76" i="52"/>
  <c r="H76" i="52" s="1"/>
  <c r="G87" i="51" s="1"/>
  <c r="F107" i="52"/>
  <c r="H107" i="52" s="1"/>
  <c r="G118" i="51" s="1"/>
  <c r="F112" i="52"/>
  <c r="H112" i="52" s="1"/>
  <c r="G123" i="51" s="1"/>
  <c r="F117" i="52"/>
  <c r="H117" i="52" s="1"/>
  <c r="G128" i="51" s="1"/>
  <c r="F121" i="52"/>
  <c r="H121" i="52" s="1"/>
  <c r="G144" i="51" s="1"/>
  <c r="F142" i="52"/>
  <c r="H142" i="52" s="1"/>
  <c r="G153" i="51" s="1"/>
  <c r="F154" i="52"/>
  <c r="H154" i="52" s="1"/>
  <c r="G165" i="51" s="1"/>
  <c r="F177" i="52"/>
  <c r="H177" i="52" s="1"/>
  <c r="G188" i="51" s="1"/>
  <c r="F181" i="52"/>
  <c r="H181" i="52" s="1"/>
  <c r="G192" i="51" s="1"/>
  <c r="F186" i="52"/>
  <c r="H186" i="52" s="1"/>
  <c r="G197" i="51" s="1"/>
  <c r="F196" i="52"/>
  <c r="H196" i="52" s="1"/>
  <c r="G219" i="51" s="1"/>
  <c r="F18" i="52"/>
  <c r="H18" i="52" s="1"/>
  <c r="G17" i="51" s="1"/>
  <c r="F22" i="52"/>
  <c r="H22" i="52" s="1"/>
  <c r="G21" i="51" s="1"/>
  <c r="F30" i="52"/>
  <c r="H30" i="52" s="1"/>
  <c r="G29" i="51" s="1"/>
  <c r="F97" i="52"/>
  <c r="H97" i="52" s="1"/>
  <c r="G96" i="51" s="1"/>
  <c r="F111" i="52"/>
  <c r="H111" i="52" s="1"/>
  <c r="G122" i="51" s="1"/>
  <c r="F116" i="52"/>
  <c r="H116" i="52" s="1"/>
  <c r="G127" i="51" s="1"/>
  <c r="F120" i="52"/>
  <c r="H120" i="52" s="1"/>
  <c r="G131" i="51" s="1"/>
  <c r="F141" i="52"/>
  <c r="H141" i="52" s="1"/>
  <c r="G152" i="51" s="1"/>
  <c r="F176" i="52"/>
  <c r="H176" i="52" s="1"/>
  <c r="G187" i="51" s="1"/>
  <c r="F185" i="52"/>
  <c r="H185" i="52" s="1"/>
  <c r="G196" i="51" s="1"/>
  <c r="F195" i="52"/>
  <c r="H195" i="52" s="1"/>
  <c r="G218" i="51" s="1"/>
  <c r="F71" i="52"/>
  <c r="H71" i="52" s="1"/>
  <c r="G70" i="51" s="1"/>
  <c r="F74" i="52"/>
  <c r="H74" i="52" s="1"/>
  <c r="G85" i="51" s="1"/>
  <c r="F101" i="52"/>
  <c r="H101" i="52" s="1"/>
  <c r="G100" i="51" s="1"/>
  <c r="F150" i="52"/>
  <c r="H150" i="52" s="1"/>
  <c r="F163" i="52"/>
  <c r="H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F64" i="52"/>
  <c r="H64" i="52" s="1"/>
  <c r="G63" i="51" s="1"/>
  <c r="F68" i="52"/>
  <c r="H68" i="52" s="1"/>
  <c r="G67" i="51" s="1"/>
  <c r="F16" i="52"/>
  <c r="D20" i="52"/>
  <c r="D23" i="52" s="1"/>
  <c r="D31" i="52"/>
  <c r="F39" i="52"/>
  <c r="H39" i="52" s="1"/>
  <c r="G38" i="51" s="1"/>
  <c r="E51" i="52"/>
  <c r="F66" i="52"/>
  <c r="H66" i="52" s="1"/>
  <c r="G65" i="51" s="1"/>
  <c r="F77" i="52"/>
  <c r="H77" i="52" s="1"/>
  <c r="G88" i="51" s="1"/>
  <c r="A88" i="52"/>
  <c r="A129" i="52"/>
  <c r="A170" i="52"/>
  <c r="A126" i="52"/>
  <c r="A167" i="52"/>
  <c r="A85" i="52"/>
  <c r="A45" i="52"/>
  <c r="E132" i="52"/>
  <c r="E173" i="52"/>
  <c r="F27" i="52"/>
  <c r="H27" i="52" s="1"/>
  <c r="G26" i="51" s="1"/>
  <c r="F57" i="52"/>
  <c r="H57" i="52" s="1"/>
  <c r="G56" i="51" s="1"/>
  <c r="E102" i="52"/>
  <c r="A83" i="52"/>
  <c r="A124" i="52"/>
  <c r="A165" i="52"/>
  <c r="F62" i="52"/>
  <c r="D102" i="52"/>
  <c r="D136" i="52"/>
  <c r="F139" i="52"/>
  <c r="D144" i="52"/>
  <c r="F140" i="52"/>
  <c r="H140" i="52" s="1"/>
  <c r="G151" i="51" s="1"/>
  <c r="F157" i="52"/>
  <c r="H157" i="52" s="1"/>
  <c r="G168" i="51" s="1"/>
  <c r="F182" i="52"/>
  <c r="H182" i="52" s="1"/>
  <c r="G193" i="51" s="1"/>
  <c r="F192" i="52"/>
  <c r="H192" i="52" s="1"/>
  <c r="G215" i="51" s="1"/>
  <c r="F106" i="52"/>
  <c r="H106" i="52" s="1"/>
  <c r="G117" i="51" s="1"/>
  <c r="F110" i="52"/>
  <c r="H110" i="52" s="1"/>
  <c r="G121" i="51" s="1"/>
  <c r="F114" i="52"/>
  <c r="H114" i="52" s="1"/>
  <c r="G125" i="51" s="1"/>
  <c r="F155" i="52"/>
  <c r="H155" i="52" s="1"/>
  <c r="G166" i="51" s="1"/>
  <c r="F180" i="52"/>
  <c r="H180" i="52" s="1"/>
  <c r="G191" i="51" s="1"/>
  <c r="D187" i="52"/>
  <c r="F161" i="52"/>
  <c r="E187" i="52"/>
  <c r="A146" i="51"/>
  <c r="A147"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44" i="51" s="1"/>
  <c r="A145" i="51" s="1"/>
  <c r="A171" i="51"/>
  <c r="A103" i="51"/>
  <c r="A72" i="51"/>
  <c r="A39" i="51"/>
  <c r="A73" i="51"/>
  <c r="A104" i="51"/>
  <c r="A172" i="51"/>
  <c r="A40" i="51"/>
  <c r="A174" i="51"/>
  <c r="A106" i="51"/>
  <c r="A45" i="51"/>
  <c r="G147" i="51" l="1"/>
  <c r="F25" i="12" s="1"/>
  <c r="G58" i="51"/>
  <c r="F22" i="12" s="1"/>
  <c r="F33" i="12"/>
  <c r="F37" i="12"/>
  <c r="D33" i="52"/>
  <c r="F38" i="12"/>
  <c r="F34" i="12"/>
  <c r="G169" i="51"/>
  <c r="F28" i="12" s="1"/>
  <c r="G30" i="51"/>
  <c r="F16" i="12" s="1"/>
  <c r="E33" i="52"/>
  <c r="H102" i="52"/>
  <c r="G94" i="51"/>
  <c r="H151" i="52"/>
  <c r="G161" i="51"/>
  <c r="H59" i="52"/>
  <c r="E189" i="52"/>
  <c r="H158" i="52"/>
  <c r="H136" i="52"/>
  <c r="F31" i="52"/>
  <c r="F158" i="52"/>
  <c r="F102" i="52"/>
  <c r="F151" i="52"/>
  <c r="F136" i="52"/>
  <c r="F59" i="52"/>
  <c r="F187" i="52"/>
  <c r="H161" i="52"/>
  <c r="F144" i="52"/>
  <c r="H139" i="52"/>
  <c r="H62" i="52"/>
  <c r="F79" i="52"/>
  <c r="H31" i="52"/>
  <c r="F20" i="52"/>
  <c r="F23" i="52" s="1"/>
  <c r="H16" i="52"/>
  <c r="D189" i="52"/>
  <c r="D202" i="52" l="1"/>
  <c r="E202" i="52"/>
  <c r="E204" i="52" s="1"/>
  <c r="G162" i="51"/>
  <c r="F27" i="12" s="1"/>
  <c r="H79" i="52"/>
  <c r="G61" i="51"/>
  <c r="G101" i="51"/>
  <c r="F24" i="12" s="1"/>
  <c r="H20" i="52"/>
  <c r="H23" i="52" s="1"/>
  <c r="H33" i="52" s="1"/>
  <c r="G15" i="51"/>
  <c r="H144" i="52"/>
  <c r="G150" i="51"/>
  <c r="H187" i="52"/>
  <c r="G184" i="51"/>
  <c r="G198" i="51" s="1"/>
  <c r="F33" i="52"/>
  <c r="F189" i="52"/>
  <c r="H189" i="52" l="1"/>
  <c r="H202" i="52" s="1"/>
  <c r="F29" i="12"/>
  <c r="G19" i="51"/>
  <c r="G22" i="51" s="1"/>
  <c r="G90" i="51"/>
  <c r="F23" i="12" s="1"/>
  <c r="G155" i="51"/>
  <c r="F26" i="12" s="1"/>
  <c r="G32" i="51" l="1"/>
  <c r="F15" i="12"/>
  <c r="G200"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18" i="32" l="1"/>
  <c r="F18" i="32"/>
  <c r="H19" i="32"/>
  <c r="F19" i="32"/>
  <c r="H21" i="32"/>
  <c r="F21" i="32"/>
  <c r="H17" i="32"/>
  <c r="F17" i="32"/>
  <c r="H16" i="32"/>
  <c r="F16" i="32"/>
  <c r="G37" i="43"/>
  <c r="G58" i="43" s="1"/>
  <c r="I59" i="50"/>
  <c r="P52" i="30"/>
  <c r="D31" i="32"/>
  <c r="D20" i="32"/>
  <c r="D23" i="32" s="1"/>
  <c r="P18" i="30"/>
  <c r="A343" i="47"/>
  <c r="A342" i="47"/>
  <c r="A341" i="47"/>
  <c r="A340" i="47"/>
  <c r="A339" i="47"/>
  <c r="A338" i="47"/>
  <c r="A337" i="47"/>
  <c r="A336" i="47"/>
  <c r="A335" i="47"/>
  <c r="A334" i="47"/>
  <c r="A333" i="47"/>
  <c r="A332" i="47"/>
  <c r="A331" i="47"/>
  <c r="A321" i="47"/>
  <c r="A320" i="47"/>
  <c r="A319" i="47"/>
  <c r="A318" i="47"/>
  <c r="A317" i="47"/>
  <c r="A316" i="47"/>
  <c r="A315" i="47"/>
  <c r="A314" i="47"/>
  <c r="A295" i="47"/>
  <c r="A293"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F63" i="10"/>
  <c r="E63" i="10" s="1"/>
  <c r="F72" i="10"/>
  <c r="E72" i="10" s="1"/>
  <c r="F74" i="10"/>
  <c r="E74" i="10" s="1"/>
  <c r="F109" i="10"/>
  <c r="E109" i="10" s="1"/>
  <c r="F98" i="10"/>
  <c r="E98" i="10" s="1"/>
  <c r="D119" i="10"/>
  <c r="E119" i="10" s="1"/>
  <c r="D67" i="10"/>
  <c r="E67" i="10" s="1"/>
  <c r="D65" i="10"/>
  <c r="E65" i="10" s="1"/>
  <c r="F55" i="10"/>
  <c r="E55" i="10" s="1"/>
  <c r="D69" i="10"/>
  <c r="E69" i="10" s="1"/>
  <c r="F76" i="10"/>
  <c r="E76" i="10" s="1"/>
  <c r="E97" i="10"/>
  <c r="F95" i="10"/>
  <c r="D95" i="10"/>
  <c r="F71" i="10"/>
  <c r="D71" i="10"/>
  <c r="F64" i="10"/>
  <c r="D64" i="10"/>
  <c r="F75" i="10"/>
  <c r="D75" i="10"/>
  <c r="F99" i="10"/>
  <c r="D99" i="10"/>
  <c r="F62" i="10"/>
  <c r="D62" i="10"/>
  <c r="D94" i="10"/>
  <c r="F94" i="10"/>
  <c r="F77" i="10"/>
  <c r="D77" i="10"/>
  <c r="D100" i="10"/>
  <c r="F100" i="10"/>
  <c r="F66" i="10"/>
  <c r="D66"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D204" i="52" l="1"/>
  <c r="E194" i="52" l="1"/>
  <c r="D194" i="52"/>
  <c r="E203" i="50"/>
  <c r="H203" i="50"/>
  <c r="H204" i="50" s="1"/>
  <c r="E206" i="52" l="1"/>
  <c r="D206" i="52"/>
  <c r="F194" i="52"/>
  <c r="H194" i="52" s="1"/>
  <c r="G217" i="51" s="1"/>
  <c r="F36" i="12" s="1"/>
  <c r="H194" i="50"/>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5" i="61" l="1"/>
  <c r="E25" i="61"/>
  <c r="P83" i="38"/>
  <c r="P83" i="39"/>
  <c r="G9" i="55"/>
  <c r="I8" i="51"/>
  <c r="P7" i="39"/>
  <c r="P7" i="30"/>
  <c r="P7" i="28"/>
  <c r="P7" i="31"/>
  <c r="K8" i="50"/>
  <c r="I8" i="43"/>
  <c r="I129" i="43" s="1"/>
  <c r="P7" i="38"/>
  <c r="H205" i="50"/>
  <c r="H206" i="50" s="1"/>
  <c r="E205" i="50"/>
  <c r="E193" i="52"/>
  <c r="E207" i="52"/>
  <c r="D193" i="52"/>
  <c r="D198" i="52" s="1"/>
  <c r="D200" i="52" s="1"/>
  <c r="D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H193" i="50"/>
  <c r="H198" i="50" s="1"/>
  <c r="H200" i="50" s="1"/>
  <c r="H207" i="50"/>
  <c r="I139" i="51"/>
  <c r="I110" i="51"/>
  <c r="I46" i="51"/>
  <c r="I178" i="51"/>
  <c r="I209" i="51"/>
  <c r="I79" i="51"/>
  <c r="F193" i="52"/>
  <c r="E198" i="52"/>
  <c r="E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H193" i="52" l="1"/>
  <c r="F198" i="52"/>
  <c r="F200" i="52" s="1"/>
  <c r="P114" i="39"/>
  <c r="F202" i="43" s="1"/>
  <c r="E18" i="43"/>
  <c r="P114" i="38"/>
  <c r="F202" i="10" s="1"/>
  <c r="E15" i="43"/>
  <c r="D119" i="43"/>
  <c r="F119" i="43"/>
  <c r="H119" i="43" s="1"/>
  <c r="F131" i="51" s="1"/>
  <c r="H131" i="51" s="1"/>
  <c r="D109" i="43"/>
  <c r="F109" i="43"/>
  <c r="F63" i="43"/>
  <c r="D63" i="43"/>
  <c r="F25" i="43"/>
  <c r="D25" i="43"/>
  <c r="F100" i="43"/>
  <c r="D100" i="43"/>
  <c r="F94" i="43"/>
  <c r="D94" i="43"/>
  <c r="D38" i="43"/>
  <c r="E38" i="43" s="1"/>
  <c r="F38" i="43"/>
  <c r="F120" i="43"/>
  <c r="H120" i="43" s="1"/>
  <c r="F144" i="51" s="1"/>
  <c r="H144"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45"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98" i="43" l="1"/>
  <c r="E121" i="43"/>
  <c r="E99" i="43"/>
  <c r="E113" i="43"/>
  <c r="G216" i="51"/>
  <c r="H198" i="52"/>
  <c r="H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46" i="51" s="1"/>
  <c r="H146" i="51" s="1"/>
  <c r="H181" i="43"/>
  <c r="F193" i="51" s="1"/>
  <c r="H193" i="51" s="1"/>
  <c r="H38" i="43"/>
  <c r="F38" i="51" s="1"/>
  <c r="H38" i="51" s="1"/>
  <c r="H72" i="43"/>
  <c r="F84" i="51" s="1"/>
  <c r="H84" i="51" s="1"/>
  <c r="H75" i="43"/>
  <c r="F87" i="51" s="1"/>
  <c r="H87" i="51" s="1"/>
  <c r="H71" i="43"/>
  <c r="F71" i="51" s="1"/>
  <c r="H71" i="51" s="1"/>
  <c r="H140" i="43"/>
  <c r="F152" i="51" s="1"/>
  <c r="H152" i="51" s="1"/>
  <c r="K171" i="32"/>
  <c r="K89"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47"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44" i="51" s="1"/>
  <c r="E144" i="51" s="1"/>
  <c r="I148" i="32"/>
  <c r="D151" i="32"/>
  <c r="D189" i="32" s="1"/>
  <c r="D202" i="32" s="1"/>
  <c r="H18" i="10"/>
  <c r="D18" i="51" s="1"/>
  <c r="D145"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46" i="51" s="1"/>
  <c r="E146"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45" i="51"/>
  <c r="H145" i="51"/>
  <c r="H147"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47"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00" i="51" s="1"/>
  <c r="F162" i="51"/>
  <c r="F200" i="51" s="1"/>
  <c r="E184" i="51"/>
  <c r="E198" i="51" s="1"/>
  <c r="E150" i="51"/>
  <c r="E155" i="51" s="1"/>
  <c r="D155" i="51"/>
  <c r="E159" i="51"/>
  <c r="E162" i="51" s="1"/>
  <c r="D162" i="51"/>
  <c r="H101" i="10"/>
  <c r="C24" i="12" s="1"/>
  <c r="D94" i="51"/>
  <c r="E61" i="51"/>
  <c r="E90" i="51" s="1"/>
  <c r="D19" i="51"/>
  <c r="D22" i="51" s="1"/>
  <c r="D32" i="51" s="1"/>
  <c r="E116" i="51"/>
  <c r="E147" i="51" s="1"/>
  <c r="H157" i="10"/>
  <c r="C28" i="12" s="1"/>
  <c r="D165" i="51"/>
  <c r="G188" i="10"/>
  <c r="H150" i="43"/>
  <c r="H188" i="43" s="1"/>
  <c r="H190" i="43"/>
  <c r="F214" i="51" s="1"/>
  <c r="F18" i="12"/>
  <c r="H214" i="51" l="1"/>
  <c r="E214" i="51"/>
  <c r="H188" i="10"/>
  <c r="E165" i="51"/>
  <c r="E169" i="51" s="1"/>
  <c r="D169" i="51"/>
  <c r="E94" i="51"/>
  <c r="E101" i="51" s="1"/>
  <c r="D101" i="51"/>
  <c r="E27" i="12"/>
  <c r="E33" i="12"/>
  <c r="F31" i="12"/>
  <c r="E200" i="51" l="1"/>
  <c r="D200"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H8" i="52"/>
  <c r="H49" i="52" l="1"/>
  <c r="H89" i="52"/>
  <c r="H130" i="52"/>
  <c r="H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l="1"/>
  <c r="H193" i="10"/>
  <c r="G192" i="10"/>
  <c r="H192" i="10" s="1"/>
  <c r="K198" i="32"/>
  <c r="K200" i="32" s="1"/>
  <c r="D198" i="32"/>
  <c r="D200" i="32" s="1"/>
  <c r="I198" i="32"/>
  <c r="I200" i="32" s="1"/>
  <c r="G201" i="10" l="1"/>
  <c r="G197" i="10"/>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I194" i="50"/>
  <c r="K194" i="50" s="1"/>
  <c r="I193" i="50"/>
  <c r="G193" i="43" l="1"/>
  <c r="H193" i="43" s="1"/>
  <c r="E36" i="12" s="1"/>
  <c r="F217" i="51"/>
  <c r="I198" i="50"/>
  <c r="I200" i="50" s="1"/>
  <c r="K193" i="50"/>
  <c r="G192" i="43" l="1"/>
  <c r="K198" i="50"/>
  <c r="K200" i="50" s="1"/>
  <c r="G36" i="12"/>
  <c r="D36" i="12"/>
  <c r="H217" i="51"/>
  <c r="E217" i="51"/>
  <c r="G201" i="43" l="1"/>
  <c r="G197" i="43"/>
  <c r="G199" i="43" s="1"/>
  <c r="H192" i="43"/>
  <c r="F216" i="51" l="1"/>
  <c r="E35" i="12"/>
  <c r="H197" i="43"/>
  <c r="H199" i="43" s="1"/>
  <c r="E40" i="12" l="1"/>
  <c r="E42" i="12" s="1"/>
  <c r="D35" i="12"/>
  <c r="D40" i="12" s="1"/>
  <c r="D42" i="12" s="1"/>
  <c r="G35" i="12"/>
  <c r="E216" i="51"/>
  <c r="E221" i="51" s="1"/>
  <c r="E223" i="51" s="1"/>
  <c r="F221" i="51"/>
  <c r="F223" i="51" s="1"/>
  <c r="H216" i="51"/>
  <c r="H221" i="51" s="1"/>
  <c r="H223" i="51" s="1"/>
  <c r="G40" i="12" l="1"/>
  <c r="G42" i="12" s="1"/>
  <c r="E24" i="55"/>
  <c r="D24" i="55" l="1"/>
  <c r="E28" i="55"/>
  <c r="E30" i="55" l="1"/>
  <c r="D28" i="55"/>
  <c r="E38" i="55" l="1"/>
  <c r="E34" i="55"/>
  <c r="D30" i="55"/>
  <c r="F30" i="55" l="1"/>
  <c r="G38" i="55"/>
  <c r="F18" i="55" l="1"/>
  <c r="G15" i="55"/>
  <c r="G18" i="55" s="1"/>
  <c r="F23" i="55" l="1"/>
  <c r="G23" i="55" s="1"/>
  <c r="F21" i="55"/>
  <c r="F24" i="55"/>
  <c r="G24" i="55" s="1"/>
  <c r="F28" i="55" l="1"/>
  <c r="F40" i="55" s="1"/>
  <c r="G21" i="55"/>
  <c r="G28" i="55" s="1"/>
  <c r="G40" i="55" s="1"/>
</calcChain>
</file>

<file path=xl/sharedStrings.xml><?xml version="1.0" encoding="utf-8"?>
<sst xmlns="http://schemas.openxmlformats.org/spreadsheetml/2006/main" count="3837" uniqueCount="1305">
  <si>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</si>
  <si>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</si>
  <si>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</si>
  <si>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</si>
  <si>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</si>
  <si>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</si>
  <si>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</si>
  <si>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</si>
  <si>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</si>
  <si>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</si>
  <si>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</si>
  <si>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</si>
  <si>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</si>
  <si>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</si>
  <si>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</si>
  <si>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</si>
  <si>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</si>
  <si>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</si>
  <si>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</si>
  <si>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</si>
  <si>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</si>
  <si>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</si>
  <si>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</si>
  <si>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</si>
  <si>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</si>
  <si>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</si>
  <si>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</si>
  <si>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</si>
  <si>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</si>
  <si>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</si>
  <si>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</si>
  <si>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</si>
  <si>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</si>
  <si>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</si>
  <si>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</si>
  <si>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</si>
  <si>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</si>
  <si>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</si>
  <si>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</si>
  <si>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</si>
  <si>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</si>
  <si>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</si>
  <si>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</si>
  <si>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</si>
  <si>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</si>
  <si>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</si>
  <si>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</si>
  <si>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</si>
  <si>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</si>
  <si>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</si>
  <si>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</si>
  <si>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</si>
  <si>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</si>
  <si>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</si>
  <si>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</si>
  <si>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</si>
  <si>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</si>
  <si>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</si>
  <si>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</si>
  <si>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</si>
  <si>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</si>
  <si>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</si>
  <si>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</si>
  <si>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</si>
  <si>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</si>
  <si>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</si>
  <si>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</si>
  <si>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</si>
  <si>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</si>
  <si>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</si>
  <si>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</si>
  <si>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</si>
  <si>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</si>
  <si>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</si>
  <si>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</si>
  <si>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</si>
  <si>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</si>
  <si>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</si>
  <si>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</si>
  <si>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</si>
  <si>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</si>
  <si>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</si>
  <si>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</si>
  <si>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</si>
  <si>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</si>
  <si>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</si>
  <si>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</si>
  <si>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</si>
  <si>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</si>
  <si>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</si>
  <si>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</si>
  <si>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</si>
  <si>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</si>
  <si>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</si>
  <si>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</si>
  <si>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</si>
  <si>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</si>
  <si>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</si>
  <si>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</si>
  <si>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</si>
  <si>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</si>
  <si>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</si>
  <si>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</si>
  <si>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</si>
  <si>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</si>
  <si>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</si>
  <si>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</si>
  <si>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</si>
  <si>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</si>
  <si>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</si>
  <si>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</si>
  <si>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</si>
  <si>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</si>
  <si>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</si>
  <si>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</si>
  <si>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</si>
  <si>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</si>
  <si>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</si>
  <si>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</si>
  <si>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</si>
  <si>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</si>
  <si>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</si>
  <si>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</si>
  <si>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</si>
  <si>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</si>
  <si>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</si>
  <si>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</si>
  <si>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</si>
  <si>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</si>
  <si>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</si>
  <si>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</si>
  <si>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</si>
  <si>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</si>
  <si>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</si>
  <si>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</si>
  <si>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</si>
  <si>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</si>
  <si>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</si>
  <si>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</si>
  <si>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</si>
  <si>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</si>
  <si>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</si>
  <si>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</si>
  <si>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</si>
  <si>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</si>
  <si>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</si>
  <si>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</si>
  <si>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</si>
  <si>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</si>
  <si>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</si>
  <si>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</si>
  <si>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</si>
  <si>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</si>
  <si>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</si>
  <si>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</si>
  <si>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</si>
  <si>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</si>
  <si>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</si>
  <si>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</si>
  <si>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</si>
  <si>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</si>
  <si>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</si>
  <si>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</si>
  <si>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</si>
  <si>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</si>
  <si>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</si>
  <si>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</si>
  <si>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</si>
  <si>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</si>
  <si>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</si>
  <si>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</si>
  <si>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</si>
  <si>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</si>
  <si>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</si>
  <si>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</si>
  <si>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</si>
  <si>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</si>
  <si>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</si>
  <si>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</si>
  <si>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</si>
  <si>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</si>
  <si>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</si>
  <si>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</si>
  <si>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</si>
  <si>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</si>
  <si>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</si>
  <si>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</si>
  <si>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</si>
  <si>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</si>
  <si>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</si>
  <si>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</si>
  <si>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</si>
  <si>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</si>
  <si>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</si>
  <si>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</si>
  <si>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</si>
  <si>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</si>
  <si>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</si>
  <si>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</si>
  <si>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</si>
  <si>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</si>
  <si>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</si>
  <si>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</si>
  <si>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</si>
  <si>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</si>
  <si>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</si>
  <si>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</si>
  <si>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</si>
  <si>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</si>
  <si>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</si>
  <si>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</si>
  <si>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</si>
  <si>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</si>
  <si>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</si>
  <si>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</si>
  <si>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</si>
  <si>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</si>
  <si>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</si>
  <si>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</si>
  <si>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</si>
  <si>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</si>
  <si>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</si>
  <si>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</si>
  <si>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</si>
  <si>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</si>
  <si>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</si>
  <si>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</si>
  <si>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</si>
  <si>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</si>
  <si>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</si>
  <si>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</si>
  <si>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</si>
  <si>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</si>
  <si>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</si>
  <si>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</si>
  <si>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</si>
  <si>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</si>
  <si>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</si>
  <si>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</si>
  <si>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</si>
  <si>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</si>
  <si>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</si>
  <si>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</si>
  <si>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</si>
  <si>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</si>
  <si>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</si>
  <si>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</si>
  <si>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</si>
  <si>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</si>
  <si>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</si>
  <si>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</si>
  <si>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</si>
  <si>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</si>
  <si>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</si>
  <si>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</si>
  <si>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</si>
  <si>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</si>
  <si>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</si>
  <si>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</si>
  <si>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</si>
  <si>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</si>
  <si>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</si>
  <si>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</si>
  <si>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</si>
  <si>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</si>
  <si>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</si>
  <si>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</si>
  <si>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</si>
  <si>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</si>
  <si>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</si>
  <si>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</si>
  <si>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</si>
  <si>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</si>
  <si>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</si>
  <si>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</si>
  <si>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</si>
  <si>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</si>
  <si>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</si>
  <si>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</si>
  <si>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</si>
  <si>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</si>
  <si>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</si>
  <si>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</si>
  <si>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</si>
  <si>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</si>
  <si>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</si>
  <si>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</si>
  <si>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</si>
  <si>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</si>
  <si>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</si>
  <si>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</si>
  <si>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</si>
  <si>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</si>
  <si>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</si>
  <si>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</si>
  <si>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</si>
  <si>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</si>
  <si>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</si>
  <si>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</si>
  <si>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</si>
  <si>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</si>
  <si>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</si>
  <si>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</si>
  <si>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</si>
  <si>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</si>
  <si>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</si>
  <si>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</si>
  <si>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</si>
  <si>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</si>
  <si>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</si>
  <si>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</si>
  <si>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</si>
  <si>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</si>
  <si>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</si>
  <si>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</si>
  <si>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</si>
  <si>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</si>
  <si>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</si>
  <si>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</si>
  <si>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</si>
  <si>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</si>
  <si>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</si>
  <si>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</si>
  <si>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</si>
  <si>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</si>
  <si>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</si>
  <si>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</si>
  <si>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</si>
  <si>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</si>
  <si>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</si>
  <si>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</si>
  <si>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</si>
  <si>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</si>
  <si>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</si>
  <si>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</si>
  <si>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</si>
  <si>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</si>
  <si>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</si>
  <si>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</si>
  <si>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</si>
  <si>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</si>
  <si>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</si>
  <si>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</si>
  <si>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</si>
  <si>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</si>
  <si>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</si>
  <si>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</si>
  <si>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</si>
  <si>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</si>
  <si>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</si>
  <si>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</si>
  <si>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</si>
  <si>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</si>
  <si>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</si>
  <si>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</si>
  <si>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</si>
  <si>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</si>
  <si>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</si>
  <si>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</si>
  <si>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</si>
  <si>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</si>
  <si>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</si>
  <si>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</si>
  <si>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</si>
  <si>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</si>
  <si>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</si>
  <si>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</si>
  <si>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</si>
  <si>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</si>
  <si>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</si>
  <si>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</si>
  <si>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</si>
  <si>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</si>
  <si>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</si>
  <si>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</si>
  <si>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</si>
  <si>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</si>
  <si>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</si>
  <si>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</si>
  <si>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</si>
  <si>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</si>
  <si>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</si>
  <si>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</si>
  <si>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</si>
  <si>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</si>
  <si>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</si>
  <si>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</si>
  <si>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</si>
  <si>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</si>
  <si>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</si>
  <si>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</si>
  <si>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</si>
  <si>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</si>
  <si>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</si>
  <si>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</si>
  <si>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</si>
  <si>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</si>
  <si>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</si>
  <si>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</si>
  <si>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</si>
  <si>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</si>
  <si>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</si>
  <si>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</si>
  <si>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</si>
  <si>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</si>
  <si>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</si>
  <si>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</si>
  <si>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</si>
  <si>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</si>
  <si>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</si>
  <si>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</si>
  <si>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</si>
  <si>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</si>
  <si>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</si>
  <si>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</si>
  <si>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</si>
  <si>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</si>
  <si>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</si>
  <si>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</si>
  <si>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</si>
  <si>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</si>
  <si>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</si>
  <si>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</si>
  <si>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</si>
  <si>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</si>
  <si>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</si>
  <si>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</si>
  <si>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</si>
  <si>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</si>
  <si>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</si>
  <si>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</si>
  <si>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</si>
  <si>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</si>
  <si>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</si>
  <si>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</si>
  <si>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</si>
  <si>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</si>
  <si>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</si>
  <si>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</si>
  <si>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</si>
  <si>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</si>
  <si>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</si>
  <si>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</si>
  <si>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</si>
  <si>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</si>
  <si>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</si>
  <si>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</si>
  <si>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</si>
  <si>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</si>
  <si>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</si>
  <si>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</si>
  <si>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</si>
  <si>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</si>
  <si>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</si>
  <si>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</si>
  <si>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</si>
  <si>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</si>
  <si>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</si>
  <si>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</si>
  <si>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</si>
  <si>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</si>
  <si>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</si>
  <si>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</si>
  <si>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</si>
  <si>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</si>
  <si>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</si>
  <si>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</si>
  <si>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</si>
  <si>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</si>
  <si>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</si>
  <si>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</si>
  <si>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</si>
  <si>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</si>
  <si>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</si>
  <si>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</si>
  <si>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</si>
  <si>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</si>
  <si>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</si>
  <si>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</si>
  <si>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</si>
  <si>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</si>
  <si>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</si>
  <si>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</si>
  <si>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</si>
  <si>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</si>
  <si>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</si>
  <si>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</si>
  <si>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</si>
  <si>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</si>
  <si>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</si>
  <si>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</si>
  <si>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</si>
  <si>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</si>
  <si>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</si>
  <si>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</si>
  <si>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</si>
  <si>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</si>
  <si>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</si>
  <si>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</si>
  <si>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</si>
  <si>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</si>
  <si>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</si>
  <si>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</si>
  <si>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</si>
  <si>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</si>
  <si>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</si>
  <si>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</si>
  <si>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</si>
  <si>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</si>
  <si>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</si>
  <si>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</si>
  <si>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</si>
  <si>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</si>
  <si>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</si>
  <si>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</si>
  <si>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</si>
  <si>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</si>
  <si>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</si>
  <si>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</si>
  <si>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</si>
  <si>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</si>
  <si>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</si>
  <si>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</si>
  <si>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</si>
  <si>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</si>
  <si>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</si>
  <si>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</si>
  <si>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</si>
  <si>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</si>
  <si>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</si>
  <si>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</si>
  <si>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</si>
  <si>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</si>
  <si>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</si>
  <si>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</si>
  <si>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</si>
  <si>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</si>
  <si>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</si>
  <si>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</si>
  <si>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</si>
  <si>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</si>
  <si>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</si>
  <si>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</si>
  <si>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</si>
  <si>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</si>
  <si>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</si>
  <si>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</si>
  <si>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</si>
  <si>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</si>
  <si>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</si>
  <si>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</si>
  <si>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</si>
  <si>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</si>
  <si>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</si>
  <si>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</si>
  <si>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</si>
  <si>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</si>
  <si>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</si>
  <si>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</si>
  <si>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</si>
  <si>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</si>
  <si>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</si>
  <si>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</si>
  <si>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</si>
  <si>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</si>
  <si>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</si>
  <si>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</si>
  <si>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</si>
  <si>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</si>
  <si>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</si>
  <si>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</si>
  <si>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</si>
  <si>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</si>
  <si>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</si>
  <si>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</si>
  <si>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</si>
  <si>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</si>
  <si>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</si>
  <si>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</si>
  <si>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</si>
  <si>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</si>
  <si>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</si>
  <si>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</si>
  <si>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</si>
  <si>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</si>
  <si>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</si>
  <si>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</si>
  <si>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</si>
  <si>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</si>
  <si>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</si>
  <si>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</si>
  <si>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</si>
  <si>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</si>
  <si>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</si>
  <si>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</si>
  <si>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</si>
  <si>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</si>
  <si>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</si>
  <si>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</si>
  <si>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</si>
  <si>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</si>
  <si>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</si>
  <si>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</si>
  <si>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</si>
  <si>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</si>
  <si>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</si>
  <si>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</si>
  <si>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</si>
  <si>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</si>
  <si>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</si>
  <si>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</si>
  <si>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</si>
  <si>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</si>
  <si>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</si>
  <si>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</si>
  <si>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</si>
  <si>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</si>
  <si>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</si>
  <si>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</si>
  <si>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</si>
  <si>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</si>
  <si>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</si>
  <si>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</si>
  <si>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</si>
  <si>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</si>
  <si>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</si>
  <si>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</si>
  <si>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</si>
  <si>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</si>
  <si>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</si>
  <si>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</si>
  <si>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</si>
  <si>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</si>
  <si>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</si>
  <si>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</si>
  <si>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</si>
  <si>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</si>
  <si>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</si>
  <si>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</si>
  <si>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</si>
  <si>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</si>
  <si>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</si>
  <si>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</si>
  <si>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</si>
  <si>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</si>
  <si>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</si>
  <si>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</si>
  <si>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</si>
  <si>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</si>
  <si>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</si>
  <si>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</si>
  <si>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</si>
  <si>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</si>
  <si>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</si>
  <si>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</si>
  <si>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</si>
  <si>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</si>
  <si>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</si>
  <si>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</si>
  <si>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</si>
  <si>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</si>
  <si>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</si>
  <si>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</si>
  <si>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</si>
  <si>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</si>
  <si>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</si>
  <si>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</si>
  <si>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</si>
  <si>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</si>
  <si>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</si>
  <si>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</si>
  <si>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</si>
  <si>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</si>
  <si>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</si>
  <si>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</si>
  <si>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</si>
  <si>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</si>
  <si>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</si>
  <si>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</si>
  <si>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</si>
  <si>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</si>
  <si>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</si>
  <si>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</si>
  <si>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</si>
  <si>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</si>
  <si>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</si>
  <si>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</si>
  <si>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</si>
  <si>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</si>
  <si>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</si>
  <si>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</si>
  <si>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</si>
  <si>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</si>
  <si>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</si>
  <si>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</si>
  <si>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</si>
  <si>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</si>
  <si>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</si>
  <si>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</si>
  <si>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</si>
  <si>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</si>
  <si>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</si>
  <si>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</si>
  <si>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</si>
  <si>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</si>
  <si>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</si>
  <si>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</si>
  <si>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</si>
  <si>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</si>
  <si>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</si>
  <si>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</si>
  <si>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</si>
  <si>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</si>
  <si>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</si>
  <si>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</si>
  <si>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</si>
  <si>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</si>
  <si>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</si>
  <si>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</si>
  <si>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</si>
  <si>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</si>
  <si>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</si>
  <si>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</si>
  <si>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</si>
  <si>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</si>
  <si>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</si>
  <si>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</si>
  <si>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</si>
  <si>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</si>
  <si>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</si>
  <si>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</si>
  <si>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</si>
  <si>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</si>
  <si>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</si>
  <si>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</si>
  <si>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</si>
  <si>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</si>
  <si>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</si>
  <si>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</si>
  <si>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</si>
  <si>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</si>
  <si>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</si>
  <si>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</si>
  <si>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</si>
  <si>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</si>
  <si>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</si>
  <si>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</si>
  <si>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</si>
  <si>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</si>
  <si>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</si>
  <si>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</si>
  <si>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</si>
  <si>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</si>
  <si>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</si>
  <si>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</si>
  <si>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</si>
  <si>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</si>
  <si>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</si>
  <si>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</si>
  <si>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</si>
  <si>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</si>
  <si>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</si>
  <si>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</si>
  <si>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</si>
  <si>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</si>
  <si>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</si>
  <si>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</si>
  <si>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</si>
  <si>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</si>
  <si>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</si>
  <si>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</si>
  <si>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</si>
  <si>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</si>
  <si>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</si>
  <si>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</si>
  <si>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</si>
  <si>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</si>
  <si>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</si>
  <si>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</si>
  <si>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</si>
  <si>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</si>
  <si>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</si>
  <si>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</si>
  <si>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</si>
  <si>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</si>
  <si>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</si>
  <si>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</si>
  <si>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</si>
  <si>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</si>
  <si>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</si>
  <si>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</si>
  <si>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</si>
  <si>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</si>
  <si>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</si>
  <si>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</si>
  <si>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</si>
  <si>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</si>
  <si>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</si>
  <si>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</si>
  <si>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</si>
  <si>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</si>
  <si>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</si>
  <si>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</si>
  <si>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</si>
  <si>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</si>
  <si>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</si>
  <si>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</si>
  <si>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</si>
  <si>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</si>
  <si>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</si>
  <si>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</si>
  <si>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</si>
  <si>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</si>
  <si>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</si>
  <si>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</si>
  <si>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</si>
  <si>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</si>
  <si>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</si>
  <si>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</si>
  <si>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</si>
  <si>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</si>
  <si>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</si>
  <si>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</si>
  <si>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</si>
  <si>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</si>
  <si>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</si>
  <si>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</si>
  <si>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</si>
  <si>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</si>
  <si>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</si>
  <si>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</si>
  <si>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</si>
  <si>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</si>
  <si>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</si>
  <si>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</si>
  <si>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</si>
  <si>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</si>
  <si>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</si>
  <si>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</si>
  <si>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</si>
  <si>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</si>
  <si>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</si>
  <si>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</si>
  <si>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</si>
  <si>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</si>
  <si>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</si>
  <si>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</si>
  <si>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</si>
  <si>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</si>
  <si>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</si>
  <si>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</si>
  <si>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</si>
  <si>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</si>
  <si>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</si>
  <si>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</si>
  <si>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</si>
  <si>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</si>
  <si>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</si>
  <si>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</si>
  <si>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</si>
  <si>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</si>
  <si>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</si>
  <si>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</si>
  <si>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</si>
  <si>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</si>
  <si>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</si>
  <si>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</si>
  <si>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</si>
  <si>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</si>
  <si>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</si>
  <si>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</si>
  <si>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</si>
  <si>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</si>
  <si>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</si>
  <si>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</si>
  <si>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</si>
  <si>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</si>
  <si>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</si>
  <si>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</si>
  <si>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</si>
  <si>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</si>
  <si>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</si>
  <si>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</si>
  <si>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</si>
  <si>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</si>
  <si>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</si>
  <si>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</si>
  <si>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</si>
  <si>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</si>
  <si>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</si>
  <si>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</si>
  <si>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</si>
  <si>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</si>
  <si>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</si>
  <si>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</si>
  <si>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</si>
  <si>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</si>
  <si>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</si>
  <si>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</si>
  <si>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</si>
  <si>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</si>
  <si>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</si>
  <si>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</si>
  <si>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</si>
  <si>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</si>
  <si>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</si>
  <si>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</si>
  <si>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</si>
  <si>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</si>
  <si>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</si>
  <si>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</si>
  <si>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</si>
  <si>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</si>
  <si>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</si>
  <si>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</si>
  <si>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</si>
  <si>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</si>
  <si>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</si>
  <si>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</si>
  <si>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</si>
  <si>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</si>
  <si>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</si>
  <si>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</si>
  <si>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</si>
  <si>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</si>
  <si>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</si>
  <si>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</si>
  <si>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</si>
  <si>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</si>
  <si>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</si>
  <si>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</si>
  <si>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</si>
  <si>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</si>
  <si>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</si>
  <si>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</si>
  <si>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</si>
  <si>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</si>
  <si>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</si>
  <si>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</si>
  <si>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</si>
  <si>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</si>
  <si>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</si>
  <si>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</si>
  <si>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</si>
  <si>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</si>
  <si>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</si>
  <si>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</si>
  <si>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</si>
  <si>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</si>
  <si>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</si>
  <si>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</si>
  <si>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</si>
  <si>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</si>
  <si>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</si>
  <si>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</si>
  <si>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</si>
  <si>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</si>
  <si>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</si>
  <si>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</si>
  <si>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</si>
  <si>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</si>
  <si>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</si>
  <si>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</si>
  <si>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</si>
  <si>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</si>
  <si>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</si>
  <si>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</si>
  <si>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</si>
  <si>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</si>
  <si>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</si>
  <si>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</si>
  <si>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</si>
  <si>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</si>
  <si>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</si>
  <si>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</si>
  <si>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</si>
  <si>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</si>
  <si>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</si>
  <si>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</si>
  <si>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</si>
  <si>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</si>
  <si>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</si>
  <si>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</si>
  <si>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</si>
  <si>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</si>
  <si>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</si>
  <si>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</si>
  <si>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</si>
  <si>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</si>
  <si>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</si>
  <si>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</si>
  <si>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</si>
  <si>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</si>
  <si>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</si>
  <si>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</si>
  <si>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</si>
  <si>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</si>
  <si>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</si>
  <si>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</si>
  <si>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</si>
  <si>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</si>
  <si>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</si>
  <si>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</si>
  <si>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</si>
  <si>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</si>
  <si>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</si>
  <si>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</si>
  <si>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</si>
  <si>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</si>
  <si>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</si>
  <si>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</si>
  <si>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</si>
  <si>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</si>
  <si>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</si>
  <si>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</si>
  <si>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</si>
  <si>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</si>
  <si>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</si>
  <si>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</si>
  <si>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</si>
  <si>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</si>
  <si>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</si>
  <si>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</si>
  <si>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</si>
  <si>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</si>
  <si>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</si>
  <si>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</si>
  <si>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</si>
  <si>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</si>
  <si>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</si>
  <si>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</si>
  <si>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</si>
  <si>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</si>
  <si>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</si>
  <si>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</si>
  <si>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</si>
  <si>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</si>
  <si>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</si>
  <si>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</si>
  <si>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</si>
  <si>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</si>
  <si>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</si>
  <si>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</si>
  <si>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</si>
  <si>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</si>
  <si>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</si>
  <si>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</si>
  <si>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</si>
  <si>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</si>
  <si>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</si>
  <si>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</si>
  <si>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</si>
  <si>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</si>
  <si>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</si>
  <si>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</si>
  <si>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</si>
  <si>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</si>
  <si>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</si>
  <si>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</si>
  <si>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</si>
  <si>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</si>
  <si>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</si>
  <si>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</si>
  <si>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</si>
  <si>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</si>
  <si>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</si>
  <si>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</si>
  <si>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</si>
  <si>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</si>
  <si>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</si>
  <si>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</si>
  <si>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</si>
  <si>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</si>
  <si>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</si>
  <si>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</si>
  <si>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</si>
  <si>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</si>
  <si>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</si>
  <si>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</si>
  <si>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</si>
  <si>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</si>
  <si>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</si>
  <si>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</si>
  <si>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</si>
  <si>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</si>
  <si>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</si>
  <si>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</si>
  <si>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</si>
  <si>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</si>
  <si>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</si>
  <si>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</si>
  <si>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</si>
  <si>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</si>
  <si>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</si>
  <si>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</si>
  <si>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</si>
  <si>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</si>
  <si>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</si>
  <si>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</si>
  <si>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</si>
  <si>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</si>
  <si>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</si>
  <si>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WITNESS:   D. K. ARBOUGH</t>
  </si>
  <si>
    <t>INCOME TAX CALCULATION</t>
  </si>
  <si>
    <t>SHEET 1 OF 3</t>
  </si>
  <si>
    <t>SHEET 2 OF 3</t>
  </si>
  <si>
    <t>SHEET 3 OF 3</t>
  </si>
  <si>
    <t>SCHEDULE WPD-2.1</t>
  </si>
  <si>
    <t>WPD-2.1</t>
  </si>
  <si>
    <t>WORKPAPER REFERENCE NO(S).: SCHEDULE WPD-2.1</t>
  </si>
  <si>
    <t xml:space="preserve">Customary changes in the ordinary course of business. </t>
  </si>
  <si>
    <t>Increase in forecasted claims.</t>
  </si>
  <si>
    <t>Lower amortization of investment tax credits.</t>
  </si>
  <si>
    <t>For the 2018 Rate Case Filing</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</si>
  <si>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</si>
  <si>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</si>
  <si>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</si>
  <si>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</si>
  <si>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</si>
  <si>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</si>
  <si>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</si>
  <si>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</si>
  <si>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</si>
  <si>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</si>
  <si>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</si>
  <si>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</si>
  <si>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WPH-1</t>
  </si>
  <si>
    <t>CASE NO. 2018-00</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</si>
  <si>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</si>
  <si>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</si>
  <si>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</si>
  <si>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</si>
  <si>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</si>
  <si>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</si>
  <si>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GROSS REVENUE CONVERSTION FACTOR (100% / LINE 8)</t>
  </si>
  <si>
    <t>a-Jan 2018</t>
  </si>
  <si>
    <t>a-Feb 2018</t>
  </si>
  <si>
    <t>a-Mar 2018</t>
  </si>
  <si>
    <t>a-Apr 2018</t>
  </si>
  <si>
    <t>a-May 2018</t>
  </si>
  <si>
    <t>a-Jun 2018</t>
  </si>
  <si>
    <t>May 2019</t>
  </si>
  <si>
    <t>Jun 2019</t>
  </si>
  <si>
    <t>Jul 2019</t>
  </si>
  <si>
    <t>Aug 2019</t>
  </si>
  <si>
    <t>Sep 2019</t>
  </si>
  <si>
    <t>Oct 2019</t>
  </si>
  <si>
    <t>Nov 2019</t>
  </si>
  <si>
    <t>Dec 2019</t>
  </si>
  <si>
    <t>Jan 2020</t>
  </si>
  <si>
    <t>Feb 2020</t>
  </si>
  <si>
    <t>Mar 2020</t>
  </si>
  <si>
    <t>Apr 2020</t>
  </si>
  <si>
    <t>WPH-1</t>
  </si>
  <si>
    <t>859 - OTH GAS TRANS EXP</t>
  </si>
  <si>
    <t>KY LGE Electric and Gas Income Statement</t>
  </si>
  <si>
    <t>($000s)</t>
  </si>
  <si>
    <t>a-Dec 2017</t>
  </si>
  <si>
    <t>Jan 2019</t>
  </si>
  <si>
    <t>Feb 2019</t>
  </si>
  <si>
    <t>Mar 2019</t>
  </si>
  <si>
    <t>Apr 2019</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</si>
  <si>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</si>
  <si>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</si>
  <si>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</si>
  <si>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</si>
  <si>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</si>
  <si>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</si>
  <si>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</si>
  <si>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</si>
  <si>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</si>
  <si>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</si>
  <si>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</si>
  <si>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</si>
  <si>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</si>
  <si>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</si>
  <si>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</si>
  <si>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</si>
  <si>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</si>
  <si>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</si>
  <si>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</si>
  <si>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</si>
  <si>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</si>
  <si>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</si>
  <si>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</si>
  <si>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</si>
  <si>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</si>
  <si>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</si>
  <si>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</si>
  <si>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</si>
  <si>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</si>
  <si>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</si>
  <si>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</si>
  <si>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</si>
  <si>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</si>
  <si>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</si>
  <si>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</si>
  <si>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</si>
  <si>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</si>
  <si>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</si>
  <si>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</si>
  <si>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</si>
  <si>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</si>
  <si>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</si>
  <si>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</si>
  <si>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</si>
  <si>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</si>
  <si>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</si>
  <si>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</si>
  <si>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</si>
  <si>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</si>
  <si>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</si>
  <si>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</si>
  <si>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</si>
  <si>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</si>
  <si>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</si>
  <si>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</si>
  <si>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</si>
  <si>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</si>
  <si>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</si>
  <si>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</si>
  <si>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</si>
  <si>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</si>
  <si>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</si>
  <si>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</si>
  <si>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</si>
  <si>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</si>
  <si>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</si>
  <si>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487 - FORFEITED DISCOUNT GAS</t>
  </si>
  <si>
    <t>488 - MISC SERVICE REV GAS</t>
  </si>
  <si>
    <t>489 - TRANSPORTATION TRANSMISSION GAS*</t>
  </si>
  <si>
    <t>493 - RENT FROM GAS PROPERTY</t>
  </si>
  <si>
    <t>493.1 - RENT FROM GAS PROPERTY I/C</t>
  </si>
  <si>
    <t>495 - OTHER GAS REVENUE</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</si>
  <si>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</si>
  <si>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</si>
  <si>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</si>
  <si>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</si>
  <si>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</si>
  <si>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</si>
  <si>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</si>
  <si>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</si>
  <si>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</si>
  <si>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</si>
  <si>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</si>
  <si>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</si>
  <si>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</si>
  <si>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</si>
  <si>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</si>
  <si>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</si>
  <si>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</si>
  <si>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</si>
  <si>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</si>
  <si>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</si>
  <si>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</si>
  <si>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</si>
  <si>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</si>
  <si>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</si>
  <si>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</si>
  <si>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</si>
  <si>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</si>
  <si>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</si>
  <si>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</si>
  <si>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GAS</t>
  </si>
  <si>
    <t>12ME</t>
  </si>
  <si>
    <t>203(E) Excess deferred taxes</t>
  </si>
  <si>
    <t>Excess deferred taxes - non plant</t>
  </si>
  <si>
    <t>ITC depreciation basid adjustment</t>
  </si>
  <si>
    <t>CASE NO. 2018-00295 - GAS OPERATIONS</t>
  </si>
  <si>
    <t>CASE NO. 2018-00295</t>
  </si>
  <si>
    <t>Variance reflects elimination of the TCJA surcredit and change in billing determinants.</t>
  </si>
  <si>
    <t>Variance primarily related to off-system gas sales revenue in January 2018 not expected in the Forecasted period.</t>
  </si>
  <si>
    <t xml:space="preserve">Increase due to higher costs for distribution integrity and compliance programs, including leak survey.  </t>
  </si>
  <si>
    <t xml:space="preserve">Increase primarily due to maintenance program work in the storage fields related to storage integrity and internal corrosion control.  </t>
  </si>
  <si>
    <t xml:space="preserve">Increase primarily due to maintenance program work in storage fields related to storage integrity and corrosion control.  </t>
  </si>
  <si>
    <t xml:space="preserve">Decrease due to the Base Period including additional maintenance work on shale wells, additional preventative maintenance at Center compressor station, and purchase of catalyst and projected labor savings from Amine Plant Replacement project.  </t>
  </si>
  <si>
    <t xml:space="preserve">Increase due to enhanced Integrity and Compliance Training program resulting in additional headcount for Forecasted Period and increased training services, equipment and material.  </t>
  </si>
  <si>
    <t xml:space="preserve">Increase due to higher spending on materials for regulator facility replacement parts and a full year of costs for incremental headcount added in 2018 in the IM&amp;E (Instrumentation Measurement &amp; Electric) department.  </t>
  </si>
  <si>
    <t xml:space="preserve">Increase due to a full year of costs for incremental headcount added in 2018 in the IM&amp;E (Instrumentation Measurement &amp; Electric) department and higher spending on materials for meter station replacement parts.  </t>
  </si>
  <si>
    <t xml:space="preserve">Increase due to outside services for painting the large measurement and regulation stations and associated facilities.  </t>
  </si>
  <si>
    <t xml:space="preserve">Increase due to educating customers on their energy choices and ways to reduce their usage through energy efficiency combined with increases for public awareness costs within the gas business.  </t>
  </si>
  <si>
    <t xml:space="preserve">Decrease due to labor costs for training and other outside services that were included in the Base Period but were not anticipated in the Forecasted Period, partially offset by increases for three additional positions related to regulatory compliance in the Operator Qualifications and Pipeline Safety Management Systems areas.  </t>
  </si>
  <si>
    <t>Variance reflects changes in headcount and wage inflation.</t>
  </si>
  <si>
    <t>Variance is driven by an increase in plant-in-service.</t>
  </si>
  <si>
    <t xml:space="preserve">Increase due to Forecasted Period including full year impacts for three incremental positions (Group Leader for Storage Integrity Management Plan and two Engineer/Analyst).  The Base Period assumes the positions are filled in the 3rd and 4th quarter of 2018.  </t>
  </si>
  <si>
    <t xml:space="preserve">Decrease is due to the DOT Underground Natural Gas Storage Fee.  The fee calculation was changed for 2018, resulting in higher costs in 2018 when the invoice was paid.  Forecasted Period does not capture the fee increase.  </t>
  </si>
  <si>
    <t>Increase primarily due to well integrity logging and well inspection/maintenance work.  The Storage Integrity Management Plan started in January 2018 and work associated with it ramped up throughout 2018.</t>
  </si>
  <si>
    <t xml:space="preserve">Increase due to labor for two Gas Controllers in the Forecasted Period and Control Room Management support services to address new regulatory requirements.  </t>
  </si>
  <si>
    <t xml:space="preserve">Increase due to vegetation management planned for transmission lines at gas storage facilities.  </t>
  </si>
  <si>
    <t>Decrease due to the Forecasted Period write-offs based on a 5-year average (0.182%) of revenues.</t>
  </si>
  <si>
    <t xml:space="preserve">Increase primarily due to enhanced inline inspections planned for the Forecasted Period.  The Forecasted Period also includes the cost of close interval surveys.  </t>
  </si>
  <si>
    <t>Variance reflects changes in pre-tax income and increase in amortization of excess deferred taxes.  See Schedule E.</t>
  </si>
  <si>
    <t xml:space="preserve">Increase due to Contact Centers pay rate increases effective September 2018 and open positions in the Base Period expected to be filled in the Forecasted Period. </t>
  </si>
  <si>
    <t xml:space="preserve">Increase due to the purchase of carbon and higher purifier fuel expenses based on historical average and updated pricing from Gas Supply.  </t>
  </si>
  <si>
    <t>Variance due to change in allocation of property insurance costs between electric and gas.</t>
  </si>
  <si>
    <t>Item not budgeted in forecast period due to immateriality.</t>
  </si>
  <si>
    <t>The GLT OPEX/cost of sales adjustment is proposed to end 4/30/19.  The total net impact is a decrease from Base Period to Forecasted Period of $252k summarized by the FERC accounts below:  
Increase / (Decrease)  
874-($24k)
878-$778k
879-($124k)
880-($31k)
887-($409k)
892-($442k)</t>
  </si>
  <si>
    <t>Variance is driven by an increase in net utility plant and higher tax rates.</t>
  </si>
  <si>
    <t xml:space="preserve">Increase due to contracts expiring in May 2019 and increasing due to market conditions. </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</si>
  <si>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</si>
  <si>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See description above on FERC Account  878.</t>
  </si>
  <si>
    <t>Increase due to higher level of contracted support for customer education initiatives, legal counsel, increases in hardware and software maintenance contracts, and charges budgeted to FERC Account 923, but hitting FERC Account 930 in actuals.</t>
  </si>
  <si>
    <t>Variance reflects actuals in base period hitting FERC Account 930 but budgeted in FERC Account 923.</t>
  </si>
  <si>
    <t>See description above on FERC Account 878.</t>
  </si>
  <si>
    <t>CASE NO. 2018-00295 - GAS OPERATIONS - RESPONSE TO PSC 2-75 (SLIPPAGE FACTOR 97.153%)</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</si>
</sst>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s>
  <fonts count="1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1" fillId="0" borderId="4" applyNumberFormat="0" applyFill="0" applyAlignment="0" applyProtection="0"/>
    <xf numFmtId="0" fontId="162" fillId="0" borderId="5" applyNumberFormat="0" applyFill="0" applyAlignment="0" applyProtection="0"/>
    <xf numFmtId="0" fontId="163" fillId="0" borderId="28" applyNumberFormat="0" applyFill="0" applyAlignment="0" applyProtection="0"/>
    <xf numFmtId="0" fontId="163" fillId="0" borderId="0" applyNumberFormat="0" applyFill="0" applyBorder="0" applyAlignment="0" applyProtection="0"/>
    <xf numFmtId="0" fontId="164" fillId="54" borderId="0" applyNumberFormat="0" applyBorder="0" applyAlignment="0" applyProtection="0"/>
    <xf numFmtId="0" fontId="165" fillId="55" borderId="0" applyNumberFormat="0" applyBorder="0" applyAlignment="0" applyProtection="0"/>
    <xf numFmtId="0" fontId="166" fillId="56" borderId="0" applyNumberFormat="0" applyBorder="0" applyAlignment="0" applyProtection="0"/>
    <xf numFmtId="0" fontId="167" fillId="57" borderId="29" applyNumberFormat="0" applyAlignment="0" applyProtection="0"/>
    <xf numFmtId="0" fontId="168" fillId="58" borderId="30" applyNumberFormat="0" applyAlignment="0" applyProtection="0"/>
    <xf numFmtId="0" fontId="169" fillId="58" borderId="29" applyNumberFormat="0" applyAlignment="0" applyProtection="0"/>
    <xf numFmtId="0" fontId="170" fillId="0" borderId="31" applyNumberFormat="0" applyFill="0" applyAlignment="0" applyProtection="0"/>
    <xf numFmtId="0" fontId="171" fillId="59" borderId="32" applyNumberFormat="0" applyAlignment="0" applyProtection="0"/>
    <xf numFmtId="0" fontId="172" fillId="0" borderId="0" applyNumberFormat="0" applyFill="0" applyBorder="0" applyAlignment="0" applyProtection="0"/>
    <xf numFmtId="0" fontId="16" fillId="3" borderId="6" applyNumberFormat="0" applyFont="0" applyAlignment="0" applyProtection="0"/>
    <xf numFmtId="0" fontId="173" fillId="0" borderId="0" applyNumberFormat="0" applyFill="0" applyBorder="0" applyAlignment="0" applyProtection="0"/>
    <xf numFmtId="0" fontId="17" fillId="0" borderId="7" applyNumberFormat="0" applyFill="0" applyAlignment="0" applyProtection="0"/>
    <xf numFmtId="0" fontId="174"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4" fillId="61" borderId="0" applyNumberFormat="0" applyBorder="0" applyAlignment="0" applyProtection="0"/>
    <xf numFmtId="0" fontId="174"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4" fillId="63" borderId="0" applyNumberFormat="0" applyBorder="0" applyAlignment="0" applyProtection="0"/>
    <xf numFmtId="0" fontId="174"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4" fillId="65" borderId="0" applyNumberFormat="0" applyBorder="0" applyAlignment="0" applyProtection="0"/>
    <xf numFmtId="0" fontId="174"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4" fillId="67" borderId="0" applyNumberFormat="0" applyBorder="0" applyAlignment="0" applyProtection="0"/>
    <xf numFmtId="0" fontId="174"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4" fillId="69" borderId="0" applyNumberFormat="0" applyBorder="0" applyAlignment="0" applyProtection="0"/>
    <xf numFmtId="0" fontId="174"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4"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1" borderId="0" applyNumberFormat="0" applyBorder="0" applyAlignment="0" applyProtection="0"/>
    <xf numFmtId="0" fontId="176"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4" fillId="63" borderId="0" applyNumberFormat="0" applyBorder="0" applyAlignment="0" applyProtection="0"/>
    <xf numFmtId="0" fontId="176"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4" fillId="65" borderId="0" applyNumberFormat="0" applyBorder="0" applyAlignment="0" applyProtection="0"/>
    <xf numFmtId="0" fontId="176"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4" fillId="67" borderId="0" applyNumberFormat="0" applyBorder="0" applyAlignment="0" applyProtection="0"/>
    <xf numFmtId="0" fontId="176"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9" borderId="0" applyNumberFormat="0" applyBorder="0" applyAlignment="0" applyProtection="0"/>
    <xf numFmtId="0" fontId="176"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4" fillId="71" borderId="0" applyNumberFormat="0" applyBorder="0" applyAlignment="0" applyProtection="0"/>
    <xf numFmtId="0" fontId="176"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0" borderId="0" applyNumberFormat="0" applyBorder="0" applyAlignment="0" applyProtection="0"/>
    <xf numFmtId="0" fontId="176"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4" fillId="62" borderId="0" applyNumberFormat="0" applyBorder="0" applyAlignment="0" applyProtection="0"/>
    <xf numFmtId="0" fontId="176"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4" fillId="64" borderId="0" applyNumberFormat="0" applyBorder="0" applyAlignment="0" applyProtection="0"/>
    <xf numFmtId="0" fontId="17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4" fillId="66" borderId="0" applyNumberFormat="0" applyBorder="0" applyAlignment="0" applyProtection="0"/>
    <xf numFmtId="0" fontId="176"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8" borderId="0" applyNumberFormat="0" applyBorder="0" applyAlignment="0" applyProtection="0"/>
    <xf numFmtId="0" fontId="176"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4" fillId="70" borderId="0" applyNumberFormat="0" applyBorder="0" applyAlignment="0" applyProtection="0"/>
    <xf numFmtId="0" fontId="176"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5" fillId="55" borderId="0" applyNumberFormat="0" applyBorder="0" applyAlignment="0" applyProtection="0"/>
    <xf numFmtId="0" fontId="177"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1" fillId="59" borderId="32" applyNumberFormat="0" applyAlignment="0" applyProtection="0"/>
    <xf numFmtId="0" fontId="178"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79"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3" fillId="0" borderId="0" applyNumberFormat="0" applyFill="0" applyBorder="0" applyAlignment="0" applyProtection="0"/>
    <xf numFmtId="0" fontId="18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4" fillId="54" borderId="0" applyNumberFormat="0" applyBorder="0" applyAlignment="0" applyProtection="0"/>
    <xf numFmtId="0" fontId="181"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1" fillId="0" borderId="4" applyNumberFormat="0" applyFill="0" applyAlignment="0" applyProtection="0"/>
    <xf numFmtId="0" fontId="182"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2" fillId="0" borderId="5" applyNumberFormat="0" applyFill="0" applyAlignment="0" applyProtection="0"/>
    <xf numFmtId="0" fontId="183"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3" fillId="0" borderId="28" applyNumberFormat="0" applyFill="0" applyAlignment="0" applyProtection="0"/>
    <xf numFmtId="0" fontId="184"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3" fillId="0" borderId="0" applyNumberFormat="0" applyFill="0" applyBorder="0" applyAlignment="0" applyProtection="0"/>
    <xf numFmtId="0" fontId="18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5"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0" fillId="0" borderId="31" applyNumberFormat="0" applyFill="0" applyAlignment="0" applyProtection="0"/>
    <xf numFmtId="0" fontId="186"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6" fillId="56" borderId="0" applyNumberFormat="0" applyBorder="0" applyAlignment="0" applyProtection="0"/>
    <xf numFmtId="0" fontId="187"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8" fillId="58" borderId="30" applyNumberFormat="0" applyAlignment="0" applyProtection="0"/>
    <xf numFmtId="0" fontId="188"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89"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67" fontId="190" fillId="0" borderId="0" applyNumberFormat="0" applyFill="0" applyBorder="0" applyAlignment="0" applyProtection="0"/>
    <xf numFmtId="0" fontId="172" fillId="0" borderId="0" applyNumberFormat="0" applyFill="0" applyBorder="0" applyAlignment="0" applyProtection="0"/>
    <xf numFmtId="0" fontId="19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2" fillId="0" borderId="0"/>
    <xf numFmtId="0" fontId="5" fillId="0" borderId="0"/>
    <xf numFmtId="37" fontId="24" fillId="0" borderId="0"/>
    <xf numFmtId="0" fontId="3" fillId="0" borderId="0"/>
  </cellStyleXfs>
  <cellXfs count="334">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8"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191" fontId="15" fillId="0" borderId="0" xfId="14419" applyNumberFormat="1" applyFont="1"/>
    <xf numFmtId="37" fontId="21" fillId="0" borderId="0" xfId="14420" quotePrefix="1" applyFont="1" applyBorder="1" applyAlignment="1">
      <alignment horizontal="left"/>
    </xf>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0"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0" fontId="15" fillId="0" borderId="0" xfId="4614" applyAlignment="1">
      <alignment horizontal="left"/>
    </xf>
    <xf numFmtId="165" fontId="16" fillId="0" borderId="0" xfId="6" applyNumberFormat="1" applyFont="1" applyFill="1" applyAlignment="1">
      <alignment horizontal="lef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3" fillId="0" borderId="0" xfId="0" applyNumberFormat="1" applyFont="1" applyAlignment="1">
      <alignment horizontal="right"/>
    </xf>
    <xf numFmtId="199" fontId="193" fillId="0" borderId="26" xfId="0" applyNumberFormat="1" applyFont="1" applyBorder="1" applyAlignment="1">
      <alignment horizontal="right"/>
    </xf>
    <xf numFmtId="199" fontId="193" fillId="0" borderId="0" xfId="0" applyNumberFormat="1" applyFont="1" applyBorder="1" applyAlignment="1">
      <alignment horizontal="right"/>
    </xf>
    <xf numFmtId="199" fontId="193" fillId="0" borderId="2" xfId="0" applyNumberFormat="1" applyFont="1" applyBorder="1" applyAlignment="1">
      <alignment horizontal="right"/>
    </xf>
    <xf numFmtId="199" fontId="4" fillId="0" borderId="26" xfId="6" applyNumberFormat="1" applyFont="1" applyBorder="1" applyAlignment="1">
      <alignment horizontal="right"/>
    </xf>
    <xf numFmtId="0" fontId="194" fillId="0" borderId="0" xfId="5126" applyFont="1" applyFill="1" applyBorder="1" applyAlignment="1">
      <alignment horizontal="left"/>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165" fontId="0" fillId="0" borderId="3" xfId="0" applyNumberFormat="1" applyFont="1" applyBorder="1" applyAlignment="1">
      <alignment horizontal="right"/>
    </xf>
    <xf numFmtId="165" fontId="195" fillId="0" borderId="0" xfId="0" applyNumberFormat="1" applyFont="1" applyAlignment="1">
      <alignment horizontal="right"/>
    </xf>
    <xf numFmtId="49" fontId="3" fillId="0" borderId="0" xfId="62064" applyNumberFormat="1" applyFont="1" applyAlignment="1">
      <alignment horizontal="left" wrapText="1"/>
    </xf>
    <xf numFmtId="49" fontId="3" fillId="0" borderId="0" xfId="62064" applyNumberFormat="1" applyFont="1" applyAlignment="1">
      <alignment horizontal="right" wrapText="1"/>
    </xf>
    <xf numFmtId="165" fontId="20" fillId="0" borderId="0" xfId="62064" applyNumberFormat="1" applyFont="1" applyAlignment="1">
      <alignment horizontal="left"/>
    </xf>
    <xf numFmtId="165" fontId="3" fillId="0" borderId="0" xfId="62064" applyNumberFormat="1" applyFont="1" applyAlignment="1">
      <alignment horizontal="right"/>
    </xf>
    <xf numFmtId="165" fontId="3" fillId="0" borderId="0" xfId="62064" applyNumberFormat="1" applyFont="1" applyAlignment="1">
      <alignment horizontal="left"/>
    </xf>
    <xf numFmtId="165" fontId="3"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3" fillId="0" borderId="0" xfId="62064" applyNumberFormat="1" applyFont="1" applyAlignment="1">
      <alignment horizontal="right"/>
    </xf>
    <xf numFmtId="165" fontId="195" fillId="0" borderId="0" xfId="62064" applyNumberFormat="1" applyFont="1" applyAlignment="1">
      <alignment horizontal="right"/>
    </xf>
    <xf numFmtId="165" fontId="20" fillId="0" borderId="0" xfId="62064" applyNumberFormat="1" applyFont="1" applyAlignment="1">
      <alignment horizontal="right"/>
    </xf>
    <xf numFmtId="200" fontId="3" fillId="0" borderId="0" xfId="62064" applyNumberFormat="1" applyFont="1" applyAlignment="1">
      <alignment horizontal="left"/>
    </xf>
    <xf numFmtId="165" fontId="196" fillId="0" borderId="0" xfId="62064" applyNumberFormat="1" applyFont="1" applyAlignment="1">
      <alignment horizontal="left"/>
    </xf>
    <xf numFmtId="165" fontId="3"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3" fontId="0" fillId="0" borderId="0" xfId="4" applyNumberFormat="1" applyFont="1"/>
    <xf numFmtId="0" fontId="159" fillId="0" borderId="0" xfId="5126" applyFont="1" applyFill="1" applyBorder="1" applyAlignment="1">
      <alignment horizontal="right"/>
    </xf>
    <xf numFmtId="199" fontId="16" fillId="0" borderId="0" xfId="6" applyNumberFormat="1" applyFont="1" applyAlignment="1">
      <alignment horizontal="right"/>
    </xf>
    <xf numFmtId="200" fontId="20" fillId="0" borderId="0" xfId="0" applyNumberFormat="1" applyFont="1" applyAlignment="1">
      <alignment horizontal="right"/>
    </xf>
    <xf numFmtId="49" fontId="15" fillId="0" borderId="0" xfId="5126" applyNumberFormat="1" applyFont="1" applyFill="1" applyBorder="1" applyAlignment="1">
      <alignment horizontal="center"/>
    </xf>
    <xf numFmtId="49" fontId="15" fillId="0" borderId="0" xfId="11565" applyNumberFormat="1" applyFont="1" applyAlignment="1">
      <alignment horizontal="left"/>
    </xf>
    <xf numFmtId="15" fontId="15" fillId="0" borderId="0" xfId="11565" quotePrefix="1" applyNumberFormat="1" applyFont="1" applyAlignment="1">
      <alignment horizontal="left"/>
    </xf>
    <xf numFmtId="0" fontId="22" fillId="0" borderId="0" xfId="4614" applyFont="1" applyAlignment="1" applyProtection="1">
      <alignment horizontal="left"/>
    </xf>
    <xf numFmtId="0" fontId="22" fillId="0" borderId="0" xfId="4614" quotePrefix="1" applyFont="1" applyAlignment="1" applyProtection="1">
      <alignment horizontal="left"/>
      <protection locked="0"/>
    </xf>
    <xf numFmtId="49" fontId="2" fillId="0" borderId="0" xfId="62062" applyNumberFormat="1" applyFont="1" applyAlignment="1">
      <alignment horizontal="left" wrapText="1"/>
    </xf>
    <xf numFmtId="49" fontId="2" fillId="0" borderId="0" xfId="62062" applyNumberFormat="1" applyFont="1" applyAlignment="1">
      <alignment horizontal="right" wrapText="1"/>
    </xf>
    <xf numFmtId="200" fontId="2" fillId="0" borderId="0" xfId="62062" applyNumberFormat="1" applyFont="1" applyBorder="1" applyAlignment="1"/>
    <xf numFmtId="200" fontId="2" fillId="0" borderId="0" xfId="62062" applyNumberFormat="1" applyFont="1" applyAlignment="1">
      <alignment horizontal="right"/>
    </xf>
    <xf numFmtId="49" fontId="0" fillId="0" borderId="0" xfId="0" applyNumberFormat="1" applyFont="1" applyAlignment="1">
      <alignment horizontal="left"/>
    </xf>
    <xf numFmtId="165" fontId="197" fillId="0" borderId="0" xfId="0" applyNumberFormat="1" applyFont="1" applyAlignment="1">
      <alignment horizontal="left"/>
    </xf>
    <xf numFmtId="165" fontId="198" fillId="0" borderId="0" xfId="0" applyNumberFormat="1" applyFont="1" applyAlignment="1">
      <alignment horizontal="left"/>
    </xf>
    <xf numFmtId="165" fontId="0" fillId="0" borderId="3" xfId="0" applyNumberFormat="1" applyFont="1" applyBorder="1" applyAlignment="1">
      <alignment horizontal="left"/>
    </xf>
    <xf numFmtId="165" fontId="17" fillId="0" borderId="3" xfId="0" applyNumberFormat="1" applyFont="1" applyBorder="1" applyAlignment="1">
      <alignment horizontal="lef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0" fillId="0" borderId="0" xfId="0" applyNumberFormat="1" applyFont="1" applyFill="1" applyAlignment="1">
      <alignment horizontal="left"/>
    </xf>
    <xf numFmtId="165" fontId="0" fillId="0" borderId="0" xfId="0" applyNumberFormat="1" applyFont="1" applyFill="1" applyAlignment="1">
      <alignment horizontal="left"/>
    </xf>
    <xf numFmtId="197" fontId="16"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4" fontId="15" fillId="0" borderId="0" xfId="0" quotePrefix="1" applyNumberFormat="1" applyFont="1" applyAlignment="1">
      <alignment horizontal="left"/>
    </xf>
    <xf numFmtId="14" fontId="0" fillId="0" borderId="0" xfId="0" applyNumberFormat="1" applyAlignment="1">
      <alignment horizontal="center"/>
    </xf>
    <xf numFmtId="164" fontId="15" fillId="0" borderId="0" xfId="4" applyNumberFormat="1" applyFill="1" applyBorder="1"/>
    <xf numFmtId="164" fontId="15" fillId="0" borderId="2" xfId="4" applyNumberFormat="1" applyFill="1" applyBorder="1"/>
    <xf numFmtId="164" fontId="15" fillId="0" borderId="0" xfId="4" applyNumberFormat="1" applyFill="1"/>
    <xf numFmtId="164" fontId="0" fillId="0" borderId="0" xfId="0" applyNumberFormat="1"/>
    <xf numFmtId="164" fontId="15" fillId="0" borderId="0" xfId="4" applyNumberFormat="1" applyFont="1"/>
    <xf numFmtId="164" fontId="15" fillId="0" borderId="0" xfId="4" applyNumberFormat="1"/>
    <xf numFmtId="0" fontId="0" fillId="0" borderId="0" xfId="0" quotePrefix="1" applyAlignment="1">
      <alignment horizontal="left"/>
    </xf>
    <xf numFmtId="0" fontId="15" fillId="0" borderId="0" xfId="0" quotePrefix="1" applyFont="1" applyAlignment="1">
      <alignment horizontal="left"/>
    </xf>
    <xf numFmtId="0" fontId="15" fillId="0" borderId="0" xfId="4840" applyFont="1"/>
    <xf numFmtId="43" fontId="0" fillId="0" borderId="0" xfId="0" applyNumberFormat="1"/>
    <xf numFmtId="164" fontId="15" fillId="0" borderId="2" xfId="4" applyNumberFormat="1" applyBorder="1"/>
    <xf numFmtId="43" fontId="0" fillId="0" borderId="0" xfId="4" applyFont="1"/>
    <xf numFmtId="37" fontId="21" fillId="0" borderId="2" xfId="62063" applyFont="1" applyFill="1" applyBorder="1"/>
    <xf numFmtId="49" fontId="15" fillId="0" borderId="0" xfId="4614" applyNumberFormat="1" applyFont="1" applyAlignment="1">
      <alignment horizontal="right" wrapText="1"/>
    </xf>
    <xf numFmtId="165" fontId="17" fillId="0" borderId="0" xfId="4614" applyNumberFormat="1" applyFont="1" applyAlignment="1">
      <alignment horizontal="right"/>
    </xf>
    <xf numFmtId="165" fontId="15" fillId="0" borderId="0" xfId="4614" applyNumberFormat="1" applyFont="1" applyAlignment="1">
      <alignment horizontal="right"/>
    </xf>
    <xf numFmtId="165" fontId="175" fillId="0" borderId="0" xfId="4614" applyNumberFormat="1" applyFont="1" applyAlignment="1">
      <alignment horizontal="right"/>
    </xf>
    <xf numFmtId="165" fontId="15" fillId="0" borderId="3" xfId="4614" applyNumberFormat="1" applyFont="1" applyBorder="1" applyAlignment="1">
      <alignment horizontal="right"/>
    </xf>
    <xf numFmtId="165" fontId="198" fillId="0" borderId="0" xfId="4614" applyNumberFormat="1" applyFont="1" applyAlignment="1">
      <alignment horizontal="right"/>
    </xf>
    <xf numFmtId="165" fontId="17" fillId="0" borderId="3" xfId="4614" applyNumberFormat="1" applyFont="1" applyBorder="1" applyAlignment="1">
      <alignment horizontal="right"/>
    </xf>
    <xf numFmtId="165" fontId="175" fillId="0" borderId="3" xfId="4614" applyNumberFormat="1" applyFont="1" applyBorder="1" applyAlignment="1">
      <alignment horizontal="right"/>
    </xf>
    <xf numFmtId="200" fontId="1" fillId="0" borderId="0" xfId="62059" applyNumberFormat="1" applyFont="1" applyAlignment="1">
      <alignment horizontal="right"/>
    </xf>
    <xf numFmtId="200" fontId="1" fillId="0" borderId="0" xfId="62062"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196" fontId="15" fillId="0" borderId="2" xfId="5126" applyNumberFormat="1" applyFont="1" applyFill="1" applyBorder="1" applyAlignment="1">
      <alignment horizontal="center" vertical="center" wrapText="1"/>
    </xf>
    <xf numFmtId="0" fontId="15" fillId="0" borderId="0" xfId="5126" applyFont="1" applyFill="1" applyBorder="1" applyAlignment="1">
      <alignment horizontal="left" vertical="top"/>
    </xf>
    <xf numFmtId="164" fontId="15" fillId="0" borderId="0" xfId="3950" applyNumberFormat="1" applyFont="1" applyFill="1" applyBorder="1" applyAlignment="1">
      <alignment horizontal="left" wrapText="1"/>
    </xf>
    <xf numFmtId="0" fontId="0" fillId="0" borderId="0" xfId="0" applyFill="1" applyAlignment="1">
      <alignment horizontal="center"/>
    </xf>
    <xf numFmtId="0" fontId="0" fillId="0" borderId="0" xfId="0" applyFill="1"/>
    <xf numFmtId="49" fontId="15" fillId="0" borderId="0" xfId="5126" applyNumberFormat="1" applyFont="1" applyFill="1" applyBorder="1" applyAlignment="1">
      <alignment horizontal="center"/>
    </xf>
    <xf numFmtId="0" fontId="15" fillId="0" borderId="0" xfId="0" applyFont="1" applyFill="1"/>
    <xf numFmtId="0" fontId="15" fillId="0" borderId="0" xfId="0" applyFont="1" applyFill="1" applyAlignment="1">
      <alignment horizontal="center"/>
    </xf>
    <xf numFmtId="0" fontId="0" fillId="0" borderId="0" xfId="0" applyFont="1" applyFill="1"/>
    <xf numFmtId="0" fontId="23" fillId="0" borderId="0" xfId="0" applyFont="1" applyFill="1"/>
    <xf numFmtId="49" fontId="15" fillId="0" borderId="0" xfId="3950" quotePrefix="1" applyNumberFormat="1" applyFont="1" applyFill="1" applyBorder="1" applyAlignment="1">
      <alignment horizontal="left" wrapText="1"/>
    </xf>
    <xf numFmtId="164" fontId="15" fillId="0" borderId="0" xfId="3950" quotePrefix="1" applyNumberFormat="1" applyFont="1" applyFill="1" applyBorder="1" applyAlignment="1">
      <alignment horizontal="left" wrapText="1"/>
    </xf>
    <xf numFmtId="49" fontId="85" fillId="0" borderId="0" xfId="3950" quotePrefix="1" applyNumberFormat="1" applyFont="1" applyFill="1" applyBorder="1" applyAlignment="1">
      <alignment horizontal="left" wrapText="1"/>
    </xf>
    <xf numFmtId="49" fontId="15" fillId="0" borderId="0" xfId="3950" applyNumberFormat="1" applyFont="1" applyFill="1" applyBorder="1" applyAlignment="1">
      <alignment horizontal="left" wrapText="1"/>
    </xf>
    <xf numFmtId="0" fontId="0" fillId="0" borderId="0" xfId="0" applyFill="1" applyAlignment="1">
      <alignment wrapText="1"/>
    </xf>
    <xf numFmtId="0" fontId="14" fillId="0" borderId="0" xfId="0" applyFont="1" applyFill="1"/>
    <xf numFmtId="49" fontId="15" fillId="0" borderId="0" xfId="5126" applyNumberFormat="1" applyFont="1" applyFill="1" applyBorder="1" applyAlignment="1">
      <alignment horizontal="center"/>
    </xf>
    <xf numFmtId="49" fontId="16" fillId="0" borderId="0" xfId="6" applyNumberFormat="1" applyFont="1" applyFill="1" applyAlignment="1">
      <alignment horizontal="left" wrapText="1"/>
    </xf>
    <xf numFmtId="49" fontId="0" fillId="0" borderId="0" xfId="0" applyNumberFormat="1" applyFont="1" applyFill="1" applyAlignment="1">
      <alignment horizontal="right" wrapText="1"/>
    </xf>
    <xf numFmtId="165" fontId="195" fillId="0" borderId="0" xfId="0" applyNumberFormat="1" applyFont="1" applyFill="1" applyAlignment="1">
      <alignment horizontal="right"/>
    </xf>
    <xf numFmtId="165" fontId="0" fillId="0" borderId="3" xfId="0" applyNumberFormat="1" applyFont="1" applyFill="1" applyBorder="1" applyAlignment="1">
      <alignment horizontal="right"/>
    </xf>
    <xf numFmtId="197" fontId="16" fillId="0" borderId="0" xfId="6" applyNumberFormat="1" applyFont="1" applyFill="1" applyAlignment="1">
      <alignment horizontal="right"/>
    </xf>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0" fontId="15" fillId="0" borderId="0" xfId="5126" applyNumberFormat="1" applyFont="1" applyFill="1" applyBorder="1" applyAlignment="1">
      <alignment horizontal="center"/>
    </xf>
    <xf numFmtId="37" fontId="22" fillId="0" borderId="0" xfId="14419" applyFont="1" applyAlignment="1">
      <alignment horizontal="center"/>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D20" sqref="D20"/>
    </sheetView>
  </sheetViews>
  <sheetFormatPr defaultColWidth="11.5703125" defaultRowHeight="12.75" x14ac:dyDescent="0.2"/>
  <cols>
    <col min="1" max="1" width="7.7109375" style="21" customWidth="1"/>
    <col min="2" max="2" width="49.28515625" style="21" customWidth="1"/>
    <col min="3" max="3" width="20.42578125" style="21" customWidth="1"/>
    <col min="4" max="4" width="19" style="21" customWidth="1"/>
    <col min="5" max="5" width="4.85546875" style="21" customWidth="1"/>
    <col min="6" max="6" width="19" style="21" customWidth="1"/>
    <col min="7" max="7" width="2.140625" style="21" customWidth="1"/>
    <col min="8" max="16384" width="11.5703125" style="21"/>
  </cols>
  <sheetData>
    <row r="1" spans="1:6" s="16" customFormat="1" ht="20.100000000000001" customHeight="1" x14ac:dyDescent="0.2">
      <c r="A1" s="323" t="s">
        <v>475</v>
      </c>
      <c r="B1" s="323"/>
      <c r="C1" s="323"/>
      <c r="D1" s="323"/>
      <c r="E1" s="323"/>
      <c r="F1" s="323"/>
    </row>
    <row r="2" spans="1:6" s="16" customFormat="1" ht="20.100000000000001" customHeight="1" x14ac:dyDescent="0.2">
      <c r="A2" s="323" t="s">
        <v>1268</v>
      </c>
      <c r="B2" s="323"/>
      <c r="C2" s="323"/>
      <c r="D2" s="323"/>
      <c r="E2" s="323"/>
      <c r="F2" s="323"/>
    </row>
    <row r="3" spans="1:6" s="16" customFormat="1" ht="20.100000000000001" customHeight="1" x14ac:dyDescent="0.2">
      <c r="A3" s="323" t="s">
        <v>162</v>
      </c>
      <c r="B3" s="323"/>
      <c r="C3" s="323"/>
      <c r="D3" s="323"/>
      <c r="E3" s="323"/>
      <c r="F3" s="323"/>
    </row>
    <row r="4" spans="1:6" s="16" customFormat="1" ht="20.100000000000001" customHeight="1" x14ac:dyDescent="0.2">
      <c r="A4" s="323" t="s">
        <v>1115</v>
      </c>
      <c r="B4" s="323"/>
      <c r="C4" s="323"/>
      <c r="D4" s="323"/>
      <c r="E4" s="323"/>
      <c r="F4" s="323"/>
    </row>
    <row r="5" spans="1:6" s="16" customFormat="1" ht="20.100000000000001" customHeight="1" x14ac:dyDescent="0.2">
      <c r="A5" s="324" t="s">
        <v>1121</v>
      </c>
      <c r="B5" s="323"/>
      <c r="C5" s="323"/>
      <c r="D5" s="323"/>
      <c r="E5" s="323"/>
      <c r="F5" s="323"/>
    </row>
    <row r="6" spans="1:6" s="16" customFormat="1" ht="20.100000000000001" customHeight="1" x14ac:dyDescent="0.2">
      <c r="A6" s="317"/>
      <c r="B6" s="317"/>
      <c r="C6" s="317"/>
      <c r="D6" s="317"/>
      <c r="E6" s="317"/>
      <c r="F6" s="317"/>
    </row>
    <row r="7" spans="1:6" s="16" customFormat="1" ht="20.100000000000001" customHeight="1" x14ac:dyDescent="0.2">
      <c r="A7" s="18" t="s">
        <v>140</v>
      </c>
      <c r="E7" s="19"/>
      <c r="F7" s="19" t="s">
        <v>163</v>
      </c>
    </row>
    <row r="8" spans="1:6" s="16" customFormat="1" ht="20.100000000000001" customHeight="1" x14ac:dyDescent="0.2">
      <c r="A8" s="16" t="s">
        <v>164</v>
      </c>
      <c r="E8" s="19"/>
      <c r="F8" s="19" t="s">
        <v>142</v>
      </c>
    </row>
    <row r="9" spans="1:6" s="16" customFormat="1" ht="20.100000000000001" customHeight="1" x14ac:dyDescent="0.2">
      <c r="A9" s="18" t="s">
        <v>165</v>
      </c>
      <c r="E9" s="20"/>
      <c r="F9" s="20" t="s">
        <v>1051</v>
      </c>
    </row>
    <row r="10" spans="1:6" s="16" customFormat="1" ht="20.100000000000001" customHeight="1" x14ac:dyDescent="0.2"/>
    <row r="11" spans="1:6" ht="58.5" customHeight="1" x14ac:dyDescent="0.2">
      <c r="A11" s="45" t="s">
        <v>96</v>
      </c>
      <c r="B11" s="46" t="s">
        <v>166</v>
      </c>
      <c r="C11" s="45" t="s">
        <v>167</v>
      </c>
      <c r="D11" s="45" t="s">
        <v>168</v>
      </c>
      <c r="E11" s="45"/>
      <c r="F11" s="45" t="s">
        <v>169</v>
      </c>
    </row>
    <row r="12" spans="1:6" ht="23.1" customHeight="1" x14ac:dyDescent="0.2">
      <c r="A12" s="47"/>
      <c r="B12" s="48"/>
      <c r="C12" s="48"/>
      <c r="D12" s="49" t="s">
        <v>99</v>
      </c>
      <c r="E12" s="49"/>
      <c r="F12" s="49" t="s">
        <v>99</v>
      </c>
    </row>
    <row r="13" spans="1:6" ht="23.1" customHeight="1" x14ac:dyDescent="0.2">
      <c r="A13" s="22"/>
      <c r="B13" s="23" t="s">
        <v>940</v>
      </c>
      <c r="C13" s="27"/>
      <c r="D13" s="30"/>
      <c r="E13" s="30"/>
      <c r="F13" s="30"/>
    </row>
    <row r="14" spans="1:6" ht="18.95" customHeight="1" x14ac:dyDescent="0.2">
      <c r="A14" s="26">
        <v>1</v>
      </c>
      <c r="B14" s="23" t="s">
        <v>170</v>
      </c>
      <c r="C14" s="27" t="s">
        <v>171</v>
      </c>
      <c r="D14" s="24">
        <v>1299703327.4619179</v>
      </c>
      <c r="E14" s="24"/>
      <c r="F14" s="50">
        <v>1314556957.6577284</v>
      </c>
    </row>
    <row r="15" spans="1:6" ht="18.95" customHeight="1" x14ac:dyDescent="0.2">
      <c r="A15" s="26">
        <v>2</v>
      </c>
      <c r="B15" s="23" t="s">
        <v>172</v>
      </c>
      <c r="C15" s="27" t="s">
        <v>173</v>
      </c>
      <c r="D15" s="24">
        <v>0</v>
      </c>
      <c r="E15" s="24"/>
      <c r="F15" s="50">
        <v>0</v>
      </c>
    </row>
    <row r="16" spans="1:6" ht="18.95" customHeight="1" x14ac:dyDescent="0.2">
      <c r="A16" s="26">
        <v>3</v>
      </c>
      <c r="B16" s="23" t="s">
        <v>174</v>
      </c>
      <c r="C16" s="27" t="s">
        <v>175</v>
      </c>
      <c r="D16" s="35">
        <v>-397588602.19503039</v>
      </c>
      <c r="E16" s="24"/>
      <c r="F16" s="51">
        <v>-408551720.35422134</v>
      </c>
    </row>
    <row r="17" spans="1:6" ht="18.95" customHeight="1" x14ac:dyDescent="0.2">
      <c r="A17" s="26">
        <v>4</v>
      </c>
      <c r="B17" s="23" t="s">
        <v>176</v>
      </c>
      <c r="C17" s="27"/>
      <c r="D17" s="24">
        <f>SUM(D14:D16)</f>
        <v>902114725.26688743</v>
      </c>
      <c r="E17" s="24"/>
      <c r="F17" s="24">
        <f>SUM(F14:F16)</f>
        <v>906005237.30350709</v>
      </c>
    </row>
    <row r="18" spans="1:6" ht="18.95" customHeight="1" x14ac:dyDescent="0.2">
      <c r="A18" s="26">
        <v>5</v>
      </c>
      <c r="B18" s="23" t="s">
        <v>177</v>
      </c>
      <c r="C18" s="27" t="s">
        <v>178</v>
      </c>
      <c r="D18" s="35">
        <v>14931825.176857971</v>
      </c>
      <c r="E18" s="24"/>
      <c r="F18" s="51">
        <v>49347401.581478767</v>
      </c>
    </row>
    <row r="19" spans="1:6" ht="18.95" customHeight="1" x14ac:dyDescent="0.2">
      <c r="A19" s="26">
        <v>6</v>
      </c>
      <c r="B19" s="23" t="s">
        <v>179</v>
      </c>
      <c r="C19" s="27"/>
      <c r="D19" s="24">
        <f>SUM(D17:D18)</f>
        <v>917046550.44374537</v>
      </c>
      <c r="E19" s="24"/>
      <c r="F19" s="24">
        <f>SUM(F17:F18)</f>
        <v>955352638.8849858</v>
      </c>
    </row>
    <row r="20" spans="1:6" ht="8.25" customHeight="1" x14ac:dyDescent="0.2">
      <c r="A20" s="26"/>
      <c r="B20" s="23"/>
      <c r="C20" s="27"/>
      <c r="D20" s="24"/>
      <c r="E20" s="24"/>
      <c r="F20" s="50"/>
    </row>
    <row r="21" spans="1:6" ht="18.95" customHeight="1" x14ac:dyDescent="0.2">
      <c r="A21" s="26">
        <v>7</v>
      </c>
      <c r="B21" s="23" t="s">
        <v>180</v>
      </c>
      <c r="C21" s="27" t="s">
        <v>181</v>
      </c>
      <c r="D21" s="24">
        <v>10134872.423934616</v>
      </c>
      <c r="E21" s="24"/>
      <c r="F21" s="50">
        <v>22718704.695004024</v>
      </c>
    </row>
    <row r="22" spans="1:6" ht="18.95" customHeight="1" x14ac:dyDescent="0.2">
      <c r="A22" s="26">
        <v>8</v>
      </c>
      <c r="B22" s="23" t="s">
        <v>182</v>
      </c>
      <c r="C22" s="27" t="s">
        <v>181</v>
      </c>
      <c r="D22" s="24">
        <v>34172332.01835759</v>
      </c>
      <c r="E22" s="24"/>
      <c r="F22" s="50">
        <v>24995968.061508853</v>
      </c>
    </row>
    <row r="23" spans="1:6" ht="18.95" customHeight="1" x14ac:dyDescent="0.2">
      <c r="A23" s="26">
        <v>9</v>
      </c>
      <c r="B23" s="23" t="s">
        <v>183</v>
      </c>
      <c r="C23" s="27" t="s">
        <v>184</v>
      </c>
      <c r="D23" s="24">
        <v>-7666909.872919892</v>
      </c>
      <c r="E23" s="24"/>
      <c r="F23" s="50">
        <v>-7666909.8729198929</v>
      </c>
    </row>
    <row r="24" spans="1:6" ht="18.95" customHeight="1" x14ac:dyDescent="0.2">
      <c r="A24" s="26">
        <v>10</v>
      </c>
      <c r="B24" s="23" t="s">
        <v>185</v>
      </c>
      <c r="C24" s="27" t="s">
        <v>184</v>
      </c>
      <c r="D24" s="24">
        <v>-222474209.38613722</v>
      </c>
      <c r="E24" s="24"/>
      <c r="F24" s="50">
        <v>-223198271.0437462</v>
      </c>
    </row>
    <row r="25" spans="1:6" ht="18.95" customHeight="1" x14ac:dyDescent="0.2">
      <c r="A25" s="26">
        <v>11</v>
      </c>
      <c r="B25" s="23" t="s">
        <v>186</v>
      </c>
      <c r="C25" s="27" t="s">
        <v>184</v>
      </c>
      <c r="D25" s="24">
        <v>0</v>
      </c>
      <c r="E25" s="24"/>
      <c r="F25" s="50">
        <v>0</v>
      </c>
    </row>
    <row r="26" spans="1:6" ht="18.95" customHeight="1" x14ac:dyDescent="0.2">
      <c r="A26" s="26">
        <v>12</v>
      </c>
      <c r="B26" s="23" t="s">
        <v>187</v>
      </c>
      <c r="C26" s="27" t="s">
        <v>184</v>
      </c>
      <c r="D26" s="35">
        <v>0</v>
      </c>
      <c r="E26" s="24"/>
      <c r="F26" s="51">
        <v>0</v>
      </c>
    </row>
    <row r="27" spans="1:6" ht="18.95" customHeight="1" x14ac:dyDescent="0.2">
      <c r="A27" s="26"/>
      <c r="B27" s="23"/>
      <c r="C27" s="27"/>
      <c r="D27" s="24"/>
      <c r="E27" s="24"/>
      <c r="F27" s="50"/>
    </row>
    <row r="28" spans="1:6" ht="18.95" customHeight="1" thickBot="1" x14ac:dyDescent="0.25">
      <c r="A28" s="26">
        <v>13</v>
      </c>
      <c r="B28" s="23" t="s">
        <v>188</v>
      </c>
      <c r="C28" s="27"/>
      <c r="D28" s="39">
        <f>SUM(D19:D26)</f>
        <v>731212635.62698042</v>
      </c>
      <c r="E28" s="24"/>
      <c r="F28" s="39">
        <f>SUM(F19:F26)</f>
        <v>772202130.72483253</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81" zoomScaleNormal="100" workbookViewId="0">
      <selection activeCell="E200" sqref="E200"/>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24" t="str">
        <f>'Rate Case Constants'!C9</f>
        <v>LOUISVILLE GAS AND ELECTRIC COMPANY</v>
      </c>
      <c r="B1" s="323"/>
      <c r="C1" s="323"/>
      <c r="D1" s="323"/>
      <c r="E1" s="323"/>
      <c r="F1" s="323"/>
      <c r="G1" s="323"/>
      <c r="H1" s="323"/>
      <c r="I1" s="323"/>
    </row>
    <row r="2" spans="1:9"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row>
    <row r="3" spans="1:9" s="16" customFormat="1" ht="20.100000000000001" customHeight="1" x14ac:dyDescent="0.2">
      <c r="A3" s="323" t="s">
        <v>105</v>
      </c>
      <c r="B3" s="323"/>
      <c r="C3" s="323"/>
      <c r="D3" s="323"/>
      <c r="E3" s="323"/>
      <c r="F3" s="323"/>
      <c r="G3" s="323"/>
      <c r="H3" s="323"/>
      <c r="I3" s="323"/>
    </row>
    <row r="4" spans="1:9" s="16" customFormat="1" ht="20.100000000000001" customHeight="1" x14ac:dyDescent="0.2">
      <c r="A4" s="324" t="str">
        <f>'Rate Case Constants'!C16</f>
        <v>FOR THE 12 MONTHS ENDED DECEMBER 31, 2018</v>
      </c>
      <c r="B4" s="323"/>
      <c r="C4" s="323"/>
      <c r="D4" s="323"/>
      <c r="E4" s="323"/>
      <c r="F4" s="323"/>
      <c r="G4" s="323"/>
      <c r="H4" s="323"/>
      <c r="I4" s="323"/>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94</v>
      </c>
      <c r="B6" s="18"/>
      <c r="I6" s="19" t="s">
        <v>104</v>
      </c>
    </row>
    <row r="7" spans="1:9" s="16" customFormat="1" ht="20.100000000000001" customHeight="1" x14ac:dyDescent="0.2">
      <c r="A7" s="16" t="str">
        <f>'Rate Case Constants'!C29</f>
        <v>TYPE OF FILING: __X__ ORIGINAL  _____ UPDATED  _____ REVISED</v>
      </c>
      <c r="I7" s="19" t="s">
        <v>950</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8.5" customHeight="1" x14ac:dyDescent="0.2">
      <c r="A10" s="31" t="s">
        <v>96</v>
      </c>
      <c r="B10" s="31" t="s">
        <v>97</v>
      </c>
      <c r="C10" s="32" t="s">
        <v>101</v>
      </c>
      <c r="D10" s="31" t="s">
        <v>100</v>
      </c>
      <c r="E10" s="31" t="s">
        <v>98</v>
      </c>
      <c r="F10" s="31" t="s">
        <v>102</v>
      </c>
      <c r="G10" s="31" t="s">
        <v>253</v>
      </c>
      <c r="H10" s="31" t="s">
        <v>144</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B'!$P$11:$P$112,'SCH C-2.2 B'!$B$11:$B$112,'SCH C-2.1 B'!$B15)*-1</f>
        <v>199372497.66428962</v>
      </c>
      <c r="E15" s="25">
        <f>IF(D15=0,0,F15/D15)</f>
        <v>1</v>
      </c>
      <c r="F15" s="24">
        <f>SUMIFS('SCH C-2.2 B'!$P$11:$P$112,'SCH C-2.2 B'!$B$11:$B$112,'SCH C-2.1 B'!$B15)*-1</f>
        <v>199372497.66428962</v>
      </c>
      <c r="G15" s="24">
        <f>'SCH D-2 B'!K16</f>
        <v>-79780076.840471268</v>
      </c>
      <c r="H15" s="24">
        <f>SUM(F15:G15)</f>
        <v>119592420.82381836</v>
      </c>
      <c r="I15" s="40"/>
    </row>
    <row r="16" spans="1:9" ht="18.95" customHeight="1" x14ac:dyDescent="0.2">
      <c r="A16" s="26">
        <f t="shared" si="0"/>
        <v>4</v>
      </c>
      <c r="B16" s="27">
        <v>481.1</v>
      </c>
      <c r="C16" s="23" t="s">
        <v>110</v>
      </c>
      <c r="D16" s="24">
        <f>SUMIFS('SCH C-2.2 B'!$P$11:$P$112,'SCH C-2.2 B'!$B$11:$B$112,'SCH C-2.1 B'!$B16)*-1</f>
        <v>78763962.038706422</v>
      </c>
      <c r="E16" s="25">
        <f t="shared" ref="E16:E18" si="1">IF(D16=0,0,F16/D16)</f>
        <v>1</v>
      </c>
      <c r="F16" s="24">
        <f>SUMIFS('SCH C-2.2 B'!$P$11:$P$112,'SCH C-2.2 B'!$B$11:$B$112,'SCH C-2.1 B'!$B16)*-1</f>
        <v>78763962.038706422</v>
      </c>
      <c r="G16" s="24">
        <f>'SCH D-2 B'!K17</f>
        <v>-37803336.203569666</v>
      </c>
      <c r="H16" s="24">
        <f t="shared" ref="H16:H18" si="2">SUM(F16:G16)</f>
        <v>40960625.835136756</v>
      </c>
      <c r="I16" s="40"/>
    </row>
    <row r="17" spans="1:9" ht="18.95" customHeight="1" x14ac:dyDescent="0.2">
      <c r="A17" s="26">
        <f t="shared" si="0"/>
        <v>5</v>
      </c>
      <c r="B17" s="27">
        <v>481.2</v>
      </c>
      <c r="C17" s="23" t="s">
        <v>111</v>
      </c>
      <c r="D17" s="24">
        <f>SUMIFS('SCH C-2.2 B'!$P$11:$P$112,'SCH C-2.2 B'!$B$11:$B$112,'SCH C-2.1 B'!$B17)*-1</f>
        <v>9800565.2456139438</v>
      </c>
      <c r="E17" s="25">
        <f t="shared" si="1"/>
        <v>1</v>
      </c>
      <c r="F17" s="24">
        <f>SUMIFS('SCH C-2.2 B'!$P$11:$P$112,'SCH C-2.2 B'!$B$11:$B$112,'SCH C-2.1 B'!$B17)*-1</f>
        <v>9800565.2456139438</v>
      </c>
      <c r="G17" s="24">
        <f>'SCH D-2 B'!K18</f>
        <v>-5897243.3818228683</v>
      </c>
      <c r="H17" s="24">
        <f t="shared" si="2"/>
        <v>3903321.8637910755</v>
      </c>
      <c r="I17" s="40"/>
    </row>
    <row r="18" spans="1:9" ht="18.95" customHeight="1" x14ac:dyDescent="0.2">
      <c r="A18" s="26">
        <f>A17+1</f>
        <v>6</v>
      </c>
      <c r="B18" s="26">
        <v>482</v>
      </c>
      <c r="C18" s="10" t="s">
        <v>112</v>
      </c>
      <c r="D18" s="35">
        <f>SUMIFS('SCH C-2.2 B'!$P$11:$P$112,'SCH C-2.2 B'!$B$11:$B$112,'SCH C-2.1 B'!$B18)*-1</f>
        <v>9269584.7011684366</v>
      </c>
      <c r="E18" s="25">
        <f t="shared" si="1"/>
        <v>1</v>
      </c>
      <c r="F18" s="35">
        <f>SUMIFS('SCH C-2.2 B'!$P$11:$P$112,'SCH C-2.2 B'!$B$11:$B$112,'SCH C-2.1 B'!$B18)*-1</f>
        <v>9269584.7011684366</v>
      </c>
      <c r="G18" s="35">
        <f>'SCH D-2 B'!K19</f>
        <v>-4980685.4343502121</v>
      </c>
      <c r="H18" s="35">
        <f t="shared" si="2"/>
        <v>4288899.2668182245</v>
      </c>
      <c r="I18" s="40"/>
    </row>
    <row r="19" spans="1:9" ht="18.95" customHeight="1" x14ac:dyDescent="0.2">
      <c r="A19" s="26">
        <f t="shared" si="0"/>
        <v>7</v>
      </c>
      <c r="B19" s="26"/>
      <c r="C19" s="23" t="s">
        <v>113</v>
      </c>
      <c r="D19" s="24">
        <f>SUM(D15:D18)</f>
        <v>297206609.64977837</v>
      </c>
      <c r="F19" s="24">
        <f>SUM(F15:F18)</f>
        <v>297206609.64977837</v>
      </c>
      <c r="G19" s="24">
        <f>SUM(G15:G18)</f>
        <v>-128461341.86021401</v>
      </c>
      <c r="H19" s="24">
        <f>SUM(H15:H18)</f>
        <v>168745267.7895644</v>
      </c>
      <c r="I19" s="40"/>
    </row>
    <row r="20" spans="1:9" ht="18.95" customHeight="1" x14ac:dyDescent="0.2">
      <c r="A20" s="26">
        <f t="shared" si="0"/>
        <v>8</v>
      </c>
      <c r="B20" s="26" t="s">
        <v>918</v>
      </c>
      <c r="C20" s="23" t="s">
        <v>114</v>
      </c>
      <c r="D20" s="24">
        <f>SUMIFS('SCH C-2.2 B'!$P$11:$P$112,'SCH C-2.2 B'!$B$11:$B$112,'SCH C-2.1 B'!$B20)*-1</f>
        <v>5464710.7009272799</v>
      </c>
      <c r="E20" s="25">
        <f t="shared" ref="E20" si="3">IF(D20=0,0,F20/D20)</f>
        <v>1</v>
      </c>
      <c r="F20" s="24">
        <f>SUMIFS('SCH C-2.2 B'!$P$11:$P$112,'SCH C-2.2 B'!$B$11:$B$112,'SCH C-2.1 B'!$B20)*-1</f>
        <v>5464710.7009272799</v>
      </c>
      <c r="G20" s="24">
        <f>'SCH D-2 B'!K21</f>
        <v>-1347567.0697072805</v>
      </c>
      <c r="H20" s="24">
        <f t="shared" ref="H20:H21" si="4">SUM(F20:G20)</f>
        <v>4117143.6312199994</v>
      </c>
    </row>
    <row r="21" spans="1:9" ht="18.95" customHeight="1" x14ac:dyDescent="0.2">
      <c r="A21" s="26">
        <f t="shared" si="0"/>
        <v>9</v>
      </c>
      <c r="B21" s="27">
        <v>496</v>
      </c>
      <c r="C21" s="23" t="s">
        <v>115</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919</v>
      </c>
      <c r="D22" s="36">
        <f>SUM(D19:D21)</f>
        <v>302671320.35070562</v>
      </c>
      <c r="F22" s="36">
        <f>SUM(F19:F21)</f>
        <v>302671320.35070562</v>
      </c>
      <c r="G22" s="36">
        <f>SUM(G19:G21)</f>
        <v>-129808908.92992128</v>
      </c>
      <c r="H22" s="36">
        <f>SUM(H19:H21)</f>
        <v>172862411.42078441</v>
      </c>
      <c r="I22" s="40"/>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B'!$P$11:$P$112,'SCH C-2.2 B'!$B$11:$B$112,'SCH C-2.1 B'!$B25)*-1</f>
        <v>1164388.8166666669</v>
      </c>
      <c r="E25" s="25">
        <f t="shared" ref="E25:E29" si="5">IF(D25=0,0,F25/D25)</f>
        <v>1</v>
      </c>
      <c r="F25" s="24">
        <f>SUMIFS('SCH C-2.2 B'!$P$11:$P$112,'SCH C-2.2 B'!$B$11:$B$112,'SCH C-2.1 B'!$B25)*-1</f>
        <v>1164388.8166666669</v>
      </c>
      <c r="G25" s="24">
        <f>'SCH D-2 B'!K26</f>
        <v>0</v>
      </c>
      <c r="H25" s="24">
        <f t="shared" ref="H25:H29" si="6">SUM(F25:G25)</f>
        <v>1164388.8166666669</v>
      </c>
    </row>
    <row r="26" spans="1:9" ht="18.95" customHeight="1" x14ac:dyDescent="0.2">
      <c r="A26" s="26">
        <f t="shared" ref="A26:A29" si="7">A25+1</f>
        <v>13</v>
      </c>
      <c r="B26" s="26">
        <v>488</v>
      </c>
      <c r="C26" s="10" t="s">
        <v>852</v>
      </c>
      <c r="D26" s="24">
        <f>SUMIFS('SCH C-2.2 B'!$P$11:$P$112,'SCH C-2.2 B'!$B$11:$B$112,'SCH C-2.1 B'!$B26)*-1</f>
        <v>101091.43</v>
      </c>
      <c r="E26" s="25">
        <f t="shared" si="5"/>
        <v>1</v>
      </c>
      <c r="F26" s="24">
        <f>SUMIFS('SCH C-2.2 B'!$P$11:$P$112,'SCH C-2.2 B'!$B$11:$B$112,'SCH C-2.1 B'!$B26)*-1</f>
        <v>101091.43</v>
      </c>
      <c r="G26" s="24">
        <f>'SCH D-2 B'!K27</f>
        <v>0</v>
      </c>
      <c r="H26" s="24">
        <f t="shared" si="6"/>
        <v>101091.43</v>
      </c>
      <c r="I26" s="40"/>
    </row>
    <row r="27" spans="1:9" ht="18.95" customHeight="1" x14ac:dyDescent="0.2">
      <c r="A27" s="26">
        <f t="shared" si="7"/>
        <v>14</v>
      </c>
      <c r="B27" s="26" t="s">
        <v>824</v>
      </c>
      <c r="C27" s="4" t="s">
        <v>825</v>
      </c>
      <c r="D27" s="24">
        <f>SUMIFS('SCH C-2.2 B'!$P$11:$P$112,'SCH C-2.2 B'!$B$11:$B$112,'SCH C-2.1 B'!$B27)*-1</f>
        <v>5820839.1068678563</v>
      </c>
      <c r="E27" s="25">
        <f t="shared" si="5"/>
        <v>1</v>
      </c>
      <c r="F27" s="24">
        <f>SUMIFS('SCH C-2.2 B'!$P$11:$P$112,'SCH C-2.2 B'!$B$11:$B$112,'SCH C-2.1 B'!$B27)*-1</f>
        <v>5820839.1068678563</v>
      </c>
      <c r="G27" s="24">
        <f>'SCH D-2 B'!K28</f>
        <v>-42632.761783136157</v>
      </c>
      <c r="H27" s="24">
        <f t="shared" si="6"/>
        <v>5778206.3450847203</v>
      </c>
      <c r="I27" s="40"/>
    </row>
    <row r="28" spans="1:9" ht="18.95" customHeight="1" x14ac:dyDescent="0.2">
      <c r="A28" s="26">
        <f t="shared" si="7"/>
        <v>15</v>
      </c>
      <c r="B28" s="26">
        <v>493</v>
      </c>
      <c r="C28" s="4" t="s">
        <v>826</v>
      </c>
      <c r="D28" s="24">
        <f>SUMIFS('SCH C-2.2 B'!$P$11:$P$112,'SCH C-2.2 B'!$B$11:$B$112,'SCH C-2.1 B'!$B28)*-1</f>
        <v>410866.18333333317</v>
      </c>
      <c r="E28" s="25">
        <f t="shared" si="5"/>
        <v>1</v>
      </c>
      <c r="F28" s="24">
        <f>SUMIFS('SCH C-2.2 B'!$P$11:$P$112,'SCH C-2.2 B'!$B$11:$B$112,'SCH C-2.1 B'!$B28)*-1</f>
        <v>410866.18333333317</v>
      </c>
      <c r="G28" s="24">
        <f>'SCH D-2 B'!K29</f>
        <v>0</v>
      </c>
      <c r="H28" s="24">
        <f t="shared" si="6"/>
        <v>410866.18333333317</v>
      </c>
      <c r="I28" s="40"/>
    </row>
    <row r="29" spans="1:9" ht="18.95" customHeight="1" x14ac:dyDescent="0.2">
      <c r="A29" s="26">
        <f t="shared" si="7"/>
        <v>16</v>
      </c>
      <c r="B29" s="26">
        <v>495</v>
      </c>
      <c r="C29" s="4" t="s">
        <v>827</v>
      </c>
      <c r="D29" s="35">
        <f>SUMIFS('SCH C-2.2 B'!$P$11:$P$112,'SCH C-2.2 B'!$B$11:$B$112,'SCH C-2.1 B'!$B29)*-1</f>
        <v>249.92500000000018</v>
      </c>
      <c r="E29" s="25">
        <f t="shared" si="5"/>
        <v>1</v>
      </c>
      <c r="F29" s="35">
        <f>SUMIFS('SCH C-2.2 B'!$P$11:$P$112,'SCH C-2.2 B'!$B$11:$B$112,'SCH C-2.1 B'!$B29)*-1</f>
        <v>249.92500000000018</v>
      </c>
      <c r="G29" s="35">
        <f>'SCH D-2 B'!K30</f>
        <v>0</v>
      </c>
      <c r="H29" s="35">
        <f t="shared" si="6"/>
        <v>249.92500000000018</v>
      </c>
      <c r="I29" s="40"/>
    </row>
    <row r="30" spans="1:9" ht="18.95" customHeight="1" x14ac:dyDescent="0.2">
      <c r="A30" s="26">
        <f>A29+1</f>
        <v>17</v>
      </c>
      <c r="B30" s="26"/>
      <c r="C30" s="23" t="s">
        <v>134</v>
      </c>
      <c r="D30" s="36">
        <f>SUM(D25:D29)</f>
        <v>7497435.4618678568</v>
      </c>
      <c r="F30" s="36">
        <f t="shared" ref="F30:H30" si="8">SUM(F25:F29)</f>
        <v>7497435.4618678568</v>
      </c>
      <c r="G30" s="36">
        <f t="shared" si="8"/>
        <v>-42632.761783136157</v>
      </c>
      <c r="H30" s="36">
        <f t="shared" si="8"/>
        <v>7454802.7000847207</v>
      </c>
    </row>
    <row r="31" spans="1:9" ht="18.95" customHeight="1" x14ac:dyDescent="0.2">
      <c r="A31" s="26"/>
      <c r="B31" s="26"/>
      <c r="C31" s="23"/>
    </row>
    <row r="32" spans="1:9" ht="18.95" customHeight="1" x14ac:dyDescent="0.2">
      <c r="A32" s="26">
        <f>A30+1</f>
        <v>18</v>
      </c>
      <c r="B32" s="26"/>
      <c r="C32" s="42" t="s">
        <v>76</v>
      </c>
      <c r="D32" s="35">
        <f>D22+D30</f>
        <v>310168755.81257349</v>
      </c>
      <c r="F32" s="35">
        <f>F22+F30</f>
        <v>310168755.81257349</v>
      </c>
      <c r="G32" s="35">
        <f>G22+G30</f>
        <v>-129851541.69170442</v>
      </c>
      <c r="H32" s="35">
        <f>H22+H30</f>
        <v>180317214.12086913</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40" si="9">A35+1</f>
        <v>21</v>
      </c>
      <c r="B36" s="26"/>
      <c r="C36" s="34" t="s">
        <v>924</v>
      </c>
    </row>
    <row r="37" spans="1:9" ht="18.95" customHeight="1" x14ac:dyDescent="0.2">
      <c r="A37" s="26">
        <f t="shared" si="9"/>
        <v>22</v>
      </c>
      <c r="B37" s="38" t="s">
        <v>828</v>
      </c>
      <c r="C37" s="4" t="s">
        <v>853</v>
      </c>
      <c r="D37" s="24">
        <f>SUMIFS('SCH C-2.2 B'!$P$11:$P$112,'SCH C-2.2 B'!$B$11:$B$112,'SCH C-2.1 B'!$B37)</f>
        <v>126123882.3061818</v>
      </c>
      <c r="E37" s="25">
        <f t="shared" ref="E37:E40" si="10">IF(D37=0,0,F37/D37)</f>
        <v>1</v>
      </c>
      <c r="F37" s="24">
        <f>SUMIFS('SCH C-2.2 B'!$P$11:$P$112,'SCH C-2.2 B'!$B$11:$B$112,'SCH C-2.1 B'!$B37)</f>
        <v>126123882.3061818</v>
      </c>
      <c r="G37" s="24">
        <f>'SCH D-2 B'!K38</f>
        <v>-126123882.30618182</v>
      </c>
      <c r="H37" s="24">
        <f t="shared" ref="H37:H40" si="11">SUM(F37:G37)</f>
        <v>0</v>
      </c>
      <c r="I37" s="40"/>
    </row>
    <row r="38" spans="1:9" ht="18.95" customHeight="1" x14ac:dyDescent="0.2">
      <c r="A38" s="26">
        <f t="shared" si="9"/>
        <v>23</v>
      </c>
      <c r="B38" s="136" t="s">
        <v>829</v>
      </c>
      <c r="C38" s="4" t="s">
        <v>854</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36" t="s">
        <v>830</v>
      </c>
      <c r="C39" s="4" t="s">
        <v>855</v>
      </c>
      <c r="D39" s="24">
        <f>SUMIFS('SCH C-2.2 B'!$P$11:$P$112,'SCH C-2.2 B'!$B$11:$B$112,'SCH C-2.1 B'!$B39)</f>
        <v>-876802.90999998874</v>
      </c>
      <c r="E39" s="25">
        <f t="shared" si="10"/>
        <v>1</v>
      </c>
      <c r="F39" s="24">
        <f>SUMIFS('SCH C-2.2 B'!$P$11:$P$112,'SCH C-2.2 B'!$B$11:$B$112,'SCH C-2.1 B'!$B39)</f>
        <v>-876802.90999998874</v>
      </c>
      <c r="G39" s="24">
        <f>'SCH D-2 B'!K40</f>
        <v>876802.90999998897</v>
      </c>
      <c r="H39" s="24">
        <f t="shared" si="11"/>
        <v>0</v>
      </c>
      <c r="I39" s="40"/>
    </row>
    <row r="40" spans="1:9" ht="18.95" customHeight="1" x14ac:dyDescent="0.2">
      <c r="A40" s="26">
        <f t="shared" si="9"/>
        <v>25</v>
      </c>
      <c r="B40" s="136" t="s">
        <v>831</v>
      </c>
      <c r="C40" s="4" t="s">
        <v>856</v>
      </c>
      <c r="D40" s="24">
        <f>SUMIFS('SCH C-2.2 B'!$P$11:$P$112,'SCH C-2.2 B'!$B$11:$B$112,'SCH C-2.1 B'!$B40)</f>
        <v>-2014061.3899999899</v>
      </c>
      <c r="E40" s="25">
        <f t="shared" si="10"/>
        <v>1</v>
      </c>
      <c r="F40" s="24">
        <f>SUMIFS('SCH C-2.2 B'!$P$11:$P$112,'SCH C-2.2 B'!$B$11:$B$112,'SCH C-2.1 B'!$B40)</f>
        <v>-2014061.3899999899</v>
      </c>
      <c r="G40" s="24">
        <f>'SCH D-2 B'!K41</f>
        <v>2014061.3899999897</v>
      </c>
      <c r="H40" s="24">
        <f t="shared" si="11"/>
        <v>0</v>
      </c>
      <c r="I40" s="40"/>
    </row>
    <row r="41" spans="1:9" s="16" customFormat="1" ht="20.100000000000001" customHeight="1" x14ac:dyDescent="0.2">
      <c r="A41" s="323" t="str">
        <f>$A$1</f>
        <v>LOUISVILLE GAS AND ELECTRIC COMPANY</v>
      </c>
      <c r="B41" s="323"/>
      <c r="C41" s="323"/>
      <c r="D41" s="323"/>
      <c r="E41" s="323"/>
      <c r="F41" s="323"/>
      <c r="G41" s="323"/>
      <c r="H41" s="323"/>
      <c r="I41" s="323"/>
    </row>
    <row r="42" spans="1:9" s="16" customFormat="1" ht="20.100000000000001" customHeight="1" x14ac:dyDescent="0.2">
      <c r="A42" s="323" t="str">
        <f>$A$2</f>
        <v>CASE NO. 2018-00295 - GAS OPERATIONS - RESPONSE TO PSC 2-75 (SLIPPAGE FACTOR 97.153%)</v>
      </c>
      <c r="B42" s="323"/>
      <c r="C42" s="323"/>
      <c r="D42" s="323"/>
      <c r="E42" s="323"/>
      <c r="F42" s="323"/>
      <c r="G42" s="323"/>
      <c r="H42" s="323"/>
      <c r="I42" s="323"/>
    </row>
    <row r="43" spans="1:9" s="16" customFormat="1" ht="20.100000000000001" customHeight="1" x14ac:dyDescent="0.2">
      <c r="A43" s="323" t="s">
        <v>105</v>
      </c>
      <c r="B43" s="323"/>
      <c r="C43" s="323"/>
      <c r="D43" s="323"/>
      <c r="E43" s="323"/>
      <c r="F43" s="323"/>
      <c r="G43" s="323"/>
      <c r="H43" s="323"/>
      <c r="I43" s="323"/>
    </row>
    <row r="44" spans="1:9" s="16" customFormat="1" ht="20.100000000000001" customHeight="1" x14ac:dyDescent="0.2">
      <c r="A44" s="323" t="str">
        <f>$A$4</f>
        <v>FOR THE 12 MONTHS ENDED DECEMBER 31, 2018</v>
      </c>
      <c r="B44" s="323"/>
      <c r="C44" s="323"/>
      <c r="D44" s="323"/>
      <c r="E44" s="323"/>
      <c r="F44" s="323"/>
      <c r="G44" s="323"/>
      <c r="H44" s="323"/>
      <c r="I44" s="323"/>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94</v>
      </c>
      <c r="B46" s="18"/>
      <c r="I46" s="19" t="s">
        <v>104</v>
      </c>
    </row>
    <row r="47" spans="1:9" s="16" customFormat="1" ht="20.100000000000001" customHeight="1" x14ac:dyDescent="0.2">
      <c r="A47" s="16" t="str">
        <f>$A$7</f>
        <v>TYPE OF FILING: __X__ ORIGINAL  _____ UPDATED  _____ REVISED</v>
      </c>
      <c r="I47" s="19" t="s">
        <v>951</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144</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6" t="s">
        <v>832</v>
      </c>
      <c r="C53" s="4" t="s">
        <v>857</v>
      </c>
      <c r="D53" s="24">
        <f>SUMIFS('SCH C-2.2 B'!$P$11:$P$112,'SCH C-2.2 B'!$B$11:$B$112,'SCH C-2.1 B'!$B53)</f>
        <v>872025.86999999988</v>
      </c>
      <c r="E53" s="25">
        <f t="shared" ref="E53:E56" si="12">IF(D53=0,0,F53/D53)</f>
        <v>1</v>
      </c>
      <c r="F53" s="24">
        <f>SUMIFS('SCH C-2.2 B'!$P$11:$P$112,'SCH C-2.2 B'!$B$11:$B$112,'SCH C-2.1 B'!$B53)</f>
        <v>872025.86999999988</v>
      </c>
      <c r="G53" s="24">
        <f>'SCH D-2 B'!K54</f>
        <v>0</v>
      </c>
      <c r="H53" s="24">
        <f t="shared" ref="H53:H57" si="13">SUM(F53:G53)</f>
        <v>872025.86999999988</v>
      </c>
      <c r="I53" s="40"/>
    </row>
    <row r="54" spans="1:9" ht="18.95" customHeight="1" x14ac:dyDescent="0.2">
      <c r="A54" s="26">
        <f t="shared" ref="A54:A57" si="14">A53+1</f>
        <v>27</v>
      </c>
      <c r="B54" s="136" t="s">
        <v>833</v>
      </c>
      <c r="C54" s="4" t="s">
        <v>858</v>
      </c>
      <c r="D54" s="24">
        <f>SUMIFS('SCH C-2.2 B'!$P$11:$P$112,'SCH C-2.2 B'!$B$11:$B$112,'SCH C-2.1 B'!$B54)</f>
        <v>498631.0309798196</v>
      </c>
      <c r="E54" s="25">
        <f t="shared" si="12"/>
        <v>1</v>
      </c>
      <c r="F54" s="24">
        <f>SUMIFS('SCH C-2.2 B'!$P$11:$P$112,'SCH C-2.2 B'!$B$11:$B$112,'SCH C-2.1 B'!$B54)</f>
        <v>498631.0309798196</v>
      </c>
      <c r="G54" s="24">
        <f>'SCH D-2 B'!K55</f>
        <v>-498631.03097982093</v>
      </c>
      <c r="H54" s="24">
        <f t="shared" si="13"/>
        <v>-1.3387762010097504E-9</v>
      </c>
      <c r="I54" s="40"/>
    </row>
    <row r="55" spans="1:9" ht="18.95" customHeight="1" x14ac:dyDescent="0.2">
      <c r="A55" s="26">
        <f t="shared" si="14"/>
        <v>28</v>
      </c>
      <c r="B55" s="136">
        <v>810</v>
      </c>
      <c r="C55" s="4" t="s">
        <v>859</v>
      </c>
      <c r="D55" s="24">
        <f>SUMIFS('SCH C-2.2 B'!$P$11:$P$112,'SCH C-2.2 B'!$B$11:$B$112,'SCH C-2.1 B'!$B55)</f>
        <v>-610290.12999999896</v>
      </c>
      <c r="E55" s="25">
        <f t="shared" si="12"/>
        <v>1</v>
      </c>
      <c r="F55" s="24">
        <f>SUMIFS('SCH C-2.2 B'!$P$11:$P$112,'SCH C-2.2 B'!$B$11:$B$112,'SCH C-2.1 B'!$B55)</f>
        <v>-610290.12999999896</v>
      </c>
      <c r="G55" s="24">
        <f>'SCH D-2 B'!K56</f>
        <v>0</v>
      </c>
      <c r="H55" s="24">
        <f t="shared" si="13"/>
        <v>-610290.12999999896</v>
      </c>
      <c r="I55" s="40"/>
    </row>
    <row r="56" spans="1:9" ht="18.95" customHeight="1" x14ac:dyDescent="0.2">
      <c r="A56" s="26">
        <f t="shared" si="14"/>
        <v>29</v>
      </c>
      <c r="B56" s="136" t="s">
        <v>834</v>
      </c>
      <c r="C56" s="4" t="s">
        <v>860</v>
      </c>
      <c r="D56" s="24">
        <f>SUMIFS('SCH C-2.2 B'!$P$11:$P$112,'SCH C-2.2 B'!$B$11:$B$112,'SCH C-2.1 B'!$B56)</f>
        <v>-120216.27999999991</v>
      </c>
      <c r="E56" s="25">
        <f t="shared" si="12"/>
        <v>1</v>
      </c>
      <c r="F56" s="24">
        <f>SUMIFS('SCH C-2.2 B'!$P$11:$P$112,'SCH C-2.2 B'!$B$11:$B$112,'SCH C-2.1 B'!$B56)</f>
        <v>-120216.27999999991</v>
      </c>
      <c r="G56" s="24">
        <f>'SCH D-2 B'!K57</f>
        <v>120216.2799999999</v>
      </c>
      <c r="H56" s="24">
        <f t="shared" si="13"/>
        <v>0</v>
      </c>
      <c r="I56" s="40"/>
    </row>
    <row r="57" spans="1:9" ht="18.95" customHeight="1" x14ac:dyDescent="0.2">
      <c r="A57" s="26">
        <f t="shared" si="14"/>
        <v>30</v>
      </c>
      <c r="B57" s="136">
        <v>813</v>
      </c>
      <c r="C57" s="4" t="s">
        <v>861</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36"/>
      <c r="C58" s="2" t="s">
        <v>925</v>
      </c>
      <c r="D58" s="36">
        <f>SUM(D37:D40,D53:D57)</f>
        <v>123873168.49716166</v>
      </c>
      <c r="F58" s="36">
        <f t="shared" ref="F58:H58" si="15">SUM(F37:F40,F53:F57)</f>
        <v>123873168.49716166</v>
      </c>
      <c r="G58" s="36">
        <f t="shared" si="15"/>
        <v>-123611432.75716166</v>
      </c>
      <c r="H58" s="36">
        <f t="shared" si="15"/>
        <v>261735.73999999953</v>
      </c>
      <c r="I58" s="40"/>
    </row>
    <row r="59" spans="1:9" ht="18.95" customHeight="1" x14ac:dyDescent="0.2">
      <c r="B59" s="136"/>
      <c r="C59" s="2"/>
      <c r="I59" s="40"/>
    </row>
    <row r="60" spans="1:9" ht="18.95" customHeight="1" x14ac:dyDescent="0.2">
      <c r="A60" s="26">
        <f>A58+1</f>
        <v>32</v>
      </c>
      <c r="B60" s="136"/>
      <c r="C60" s="37" t="s">
        <v>921</v>
      </c>
      <c r="I60" s="40"/>
    </row>
    <row r="61" spans="1:9" ht="18.95" customHeight="1" x14ac:dyDescent="0.2">
      <c r="A61" s="26">
        <f>A60+1</f>
        <v>33</v>
      </c>
      <c r="B61" s="136" t="s">
        <v>863</v>
      </c>
      <c r="C61" s="4" t="s">
        <v>889</v>
      </c>
      <c r="D61" s="24">
        <f>SUMIFS('SCH C-2.2 B'!$P$11:$P$112,'SCH C-2.2 B'!$B$11:$B$112,'SCH C-2.1 B'!$B61)</f>
        <v>947823.24</v>
      </c>
      <c r="E61" s="25">
        <f t="shared" ref="E61:E77" si="16">IF(D61=0,0,F61/D61)</f>
        <v>1</v>
      </c>
      <c r="F61" s="24">
        <f>SUMIFS('SCH C-2.2 B'!$P$11:$P$112,'SCH C-2.2 B'!$B$11:$B$112,'SCH C-2.1 B'!$B61)</f>
        <v>947823.24</v>
      </c>
      <c r="G61" s="24">
        <f>'SCH D-2 B'!K62</f>
        <v>0</v>
      </c>
      <c r="H61" s="24">
        <f t="shared" ref="H61:H77" si="17">SUM(F61:G61)</f>
        <v>947823.24</v>
      </c>
      <c r="I61" s="40"/>
    </row>
    <row r="62" spans="1:9" ht="18.95" customHeight="1" x14ac:dyDescent="0.2">
      <c r="A62" s="26">
        <f t="shared" ref="A62:A70" si="18">A61+1</f>
        <v>34</v>
      </c>
      <c r="B62" s="136" t="s">
        <v>864</v>
      </c>
      <c r="C62" s="4" t="s">
        <v>820</v>
      </c>
      <c r="D62" s="24">
        <f>SUMIFS('SCH C-2.2 B'!$P$11:$P$112,'SCH C-2.2 B'!$B$11:$B$112,'SCH C-2.1 B'!$B62)</f>
        <v>76204.72</v>
      </c>
      <c r="E62" s="25">
        <f t="shared" si="16"/>
        <v>1</v>
      </c>
      <c r="F62" s="24">
        <f>SUMIFS('SCH C-2.2 B'!$P$11:$P$112,'SCH C-2.2 B'!$B$11:$B$112,'SCH C-2.1 B'!$B62)</f>
        <v>76204.72</v>
      </c>
      <c r="G62" s="24">
        <f>'SCH D-2 B'!K63</f>
        <v>0</v>
      </c>
      <c r="H62" s="24">
        <f t="shared" si="17"/>
        <v>76204.72</v>
      </c>
      <c r="I62" s="40"/>
    </row>
    <row r="63" spans="1:9" ht="18.95" customHeight="1" x14ac:dyDescent="0.2">
      <c r="A63" s="26">
        <f t="shared" si="18"/>
        <v>35</v>
      </c>
      <c r="B63" s="136" t="s">
        <v>865</v>
      </c>
      <c r="C63" s="4" t="s">
        <v>821</v>
      </c>
      <c r="D63" s="24">
        <f>SUMIFS('SCH C-2.2 B'!$P$11:$P$112,'SCH C-2.2 B'!$B$11:$B$112,'SCH C-2.1 B'!$B63)</f>
        <v>424413.04999999993</v>
      </c>
      <c r="E63" s="25">
        <f t="shared" si="16"/>
        <v>1</v>
      </c>
      <c r="F63" s="24">
        <f>SUMIFS('SCH C-2.2 B'!$P$11:$P$112,'SCH C-2.2 B'!$B$11:$B$112,'SCH C-2.1 B'!$B63)</f>
        <v>424413.04999999993</v>
      </c>
      <c r="G63" s="24">
        <f>'SCH D-2 B'!K64</f>
        <v>0</v>
      </c>
      <c r="H63" s="24">
        <f t="shared" si="17"/>
        <v>424413.04999999993</v>
      </c>
      <c r="I63" s="40"/>
    </row>
    <row r="64" spans="1:9" ht="18.95" customHeight="1" x14ac:dyDescent="0.2">
      <c r="A64" s="26">
        <f t="shared" si="18"/>
        <v>36</v>
      </c>
      <c r="B64" s="136" t="s">
        <v>866</v>
      </c>
      <c r="C64" s="4" t="s">
        <v>885</v>
      </c>
      <c r="D64" s="24">
        <f>SUMIFS('SCH C-2.2 B'!$P$11:$P$112,'SCH C-2.2 B'!$B$11:$B$112,'SCH C-2.1 B'!$B64)</f>
        <v>2303783.79</v>
      </c>
      <c r="E64" s="25">
        <f t="shared" si="16"/>
        <v>1</v>
      </c>
      <c r="F64" s="24">
        <f>SUMIFS('SCH C-2.2 B'!$P$11:$P$112,'SCH C-2.2 B'!$B$11:$B$112,'SCH C-2.1 B'!$B64)</f>
        <v>2303783.79</v>
      </c>
      <c r="G64" s="24">
        <f>'SCH D-2 B'!K65</f>
        <v>0</v>
      </c>
      <c r="H64" s="24">
        <f t="shared" si="17"/>
        <v>2303783.79</v>
      </c>
    </row>
    <row r="65" spans="1:9" ht="18.95" customHeight="1" x14ac:dyDescent="0.2">
      <c r="A65" s="26">
        <f t="shared" si="18"/>
        <v>37</v>
      </c>
      <c r="B65" s="136" t="s">
        <v>867</v>
      </c>
      <c r="C65" s="4" t="s">
        <v>886</v>
      </c>
      <c r="D65" s="24">
        <f>SUMIFS('SCH C-2.2 B'!$P$11:$P$112,'SCH C-2.2 B'!$B$11:$B$112,'SCH C-2.1 B'!$B65)</f>
        <v>610290.12999999896</v>
      </c>
      <c r="E65" s="25">
        <f t="shared" si="16"/>
        <v>1</v>
      </c>
      <c r="F65" s="24">
        <f>SUMIFS('SCH C-2.2 B'!$P$11:$P$112,'SCH C-2.2 B'!$B$11:$B$112,'SCH C-2.1 B'!$B65)</f>
        <v>610290.12999999896</v>
      </c>
      <c r="G65" s="24">
        <f>'SCH D-2 B'!K66</f>
        <v>0</v>
      </c>
      <c r="H65" s="24">
        <f t="shared" si="17"/>
        <v>610290.12999999896</v>
      </c>
      <c r="I65" s="40"/>
    </row>
    <row r="66" spans="1:9" ht="18.95" customHeight="1" x14ac:dyDescent="0.2">
      <c r="A66" s="26">
        <f t="shared" si="18"/>
        <v>38</v>
      </c>
      <c r="B66" s="136" t="s">
        <v>868</v>
      </c>
      <c r="C66" s="4" t="s">
        <v>887</v>
      </c>
      <c r="D66" s="24">
        <f>SUMIFS('SCH C-2.2 B'!$P$11:$P$112,'SCH C-2.2 B'!$B$11:$B$112,'SCH C-2.1 B'!$B66)</f>
        <v>1452234.83</v>
      </c>
      <c r="E66" s="25">
        <f t="shared" si="16"/>
        <v>1</v>
      </c>
      <c r="F66" s="24">
        <f>SUMIFS('SCH C-2.2 B'!$P$11:$P$112,'SCH C-2.2 B'!$B$11:$B$112,'SCH C-2.1 B'!$B66)</f>
        <v>1452234.83</v>
      </c>
      <c r="G66" s="24">
        <f>'SCH D-2 B'!K67</f>
        <v>0</v>
      </c>
      <c r="H66" s="24">
        <f t="shared" si="17"/>
        <v>1452234.83</v>
      </c>
      <c r="I66" s="40"/>
    </row>
    <row r="67" spans="1:9" ht="18.95" customHeight="1" x14ac:dyDescent="0.2">
      <c r="A67" s="26">
        <f t="shared" si="18"/>
        <v>39</v>
      </c>
      <c r="B67" s="136" t="s">
        <v>869</v>
      </c>
      <c r="C67" s="4" t="s">
        <v>822</v>
      </c>
      <c r="D67" s="24">
        <f>SUMIFS('SCH C-2.2 B'!$P$11:$P$112,'SCH C-2.2 B'!$B$11:$B$112,'SCH C-2.1 B'!$B67)</f>
        <v>1762720</v>
      </c>
      <c r="E67" s="25">
        <f t="shared" si="16"/>
        <v>1</v>
      </c>
      <c r="F67" s="24">
        <f>SUMIFS('SCH C-2.2 B'!$P$11:$P$112,'SCH C-2.2 B'!$B$11:$B$112,'SCH C-2.1 B'!$B67)</f>
        <v>1762720</v>
      </c>
      <c r="G67" s="24">
        <f>'SCH D-2 B'!K68</f>
        <v>-1762720</v>
      </c>
      <c r="H67" s="24">
        <f t="shared" si="17"/>
        <v>0</v>
      </c>
      <c r="I67" s="40"/>
    </row>
    <row r="68" spans="1:9" ht="18.95" customHeight="1" x14ac:dyDescent="0.2">
      <c r="A68" s="26">
        <f t="shared" si="18"/>
        <v>40</v>
      </c>
      <c r="B68" s="136" t="s">
        <v>870</v>
      </c>
      <c r="C68" s="4" t="s">
        <v>17</v>
      </c>
      <c r="D68" s="24">
        <f>SUMIFS('SCH C-2.2 B'!$P$11:$P$112,'SCH C-2.2 B'!$B$11:$B$112,'SCH C-2.1 B'!$B68)</f>
        <v>16314.48</v>
      </c>
      <c r="E68" s="25">
        <f t="shared" si="16"/>
        <v>1</v>
      </c>
      <c r="F68" s="24">
        <f>SUMIFS('SCH C-2.2 B'!$P$11:$P$112,'SCH C-2.2 B'!$B$11:$B$112,'SCH C-2.1 B'!$B68)</f>
        <v>16314.48</v>
      </c>
      <c r="G68" s="24">
        <f>'SCH D-2 B'!K69</f>
        <v>0</v>
      </c>
      <c r="H68" s="24">
        <f t="shared" si="17"/>
        <v>16314.48</v>
      </c>
      <c r="I68" s="40"/>
    </row>
    <row r="69" spans="1:9" ht="18.95" customHeight="1" x14ac:dyDescent="0.2">
      <c r="A69" s="26">
        <f t="shared" si="18"/>
        <v>41</v>
      </c>
      <c r="B69" s="136" t="s">
        <v>871</v>
      </c>
      <c r="C69" s="4" t="s">
        <v>888</v>
      </c>
      <c r="D69" s="24">
        <f>SUMIFS('SCH C-2.2 B'!$P$11:$P$112,'SCH C-2.2 B'!$B$11:$B$112,'SCH C-2.1 B'!$B69)</f>
        <v>161661.29999999999</v>
      </c>
      <c r="E69" s="25">
        <f t="shared" si="16"/>
        <v>1</v>
      </c>
      <c r="F69" s="24">
        <f>SUMIFS('SCH C-2.2 B'!$P$11:$P$112,'SCH C-2.2 B'!$B$11:$B$112,'SCH C-2.1 B'!$B69)</f>
        <v>161661.29999999999</v>
      </c>
      <c r="G69" s="24">
        <f>'SCH D-2 B'!K70</f>
        <v>0</v>
      </c>
      <c r="H69" s="24">
        <f t="shared" si="17"/>
        <v>161661.29999999999</v>
      </c>
      <c r="I69" s="40"/>
    </row>
    <row r="70" spans="1:9" ht="18.95" customHeight="1" x14ac:dyDescent="0.2">
      <c r="A70" s="26">
        <f t="shared" si="18"/>
        <v>42</v>
      </c>
      <c r="B70" s="136" t="s">
        <v>872</v>
      </c>
      <c r="C70" s="4" t="s">
        <v>823</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36" t="s">
        <v>873</v>
      </c>
      <c r="C71" s="4" t="s">
        <v>15</v>
      </c>
      <c r="D71" s="24">
        <f>SUMIFS('SCH C-2.2 B'!$P$11:$P$112,'SCH C-2.2 B'!$B$11:$B$112,'SCH C-2.1 B'!$B71)</f>
        <v>618923.62999999989</v>
      </c>
      <c r="E71" s="25">
        <f t="shared" si="16"/>
        <v>1</v>
      </c>
      <c r="F71" s="24">
        <f>SUMIFS('SCH C-2.2 B'!$P$11:$P$112,'SCH C-2.2 B'!$B$11:$B$112,'SCH C-2.1 B'!$B71)</f>
        <v>618923.62999999989</v>
      </c>
      <c r="G71" s="24">
        <f>'SCH D-2 B'!K72</f>
        <v>0</v>
      </c>
      <c r="H71" s="24">
        <f t="shared" si="17"/>
        <v>618923.62999999989</v>
      </c>
      <c r="I71" s="40"/>
    </row>
    <row r="72" spans="1:9" ht="18.95" customHeight="1" x14ac:dyDescent="0.2">
      <c r="A72" s="26">
        <f t="shared" ref="A72:A78" si="19">A71+1</f>
        <v>44</v>
      </c>
      <c r="B72" s="136" t="s">
        <v>874</v>
      </c>
      <c r="C72" s="4" t="s">
        <v>892</v>
      </c>
      <c r="D72" s="24">
        <f>SUMIFS('SCH C-2.2 B'!$P$11:$P$112,'SCH C-2.2 B'!$B$11:$B$112,'SCH C-2.1 B'!$B72)</f>
        <v>531048.17999999993</v>
      </c>
      <c r="E72" s="25">
        <f t="shared" si="16"/>
        <v>1</v>
      </c>
      <c r="F72" s="24">
        <f>SUMIFS('SCH C-2.2 B'!$P$11:$P$112,'SCH C-2.2 B'!$B$11:$B$112,'SCH C-2.1 B'!$B72)</f>
        <v>531048.17999999993</v>
      </c>
      <c r="G72" s="24">
        <f>'SCH D-2 B'!K73</f>
        <v>0</v>
      </c>
      <c r="H72" s="24">
        <f t="shared" si="17"/>
        <v>531048.17999999993</v>
      </c>
      <c r="I72" s="40"/>
    </row>
    <row r="73" spans="1:9" ht="18.95" customHeight="1" x14ac:dyDescent="0.2">
      <c r="A73" s="26">
        <f t="shared" si="19"/>
        <v>45</v>
      </c>
      <c r="B73" s="136" t="s">
        <v>875</v>
      </c>
      <c r="C73" s="4" t="s">
        <v>890</v>
      </c>
      <c r="D73" s="24">
        <f>SUMIFS('SCH C-2.2 B'!$P$11:$P$112,'SCH C-2.2 B'!$B$11:$B$112,'SCH C-2.1 B'!$B73)</f>
        <v>476073.39</v>
      </c>
      <c r="E73" s="25">
        <f t="shared" si="16"/>
        <v>1</v>
      </c>
      <c r="F73" s="24">
        <f>SUMIFS('SCH C-2.2 B'!$P$11:$P$112,'SCH C-2.2 B'!$B$11:$B$112,'SCH C-2.1 B'!$B73)</f>
        <v>476073.39</v>
      </c>
      <c r="G73" s="24">
        <f>'SCH D-2 B'!K74</f>
        <v>0</v>
      </c>
      <c r="H73" s="24">
        <f t="shared" si="17"/>
        <v>476073.39</v>
      </c>
      <c r="I73" s="40"/>
    </row>
    <row r="74" spans="1:9" ht="18.95" customHeight="1" x14ac:dyDescent="0.2">
      <c r="A74" s="26">
        <f t="shared" si="19"/>
        <v>46</v>
      </c>
      <c r="B74" s="136" t="s">
        <v>876</v>
      </c>
      <c r="C74" s="4" t="s">
        <v>891</v>
      </c>
      <c r="D74" s="24">
        <f>SUMIFS('SCH C-2.2 B'!$P$11:$P$112,'SCH C-2.2 B'!$B$11:$B$112,'SCH C-2.1 B'!$B74)</f>
        <v>704099.6399999999</v>
      </c>
      <c r="E74" s="25">
        <f t="shared" si="16"/>
        <v>1</v>
      </c>
      <c r="F74" s="24">
        <f>SUMIFS('SCH C-2.2 B'!$P$11:$P$112,'SCH C-2.2 B'!$B$11:$B$112,'SCH C-2.1 B'!$B74)</f>
        <v>704099.6399999999</v>
      </c>
      <c r="G74" s="24">
        <f>'SCH D-2 B'!K75</f>
        <v>0</v>
      </c>
      <c r="H74" s="24">
        <f t="shared" si="17"/>
        <v>704099.6399999999</v>
      </c>
      <c r="I74" s="40"/>
    </row>
    <row r="75" spans="1:9" ht="18.95" customHeight="1" x14ac:dyDescent="0.2">
      <c r="A75" s="26">
        <f t="shared" si="19"/>
        <v>47</v>
      </c>
      <c r="B75" s="136" t="s">
        <v>877</v>
      </c>
      <c r="C75" s="4" t="s">
        <v>893</v>
      </c>
      <c r="D75" s="24">
        <f>SUMIFS('SCH C-2.2 B'!$P$11:$P$112,'SCH C-2.2 B'!$B$11:$B$112,'SCH C-2.1 B'!$B75)</f>
        <v>35074.020000000004</v>
      </c>
      <c r="E75" s="25">
        <f t="shared" si="16"/>
        <v>1</v>
      </c>
      <c r="F75" s="24">
        <f>SUMIFS('SCH C-2.2 B'!$P$11:$P$112,'SCH C-2.2 B'!$B$11:$B$112,'SCH C-2.1 B'!$B75)</f>
        <v>35074.020000000004</v>
      </c>
      <c r="G75" s="24">
        <f>'SCH D-2 B'!K76</f>
        <v>0</v>
      </c>
      <c r="H75" s="24">
        <f t="shared" si="17"/>
        <v>35074.020000000004</v>
      </c>
      <c r="I75" s="40"/>
    </row>
    <row r="76" spans="1:9" ht="18.95" customHeight="1" x14ac:dyDescent="0.2">
      <c r="A76" s="26">
        <f t="shared" si="19"/>
        <v>48</v>
      </c>
      <c r="B76" s="136" t="s">
        <v>878</v>
      </c>
      <c r="C76" s="4" t="s">
        <v>894</v>
      </c>
      <c r="D76" s="24">
        <f>SUMIFS('SCH C-2.2 B'!$P$11:$P$112,'SCH C-2.2 B'!$B$11:$B$112,'SCH C-2.1 B'!$B76)</f>
        <v>732041.13</v>
      </c>
      <c r="E76" s="25">
        <f t="shared" si="16"/>
        <v>1</v>
      </c>
      <c r="F76" s="24">
        <f>SUMIFS('SCH C-2.2 B'!$P$11:$P$112,'SCH C-2.2 B'!$B$11:$B$112,'SCH C-2.1 B'!$B76)</f>
        <v>732041.13</v>
      </c>
      <c r="G76" s="24">
        <f>'SCH D-2 B'!K77</f>
        <v>0</v>
      </c>
      <c r="H76" s="24">
        <f t="shared" si="17"/>
        <v>732041.13</v>
      </c>
    </row>
    <row r="77" spans="1:9" ht="18.95" customHeight="1" x14ac:dyDescent="0.2">
      <c r="A77" s="26">
        <f t="shared" si="19"/>
        <v>49</v>
      </c>
      <c r="B77" s="136" t="s">
        <v>879</v>
      </c>
      <c r="C77" s="4" t="s">
        <v>895</v>
      </c>
      <c r="D77" s="24">
        <f>SUMIFS('SCH C-2.2 B'!$P$11:$P$112,'SCH C-2.2 B'!$B$11:$B$112,'SCH C-2.1 B'!$B77)</f>
        <v>386058.73</v>
      </c>
      <c r="E77" s="25">
        <f t="shared" si="16"/>
        <v>1</v>
      </c>
      <c r="F77" s="24">
        <f>SUMIFS('SCH C-2.2 B'!$P$11:$P$112,'SCH C-2.2 B'!$B$11:$B$112,'SCH C-2.1 B'!$B77)</f>
        <v>386058.73</v>
      </c>
      <c r="G77" s="24">
        <f>'SCH D-2 B'!K78</f>
        <v>0</v>
      </c>
      <c r="H77" s="24">
        <f t="shared" si="17"/>
        <v>386058.73</v>
      </c>
    </row>
    <row r="78" spans="1:9" ht="18.95" customHeight="1" x14ac:dyDescent="0.2">
      <c r="A78" s="26">
        <f t="shared" si="19"/>
        <v>50</v>
      </c>
      <c r="B78" s="136"/>
      <c r="C78" s="2" t="s">
        <v>923</v>
      </c>
      <c r="D78" s="36">
        <f>SUM(D61:D77)</f>
        <v>11238764.260000002</v>
      </c>
      <c r="F78" s="36">
        <f t="shared" ref="F78:H78" si="20">SUM(F61:F77)</f>
        <v>11238764.260000002</v>
      </c>
      <c r="G78" s="36">
        <f t="shared" si="20"/>
        <v>-1762720</v>
      </c>
      <c r="H78" s="36">
        <f t="shared" si="20"/>
        <v>9476044.2599999979</v>
      </c>
    </row>
    <row r="79" spans="1:9" ht="18.95" customHeight="1" x14ac:dyDescent="0.2">
      <c r="B79" s="136"/>
      <c r="C79" s="2"/>
      <c r="I79" s="40"/>
    </row>
    <row r="80" spans="1:9" ht="18.95" customHeight="1" x14ac:dyDescent="0.2">
      <c r="A80" s="26"/>
      <c r="B80" s="3"/>
      <c r="C80" s="4"/>
      <c r="D80" s="24"/>
      <c r="E80" s="25"/>
      <c r="F80" s="24"/>
      <c r="G80" s="24"/>
      <c r="H80" s="24"/>
      <c r="I80" s="40"/>
    </row>
    <row r="81" spans="1:9" s="16" customFormat="1" ht="20.100000000000001" customHeight="1" x14ac:dyDescent="0.2">
      <c r="A81" s="323" t="str">
        <f>$A$1</f>
        <v>LOUISVILLE GAS AND ELECTRIC COMPANY</v>
      </c>
      <c r="B81" s="323"/>
      <c r="C81" s="323"/>
      <c r="D81" s="323"/>
      <c r="E81" s="323"/>
      <c r="F81" s="323"/>
      <c r="G81" s="323"/>
      <c r="H81" s="323"/>
      <c r="I81" s="323"/>
    </row>
    <row r="82" spans="1:9" s="16" customFormat="1" ht="20.100000000000001" customHeight="1" x14ac:dyDescent="0.2">
      <c r="A82" s="323" t="str">
        <f>$A$2</f>
        <v>CASE NO. 2018-00295 - GAS OPERATIONS - RESPONSE TO PSC 2-75 (SLIPPAGE FACTOR 97.153%)</v>
      </c>
      <c r="B82" s="323"/>
      <c r="C82" s="323"/>
      <c r="D82" s="323"/>
      <c r="E82" s="323"/>
      <c r="F82" s="323"/>
      <c r="G82" s="323"/>
      <c r="H82" s="323"/>
      <c r="I82" s="323"/>
    </row>
    <row r="83" spans="1:9" s="16" customFormat="1" ht="20.100000000000001" customHeight="1" x14ac:dyDescent="0.2">
      <c r="A83" s="323" t="s">
        <v>105</v>
      </c>
      <c r="B83" s="323"/>
      <c r="C83" s="323"/>
      <c r="D83" s="323"/>
      <c r="E83" s="323"/>
      <c r="F83" s="323"/>
      <c r="G83" s="323"/>
      <c r="H83" s="323"/>
      <c r="I83" s="323"/>
    </row>
    <row r="84" spans="1:9" s="16" customFormat="1" ht="20.100000000000001" customHeight="1" x14ac:dyDescent="0.2">
      <c r="A84" s="323" t="str">
        <f>$A$4</f>
        <v>FOR THE 12 MONTHS ENDED DECEMBER 31, 2018</v>
      </c>
      <c r="B84" s="323"/>
      <c r="C84" s="323"/>
      <c r="D84" s="323"/>
      <c r="E84" s="323"/>
      <c r="F84" s="323"/>
      <c r="G84" s="323"/>
      <c r="H84" s="323"/>
      <c r="I84" s="323"/>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94</v>
      </c>
      <c r="B86" s="18"/>
      <c r="I86" s="19" t="s">
        <v>104</v>
      </c>
    </row>
    <row r="87" spans="1:9" s="16" customFormat="1" ht="20.100000000000001" customHeight="1" x14ac:dyDescent="0.2">
      <c r="A87" s="16" t="str">
        <f>$A$7</f>
        <v>TYPE OF FILING: __X__ ORIGINAL  _____ UPDATED  _____ REVISED</v>
      </c>
      <c r="I87" s="19" t="s">
        <v>952</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144</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6"/>
      <c r="C93" s="37" t="s">
        <v>117</v>
      </c>
      <c r="I93" s="40"/>
    </row>
    <row r="94" spans="1:9" ht="18.95" customHeight="1" x14ac:dyDescent="0.2">
      <c r="A94" s="26">
        <f>A93+1</f>
        <v>52</v>
      </c>
      <c r="B94" s="136" t="s">
        <v>880</v>
      </c>
      <c r="C94" s="4" t="s">
        <v>889</v>
      </c>
      <c r="D94" s="24">
        <f>SUMIFS('SCH C-2.2 B'!$P$11:$P$112,'SCH C-2.2 B'!$B$11:$B$112,'SCH C-2.1 B'!$B94)</f>
        <v>1217870.81</v>
      </c>
      <c r="E94" s="25">
        <f t="shared" ref="E94:E100" si="21">IF(D94=0,1,F94/D94)</f>
        <v>1</v>
      </c>
      <c r="F94" s="24">
        <f>SUMIFS('SCH C-2.2 B'!$P$11:$P$112,'SCH C-2.2 B'!$B$11:$B$112,'SCH C-2.1 B'!$B94)</f>
        <v>1217870.81</v>
      </c>
      <c r="G94" s="24">
        <f>'SCH D-2 B'!K95</f>
        <v>0</v>
      </c>
      <c r="H94" s="24">
        <f t="shared" ref="H94:H100" si="22">SUM(F94:G94)</f>
        <v>1217870.81</v>
      </c>
      <c r="I94" s="40"/>
    </row>
    <row r="95" spans="1:9" ht="18.95" customHeight="1" x14ac:dyDescent="0.2">
      <c r="A95" s="26">
        <f t="shared" ref="A95:A101" si="23">A94+1</f>
        <v>53</v>
      </c>
      <c r="B95" s="136" t="s">
        <v>881</v>
      </c>
      <c r="C95" s="4" t="s">
        <v>16</v>
      </c>
      <c r="D95" s="24">
        <f>SUMIFS('SCH C-2.2 B'!$P$11:$P$112,'SCH C-2.2 B'!$B$11:$B$112,'SCH C-2.1 B'!$B95)</f>
        <v>510886.95</v>
      </c>
      <c r="E95" s="25">
        <f t="shared" si="21"/>
        <v>1</v>
      </c>
      <c r="F95" s="24">
        <f>SUMIFS('SCH C-2.2 B'!$P$11:$P$112,'SCH C-2.2 B'!$B$11:$B$112,'SCH C-2.1 B'!$B95)</f>
        <v>510886.95</v>
      </c>
      <c r="G95" s="24">
        <f>'SCH D-2 B'!K96</f>
        <v>0</v>
      </c>
      <c r="H95" s="24">
        <f t="shared" si="22"/>
        <v>510886.95</v>
      </c>
      <c r="I95" s="40"/>
    </row>
    <row r="96" spans="1:9" ht="18.95" customHeight="1" x14ac:dyDescent="0.2">
      <c r="A96" s="26">
        <f t="shared" si="23"/>
        <v>54</v>
      </c>
      <c r="B96" s="136">
        <v>852</v>
      </c>
      <c r="C96" s="4" t="s">
        <v>896</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36" t="s">
        <v>882</v>
      </c>
      <c r="C97" s="4" t="s">
        <v>897</v>
      </c>
      <c r="D97" s="24">
        <f>SUMIFS('SCH C-2.2 B'!$P$11:$P$112,'SCH C-2.2 B'!$B$11:$B$112,'SCH C-2.1 B'!$B97)</f>
        <v>624158.4</v>
      </c>
      <c r="E97" s="25">
        <f t="shared" si="21"/>
        <v>1</v>
      </c>
      <c r="F97" s="24">
        <f>SUMIFS('SCH C-2.2 B'!$P$11:$P$112,'SCH C-2.2 B'!$B$11:$B$112,'SCH C-2.1 B'!$B97)</f>
        <v>624158.4</v>
      </c>
      <c r="G97" s="24">
        <f>'SCH D-2 B'!K98</f>
        <v>0</v>
      </c>
      <c r="H97" s="24">
        <f t="shared" si="22"/>
        <v>624158.4</v>
      </c>
      <c r="I97" s="40"/>
    </row>
    <row r="98" spans="1:9" ht="18.95" customHeight="1" x14ac:dyDescent="0.2">
      <c r="A98" s="26">
        <f t="shared" si="23"/>
        <v>56</v>
      </c>
      <c r="B98" s="136">
        <v>859</v>
      </c>
      <c r="C98" s="4" t="s">
        <v>17</v>
      </c>
      <c r="D98" s="24">
        <f>SUMIFS('SCH C-2.2 B'!$P$11:$P$112,'SCH C-2.2 B'!$B$11:$B$112,'SCH C-2.1 B'!$B98)</f>
        <v>28838.45</v>
      </c>
      <c r="E98" s="25">
        <f t="shared" si="21"/>
        <v>1</v>
      </c>
      <c r="F98" s="24">
        <f>SUMIFS('SCH C-2.2 B'!$P$11:$P$112,'SCH C-2.2 B'!$B$11:$B$112,'SCH C-2.1 B'!$B98)</f>
        <v>28838.45</v>
      </c>
      <c r="G98" s="24">
        <f>'SCH D-2 B'!K99</f>
        <v>0</v>
      </c>
      <c r="H98" s="24">
        <f t="shared" si="22"/>
        <v>28838.45</v>
      </c>
      <c r="I98" s="40"/>
    </row>
    <row r="99" spans="1:9" ht="18.95" customHeight="1" x14ac:dyDescent="0.2">
      <c r="A99" s="26">
        <f t="shared" si="23"/>
        <v>57</v>
      </c>
      <c r="B99" s="136" t="s">
        <v>883</v>
      </c>
      <c r="C99" s="4" t="s">
        <v>898</v>
      </c>
      <c r="D99" s="24">
        <f>SUMIFS('SCH C-2.2 B'!$P$11:$P$112,'SCH C-2.2 B'!$B$11:$B$112,'SCH C-2.1 B'!$B99)</f>
        <v>28901.959999999905</v>
      </c>
      <c r="E99" s="25">
        <f t="shared" si="21"/>
        <v>1</v>
      </c>
      <c r="F99" s="24">
        <f>SUMIFS('SCH C-2.2 B'!$P$11:$P$112,'SCH C-2.2 B'!$B$11:$B$112,'SCH C-2.1 B'!$B99)</f>
        <v>28901.959999999905</v>
      </c>
      <c r="G99" s="24">
        <f>'SCH D-2 B'!K100</f>
        <v>0</v>
      </c>
      <c r="H99" s="24">
        <f t="shared" si="22"/>
        <v>28901.959999999905</v>
      </c>
    </row>
    <row r="100" spans="1:9" ht="18.95" customHeight="1" x14ac:dyDescent="0.2">
      <c r="A100" s="26">
        <f t="shared" si="23"/>
        <v>58</v>
      </c>
      <c r="B100" s="136" t="s">
        <v>884</v>
      </c>
      <c r="C100" s="10" t="s">
        <v>899</v>
      </c>
      <c r="D100" s="24">
        <f>SUMIFS('SCH C-2.2 B'!$P$11:$P$112,'SCH C-2.2 B'!$B$11:$B$112,'SCH C-2.1 B'!$B100)</f>
        <v>5437914.1200000001</v>
      </c>
      <c r="E100" s="25">
        <f t="shared" si="21"/>
        <v>1</v>
      </c>
      <c r="F100" s="24">
        <f>SUMIFS('SCH C-2.2 B'!$P$11:$P$112,'SCH C-2.2 B'!$B$11:$B$112,'SCH C-2.1 B'!$B100)</f>
        <v>5437914.1200000001</v>
      </c>
      <c r="G100" s="24">
        <f>'SCH D-2 B'!K101</f>
        <v>0</v>
      </c>
      <c r="H100" s="24">
        <f t="shared" si="22"/>
        <v>5437914.1200000001</v>
      </c>
    </row>
    <row r="101" spans="1:9" ht="18.95" customHeight="1" x14ac:dyDescent="0.2">
      <c r="A101" s="26">
        <f t="shared" si="23"/>
        <v>59</v>
      </c>
      <c r="B101" s="136"/>
      <c r="C101" s="10" t="s">
        <v>83</v>
      </c>
      <c r="D101" s="36">
        <f>SUM(D94:D100)</f>
        <v>7848570.6900000004</v>
      </c>
      <c r="F101" s="36">
        <f t="shared" ref="F101:H101" si="24">SUM(F94:F100)</f>
        <v>7848570.6900000004</v>
      </c>
      <c r="G101" s="36">
        <f t="shared" si="24"/>
        <v>0</v>
      </c>
      <c r="H101" s="36">
        <f t="shared" si="24"/>
        <v>7848570.6900000004</v>
      </c>
    </row>
    <row r="102" spans="1:9" ht="18.95" customHeight="1" x14ac:dyDescent="0.2">
      <c r="A102" s="26"/>
      <c r="B102" s="136"/>
      <c r="C102" s="10"/>
      <c r="I102" s="40"/>
    </row>
    <row r="103" spans="1:9" ht="18.95" customHeight="1" x14ac:dyDescent="0.2">
      <c r="A103" s="26">
        <f>A101+1</f>
        <v>60</v>
      </c>
      <c r="B103" s="136"/>
      <c r="C103" s="37" t="s">
        <v>118</v>
      </c>
      <c r="I103" s="40"/>
    </row>
    <row r="104" spans="1:9" ht="18.95" customHeight="1" x14ac:dyDescent="0.2">
      <c r="A104" s="26">
        <f>A103+1</f>
        <v>61</v>
      </c>
      <c r="B104" s="136" t="s">
        <v>835</v>
      </c>
      <c r="C104" s="4" t="s">
        <v>889</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36" t="s">
        <v>836</v>
      </c>
      <c r="C105" s="4" t="s">
        <v>900</v>
      </c>
      <c r="D105" s="24">
        <f>SUMIFS('SCH C-2.2 B'!$P$11:$P$112,'SCH C-2.2 B'!$B$11:$B$112,'SCH C-2.1 B'!$B105)</f>
        <v>867743.33999999985</v>
      </c>
      <c r="E105" s="25">
        <f t="shared" si="25"/>
        <v>1</v>
      </c>
      <c r="F105" s="24">
        <f>SUMIFS('SCH C-2.2 B'!$P$11:$P$112,'SCH C-2.2 B'!$B$11:$B$112,'SCH C-2.1 B'!$B105)</f>
        <v>867743.33999999985</v>
      </c>
      <c r="G105" s="24">
        <f>'SCH D-2 B'!K106</f>
        <v>0</v>
      </c>
      <c r="H105" s="24">
        <f t="shared" si="26"/>
        <v>867743.33999999985</v>
      </c>
      <c r="I105" s="40"/>
    </row>
    <row r="106" spans="1:9" ht="18.95" customHeight="1" x14ac:dyDescent="0.2">
      <c r="A106" s="26">
        <f t="shared" si="27"/>
        <v>63</v>
      </c>
      <c r="B106" s="136" t="s">
        <v>837</v>
      </c>
      <c r="C106" s="4" t="s">
        <v>901</v>
      </c>
      <c r="D106" s="24">
        <f>SUMIFS('SCH C-2.2 B'!$P$11:$P$112,'SCH C-2.2 B'!$B$11:$B$112,'SCH C-2.1 B'!$B106)</f>
        <v>4797870.01</v>
      </c>
      <c r="E106" s="25">
        <f t="shared" si="25"/>
        <v>1</v>
      </c>
      <c r="F106" s="24">
        <f>SUMIFS('SCH C-2.2 B'!$P$11:$P$112,'SCH C-2.2 B'!$B$11:$B$112,'SCH C-2.1 B'!$B106)</f>
        <v>4797870.01</v>
      </c>
      <c r="G106" s="24">
        <f>'SCH D-2 B'!K107</f>
        <v>24314.189999999995</v>
      </c>
      <c r="H106" s="24">
        <f t="shared" si="26"/>
        <v>4822184.2</v>
      </c>
      <c r="I106" s="40"/>
    </row>
    <row r="107" spans="1:9" ht="18.95" customHeight="1" x14ac:dyDescent="0.2">
      <c r="A107" s="26">
        <f t="shared" si="27"/>
        <v>64</v>
      </c>
      <c r="B107" s="136" t="s">
        <v>838</v>
      </c>
      <c r="C107" s="4" t="s">
        <v>908</v>
      </c>
      <c r="D107" s="24">
        <f>SUMIFS('SCH C-2.2 B'!$P$11:$P$112,'SCH C-2.2 B'!$B$11:$B$112,'SCH C-2.1 B'!$B107)</f>
        <v>1123386.01</v>
      </c>
      <c r="E107" s="25">
        <f t="shared" si="25"/>
        <v>1</v>
      </c>
      <c r="F107" s="24">
        <f>SUMIFS('SCH C-2.2 B'!$P$11:$P$112,'SCH C-2.2 B'!$B$11:$B$112,'SCH C-2.1 B'!$B107)</f>
        <v>1123386.01</v>
      </c>
      <c r="G107" s="24">
        <f>'SCH D-2 B'!K108</f>
        <v>0</v>
      </c>
      <c r="H107" s="24">
        <f t="shared" si="26"/>
        <v>1123386.01</v>
      </c>
      <c r="I107" s="40"/>
    </row>
    <row r="108" spans="1:9" ht="18.95" customHeight="1" x14ac:dyDescent="0.2">
      <c r="A108" s="26">
        <f t="shared" si="27"/>
        <v>65</v>
      </c>
      <c r="B108" s="136" t="s">
        <v>839</v>
      </c>
      <c r="C108" s="4" t="s">
        <v>909</v>
      </c>
      <c r="D108" s="24">
        <f>SUMIFS('SCH C-2.2 B'!$P$11:$P$112,'SCH C-2.2 B'!$B$11:$B$112,'SCH C-2.1 B'!$B108)</f>
        <v>376382.93</v>
      </c>
      <c r="E108" s="25">
        <f t="shared" si="25"/>
        <v>1</v>
      </c>
      <c r="F108" s="24">
        <f>SUMIFS('SCH C-2.2 B'!$P$11:$P$112,'SCH C-2.2 B'!$B$11:$B$112,'SCH C-2.1 B'!$B108)</f>
        <v>376382.93</v>
      </c>
      <c r="G108" s="24">
        <f>'SCH D-2 B'!K109</f>
        <v>0</v>
      </c>
      <c r="H108" s="24">
        <f t="shared" si="26"/>
        <v>376382.93</v>
      </c>
      <c r="I108" s="40"/>
    </row>
    <row r="109" spans="1:9" ht="18.95" customHeight="1" x14ac:dyDescent="0.2">
      <c r="A109" s="26">
        <f t="shared" si="27"/>
        <v>66</v>
      </c>
      <c r="B109" s="136">
        <v>877</v>
      </c>
      <c r="C109" s="4" t="s">
        <v>910</v>
      </c>
      <c r="D109" s="24">
        <f>SUMIFS('SCH C-2.2 B'!$P$11:$P$112,'SCH C-2.2 B'!$B$11:$B$112,'SCH C-2.1 B'!$B109)</f>
        <v>273499.75</v>
      </c>
      <c r="E109" s="25">
        <f t="shared" si="25"/>
        <v>1</v>
      </c>
      <c r="F109" s="24">
        <f>SUMIFS('SCH C-2.2 B'!$P$11:$P$112,'SCH C-2.2 B'!$B$11:$B$112,'SCH C-2.1 B'!$B109)</f>
        <v>273499.75</v>
      </c>
      <c r="G109" s="24">
        <f>'SCH D-2 B'!K110</f>
        <v>0</v>
      </c>
      <c r="H109" s="24">
        <f t="shared" si="26"/>
        <v>273499.75</v>
      </c>
      <c r="I109" s="40"/>
    </row>
    <row r="110" spans="1:9" ht="18.95" customHeight="1" x14ac:dyDescent="0.2">
      <c r="A110" s="26">
        <f t="shared" si="27"/>
        <v>67</v>
      </c>
      <c r="B110" s="136" t="s">
        <v>840</v>
      </c>
      <c r="C110" s="4" t="s">
        <v>902</v>
      </c>
      <c r="D110" s="24">
        <f>SUMIFS('SCH C-2.2 B'!$P$11:$P$112,'SCH C-2.2 B'!$B$11:$B$112,'SCH C-2.1 B'!$B110)</f>
        <v>2240847.899999999</v>
      </c>
      <c r="E110" s="25">
        <f t="shared" si="25"/>
        <v>1</v>
      </c>
      <c r="F110" s="24">
        <f>SUMIFS('SCH C-2.2 B'!$P$11:$P$112,'SCH C-2.2 B'!$B$11:$B$112,'SCH C-2.1 B'!$B110)</f>
        <v>2240847.899999999</v>
      </c>
      <c r="G110" s="24">
        <f>'SCH D-2 B'!K111</f>
        <v>-778225.58000000007</v>
      </c>
      <c r="H110" s="24">
        <f t="shared" si="26"/>
        <v>1462622.3199999989</v>
      </c>
      <c r="I110" s="40"/>
    </row>
    <row r="111" spans="1:9" ht="18.95" customHeight="1" x14ac:dyDescent="0.2">
      <c r="A111" s="26">
        <f t="shared" si="27"/>
        <v>68</v>
      </c>
      <c r="B111" s="136" t="s">
        <v>841</v>
      </c>
      <c r="C111" s="4" t="s">
        <v>903</v>
      </c>
      <c r="D111" s="24">
        <f>SUMIFS('SCH C-2.2 B'!$P$11:$P$112,'SCH C-2.2 B'!$B$11:$B$112,'SCH C-2.1 B'!$B111)</f>
        <v>193696.03999999989</v>
      </c>
      <c r="E111" s="25">
        <f t="shared" si="25"/>
        <v>1</v>
      </c>
      <c r="F111" s="24">
        <f>SUMIFS('SCH C-2.2 B'!$P$11:$P$112,'SCH C-2.2 B'!$B$11:$B$112,'SCH C-2.1 B'!$B111)</f>
        <v>193696.03999999989</v>
      </c>
      <c r="G111" s="24">
        <f>'SCH D-2 B'!K112</f>
        <v>123789.17</v>
      </c>
      <c r="H111" s="24">
        <f t="shared" si="26"/>
        <v>317485.2099999999</v>
      </c>
      <c r="I111" s="40"/>
    </row>
    <row r="112" spans="1:9" ht="18.95" customHeight="1" x14ac:dyDescent="0.2">
      <c r="A112" s="26">
        <f t="shared" si="27"/>
        <v>69</v>
      </c>
      <c r="B112" s="136" t="s">
        <v>842</v>
      </c>
      <c r="C112" s="4" t="s">
        <v>17</v>
      </c>
      <c r="D112" s="24">
        <f>SUMIFS('SCH C-2.2 B'!$P$11:$P$112,'SCH C-2.2 B'!$B$11:$B$112,'SCH C-2.1 B'!$B112)</f>
        <v>5337031.0999999978</v>
      </c>
      <c r="E112" s="25">
        <f t="shared" si="25"/>
        <v>1</v>
      </c>
      <c r="F112" s="24">
        <f>SUMIFS('SCH C-2.2 B'!$P$11:$P$112,'SCH C-2.2 B'!$B$11:$B$112,'SCH C-2.1 B'!$B112)</f>
        <v>5337031.0999999978</v>
      </c>
      <c r="G112" s="24">
        <f>'SCH D-2 B'!K113</f>
        <v>-213919.4599999999</v>
      </c>
      <c r="H112" s="24">
        <f t="shared" si="26"/>
        <v>5123111.6399999978</v>
      </c>
      <c r="I112" s="40"/>
    </row>
    <row r="113" spans="1:9" ht="18.95" customHeight="1" x14ac:dyDescent="0.2">
      <c r="A113" s="26">
        <f t="shared" si="27"/>
        <v>70</v>
      </c>
      <c r="B113" s="136" t="s">
        <v>843</v>
      </c>
      <c r="C113" s="4" t="s">
        <v>904</v>
      </c>
      <c r="D113" s="24">
        <f>SUMIFS('SCH C-2.2 B'!$P$11:$P$112,'SCH C-2.2 B'!$B$11:$B$112,'SCH C-2.1 B'!$B113)</f>
        <v>24937.51999999999</v>
      </c>
      <c r="E113" s="25">
        <f t="shared" si="25"/>
        <v>1</v>
      </c>
      <c r="F113" s="24">
        <f>SUMIFS('SCH C-2.2 B'!$P$11:$P$112,'SCH C-2.2 B'!$B$11:$B$112,'SCH C-2.1 B'!$B113)</f>
        <v>24937.51999999999</v>
      </c>
      <c r="G113" s="24">
        <f>'SCH D-2 B'!K114</f>
        <v>0</v>
      </c>
      <c r="H113" s="24">
        <f t="shared" si="26"/>
        <v>24937.51999999999</v>
      </c>
      <c r="I113" s="40"/>
    </row>
    <row r="114" spans="1:9" ht="18.95" customHeight="1" x14ac:dyDescent="0.2">
      <c r="A114" s="26">
        <f t="shared" si="27"/>
        <v>71</v>
      </c>
      <c r="B114" s="136" t="s">
        <v>844</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36" t="s">
        <v>845</v>
      </c>
      <c r="C115" s="4" t="s">
        <v>905</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36" t="s">
        <v>846</v>
      </c>
      <c r="C116" s="4" t="s">
        <v>906</v>
      </c>
      <c r="D116" s="24">
        <f>SUMIFS('SCH C-2.2 B'!$P$11:$P$112,'SCH C-2.2 B'!$B$11:$B$112,'SCH C-2.1 B'!$B116)</f>
        <v>11203268.12999998</v>
      </c>
      <c r="E116" s="25">
        <f t="shared" si="25"/>
        <v>1</v>
      </c>
      <c r="F116" s="24">
        <f>SUMIFS('SCH C-2.2 B'!$P$11:$P$112,'SCH C-2.2 B'!$B$11:$B$112,'SCH C-2.1 B'!$B116)</f>
        <v>11203268.12999998</v>
      </c>
      <c r="G116" s="24">
        <f>'SCH D-2 B'!K117</f>
        <v>409127.71000000008</v>
      </c>
      <c r="H116" s="24">
        <f t="shared" si="26"/>
        <v>11612395.839999981</v>
      </c>
      <c r="I116" s="40"/>
    </row>
    <row r="117" spans="1:9" ht="18.95" customHeight="1" x14ac:dyDescent="0.2">
      <c r="A117" s="26">
        <f t="shared" si="27"/>
        <v>74</v>
      </c>
      <c r="B117" s="136" t="s">
        <v>847</v>
      </c>
      <c r="C117" s="4" t="s">
        <v>907</v>
      </c>
      <c r="D117" s="24">
        <f>SUMIFS('SCH C-2.2 B'!$P$11:$P$112,'SCH C-2.2 B'!$B$11:$B$112,'SCH C-2.1 B'!$B117)</f>
        <v>133544.35999999999</v>
      </c>
      <c r="E117" s="25">
        <f t="shared" si="25"/>
        <v>1</v>
      </c>
      <c r="F117" s="24">
        <f>SUMIFS('SCH C-2.2 B'!$P$11:$P$112,'SCH C-2.2 B'!$B$11:$B$112,'SCH C-2.1 B'!$B117)</f>
        <v>133544.35999999999</v>
      </c>
      <c r="G117" s="24">
        <f>'SCH D-2 B'!K118</f>
        <v>0</v>
      </c>
      <c r="H117" s="24">
        <f t="shared" si="26"/>
        <v>133544.35999999999</v>
      </c>
      <c r="I117" s="40"/>
    </row>
    <row r="118" spans="1:9" ht="18.95" customHeight="1" x14ac:dyDescent="0.2">
      <c r="A118" s="26">
        <f t="shared" si="27"/>
        <v>75</v>
      </c>
      <c r="B118" s="136" t="s">
        <v>848</v>
      </c>
      <c r="C118" s="4" t="s">
        <v>911</v>
      </c>
      <c r="D118" s="24">
        <f>SUMIFS('SCH C-2.2 B'!$P$11:$P$112,'SCH C-2.2 B'!$B$11:$B$112,'SCH C-2.1 B'!$B118)</f>
        <v>310942.91000000003</v>
      </c>
      <c r="E118" s="25">
        <f t="shared" si="25"/>
        <v>1</v>
      </c>
      <c r="F118" s="24">
        <f>SUMIFS('SCH C-2.2 B'!$P$11:$P$112,'SCH C-2.2 B'!$B$11:$B$112,'SCH C-2.1 B'!$B118)</f>
        <v>310942.91000000003</v>
      </c>
      <c r="G118" s="24">
        <f>'SCH D-2 B'!K119</f>
        <v>0</v>
      </c>
      <c r="H118" s="24">
        <f t="shared" si="26"/>
        <v>310942.91000000003</v>
      </c>
      <c r="I118" s="40"/>
    </row>
    <row r="119" spans="1:9" ht="18.95" customHeight="1" x14ac:dyDescent="0.2">
      <c r="A119" s="26">
        <f t="shared" si="27"/>
        <v>76</v>
      </c>
      <c r="B119" s="136">
        <v>891</v>
      </c>
      <c r="C119" s="4" t="s">
        <v>912</v>
      </c>
      <c r="D119" s="24">
        <f>SUMIFS('SCH C-2.2 B'!$P$11:$P$112,'SCH C-2.2 B'!$B$11:$B$112,'SCH C-2.1 B'!$B119)</f>
        <v>542990.07999999996</v>
      </c>
      <c r="E119" s="25">
        <f t="shared" si="25"/>
        <v>1</v>
      </c>
      <c r="F119" s="24">
        <f>SUMIFS('SCH C-2.2 B'!$P$11:$P$112,'SCH C-2.2 B'!$B$11:$B$112,'SCH C-2.1 B'!$B119)</f>
        <v>542990.07999999996</v>
      </c>
      <c r="G119" s="24">
        <f>'SCH D-2 B'!K120</f>
        <v>0</v>
      </c>
      <c r="H119" s="24">
        <f t="shared" si="26"/>
        <v>542990.07999999996</v>
      </c>
      <c r="I119" s="40"/>
    </row>
    <row r="120" spans="1:9" ht="18.95" customHeight="1" x14ac:dyDescent="0.2">
      <c r="A120" s="26">
        <f t="shared" si="27"/>
        <v>77</v>
      </c>
      <c r="B120" s="136" t="s">
        <v>849</v>
      </c>
      <c r="C120" s="4" t="s">
        <v>913</v>
      </c>
      <c r="D120" s="24">
        <f>SUMIFS('SCH C-2.2 B'!$P$11:$P$112,'SCH C-2.2 B'!$B$11:$B$112,'SCH C-2.1 B'!$B120)</f>
        <v>1717486.9099999971</v>
      </c>
      <c r="E120" s="25">
        <f t="shared" si="25"/>
        <v>1</v>
      </c>
      <c r="F120" s="24">
        <f>SUMIFS('SCH C-2.2 B'!$P$11:$P$112,'SCH C-2.2 B'!$B$11:$B$112,'SCH C-2.1 B'!$B120)</f>
        <v>1717486.9099999971</v>
      </c>
      <c r="G120" s="24">
        <f>'SCH D-2 B'!K121</f>
        <v>-339712.02999999997</v>
      </c>
      <c r="H120" s="24">
        <f t="shared" si="26"/>
        <v>1377774.8799999971</v>
      </c>
      <c r="I120" s="40"/>
    </row>
    <row r="121" spans="1:9" ht="18.95" customHeight="1" x14ac:dyDescent="0.2">
      <c r="A121" s="26">
        <f t="shared" si="27"/>
        <v>78</v>
      </c>
      <c r="B121" s="136" t="s">
        <v>850</v>
      </c>
      <c r="C121" s="4" t="s">
        <v>914</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23" t="str">
        <f>$A$1</f>
        <v>LOUISVILLE GAS AND ELECTRIC COMPANY</v>
      </c>
      <c r="B122" s="323"/>
      <c r="C122" s="323"/>
      <c r="D122" s="323"/>
      <c r="E122" s="323"/>
      <c r="F122" s="323"/>
      <c r="G122" s="323"/>
      <c r="H122" s="323"/>
      <c r="I122" s="323"/>
    </row>
    <row r="123" spans="1:9" s="16" customFormat="1" ht="20.100000000000001" customHeight="1" x14ac:dyDescent="0.2">
      <c r="A123" s="323" t="str">
        <f>$A$2</f>
        <v>CASE NO. 2018-00295 - GAS OPERATIONS - RESPONSE TO PSC 2-75 (SLIPPAGE FACTOR 97.153%)</v>
      </c>
      <c r="B123" s="323"/>
      <c r="C123" s="323"/>
      <c r="D123" s="323"/>
      <c r="E123" s="323"/>
      <c r="F123" s="323"/>
      <c r="G123" s="323"/>
      <c r="H123" s="323"/>
      <c r="I123" s="323"/>
    </row>
    <row r="124" spans="1:9" s="16" customFormat="1" ht="20.100000000000001" customHeight="1" x14ac:dyDescent="0.2">
      <c r="A124" s="323" t="s">
        <v>105</v>
      </c>
      <c r="B124" s="323"/>
      <c r="C124" s="323"/>
      <c r="D124" s="323"/>
      <c r="E124" s="323"/>
      <c r="F124" s="323"/>
      <c r="G124" s="323"/>
      <c r="H124" s="323"/>
      <c r="I124" s="323"/>
    </row>
    <row r="125" spans="1:9" s="16" customFormat="1" ht="20.100000000000001" customHeight="1" x14ac:dyDescent="0.2">
      <c r="A125" s="323" t="str">
        <f>$A$4</f>
        <v>FOR THE 12 MONTHS ENDED DECEMBER 31, 2018</v>
      </c>
      <c r="B125" s="323"/>
      <c r="C125" s="323"/>
      <c r="D125" s="323"/>
      <c r="E125" s="323"/>
      <c r="F125" s="323"/>
      <c r="G125" s="323"/>
      <c r="H125" s="323"/>
      <c r="I125" s="323"/>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94</v>
      </c>
      <c r="B127" s="18"/>
      <c r="I127" s="19" t="s">
        <v>104</v>
      </c>
    </row>
    <row r="128" spans="1:9" s="16" customFormat="1" ht="20.100000000000001" customHeight="1" x14ac:dyDescent="0.2">
      <c r="A128" s="16" t="str">
        <f>$A$7</f>
        <v>TYPE OF FILING: __X__ ORIGINAL  _____ UPDATED  _____ REVISED</v>
      </c>
      <c r="I128" s="19" t="s">
        <v>953</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144</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6" t="s">
        <v>851</v>
      </c>
      <c r="C134" s="4" t="s">
        <v>895</v>
      </c>
      <c r="D134" s="24">
        <f>SUMIFS('SCH C-2.2 B'!$P$11:$P$112,'SCH C-2.2 B'!$B$11:$B$112,'SCH C-2.1 B'!$B134)</f>
        <v>430750.66000000003</v>
      </c>
      <c r="E134" s="25">
        <f t="shared" ref="E134" si="28">IF(D134=0,0,F134/D134)</f>
        <v>1</v>
      </c>
      <c r="F134" s="24">
        <f>SUMIFS('SCH C-2.2 B'!$P$11:$P$112,'SCH C-2.2 B'!$B$11:$B$112,'SCH C-2.1 B'!$B134)</f>
        <v>430750.66000000003</v>
      </c>
      <c r="G134" s="24">
        <f>'SCH D-2 B'!K135</f>
        <v>0</v>
      </c>
      <c r="H134" s="24">
        <f t="shared" ref="H134" si="29">SUM(F134:G134)</f>
        <v>430750.66000000003</v>
      </c>
      <c r="I134" s="40"/>
    </row>
    <row r="135" spans="1:9" ht="18.95" customHeight="1" x14ac:dyDescent="0.2">
      <c r="A135" s="26">
        <f>A134+1</f>
        <v>75</v>
      </c>
      <c r="B135" s="136"/>
      <c r="C135" s="10" t="s">
        <v>84</v>
      </c>
      <c r="D135" s="36">
        <f>SUM(D104:D121,D134)</f>
        <v>29574377.649999969</v>
      </c>
      <c r="F135" s="36">
        <f t="shared" ref="F135:H135" si="30">SUM(F104:F121,F134)</f>
        <v>29574377.649999969</v>
      </c>
      <c r="G135" s="36">
        <f t="shared" si="30"/>
        <v>-774625.99999999977</v>
      </c>
      <c r="H135" s="36">
        <f t="shared" si="30"/>
        <v>28799751.649999972</v>
      </c>
      <c r="I135" s="40"/>
    </row>
    <row r="136" spans="1:9" ht="18.95" customHeight="1" x14ac:dyDescent="0.2">
      <c r="B136" s="136"/>
      <c r="C136" s="4"/>
      <c r="I136" s="40"/>
    </row>
    <row r="137" spans="1:9" ht="18.95" customHeight="1" x14ac:dyDescent="0.2">
      <c r="A137" s="26">
        <f>A135+1</f>
        <v>76</v>
      </c>
      <c r="B137" s="136"/>
      <c r="C137" s="37" t="s">
        <v>119</v>
      </c>
      <c r="I137" s="40"/>
    </row>
    <row r="138" spans="1:9" ht="18.95" customHeight="1" x14ac:dyDescent="0.2">
      <c r="A138" s="26">
        <f>A137+1</f>
        <v>77</v>
      </c>
      <c r="B138" s="136">
        <v>901</v>
      </c>
      <c r="C138" s="4" t="s">
        <v>22</v>
      </c>
      <c r="D138" s="24">
        <f>SUMIFS('SCH C-2.2 B'!$P$11:$P$112,'SCH C-2.2 B'!$B$11:$B$112,'SCH C-2.1 B'!$B138)</f>
        <v>1122200.33</v>
      </c>
      <c r="E138" s="25">
        <f t="shared" ref="E138:E142" si="31">IF(D138=0,0,F138/D138)</f>
        <v>1</v>
      </c>
      <c r="F138" s="24">
        <f>SUMIFS('SCH C-2.2 B'!$P$11:$P$112,'SCH C-2.2 B'!$B$11:$B$112,'SCH C-2.1 B'!$B138)</f>
        <v>1122200.33</v>
      </c>
      <c r="G138" s="24">
        <f>'SCH D-2 B'!K139</f>
        <v>0</v>
      </c>
      <c r="H138" s="24">
        <f t="shared" ref="H138:H142" si="32">SUM(F138:G138)</f>
        <v>1122200.33</v>
      </c>
      <c r="I138" s="40"/>
    </row>
    <row r="139" spans="1:9" ht="18.95" customHeight="1" x14ac:dyDescent="0.2">
      <c r="A139" s="26">
        <f t="shared" ref="A139:A143" si="33">A138+1</f>
        <v>78</v>
      </c>
      <c r="B139" s="136">
        <v>902</v>
      </c>
      <c r="C139" s="4" t="s">
        <v>18</v>
      </c>
      <c r="D139" s="24">
        <f>SUMIFS('SCH C-2.2 B'!$P$11:$P$112,'SCH C-2.2 B'!$B$11:$B$112,'SCH C-2.1 B'!$B139)</f>
        <v>1975407.0999999966</v>
      </c>
      <c r="E139" s="25">
        <f t="shared" si="31"/>
        <v>1</v>
      </c>
      <c r="F139" s="24">
        <f>SUMIFS('SCH C-2.2 B'!$P$11:$P$112,'SCH C-2.2 B'!$B$11:$B$112,'SCH C-2.1 B'!$B139)</f>
        <v>1975407.0999999966</v>
      </c>
      <c r="G139" s="24">
        <f>'SCH D-2 B'!K140</f>
        <v>0</v>
      </c>
      <c r="H139" s="24">
        <f t="shared" si="32"/>
        <v>1975407.0999999966</v>
      </c>
      <c r="I139" s="40"/>
    </row>
    <row r="140" spans="1:9" ht="18.95" customHeight="1" x14ac:dyDescent="0.2">
      <c r="A140" s="26">
        <f>A139+1</f>
        <v>79</v>
      </c>
      <c r="B140" s="136">
        <v>903</v>
      </c>
      <c r="C140" s="4" t="s">
        <v>19</v>
      </c>
      <c r="D140" s="24">
        <f>SUMIFS('SCH C-2.2 B'!$P$11:$P$112,'SCH C-2.2 B'!$B$11:$B$112,'SCH C-2.1 B'!$B140)</f>
        <v>5577628.71</v>
      </c>
      <c r="E140" s="25">
        <f t="shared" si="31"/>
        <v>1</v>
      </c>
      <c r="F140" s="24">
        <f>SUMIFS('SCH C-2.2 B'!$P$11:$P$112,'SCH C-2.2 B'!$B$11:$B$112,'SCH C-2.1 B'!$B140)</f>
        <v>5577628.71</v>
      </c>
      <c r="G140" s="24">
        <f>'SCH D-2 B'!K141</f>
        <v>0</v>
      </c>
      <c r="H140" s="24">
        <f t="shared" si="32"/>
        <v>5577628.71</v>
      </c>
      <c r="I140" s="40"/>
    </row>
    <row r="141" spans="1:9" ht="18.95" customHeight="1" x14ac:dyDescent="0.2">
      <c r="A141" s="26">
        <f t="shared" si="33"/>
        <v>80</v>
      </c>
      <c r="B141" s="136">
        <v>904</v>
      </c>
      <c r="C141" s="4" t="s">
        <v>20</v>
      </c>
      <c r="D141" s="24">
        <f>SUMIFS('SCH C-2.2 B'!$P$11:$P$112,'SCH C-2.2 B'!$B$11:$B$112,'SCH C-2.1 B'!$B141)</f>
        <v>682294.44999999984</v>
      </c>
      <c r="E141" s="25">
        <f t="shared" si="31"/>
        <v>1</v>
      </c>
      <c r="F141" s="24">
        <f>SUMIFS('SCH C-2.2 B'!$P$11:$P$112,'SCH C-2.2 B'!$B$11:$B$112,'SCH C-2.1 B'!$B141)</f>
        <v>682294.44999999984</v>
      </c>
      <c r="G141" s="24">
        <f>'SCH D-2 B'!K142</f>
        <v>-228260.57999999996</v>
      </c>
      <c r="H141" s="24">
        <f t="shared" si="32"/>
        <v>454033.86999999988</v>
      </c>
      <c r="I141" s="40"/>
    </row>
    <row r="142" spans="1:9" ht="18.95" customHeight="1" x14ac:dyDescent="0.2">
      <c r="A142" s="26">
        <f t="shared" si="33"/>
        <v>81</v>
      </c>
      <c r="B142" s="136">
        <v>905</v>
      </c>
      <c r="C142" s="4" t="s">
        <v>21</v>
      </c>
      <c r="D142" s="24">
        <f>SUMIFS('SCH C-2.2 B'!$P$11:$P$112,'SCH C-2.2 B'!$B$11:$B$112,'SCH C-2.1 B'!$B142)</f>
        <v>20143.269999999997</v>
      </c>
      <c r="E142" s="25">
        <f t="shared" si="31"/>
        <v>1</v>
      </c>
      <c r="F142" s="24">
        <f>SUMIFS('SCH C-2.2 B'!$P$11:$P$112,'SCH C-2.2 B'!$B$11:$B$112,'SCH C-2.1 B'!$B142)</f>
        <v>20143.269999999997</v>
      </c>
      <c r="G142" s="24">
        <f>'SCH D-2 B'!K143</f>
        <v>0</v>
      </c>
      <c r="H142" s="24">
        <f t="shared" si="32"/>
        <v>20143.269999999997</v>
      </c>
      <c r="I142" s="40"/>
    </row>
    <row r="143" spans="1:9" ht="18.95" customHeight="1" x14ac:dyDescent="0.2">
      <c r="A143" s="26">
        <f t="shared" si="33"/>
        <v>82</v>
      </c>
      <c r="B143" s="136"/>
      <c r="C143" s="10" t="s">
        <v>120</v>
      </c>
      <c r="D143" s="36">
        <f>SUM(D138:D142)</f>
        <v>9377673.8599999957</v>
      </c>
      <c r="F143" s="36">
        <f>SUM(F138:F142)</f>
        <v>9377673.8599999957</v>
      </c>
      <c r="G143" s="36">
        <f>SUM(G138:G142)</f>
        <v>-228260.57999999996</v>
      </c>
      <c r="H143" s="36">
        <f>SUM(H138:H142)</f>
        <v>9149413.2799999956</v>
      </c>
      <c r="I143" s="40"/>
    </row>
    <row r="144" spans="1:9" ht="18.95" customHeight="1" x14ac:dyDescent="0.2">
      <c r="B144" s="136"/>
      <c r="C144" s="4"/>
      <c r="I144" s="40"/>
    </row>
    <row r="145" spans="1:9" ht="18.95" customHeight="1" x14ac:dyDescent="0.2">
      <c r="A145" s="26">
        <f>A143+1</f>
        <v>83</v>
      </c>
      <c r="B145" s="136"/>
      <c r="C145" s="37" t="s">
        <v>121</v>
      </c>
      <c r="I145" s="40"/>
    </row>
    <row r="146" spans="1:9" ht="18.95" customHeight="1" x14ac:dyDescent="0.2">
      <c r="A146" s="26">
        <f>A145+1</f>
        <v>84</v>
      </c>
      <c r="B146" s="136">
        <v>907</v>
      </c>
      <c r="C146" s="4" t="s">
        <v>23</v>
      </c>
      <c r="D146" s="24">
        <f>SUMIFS('SCH C-2.2 B'!$P$11:$P$112,'SCH C-2.2 B'!$B$11:$B$112,'SCH C-2.1 B'!$B146)</f>
        <v>91321.35</v>
      </c>
      <c r="E146" s="25">
        <f t="shared" ref="E146:E149" si="34">IF(D146=0,0,F146/D146)</f>
        <v>1</v>
      </c>
      <c r="F146" s="24">
        <f>SUMIFS('SCH C-2.2 B'!$P$11:$P$112,'SCH C-2.2 B'!$B$11:$B$112,'SCH C-2.1 B'!$B146)</f>
        <v>91321.35</v>
      </c>
      <c r="G146" s="24">
        <f>'SCH D-2 B'!K147</f>
        <v>0</v>
      </c>
      <c r="H146" s="24">
        <f t="shared" ref="H146:H149" si="35">SUM(F146:G146)</f>
        <v>91321.35</v>
      </c>
      <c r="I146" s="40"/>
    </row>
    <row r="147" spans="1:9" ht="18.95" customHeight="1" x14ac:dyDescent="0.2">
      <c r="A147" s="26">
        <f t="shared" ref="A147:A150" si="36">A146+1</f>
        <v>85</v>
      </c>
      <c r="B147" s="136">
        <v>908</v>
      </c>
      <c r="C147" s="4" t="s">
        <v>24</v>
      </c>
      <c r="D147" s="24">
        <f>SUMIFS('SCH C-2.2 B'!$P$11:$P$112,'SCH C-2.2 B'!$B$11:$B$112,'SCH C-2.1 B'!$B147)</f>
        <v>1948529.1399999992</v>
      </c>
      <c r="E147" s="25">
        <f t="shared" si="34"/>
        <v>1</v>
      </c>
      <c r="F147" s="24">
        <f>SUMIFS('SCH C-2.2 B'!$P$11:$P$112,'SCH C-2.2 B'!$B$11:$B$112,'SCH C-2.1 B'!$B147)</f>
        <v>1948529.1399999992</v>
      </c>
      <c r="G147" s="24">
        <f>'SCH D-2 B'!K148</f>
        <v>-1805691.78</v>
      </c>
      <c r="H147" s="24">
        <f t="shared" si="35"/>
        <v>142837.35999999917</v>
      </c>
      <c r="I147" s="40"/>
    </row>
    <row r="148" spans="1:9" ht="18.95" customHeight="1" x14ac:dyDescent="0.2">
      <c r="A148" s="26">
        <f t="shared" si="36"/>
        <v>86</v>
      </c>
      <c r="B148" s="136">
        <v>909</v>
      </c>
      <c r="C148" s="4" t="s">
        <v>25</v>
      </c>
      <c r="D148" s="24">
        <f>SUMIFS('SCH C-2.2 B'!$P$11:$P$112,'SCH C-2.2 B'!$B$11:$B$112,'SCH C-2.1 B'!$B148)</f>
        <v>107372.1599999999</v>
      </c>
      <c r="E148" s="25">
        <f t="shared" si="34"/>
        <v>1</v>
      </c>
      <c r="F148" s="24">
        <f>SUMIFS('SCH C-2.2 B'!$P$11:$P$112,'SCH C-2.2 B'!$B$11:$B$112,'SCH C-2.1 B'!$B148)</f>
        <v>107372.1599999999</v>
      </c>
      <c r="G148" s="24">
        <f>'SCH D-2 B'!K149</f>
        <v>0</v>
      </c>
      <c r="H148" s="24">
        <f t="shared" si="35"/>
        <v>107372.1599999999</v>
      </c>
      <c r="I148" s="40"/>
    </row>
    <row r="149" spans="1:9" ht="18.95" customHeight="1" x14ac:dyDescent="0.2">
      <c r="A149" s="26">
        <f t="shared" si="36"/>
        <v>87</v>
      </c>
      <c r="B149" s="136">
        <v>910</v>
      </c>
      <c r="C149" s="4" t="s">
        <v>26</v>
      </c>
      <c r="D149" s="24">
        <f>SUMIFS('SCH C-2.2 B'!$P$11:$P$112,'SCH C-2.2 B'!$B$11:$B$112,'SCH C-2.1 B'!$B149)</f>
        <v>183031.49999999988</v>
      </c>
      <c r="E149" s="25">
        <f t="shared" si="34"/>
        <v>1</v>
      </c>
      <c r="F149" s="24">
        <f>SUMIFS('SCH C-2.2 B'!$P$11:$P$112,'SCH C-2.2 B'!$B$11:$B$112,'SCH C-2.1 B'!$B149)</f>
        <v>183031.49999999988</v>
      </c>
      <c r="G149" s="24">
        <f>'SCH D-2 B'!K150</f>
        <v>0</v>
      </c>
      <c r="H149" s="24">
        <f t="shared" si="35"/>
        <v>183031.49999999988</v>
      </c>
      <c r="I149" s="40"/>
    </row>
    <row r="150" spans="1:9" ht="18.95" customHeight="1" x14ac:dyDescent="0.2">
      <c r="A150" s="26">
        <f t="shared" si="36"/>
        <v>88</v>
      </c>
      <c r="B150" s="136"/>
      <c r="C150" s="10" t="s">
        <v>122</v>
      </c>
      <c r="D150" s="36">
        <f>SUM(D146:D149)</f>
        <v>2330254.149999999</v>
      </c>
      <c r="F150" s="36">
        <f>SUM(F146:F149)</f>
        <v>2330254.149999999</v>
      </c>
      <c r="G150" s="36">
        <f>SUM(G146:G149)</f>
        <v>-1805691.78</v>
      </c>
      <c r="H150" s="36">
        <f>SUM(H146:H149)</f>
        <v>524562.36999999895</v>
      </c>
      <c r="I150" s="40"/>
    </row>
    <row r="151" spans="1:9" ht="18.95" customHeight="1" x14ac:dyDescent="0.2">
      <c r="A151" s="26"/>
      <c r="B151" s="136"/>
      <c r="C151" s="4"/>
      <c r="I151" s="40"/>
    </row>
    <row r="152" spans="1:9" ht="18.95" customHeight="1" x14ac:dyDescent="0.2">
      <c r="A152" s="26">
        <f>A150+1</f>
        <v>89</v>
      </c>
      <c r="B152" s="136"/>
      <c r="C152" s="37" t="s">
        <v>123</v>
      </c>
      <c r="I152" s="40"/>
    </row>
    <row r="153" spans="1:9" ht="18.95" customHeight="1" x14ac:dyDescent="0.2">
      <c r="A153" s="26">
        <f>A152+1</f>
        <v>90</v>
      </c>
      <c r="B153" s="136">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36">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36">
        <v>913</v>
      </c>
      <c r="C155" s="4" t="s">
        <v>29</v>
      </c>
      <c r="D155" s="24">
        <f>SUMIFS('SCH C-2.2 B'!$P$11:$P$112,'SCH C-2.2 B'!$B$11:$B$112,'SCH C-2.1 B'!$B155)</f>
        <v>284822.48999999987</v>
      </c>
      <c r="E155" s="25">
        <f t="shared" si="37"/>
        <v>1</v>
      </c>
      <c r="F155" s="24">
        <f>SUMIFS('SCH C-2.2 B'!$P$11:$P$112,'SCH C-2.2 B'!$B$11:$B$112,'SCH C-2.1 B'!$B155)</f>
        <v>284822.48999999987</v>
      </c>
      <c r="G155" s="24">
        <f>'SCH D-2 B'!K156</f>
        <v>0</v>
      </c>
      <c r="H155" s="24">
        <f t="shared" si="38"/>
        <v>284822.48999999987</v>
      </c>
      <c r="I155" s="40"/>
    </row>
    <row r="156" spans="1:9" ht="18.95" customHeight="1" x14ac:dyDescent="0.2">
      <c r="A156" s="26">
        <f t="shared" si="39"/>
        <v>93</v>
      </c>
      <c r="B156" s="136">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36"/>
      <c r="C157" s="2" t="s">
        <v>124</v>
      </c>
      <c r="D157" s="36">
        <f>SUM(D153:D156)</f>
        <v>284822.48999999987</v>
      </c>
      <c r="F157" s="36">
        <f>SUM(F153:F156)</f>
        <v>284822.48999999987</v>
      </c>
      <c r="G157" s="36">
        <f>SUM(G153:G156)</f>
        <v>0</v>
      </c>
      <c r="H157" s="36">
        <f>SUM(H153:H156)</f>
        <v>284822.48999999987</v>
      </c>
      <c r="I157" s="40"/>
    </row>
    <row r="158" spans="1:9" ht="18.95" customHeight="1" x14ac:dyDescent="0.2">
      <c r="B158" s="136"/>
      <c r="C158" s="4"/>
      <c r="I158" s="40"/>
    </row>
    <row r="159" spans="1:9" ht="18.95" customHeight="1" x14ac:dyDescent="0.2">
      <c r="A159" s="26">
        <f>A157+1</f>
        <v>95</v>
      </c>
      <c r="B159" s="136"/>
      <c r="C159" s="37" t="s">
        <v>125</v>
      </c>
      <c r="I159" s="40"/>
    </row>
    <row r="160" spans="1:9" ht="18.95" customHeight="1" x14ac:dyDescent="0.2">
      <c r="A160" s="26">
        <f>A159+1</f>
        <v>96</v>
      </c>
      <c r="B160" s="136">
        <v>920</v>
      </c>
      <c r="C160" s="4" t="s">
        <v>31</v>
      </c>
      <c r="D160" s="24">
        <f>SUMIFS('SCH C-2.2 B'!$P$11:$P$112,'SCH C-2.2 B'!$B$11:$B$112,'SCH C-2.1 B'!$B160)</f>
        <v>8084813.7188484026</v>
      </c>
      <c r="E160" s="25">
        <f t="shared" ref="E160:E162" si="40">IF(D160=0,0,F160/D160)</f>
        <v>1</v>
      </c>
      <c r="F160" s="24">
        <f>SUMIFS('SCH C-2.2 B'!$P$11:$P$112,'SCH C-2.2 B'!$B$11:$B$112,'SCH C-2.1 B'!$B160)</f>
        <v>8084813.7188484026</v>
      </c>
      <c r="G160" s="24">
        <f>'SCH D-2 B'!K161</f>
        <v>0</v>
      </c>
      <c r="H160" s="24">
        <f t="shared" ref="H160:H162" si="41">SUM(F160:G160)</f>
        <v>8084813.7188484026</v>
      </c>
      <c r="I160" s="40"/>
    </row>
    <row r="161" spans="1:9" ht="18.95" customHeight="1" x14ac:dyDescent="0.2">
      <c r="A161" s="26">
        <f t="shared" ref="A161:A162" si="42">A160+1</f>
        <v>97</v>
      </c>
      <c r="B161" s="136">
        <v>921</v>
      </c>
      <c r="C161" s="4" t="s">
        <v>32</v>
      </c>
      <c r="D161" s="24">
        <f>SUMIFS('SCH C-2.2 B'!$P$11:$P$112,'SCH C-2.2 B'!$B$11:$B$112,'SCH C-2.1 B'!$B161)</f>
        <v>2285658.8384769079</v>
      </c>
      <c r="E161" s="25">
        <f t="shared" si="40"/>
        <v>1</v>
      </c>
      <c r="F161" s="24">
        <f>SUMIFS('SCH C-2.2 B'!$P$11:$P$112,'SCH C-2.2 B'!$B$11:$B$112,'SCH C-2.1 B'!$B161)</f>
        <v>2285658.8384769079</v>
      </c>
      <c r="G161" s="24">
        <f>'SCH D-2 B'!K162</f>
        <v>0</v>
      </c>
      <c r="H161" s="24">
        <f t="shared" si="41"/>
        <v>2285658.8384769079</v>
      </c>
      <c r="I161" s="40"/>
    </row>
    <row r="162" spans="1:9" ht="18.95" customHeight="1" x14ac:dyDescent="0.2">
      <c r="A162" s="26">
        <f t="shared" si="42"/>
        <v>98</v>
      </c>
      <c r="B162" s="136">
        <v>922</v>
      </c>
      <c r="C162" s="4" t="s">
        <v>33</v>
      </c>
      <c r="D162" s="24">
        <f>SUMIFS('SCH C-2.2 B'!$P$11:$P$112,'SCH C-2.2 B'!$B$11:$B$112,'SCH C-2.1 B'!$B162)</f>
        <v>-1054637.4299999995</v>
      </c>
      <c r="E162" s="25">
        <f t="shared" si="40"/>
        <v>1</v>
      </c>
      <c r="F162" s="24">
        <f>SUMIFS('SCH C-2.2 B'!$P$11:$P$112,'SCH C-2.2 B'!$B$11:$B$112,'SCH C-2.1 B'!$B162)</f>
        <v>-1054637.4299999995</v>
      </c>
      <c r="G162" s="24">
        <f>'SCH D-2 B'!K163</f>
        <v>0</v>
      </c>
      <c r="H162" s="24">
        <f t="shared" si="41"/>
        <v>-1054637.4299999995</v>
      </c>
      <c r="I162" s="40"/>
    </row>
    <row r="163" spans="1:9" s="16" customFormat="1" ht="20.100000000000001" customHeight="1" x14ac:dyDescent="0.2">
      <c r="A163" s="323" t="str">
        <f>$A$1</f>
        <v>LOUISVILLE GAS AND ELECTRIC COMPANY</v>
      </c>
      <c r="B163" s="323"/>
      <c r="C163" s="323"/>
      <c r="D163" s="323"/>
      <c r="E163" s="323"/>
      <c r="F163" s="323"/>
      <c r="G163" s="323"/>
      <c r="H163" s="323"/>
      <c r="I163" s="323"/>
    </row>
    <row r="164" spans="1:9" s="16" customFormat="1" ht="20.100000000000001" customHeight="1" x14ac:dyDescent="0.2">
      <c r="A164" s="323" t="str">
        <f>$A$2</f>
        <v>CASE NO. 2018-00295 - GAS OPERATIONS - RESPONSE TO PSC 2-75 (SLIPPAGE FACTOR 97.153%)</v>
      </c>
      <c r="B164" s="323"/>
      <c r="C164" s="323"/>
      <c r="D164" s="323"/>
      <c r="E164" s="323"/>
      <c r="F164" s="323"/>
      <c r="G164" s="323"/>
      <c r="H164" s="323"/>
      <c r="I164" s="323"/>
    </row>
    <row r="165" spans="1:9" s="16" customFormat="1" ht="20.100000000000001" customHeight="1" x14ac:dyDescent="0.2">
      <c r="A165" s="323" t="s">
        <v>105</v>
      </c>
      <c r="B165" s="323"/>
      <c r="C165" s="323"/>
      <c r="D165" s="323"/>
      <c r="E165" s="323"/>
      <c r="F165" s="323"/>
      <c r="G165" s="323"/>
      <c r="H165" s="323"/>
      <c r="I165" s="323"/>
    </row>
    <row r="166" spans="1:9" s="16" customFormat="1" ht="20.100000000000001" customHeight="1" x14ac:dyDescent="0.2">
      <c r="A166" s="323" t="str">
        <f>$A$4</f>
        <v>FOR THE 12 MONTHS ENDED DECEMBER 31, 2018</v>
      </c>
      <c r="B166" s="323"/>
      <c r="C166" s="323"/>
      <c r="D166" s="323"/>
      <c r="E166" s="323"/>
      <c r="F166" s="323"/>
      <c r="G166" s="323"/>
      <c r="H166" s="323"/>
      <c r="I166" s="323"/>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94</v>
      </c>
      <c r="B168" s="18"/>
      <c r="I168" s="19" t="s">
        <v>104</v>
      </c>
    </row>
    <row r="169" spans="1:9" s="16" customFormat="1" ht="20.100000000000001" customHeight="1" x14ac:dyDescent="0.2">
      <c r="A169" s="16" t="str">
        <f>$A$7</f>
        <v>TYPE OF FILING: __X__ ORIGINAL  _____ UPDATED  _____ REVISED</v>
      </c>
      <c r="I169" s="19" t="s">
        <v>954</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144</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6">
        <v>923</v>
      </c>
      <c r="C175" s="4" t="s">
        <v>34</v>
      </c>
      <c r="D175" s="24">
        <f>SUMIFS('SCH C-2.2 B'!$P$11:$P$112,'SCH C-2.2 B'!$B$11:$B$112,'SCH C-2.1 B'!$B175)</f>
        <v>4133875.8399999989</v>
      </c>
      <c r="E175" s="25">
        <f t="shared" ref="E175:E185" si="43">IF(D175=0,0,F175/D175)</f>
        <v>1</v>
      </c>
      <c r="F175" s="24">
        <f>SUMIFS('SCH C-2.2 B'!$P$11:$P$112,'SCH C-2.2 B'!$B$11:$B$112,'SCH C-2.1 B'!$B175)</f>
        <v>4133875.8399999989</v>
      </c>
      <c r="G175" s="24">
        <f>'SCH D-2 B'!K176</f>
        <v>0</v>
      </c>
      <c r="H175" s="24">
        <f t="shared" ref="H175:H185" si="44">SUM(F175:G175)</f>
        <v>4133875.8399999989</v>
      </c>
      <c r="I175" s="40"/>
    </row>
    <row r="176" spans="1:9" ht="18.95" customHeight="1" x14ac:dyDescent="0.2">
      <c r="A176" s="26">
        <f t="shared" ref="A176:A195" si="45">A175+1</f>
        <v>100</v>
      </c>
      <c r="B176" s="136">
        <v>924</v>
      </c>
      <c r="C176" s="4" t="s">
        <v>0</v>
      </c>
      <c r="D176" s="24">
        <f>SUMIFS('SCH C-2.2 B'!$P$11:$P$112,'SCH C-2.2 B'!$B$11:$B$112,'SCH C-2.1 B'!$B176)</f>
        <v>683121.46999999974</v>
      </c>
      <c r="E176" s="25">
        <f t="shared" si="43"/>
        <v>1</v>
      </c>
      <c r="F176" s="24">
        <f>SUMIFS('SCH C-2.2 B'!$P$11:$P$112,'SCH C-2.2 B'!$B$11:$B$112,'SCH C-2.1 B'!$B176)</f>
        <v>683121.46999999974</v>
      </c>
      <c r="G176" s="24">
        <f>'SCH D-2 B'!K177</f>
        <v>0</v>
      </c>
      <c r="H176" s="24">
        <f t="shared" si="44"/>
        <v>683121.46999999974</v>
      </c>
      <c r="I176" s="40"/>
    </row>
    <row r="177" spans="1:11" ht="18.95" customHeight="1" x14ac:dyDescent="0.2">
      <c r="A177" s="26">
        <f t="shared" si="45"/>
        <v>101</v>
      </c>
      <c r="B177" s="136">
        <v>925</v>
      </c>
      <c r="C177" s="4" t="s">
        <v>35</v>
      </c>
      <c r="D177" s="24">
        <f>SUMIFS('SCH C-2.2 B'!$P$11:$P$112,'SCH C-2.2 B'!$B$11:$B$112,'SCH C-2.1 B'!$B177)</f>
        <v>701785.87999999989</v>
      </c>
      <c r="E177" s="25">
        <f t="shared" si="43"/>
        <v>1</v>
      </c>
      <c r="F177" s="24">
        <f>SUMIFS('SCH C-2.2 B'!$P$11:$P$112,'SCH C-2.2 B'!$B$11:$B$112,'SCH C-2.1 B'!$B177)</f>
        <v>701785.87999999989</v>
      </c>
      <c r="G177" s="24">
        <f>'SCH D-2 B'!K178</f>
        <v>0</v>
      </c>
      <c r="H177" s="24">
        <f t="shared" si="44"/>
        <v>701785.87999999989</v>
      </c>
      <c r="I177" s="40"/>
    </row>
    <row r="178" spans="1:11" ht="18.95" customHeight="1" x14ac:dyDescent="0.2">
      <c r="A178" s="26">
        <f t="shared" si="45"/>
        <v>102</v>
      </c>
      <c r="B178" s="136">
        <v>926</v>
      </c>
      <c r="C178" s="4" t="s">
        <v>36</v>
      </c>
      <c r="D178" s="24">
        <f>SUMIFS('SCH C-2.2 B'!$P$11:$P$112,'SCH C-2.2 B'!$B$11:$B$112,'SCH C-2.1 B'!$B178)</f>
        <v>8274897.5199999912</v>
      </c>
      <c r="E178" s="25">
        <f t="shared" si="43"/>
        <v>1</v>
      </c>
      <c r="F178" s="24">
        <f>SUMIFS('SCH C-2.2 B'!$P$11:$P$112,'SCH C-2.2 B'!$B$11:$B$112,'SCH C-2.1 B'!$B178)</f>
        <v>8274897.5199999912</v>
      </c>
      <c r="G178" s="24">
        <f>'SCH D-2 B'!K179</f>
        <v>0</v>
      </c>
      <c r="H178" s="24">
        <f t="shared" si="44"/>
        <v>8274897.5199999912</v>
      </c>
      <c r="I178" s="40"/>
    </row>
    <row r="179" spans="1:11" ht="18.95" customHeight="1" x14ac:dyDescent="0.2">
      <c r="A179" s="26">
        <f t="shared" si="45"/>
        <v>103</v>
      </c>
      <c r="B179" s="136">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36">
        <v>928</v>
      </c>
      <c r="C180" s="4" t="s">
        <v>38</v>
      </c>
      <c r="D180" s="24">
        <f>SUMIFS('SCH C-2.2 B'!$P$11:$P$112,'SCH C-2.2 B'!$B$11:$B$112,'SCH C-2.1 B'!$B180)</f>
        <v>194818.62999999992</v>
      </c>
      <c r="E180" s="25">
        <f t="shared" si="43"/>
        <v>1</v>
      </c>
      <c r="F180" s="24">
        <f>SUMIFS('SCH C-2.2 B'!$P$11:$P$112,'SCH C-2.2 B'!$B$11:$B$112,'SCH C-2.1 B'!$B180)</f>
        <v>194818.62999999992</v>
      </c>
      <c r="G180" s="24">
        <f>'SCH D-2 B'!K181</f>
        <v>0</v>
      </c>
      <c r="H180" s="24">
        <f t="shared" si="44"/>
        <v>194818.62999999992</v>
      </c>
      <c r="I180" s="40"/>
    </row>
    <row r="181" spans="1:11" ht="18.95" customHeight="1" x14ac:dyDescent="0.2">
      <c r="A181" s="26">
        <f>A180+1</f>
        <v>105</v>
      </c>
      <c r="B181" s="136">
        <v>929</v>
      </c>
      <c r="C181" s="4" t="s">
        <v>39</v>
      </c>
      <c r="D181" s="24">
        <f>SUMIFS('SCH C-2.2 B'!$P$11:$P$112,'SCH C-2.2 B'!$B$11:$B$112,'SCH C-2.1 B'!$B181)</f>
        <v>-467919.72000000003</v>
      </c>
      <c r="E181" s="25">
        <f t="shared" si="43"/>
        <v>1</v>
      </c>
      <c r="F181" s="24">
        <f>SUMIFS('SCH C-2.2 B'!$P$11:$P$112,'SCH C-2.2 B'!$B$11:$B$112,'SCH C-2.1 B'!$B181)</f>
        <v>-467919.72000000003</v>
      </c>
      <c r="G181" s="24">
        <f>'SCH D-2 B'!K182</f>
        <v>0</v>
      </c>
      <c r="H181" s="24">
        <f t="shared" si="44"/>
        <v>-467919.72000000003</v>
      </c>
      <c r="I181" s="40"/>
    </row>
    <row r="182" spans="1:11" ht="18.95" customHeight="1" x14ac:dyDescent="0.2">
      <c r="A182" s="26">
        <f t="shared" si="45"/>
        <v>106</v>
      </c>
      <c r="B182" s="136">
        <v>930.1</v>
      </c>
      <c r="C182" s="4" t="s">
        <v>40</v>
      </c>
      <c r="D182" s="24">
        <f>SUMIFS('SCH C-2.2 B'!$P$11:$P$112,'SCH C-2.2 B'!$B$11:$B$112,'SCH C-2.1 B'!$B182)</f>
        <v>387.5</v>
      </c>
      <c r="E182" s="25">
        <f t="shared" si="43"/>
        <v>1</v>
      </c>
      <c r="F182" s="24">
        <f>SUMIFS('SCH C-2.2 B'!$P$11:$P$112,'SCH C-2.2 B'!$B$11:$B$112,'SCH C-2.1 B'!$B182)</f>
        <v>387.5</v>
      </c>
      <c r="G182" s="24">
        <f>'SCH D-2 B'!K183</f>
        <v>0</v>
      </c>
      <c r="H182" s="24">
        <f t="shared" si="44"/>
        <v>387.5</v>
      </c>
      <c r="I182" s="40"/>
    </row>
    <row r="183" spans="1:11" ht="18.95" customHeight="1" x14ac:dyDescent="0.2">
      <c r="A183" s="26">
        <f t="shared" si="45"/>
        <v>107</v>
      </c>
      <c r="B183" s="136">
        <v>930.2</v>
      </c>
      <c r="C183" s="4" t="s">
        <v>41</v>
      </c>
      <c r="D183" s="24">
        <f>SUMIFS('SCH C-2.2 B'!$P$11:$P$112,'SCH C-2.2 B'!$B$11:$B$112,'SCH C-2.1 B'!$B183)</f>
        <v>601252.6599999998</v>
      </c>
      <c r="E183" s="25">
        <f t="shared" si="43"/>
        <v>1</v>
      </c>
      <c r="F183" s="24">
        <f>SUMIFS('SCH C-2.2 B'!$P$11:$P$112,'SCH C-2.2 B'!$B$11:$B$112,'SCH C-2.1 B'!$B183)</f>
        <v>601252.6599999998</v>
      </c>
      <c r="G183" s="24">
        <f>'SCH D-2 B'!K184</f>
        <v>0</v>
      </c>
      <c r="H183" s="24">
        <f t="shared" si="44"/>
        <v>601252.6599999998</v>
      </c>
      <c r="I183" s="40"/>
    </row>
    <row r="184" spans="1:11" ht="18.95" customHeight="1" x14ac:dyDescent="0.2">
      <c r="A184" s="26">
        <f t="shared" si="45"/>
        <v>108</v>
      </c>
      <c r="B184" s="136">
        <v>931</v>
      </c>
      <c r="C184" s="4" t="s">
        <v>14</v>
      </c>
      <c r="D184" s="24">
        <f>SUMIFS('SCH C-2.2 B'!$P$11:$P$112,'SCH C-2.2 B'!$B$11:$B$112,'SCH C-2.1 B'!$B184)</f>
        <v>549950.32999999984</v>
      </c>
      <c r="E184" s="25">
        <f t="shared" si="43"/>
        <v>1</v>
      </c>
      <c r="F184" s="24">
        <f>SUMIFS('SCH C-2.2 B'!$P$11:$P$112,'SCH C-2.2 B'!$B$11:$B$112,'SCH C-2.1 B'!$B184)</f>
        <v>549950.32999999984</v>
      </c>
      <c r="G184" s="24">
        <f>'SCH D-2 B'!K185</f>
        <v>0</v>
      </c>
      <c r="H184" s="24">
        <f t="shared" si="44"/>
        <v>549950.32999999984</v>
      </c>
      <c r="I184" s="40"/>
    </row>
    <row r="185" spans="1:11" ht="18.95" customHeight="1" x14ac:dyDescent="0.2">
      <c r="A185" s="26">
        <f t="shared" si="45"/>
        <v>109</v>
      </c>
      <c r="B185" s="136">
        <v>935</v>
      </c>
      <c r="C185" s="4" t="s">
        <v>42</v>
      </c>
      <c r="D185" s="24">
        <f>SUMIFS('SCH C-2.2 B'!$P$11:$P$112,'SCH C-2.2 B'!$B$11:$B$112,'SCH C-2.1 B'!$B185)</f>
        <v>369039.35742810293</v>
      </c>
      <c r="E185" s="25">
        <f t="shared" si="43"/>
        <v>1</v>
      </c>
      <c r="F185" s="24">
        <f>SUMIFS('SCH C-2.2 B'!$P$11:$P$112,'SCH C-2.2 B'!$B$11:$B$112,'SCH C-2.1 B'!$B185)</f>
        <v>369039.35742810293</v>
      </c>
      <c r="G185" s="24">
        <f>'SCH D-2 B'!K186</f>
        <v>0</v>
      </c>
      <c r="H185" s="24">
        <f t="shared" si="44"/>
        <v>369039.35742810293</v>
      </c>
      <c r="I185" s="40"/>
    </row>
    <row r="186" spans="1:11" ht="18.95" customHeight="1" x14ac:dyDescent="0.2">
      <c r="A186" s="26">
        <f t="shared" si="45"/>
        <v>110</v>
      </c>
      <c r="C186" s="10" t="s">
        <v>126</v>
      </c>
      <c r="D186" s="36">
        <f>SUM(D160:D162,D175:D185)</f>
        <v>24357044.594753403</v>
      </c>
      <c r="F186" s="36">
        <f t="shared" ref="F186:H186" si="46">SUM(F160:F162,F175:F185)</f>
        <v>24357044.594753403</v>
      </c>
      <c r="G186" s="36">
        <f t="shared" si="46"/>
        <v>0</v>
      </c>
      <c r="H186" s="36">
        <f t="shared" si="46"/>
        <v>24357044.594753403</v>
      </c>
      <c r="I186" s="40"/>
    </row>
    <row r="187" spans="1:11" ht="18.95" customHeight="1" x14ac:dyDescent="0.2">
      <c r="A187" s="26"/>
      <c r="I187" s="40"/>
    </row>
    <row r="188" spans="1:11" ht="18.95" customHeight="1" x14ac:dyDescent="0.2">
      <c r="A188" s="26">
        <f>A186+1</f>
        <v>111</v>
      </c>
      <c r="C188" s="10" t="s">
        <v>128</v>
      </c>
      <c r="D188" s="35">
        <f>SUM(D58,D78,D101,D135,D143,D150,D157,D186)</f>
        <v>208884676.19191504</v>
      </c>
      <c r="F188" s="35">
        <f t="shared" ref="F188:H188" si="47">SUM(F58,F78,F101,F135,F143,F150,F157,F186)</f>
        <v>208884676.19191504</v>
      </c>
      <c r="G188" s="35">
        <f t="shared" si="47"/>
        <v>-128182731.11716166</v>
      </c>
      <c r="H188" s="35">
        <f t="shared" si="47"/>
        <v>80701945.074753374</v>
      </c>
      <c r="I188" s="40"/>
    </row>
    <row r="189" spans="1:11" ht="18.95" customHeight="1" x14ac:dyDescent="0.2">
      <c r="A189" s="26"/>
      <c r="C189" s="10"/>
      <c r="I189" s="40"/>
    </row>
    <row r="190" spans="1:11" ht="18.95" customHeight="1" x14ac:dyDescent="0.2">
      <c r="A190" s="26">
        <f>A188+1</f>
        <v>112</v>
      </c>
      <c r="B190" s="38" t="s">
        <v>129</v>
      </c>
      <c r="C190" s="10" t="s">
        <v>130</v>
      </c>
      <c r="D190" s="24">
        <f>SUMIFS('SCH C-2.2 B'!$P$11:$P$112,'SCH C-2.2 B'!$B$11:$B$112,'SCH C-2.1 B'!$B190)</f>
        <v>37771419.73988986</v>
      </c>
      <c r="E190" s="25">
        <f t="shared" ref="E190:E191" si="48">IF(D190=0,0,F190/D190)</f>
        <v>1</v>
      </c>
      <c r="F190" s="24">
        <f>SUMIFS('SCH C-2.2 B'!$P$11:$P$112,'SCH C-2.2 B'!$B$11:$B$112,'SCH C-2.1 B'!$B190)</f>
        <v>37771419.73988986</v>
      </c>
      <c r="G190" s="24">
        <f>'SCH D-2 B'!K191</f>
        <v>-703162.09868989978</v>
      </c>
      <c r="H190" s="24">
        <f t="shared" ref="H190:H195" si="49">SUM(F190:G190)</f>
        <v>37068257.641199961</v>
      </c>
      <c r="I190" s="40"/>
    </row>
    <row r="191" spans="1:11" ht="18.95" customHeight="1" x14ac:dyDescent="0.2">
      <c r="A191" s="26">
        <f t="shared" si="45"/>
        <v>113</v>
      </c>
      <c r="B191" s="136">
        <v>408.1</v>
      </c>
      <c r="C191" s="10" t="s">
        <v>10</v>
      </c>
      <c r="D191" s="24">
        <f>SUMIFS('SCH C-2.2 B'!$P$11:$P$112,'SCH C-2.2 B'!$B$11:$B$112,'SCH C-2.1 B'!$B191)</f>
        <v>11460298.290934926</v>
      </c>
      <c r="E191" s="25">
        <f t="shared" si="48"/>
        <v>1</v>
      </c>
      <c r="F191" s="24">
        <f>SUMIFS('SCH C-2.2 B'!$P$11:$P$112,'SCH C-2.2 B'!$B$11:$B$112,'SCH C-2.1 B'!$B191)</f>
        <v>11460298.290934926</v>
      </c>
      <c r="G191" s="24">
        <f>'SCH D-2 B'!K192</f>
        <v>-280225.60420393985</v>
      </c>
      <c r="H191" s="24">
        <f t="shared" si="49"/>
        <v>11180072.686730986</v>
      </c>
      <c r="I191" s="40"/>
    </row>
    <row r="192" spans="1:11" ht="18.95" customHeight="1" x14ac:dyDescent="0.2">
      <c r="A192" s="26">
        <f t="shared" si="45"/>
        <v>114</v>
      </c>
      <c r="B192" s="38" t="s">
        <v>131</v>
      </c>
      <c r="C192" s="10" t="s">
        <v>132</v>
      </c>
      <c r="D192" s="24">
        <f>'TaxProvision_Gas B'!C41-D194</f>
        <v>6231610.4293640489</v>
      </c>
      <c r="E192" s="25">
        <v>1</v>
      </c>
      <c r="F192" s="24">
        <f>D192*E192</f>
        <v>6231610.4293640489</v>
      </c>
      <c r="G192" s="24">
        <f>'SCH D-2 B'!K193</f>
        <v>-142570.07510567547</v>
      </c>
      <c r="H192" s="24">
        <f t="shared" si="49"/>
        <v>6089040.3542583734</v>
      </c>
      <c r="I192" s="40"/>
      <c r="K192" s="24"/>
    </row>
    <row r="193" spans="1:11" ht="18.95" customHeight="1" x14ac:dyDescent="0.2">
      <c r="A193" s="26">
        <f t="shared" si="45"/>
        <v>115</v>
      </c>
      <c r="B193" s="38" t="s">
        <v>131</v>
      </c>
      <c r="C193" s="10" t="s">
        <v>133</v>
      </c>
      <c r="D193" s="24">
        <f>'TaxProvision_Gas B'!D41</f>
        <v>1762340.9824578012</v>
      </c>
      <c r="E193" s="25">
        <v>1</v>
      </c>
      <c r="F193" s="24">
        <f>D193*E193</f>
        <v>1762340.9824578012</v>
      </c>
      <c r="G193" s="24">
        <f>'SCH D-2 B'!K194</f>
        <v>-35731.84839741241</v>
      </c>
      <c r="H193" s="24">
        <f t="shared" si="49"/>
        <v>1726609.1340603889</v>
      </c>
      <c r="I193" s="40"/>
      <c r="K193" s="24"/>
    </row>
    <row r="194" spans="1:11" ht="18.95" customHeight="1" x14ac:dyDescent="0.2">
      <c r="A194" s="26">
        <f t="shared" si="45"/>
        <v>116</v>
      </c>
      <c r="B194" s="38">
        <v>411.4</v>
      </c>
      <c r="C194" s="10" t="s">
        <v>136</v>
      </c>
      <c r="D194" s="24">
        <f>'TaxProvision_Gas B'!C36</f>
        <v>-25221.346315095434</v>
      </c>
      <c r="E194" s="25">
        <v>1</v>
      </c>
      <c r="F194" s="24">
        <f>D194*E194</f>
        <v>-25221.346315095434</v>
      </c>
      <c r="G194" s="24">
        <f>'SCH D-2 B'!K195</f>
        <v>0</v>
      </c>
      <c r="H194" s="24">
        <f t="shared" si="49"/>
        <v>-25221.346315095434</v>
      </c>
      <c r="I194" s="40"/>
    </row>
    <row r="195" spans="1:11" ht="18.95" customHeight="1" x14ac:dyDescent="0.2">
      <c r="A195" s="26">
        <f t="shared" si="45"/>
        <v>117</v>
      </c>
      <c r="B195" s="38">
        <v>411.8</v>
      </c>
      <c r="C195" s="10" t="s">
        <v>137</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36"/>
      <c r="C196" s="10"/>
      <c r="I196" s="40"/>
    </row>
    <row r="197" spans="1:11" ht="18.95" customHeight="1" thickBot="1" x14ac:dyDescent="0.25">
      <c r="A197" s="26">
        <f>A195+1</f>
        <v>118</v>
      </c>
      <c r="B197" s="136"/>
      <c r="C197" s="43" t="s">
        <v>47</v>
      </c>
      <c r="D197" s="39">
        <f>SUM(D188:D195)</f>
        <v>266085124.28824657</v>
      </c>
      <c r="F197" s="39">
        <f>SUM(F188:F195)</f>
        <v>266085124.28824657</v>
      </c>
      <c r="G197" s="39">
        <f>SUM(G188:G195)</f>
        <v>-129344420.7435586</v>
      </c>
      <c r="H197" s="39">
        <f>SUM(H188:H195)</f>
        <v>136740703.54468799</v>
      </c>
      <c r="I197" s="40"/>
    </row>
    <row r="198" spans="1:11" ht="18.95" customHeight="1" thickTop="1" x14ac:dyDescent="0.2">
      <c r="B198" s="136"/>
      <c r="C198" s="43"/>
      <c r="I198" s="40"/>
    </row>
    <row r="199" spans="1:11" ht="18.95" customHeight="1" thickBot="1" x14ac:dyDescent="0.25">
      <c r="A199" s="26">
        <f>A197+1</f>
        <v>119</v>
      </c>
      <c r="B199" s="136"/>
      <c r="C199" s="43" t="s">
        <v>48</v>
      </c>
      <c r="D199" s="39">
        <f>D32-D197</f>
        <v>44083631.524326921</v>
      </c>
      <c r="F199" s="39">
        <f>F32-F197</f>
        <v>44083631.524326921</v>
      </c>
      <c r="G199" s="39">
        <f>G32-G197</f>
        <v>-507120.94814582169</v>
      </c>
      <c r="H199" s="39">
        <f>H32-H197</f>
        <v>43576510.576181144</v>
      </c>
      <c r="I199" s="40"/>
    </row>
    <row r="200" spans="1:11" ht="18.95" customHeight="1" thickTop="1" x14ac:dyDescent="0.2">
      <c r="B200" s="136"/>
    </row>
    <row r="201" spans="1:11" ht="18.95" customHeight="1" x14ac:dyDescent="0.2">
      <c r="B201" s="136"/>
      <c r="F201" s="24">
        <f>F199+F194+F193+F192</f>
        <v>52052361.589833677</v>
      </c>
      <c r="G201" s="24">
        <f>'SCH D-2 B'!K200</f>
        <v>-507120.94814582169</v>
      </c>
      <c r="H201" s="24"/>
    </row>
    <row r="202" spans="1:11" ht="18.95" customHeight="1" x14ac:dyDescent="0.2">
      <c r="B202" s="3"/>
      <c r="F202" s="24">
        <f>-'SCH C-2.2 B'!P114</f>
        <v>52052361.589833744</v>
      </c>
      <c r="G202" s="122"/>
    </row>
    <row r="203" spans="1:11" ht="18.95" customHeight="1" x14ac:dyDescent="0.2">
      <c r="B203" s="3"/>
      <c r="G203" s="24"/>
    </row>
    <row r="204" spans="1:11" ht="18.95" customHeight="1" x14ac:dyDescent="0.2">
      <c r="B204" s="3"/>
      <c r="G204" s="122"/>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I1"/>
    <mergeCell ref="A2:I2"/>
    <mergeCell ref="A3:I3"/>
    <mergeCell ref="A4:I4"/>
    <mergeCell ref="A41:I41"/>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topLeftCell="A178" zoomScaleNormal="100" workbookViewId="0">
      <selection activeCell="H26" sqref="H2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24" t="str">
        <f>'Rate Case Constants'!C9</f>
        <v>LOUISVILLE GAS AND ELECTRIC COMPANY</v>
      </c>
      <c r="B1" s="323"/>
      <c r="C1" s="323"/>
      <c r="D1" s="323"/>
      <c r="E1" s="323"/>
      <c r="F1" s="323"/>
      <c r="G1" s="323"/>
      <c r="H1" s="323"/>
      <c r="I1" s="323"/>
    </row>
    <row r="2" spans="1:9"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row>
    <row r="3" spans="1:9" s="16" customFormat="1" ht="20.100000000000001" customHeight="1" x14ac:dyDescent="0.2">
      <c r="A3" s="323" t="s">
        <v>105</v>
      </c>
      <c r="B3" s="323"/>
      <c r="C3" s="323"/>
      <c r="D3" s="323"/>
      <c r="E3" s="323"/>
      <c r="F3" s="323"/>
      <c r="G3" s="323"/>
      <c r="H3" s="323"/>
      <c r="I3" s="323"/>
    </row>
    <row r="4" spans="1:9" s="16" customFormat="1" ht="20.100000000000001" customHeight="1" x14ac:dyDescent="0.2">
      <c r="A4" s="323" t="str">
        <f>'Rate Case Constants'!C22</f>
        <v>FOR THE 12 MONTHS ENDED APRIL 30, 2020</v>
      </c>
      <c r="B4" s="323"/>
      <c r="C4" s="323"/>
      <c r="D4" s="323"/>
      <c r="E4" s="323"/>
      <c r="F4" s="323"/>
      <c r="G4" s="323"/>
      <c r="H4" s="323"/>
      <c r="I4" s="323"/>
    </row>
    <row r="5" spans="1:9" s="16" customFormat="1" ht="20.100000000000001" customHeight="1" x14ac:dyDescent="0.2">
      <c r="A5" s="132"/>
      <c r="B5" s="132"/>
      <c r="C5" s="132"/>
      <c r="D5" s="132"/>
      <c r="E5" s="132"/>
      <c r="F5" s="132"/>
      <c r="G5" s="159"/>
      <c r="H5" s="132"/>
      <c r="I5" s="132"/>
    </row>
    <row r="6" spans="1:9" s="16" customFormat="1" ht="20.100000000000001" customHeight="1" x14ac:dyDescent="0.2">
      <c r="A6" s="18" t="s">
        <v>138</v>
      </c>
      <c r="B6" s="18"/>
      <c r="I6" s="19" t="s">
        <v>104</v>
      </c>
    </row>
    <row r="7" spans="1:9" s="16" customFormat="1" ht="20.100000000000001" customHeight="1" x14ac:dyDescent="0.2">
      <c r="A7" s="16" t="str">
        <f>'Rate Case Constants'!C29</f>
        <v>TYPE OF FILING: __X__ ORIGINAL  _____ UPDATED  _____ REVISED</v>
      </c>
      <c r="I7" s="19" t="s">
        <v>926</v>
      </c>
    </row>
    <row r="8" spans="1:9" s="16" customFormat="1" ht="20.100000000000001" customHeight="1" x14ac:dyDescent="0.2">
      <c r="A8" s="18" t="s">
        <v>95</v>
      </c>
      <c r="B8" s="18"/>
      <c r="F8" s="18"/>
      <c r="G8" s="18"/>
      <c r="H8" s="18"/>
      <c r="I8" s="20" t="str">
        <f>'Rate Case Constants'!C36</f>
        <v>WITNESS:   C. M. GARRETT</v>
      </c>
    </row>
    <row r="9" spans="1:9" s="16" customFormat="1" ht="18.95" customHeight="1" x14ac:dyDescent="0.2"/>
    <row r="10" spans="1:9" ht="57" customHeight="1" x14ac:dyDescent="0.2">
      <c r="A10" s="31" t="s">
        <v>96</v>
      </c>
      <c r="B10" s="31" t="s">
        <v>97</v>
      </c>
      <c r="C10" s="31" t="s">
        <v>101</v>
      </c>
      <c r="D10" s="31" t="s">
        <v>100</v>
      </c>
      <c r="E10" s="31" t="s">
        <v>98</v>
      </c>
      <c r="F10" s="31" t="s">
        <v>102</v>
      </c>
      <c r="G10" s="31" t="s">
        <v>253</v>
      </c>
      <c r="H10" s="31" t="s">
        <v>819</v>
      </c>
      <c r="I10" s="31" t="s">
        <v>103</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c r="F12" s="30" t="s">
        <v>99</v>
      </c>
      <c r="G12" s="30" t="s">
        <v>99</v>
      </c>
      <c r="H12" s="30" t="s">
        <v>99</v>
      </c>
      <c r="I12" s="30" t="s">
        <v>922</v>
      </c>
    </row>
    <row r="13" spans="1:9" ht="18.95" customHeight="1" x14ac:dyDescent="0.2">
      <c r="A13" s="22">
        <v>1</v>
      </c>
      <c r="B13" s="22"/>
      <c r="C13" s="41" t="s">
        <v>72</v>
      </c>
      <c r="D13" s="24"/>
      <c r="E13" s="25"/>
      <c r="F13" s="24"/>
      <c r="G13" s="24"/>
      <c r="H13" s="24"/>
      <c r="I13" s="24"/>
    </row>
    <row r="14" spans="1:9" ht="18.95" customHeight="1" x14ac:dyDescent="0.2">
      <c r="A14" s="26">
        <f>A13+1</f>
        <v>2</v>
      </c>
      <c r="B14" s="27"/>
      <c r="C14" s="34" t="s">
        <v>920</v>
      </c>
      <c r="D14" s="24"/>
      <c r="E14" s="25"/>
      <c r="F14" s="24"/>
      <c r="G14" s="24"/>
      <c r="H14" s="24"/>
      <c r="I14" s="24"/>
    </row>
    <row r="15" spans="1:9" ht="18.95" customHeight="1" x14ac:dyDescent="0.2">
      <c r="A15" s="26">
        <f t="shared" ref="A15:A22" si="0">A14+1</f>
        <v>3</v>
      </c>
      <c r="B15" s="27">
        <v>480</v>
      </c>
      <c r="C15" s="23" t="s">
        <v>109</v>
      </c>
      <c r="D15" s="24">
        <f>SUMIFS('SCH C-2.2 F'!$P$11:$P$112,'SCH C-2.2 F'!$B$11:$B$112,'SCH C-2.1 F'!$B15)*-1</f>
        <v>217969030.6920003</v>
      </c>
      <c r="E15" s="25">
        <f>IF(D15=0,1,F15/D15)</f>
        <v>1</v>
      </c>
      <c r="F15" s="24">
        <f>SUMIFS('SCH C-2.2 F'!$P$11:$P$112,'SCH C-2.2 F'!$B$11:$B$112,'SCH C-2.1 F'!$B15)*-1</f>
        <v>217969030.6920003</v>
      </c>
      <c r="G15" s="24">
        <f>'SCH D-2 F'!K16</f>
        <v>-89088730.755549133</v>
      </c>
      <c r="H15" s="24">
        <f>SUM(F15:G15)</f>
        <v>128880299.93645117</v>
      </c>
      <c r="I15" s="40"/>
    </row>
    <row r="16" spans="1:9" ht="18.95" customHeight="1" x14ac:dyDescent="0.2">
      <c r="A16" s="26">
        <f t="shared" si="0"/>
        <v>4</v>
      </c>
      <c r="B16" s="27">
        <v>481.1</v>
      </c>
      <c r="C16" s="23" t="s">
        <v>110</v>
      </c>
      <c r="D16" s="24">
        <f>SUMIFS('SCH C-2.2 F'!$P$11:$P$112,'SCH C-2.2 F'!$B$11:$B$112,'SCH C-2.1 F'!$B16)*-1</f>
        <v>81381787.851859123</v>
      </c>
      <c r="E16" s="25">
        <f t="shared" ref="E16:E18" si="1">IF(D16=0,1,F16/D16)</f>
        <v>1</v>
      </c>
      <c r="F16" s="24">
        <f>SUMIFS('SCH C-2.2 F'!$P$11:$P$112,'SCH C-2.2 F'!$B$11:$B$112,'SCH C-2.1 F'!$B16)*-1</f>
        <v>81381787.851859123</v>
      </c>
      <c r="G16" s="24">
        <f>'SCH D-2 F'!K17</f>
        <v>-39659341.676816151</v>
      </c>
      <c r="H16" s="24">
        <f t="shared" ref="H16:H18" si="2">SUM(F16:G16)</f>
        <v>41722446.175042972</v>
      </c>
      <c r="I16" s="40"/>
    </row>
    <row r="17" spans="1:9" ht="18.95" customHeight="1" x14ac:dyDescent="0.2">
      <c r="A17" s="26">
        <f t="shared" si="0"/>
        <v>5</v>
      </c>
      <c r="B17" s="27">
        <v>481.2</v>
      </c>
      <c r="C17" s="23" t="s">
        <v>111</v>
      </c>
      <c r="D17" s="24">
        <f>SUMIFS('SCH C-2.2 F'!$P$11:$P$112,'SCH C-2.2 F'!$B$11:$B$112,'SCH C-2.1 F'!$B17)*-1</f>
        <v>10504546.457663292</v>
      </c>
      <c r="E17" s="25">
        <f t="shared" si="1"/>
        <v>1</v>
      </c>
      <c r="F17" s="24">
        <f>SUMIFS('SCH C-2.2 F'!$P$11:$P$112,'SCH C-2.2 F'!$B$11:$B$112,'SCH C-2.1 F'!$B17)*-1</f>
        <v>10504546.457663292</v>
      </c>
      <c r="G17" s="24">
        <f>'SCH D-2 F'!K18</f>
        <v>-6082344.1018111454</v>
      </c>
      <c r="H17" s="24">
        <f t="shared" si="2"/>
        <v>4422202.3558521466</v>
      </c>
      <c r="I17" s="40"/>
    </row>
    <row r="18" spans="1:9" ht="18.95" customHeight="1" x14ac:dyDescent="0.2">
      <c r="A18" s="26">
        <f>A17+1</f>
        <v>6</v>
      </c>
      <c r="B18" s="26">
        <v>482</v>
      </c>
      <c r="C18" s="10" t="s">
        <v>112</v>
      </c>
      <c r="D18" s="35">
        <f>SUMIFS('SCH C-2.2 F'!$P$11:$P$112,'SCH C-2.2 F'!$B$11:$B$112,'SCH C-2.1 F'!$B18)*-1</f>
        <v>9608595.4172116891</v>
      </c>
      <c r="E18" s="25">
        <f t="shared" si="1"/>
        <v>1</v>
      </c>
      <c r="F18" s="35">
        <f>SUMIFS('SCH C-2.2 F'!$P$11:$P$112,'SCH C-2.2 F'!$B$11:$B$112,'SCH C-2.1 F'!$B18)*-1</f>
        <v>9608595.4172116891</v>
      </c>
      <c r="G18" s="35">
        <f>'SCH D-2 F'!K19</f>
        <v>-5201893.1305682026</v>
      </c>
      <c r="H18" s="35">
        <f t="shared" si="2"/>
        <v>4406702.2866434865</v>
      </c>
      <c r="I18" s="40"/>
    </row>
    <row r="19" spans="1:9" ht="18.95" customHeight="1" x14ac:dyDescent="0.2">
      <c r="A19" s="26">
        <f t="shared" si="0"/>
        <v>7</v>
      </c>
      <c r="B19" s="26"/>
      <c r="C19" s="23" t="s">
        <v>113</v>
      </c>
      <c r="D19" s="24">
        <f>SUM(D15:D18)</f>
        <v>319463960.41873443</v>
      </c>
      <c r="F19" s="24">
        <f>SUM(F15:F18)</f>
        <v>319463960.41873443</v>
      </c>
      <c r="G19" s="24">
        <f>SUM(G15:G18)</f>
        <v>-140032309.66474465</v>
      </c>
      <c r="H19" s="24">
        <f>SUM(H15:H18)</f>
        <v>179431650.75398976</v>
      </c>
    </row>
    <row r="20" spans="1:9" ht="18.95" customHeight="1" x14ac:dyDescent="0.2">
      <c r="A20" s="26">
        <f t="shared" si="0"/>
        <v>8</v>
      </c>
      <c r="B20" s="26" t="s">
        <v>918</v>
      </c>
      <c r="C20" s="23" t="s">
        <v>114</v>
      </c>
      <c r="D20" s="24">
        <f>SUMIFS('SCH C-2.2 F'!$P$11:$P$112,'SCH C-2.2 F'!$B$11:$B$112,'SCH C-2.1 F'!$B20)*-1</f>
        <v>3766299.7771655452</v>
      </c>
      <c r="E20" s="25">
        <f t="shared" ref="E20" si="3">IF(D20=0,0,F20/D20)</f>
        <v>1</v>
      </c>
      <c r="F20" s="24">
        <f>SUMIFS('SCH C-2.2 F'!$P$11:$P$112,'SCH C-2.2 F'!$B$11:$B$112,'SCH C-2.1 F'!$B20)*-1</f>
        <v>3766299.7771655452</v>
      </c>
      <c r="G20" s="24">
        <f>'SCH D-2 F'!K21</f>
        <v>-1470692.361485549</v>
      </c>
      <c r="H20" s="24">
        <f t="shared" ref="H20:H21" si="4">SUM(F20:G20)</f>
        <v>2295607.4156799959</v>
      </c>
      <c r="I20" s="40"/>
    </row>
    <row r="21" spans="1:9" ht="18.95" customHeight="1" x14ac:dyDescent="0.2">
      <c r="A21" s="26">
        <f t="shared" si="0"/>
        <v>9</v>
      </c>
      <c r="B21" s="27">
        <v>496</v>
      </c>
      <c r="C21" s="23" t="s">
        <v>115</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919</v>
      </c>
      <c r="D22" s="36">
        <f>SUM(D19:D21)</f>
        <v>323230260.19589996</v>
      </c>
      <c r="F22" s="36">
        <f>SUM(F19:F21)</f>
        <v>323230260.19589996</v>
      </c>
      <c r="G22" s="36">
        <f>SUM(G19:G21)</f>
        <v>-141503002.02623019</v>
      </c>
      <c r="H22" s="36">
        <f>SUM(H19:H21)</f>
        <v>181727258.16966975</v>
      </c>
    </row>
    <row r="23" spans="1:9" ht="18.95" customHeight="1" x14ac:dyDescent="0.2"/>
    <row r="24" spans="1:9" ht="18.95" customHeight="1" x14ac:dyDescent="0.2">
      <c r="A24" s="26">
        <f>A22+1</f>
        <v>11</v>
      </c>
      <c r="B24" s="26"/>
      <c r="C24" s="34" t="s">
        <v>116</v>
      </c>
    </row>
    <row r="25" spans="1:9" ht="18.95" customHeight="1" x14ac:dyDescent="0.2">
      <c r="A25" s="26">
        <f>A24+1</f>
        <v>12</v>
      </c>
      <c r="B25" s="26">
        <v>487</v>
      </c>
      <c r="C25" s="23" t="s">
        <v>13</v>
      </c>
      <c r="D25" s="24">
        <f>SUMIFS('SCH C-2.2 F'!$P$11:$P$112,'SCH C-2.2 F'!$B$11:$B$112,'SCH C-2.1 F'!$B25)*-1</f>
        <v>1065948.9200000004</v>
      </c>
      <c r="E25" s="25">
        <f t="shared" ref="E25:E28" si="5">IF(D25=0,0,F25/D25)</f>
        <v>1</v>
      </c>
      <c r="F25" s="24">
        <f>SUMIFS('SCH C-2.2 F'!$P$11:$P$112,'SCH C-2.2 F'!$B$11:$B$112,'SCH C-2.1 F'!$B25)*-1</f>
        <v>1065948.9200000004</v>
      </c>
      <c r="G25" s="24">
        <f>'SCH D-2 F'!K26</f>
        <v>0</v>
      </c>
      <c r="H25" s="24">
        <f t="shared" ref="H25:H28" si="6">SUM(F25:G25)</f>
        <v>1065948.9200000004</v>
      </c>
      <c r="I25" s="40"/>
    </row>
    <row r="26" spans="1:9" ht="18.95" customHeight="1" x14ac:dyDescent="0.2">
      <c r="A26" s="26">
        <f t="shared" ref="A26:A29" si="7">A25+1</f>
        <v>13</v>
      </c>
      <c r="B26" s="26">
        <v>488</v>
      </c>
      <c r="C26" s="10" t="s">
        <v>852</v>
      </c>
      <c r="D26" s="24">
        <f>SUMIFS('SCH C-2.2 F'!$P$11:$P$112,'SCH C-2.2 F'!$B$11:$B$112,'SCH C-2.1 F'!$B26)*-1</f>
        <v>90991.79333333332</v>
      </c>
      <c r="E26" s="25">
        <f t="shared" si="5"/>
        <v>1</v>
      </c>
      <c r="F26" s="24">
        <f>SUMIFS('SCH C-2.2 F'!$P$11:$P$112,'SCH C-2.2 F'!$B$11:$B$112,'SCH C-2.1 F'!$B26)*-1</f>
        <v>90991.79333333332</v>
      </c>
      <c r="G26" s="24">
        <f>'SCH D-2 F'!K27</f>
        <v>0</v>
      </c>
      <c r="H26" s="24">
        <f t="shared" si="6"/>
        <v>90991.79333333332</v>
      </c>
      <c r="I26" s="40"/>
    </row>
    <row r="27" spans="1:9" ht="18.95" customHeight="1" x14ac:dyDescent="0.2">
      <c r="A27" s="26">
        <f t="shared" si="7"/>
        <v>14</v>
      </c>
      <c r="B27" s="26" t="s">
        <v>824</v>
      </c>
      <c r="C27" s="4" t="s">
        <v>825</v>
      </c>
      <c r="D27" s="24">
        <f>SUMIFS('SCH C-2.2 F'!$P$11:$P$112,'SCH C-2.2 F'!$B$11:$B$112,'SCH C-2.1 F'!$B27)*-1</f>
        <v>7412813.3431763435</v>
      </c>
      <c r="E27" s="25">
        <f t="shared" si="5"/>
        <v>1</v>
      </c>
      <c r="F27" s="24">
        <f>SUMIFS('SCH C-2.2 F'!$P$11:$P$112,'SCH C-2.2 F'!$B$11:$B$112,'SCH C-2.1 F'!$B27)*-1</f>
        <v>7412813.3431763435</v>
      </c>
      <c r="G27" s="24">
        <f>'SCH D-2 F'!K28</f>
        <v>-123297.64762757631</v>
      </c>
      <c r="H27" s="24">
        <f t="shared" si="6"/>
        <v>7289515.6955487672</v>
      </c>
      <c r="I27" s="40"/>
    </row>
    <row r="28" spans="1:9" ht="18.95" customHeight="1" x14ac:dyDescent="0.2">
      <c r="A28" s="26">
        <f t="shared" si="7"/>
        <v>15</v>
      </c>
      <c r="B28" s="26">
        <v>493</v>
      </c>
      <c r="C28" s="4" t="s">
        <v>826</v>
      </c>
      <c r="D28" s="24">
        <f>SUMIFS('SCH C-2.2 F'!$P$11:$P$112,'SCH C-2.2 F'!$B$11:$B$112,'SCH C-2.1 F'!$B28)*-1</f>
        <v>374342.38666666631</v>
      </c>
      <c r="E28" s="25">
        <f t="shared" si="5"/>
        <v>1</v>
      </c>
      <c r="F28" s="24">
        <f>SUMIFS('SCH C-2.2 F'!$P$11:$P$112,'SCH C-2.2 F'!$B$11:$B$112,'SCH C-2.1 F'!$B28)*-1</f>
        <v>374342.38666666631</v>
      </c>
      <c r="G28" s="24">
        <f>'SCH D-2 F'!K29</f>
        <v>0</v>
      </c>
      <c r="H28" s="24">
        <f t="shared" si="6"/>
        <v>374342.38666666631</v>
      </c>
      <c r="I28" s="40"/>
    </row>
    <row r="29" spans="1:9" ht="18.95" customHeight="1" x14ac:dyDescent="0.2">
      <c r="A29" s="26">
        <f t="shared" si="7"/>
        <v>16</v>
      </c>
      <c r="B29" s="26">
        <v>495</v>
      </c>
      <c r="C29" s="4" t="s">
        <v>827</v>
      </c>
      <c r="D29" s="35">
        <f>SUMIFS('SCH C-2.2 F'!$P$11:$P$112,'SCH C-2.2 F'!$B$11:$B$112,'SCH C-2.1 F'!$B29)*-1</f>
        <v>325.85000000000042</v>
      </c>
      <c r="E29" s="25">
        <f t="shared" ref="E29" si="8">IF(D29=0,0,F29/D29)</f>
        <v>1</v>
      </c>
      <c r="F29" s="35">
        <f>SUMIFS('SCH C-2.2 F'!$P$11:$P$112,'SCH C-2.2 F'!$B$11:$B$112,'SCH C-2.1 F'!$B29)*-1</f>
        <v>325.85000000000042</v>
      </c>
      <c r="G29" s="35">
        <f>'SCH D-2 F'!K30</f>
        <v>0</v>
      </c>
      <c r="H29" s="35">
        <f t="shared" ref="H29" si="9">SUM(F29:G29)</f>
        <v>325.85000000000042</v>
      </c>
      <c r="I29" s="40"/>
    </row>
    <row r="30" spans="1:9" ht="18.95" customHeight="1" x14ac:dyDescent="0.2">
      <c r="A30" s="26">
        <f>A29+1</f>
        <v>17</v>
      </c>
      <c r="B30" s="26"/>
      <c r="C30" s="23" t="s">
        <v>134</v>
      </c>
      <c r="D30" s="36">
        <f>SUM(D25:D29)</f>
        <v>8944422.2931763437</v>
      </c>
      <c r="F30" s="36">
        <f t="shared" ref="F30:H30" si="10">SUM(F25:F29)</f>
        <v>8944422.2931763437</v>
      </c>
      <c r="G30" s="36">
        <f t="shared" si="10"/>
        <v>-123297.64762757631</v>
      </c>
      <c r="H30" s="36">
        <f t="shared" si="10"/>
        <v>8821124.6455487665</v>
      </c>
    </row>
    <row r="31" spans="1:9" ht="18.95" customHeight="1" x14ac:dyDescent="0.2">
      <c r="A31" s="26"/>
      <c r="B31" s="26"/>
      <c r="C31" s="23"/>
    </row>
    <row r="32" spans="1:9" ht="18.95" customHeight="1" x14ac:dyDescent="0.2">
      <c r="A32" s="26">
        <f>A30+1</f>
        <v>18</v>
      </c>
      <c r="B32" s="26"/>
      <c r="C32" s="42" t="s">
        <v>76</v>
      </c>
      <c r="D32" s="35">
        <f>D22+D30</f>
        <v>332174682.48907632</v>
      </c>
      <c r="F32" s="35">
        <f>F22+F30</f>
        <v>332174682.48907632</v>
      </c>
      <c r="G32" s="35">
        <f>G22+G30</f>
        <v>-141626299.67385775</v>
      </c>
      <c r="H32" s="35">
        <f>H22+H30</f>
        <v>190548382.81521851</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7" si="11">A35+1</f>
        <v>21</v>
      </c>
      <c r="B36" s="26"/>
      <c r="C36" s="34" t="s">
        <v>924</v>
      </c>
    </row>
    <row r="37" spans="1:9" ht="18.95" customHeight="1" x14ac:dyDescent="0.2">
      <c r="A37" s="26">
        <f t="shared" si="11"/>
        <v>22</v>
      </c>
      <c r="B37" s="38" t="s">
        <v>828</v>
      </c>
      <c r="C37" s="4" t="s">
        <v>853</v>
      </c>
      <c r="D37" s="24">
        <f>SUMIFS('SCH C-2.2 F'!$P$11:$P$112,'SCH C-2.2 F'!$B$11:$B$112,'SCH C-2.1 F'!$B37)</f>
        <v>124395376.68086249</v>
      </c>
      <c r="E37" s="25">
        <f t="shared" ref="E37" si="12">IF(D37=0,0,F37/D37)</f>
        <v>1</v>
      </c>
      <c r="F37" s="24">
        <f>SUMIFS('SCH C-2.2 F'!$P$11:$P$112,'SCH C-2.2 F'!$B$11:$B$112,'SCH C-2.1 F'!$B37)</f>
        <v>124395376.68086249</v>
      </c>
      <c r="G37" s="24">
        <f>'SCH D-2 F'!K38</f>
        <v>-124395376.68086247</v>
      </c>
      <c r="H37" s="24">
        <f t="shared" ref="H37:H57" si="13">SUM(F37:G37)</f>
        <v>0</v>
      </c>
      <c r="I37" s="40"/>
    </row>
    <row r="38" spans="1:9" ht="18.95" customHeight="1" x14ac:dyDescent="0.2">
      <c r="A38" s="26">
        <f t="shared" si="11"/>
        <v>23</v>
      </c>
      <c r="B38" s="133" t="s">
        <v>829</v>
      </c>
      <c r="C38" s="4" t="s">
        <v>854</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33" t="s">
        <v>830</v>
      </c>
      <c r="C39" s="4" t="s">
        <v>855</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33" t="s">
        <v>831</v>
      </c>
      <c r="C40" s="4" t="s">
        <v>856</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23" t="str">
        <f>$A$1</f>
        <v>LOUISVILLE GAS AND ELECTRIC COMPANY</v>
      </c>
      <c r="B41" s="323"/>
      <c r="C41" s="323"/>
      <c r="D41" s="323"/>
      <c r="E41" s="323"/>
      <c r="F41" s="323"/>
      <c r="G41" s="323"/>
      <c r="H41" s="323"/>
      <c r="I41" s="323"/>
    </row>
    <row r="42" spans="1:9" s="16" customFormat="1" ht="20.100000000000001" customHeight="1" x14ac:dyDescent="0.2">
      <c r="A42" s="323" t="str">
        <f>$A$2</f>
        <v>CASE NO. 2018-00295 - GAS OPERATIONS - RESPONSE TO PSC 2-75 (SLIPPAGE FACTOR 97.153%)</v>
      </c>
      <c r="B42" s="323"/>
      <c r="C42" s="323"/>
      <c r="D42" s="323"/>
      <c r="E42" s="323"/>
      <c r="F42" s="323"/>
      <c r="G42" s="323"/>
      <c r="H42" s="323"/>
      <c r="I42" s="323"/>
    </row>
    <row r="43" spans="1:9" s="16" customFormat="1" ht="20.100000000000001" customHeight="1" x14ac:dyDescent="0.2">
      <c r="A43" s="323" t="s">
        <v>105</v>
      </c>
      <c r="B43" s="323"/>
      <c r="C43" s="323"/>
      <c r="D43" s="323"/>
      <c r="E43" s="323"/>
      <c r="F43" s="323"/>
      <c r="G43" s="323"/>
      <c r="H43" s="323"/>
      <c r="I43" s="323"/>
    </row>
    <row r="44" spans="1:9" s="16" customFormat="1" ht="20.100000000000001" customHeight="1" x14ac:dyDescent="0.2">
      <c r="A44" s="323" t="str">
        <f>$A$4</f>
        <v>FOR THE 12 MONTHS ENDED APRIL 30, 2020</v>
      </c>
      <c r="B44" s="323"/>
      <c r="C44" s="323"/>
      <c r="D44" s="323"/>
      <c r="E44" s="323"/>
      <c r="F44" s="323"/>
      <c r="G44" s="323"/>
      <c r="H44" s="323"/>
      <c r="I44" s="323"/>
    </row>
    <row r="45" spans="1:9" s="16" customFormat="1" ht="20.100000000000001" customHeight="1" x14ac:dyDescent="0.2">
      <c r="A45" s="132"/>
      <c r="B45" s="132"/>
      <c r="C45" s="132"/>
      <c r="D45" s="132"/>
      <c r="E45" s="132"/>
      <c r="F45" s="132"/>
      <c r="G45" s="159"/>
      <c r="H45" s="132"/>
      <c r="I45" s="132"/>
    </row>
    <row r="46" spans="1:9" s="16" customFormat="1" ht="20.100000000000001" customHeight="1" x14ac:dyDescent="0.2">
      <c r="A46" s="18" t="str">
        <f>$A$6</f>
        <v>DATA:____BASE  PERIOD__X__FORECASTED  PERIOD</v>
      </c>
      <c r="B46" s="18"/>
      <c r="I46" s="19" t="s">
        <v>104</v>
      </c>
    </row>
    <row r="47" spans="1:9" s="16" customFormat="1" ht="20.100000000000001" customHeight="1" x14ac:dyDescent="0.2">
      <c r="A47" s="16" t="str">
        <f>$A$7</f>
        <v>TYPE OF FILING: __X__ ORIGINAL  _____ UPDATED  _____ REVISED</v>
      </c>
      <c r="I47" s="19" t="s">
        <v>946</v>
      </c>
    </row>
    <row r="48" spans="1:9" s="16" customFormat="1" ht="20.100000000000001" customHeight="1" x14ac:dyDescent="0.2">
      <c r="A48" s="18" t="s">
        <v>95</v>
      </c>
      <c r="B48" s="18"/>
      <c r="F48" s="18"/>
      <c r="G48" s="18"/>
      <c r="H48" s="18"/>
      <c r="I48" s="20" t="str">
        <f>$I$8</f>
        <v>WITNESS:   C. M. GARRETT</v>
      </c>
    </row>
    <row r="49" spans="1:9" s="16" customFormat="1" ht="20.100000000000001" customHeight="1" x14ac:dyDescent="0.2"/>
    <row r="50" spans="1:9" ht="58.5" customHeight="1" x14ac:dyDescent="0.2">
      <c r="A50" s="31" t="s">
        <v>96</v>
      </c>
      <c r="B50" s="31" t="s">
        <v>97</v>
      </c>
      <c r="C50" s="32" t="s">
        <v>101</v>
      </c>
      <c r="D50" s="31" t="s">
        <v>100</v>
      </c>
      <c r="E50" s="31" t="s">
        <v>98</v>
      </c>
      <c r="F50" s="31" t="s">
        <v>102</v>
      </c>
      <c r="G50" s="31" t="s">
        <v>253</v>
      </c>
      <c r="H50" s="31" t="s">
        <v>819</v>
      </c>
      <c r="I50" s="31" t="s">
        <v>103</v>
      </c>
    </row>
    <row r="51" spans="1:9" ht="18.95" customHeight="1" x14ac:dyDescent="0.2">
      <c r="A51" s="27"/>
      <c r="B51" s="27"/>
      <c r="C51" s="23"/>
      <c r="D51" s="33" t="s">
        <v>69</v>
      </c>
      <c r="E51" s="33" t="s">
        <v>70</v>
      </c>
      <c r="F51" s="33" t="s">
        <v>106</v>
      </c>
      <c r="G51" s="33" t="s">
        <v>107</v>
      </c>
      <c r="H51" s="33" t="s">
        <v>233</v>
      </c>
      <c r="I51" s="33" t="s">
        <v>71</v>
      </c>
    </row>
    <row r="52" spans="1:9" ht="23.1" customHeight="1" x14ac:dyDescent="0.2">
      <c r="A52" s="22"/>
      <c r="B52" s="22"/>
      <c r="C52" s="29"/>
      <c r="D52" s="30" t="s">
        <v>99</v>
      </c>
      <c r="E52" s="30"/>
      <c r="F52" s="30" t="s">
        <v>99</v>
      </c>
      <c r="G52" s="30" t="s">
        <v>99</v>
      </c>
      <c r="H52" s="30" t="s">
        <v>99</v>
      </c>
      <c r="I52" s="30" t="str">
        <f>$I$12</f>
        <v>ALL GAS 100%</v>
      </c>
    </row>
    <row r="53" spans="1:9" ht="18.95" customHeight="1" x14ac:dyDescent="0.2">
      <c r="A53" s="26">
        <f>A40+1</f>
        <v>26</v>
      </c>
      <c r="B53" s="133" t="s">
        <v>832</v>
      </c>
      <c r="C53" s="4" t="s">
        <v>857</v>
      </c>
      <c r="D53" s="24">
        <f>SUMIFS('SCH C-2.2 F'!$P$11:$P$112,'SCH C-2.2 F'!$B$11:$B$112,'SCH C-2.1 F'!$B53)</f>
        <v>913077</v>
      </c>
      <c r="E53" s="25">
        <f t="shared" ref="E53:E55" si="15">IF(D53=0,0,F53/D53)</f>
        <v>1</v>
      </c>
      <c r="F53" s="24">
        <f>SUMIFS('SCH C-2.2 F'!$P$11:$P$112,'SCH C-2.2 F'!$B$11:$B$112,'SCH C-2.1 F'!$B53)</f>
        <v>913077</v>
      </c>
      <c r="G53" s="24">
        <f>'SCH D-2 F'!K54</f>
        <v>0</v>
      </c>
      <c r="H53" s="24">
        <f t="shared" si="13"/>
        <v>913077</v>
      </c>
      <c r="I53" s="40"/>
    </row>
    <row r="54" spans="1:9" ht="18.95" customHeight="1" x14ac:dyDescent="0.2">
      <c r="A54" s="26">
        <f t="shared" si="11"/>
        <v>27</v>
      </c>
      <c r="B54" s="133" t="s">
        <v>833</v>
      </c>
      <c r="C54" s="4" t="s">
        <v>858</v>
      </c>
      <c r="D54" s="24">
        <f>SUMIFS('SCH C-2.2 F'!$P$11:$P$112,'SCH C-2.2 F'!$B$11:$B$112,'SCH C-2.1 F'!$B54)</f>
        <v>-1235161.2682203846</v>
      </c>
      <c r="E54" s="25">
        <f t="shared" si="15"/>
        <v>1</v>
      </c>
      <c r="F54" s="24">
        <f>SUMIFS('SCH C-2.2 F'!$P$11:$P$112,'SCH C-2.2 F'!$B$11:$B$112,'SCH C-2.1 F'!$B54)</f>
        <v>-1235161.2682203846</v>
      </c>
      <c r="G54" s="24">
        <f>'SCH D-2 F'!K55</f>
        <v>1235161.2682203841</v>
      </c>
      <c r="H54" s="24">
        <f t="shared" si="13"/>
        <v>0</v>
      </c>
      <c r="I54" s="40"/>
    </row>
    <row r="55" spans="1:9" ht="18.95" customHeight="1" x14ac:dyDescent="0.2">
      <c r="A55" s="26">
        <f t="shared" si="11"/>
        <v>28</v>
      </c>
      <c r="B55" s="133">
        <v>810</v>
      </c>
      <c r="C55" s="4" t="s">
        <v>859</v>
      </c>
      <c r="D55" s="24">
        <f>SUMIFS('SCH C-2.2 F'!$P$11:$P$112,'SCH C-2.2 F'!$B$11:$B$112,'SCH C-2.1 F'!$B55)</f>
        <v>-582000</v>
      </c>
      <c r="E55" s="25">
        <f t="shared" si="15"/>
        <v>1</v>
      </c>
      <c r="F55" s="24">
        <f>SUMIFS('SCH C-2.2 F'!$P$11:$P$112,'SCH C-2.2 F'!$B$11:$B$112,'SCH C-2.1 F'!$B55)</f>
        <v>-582000</v>
      </c>
      <c r="G55" s="24">
        <f>'SCH D-2 F'!K56</f>
        <v>0</v>
      </c>
      <c r="H55" s="24">
        <f t="shared" si="13"/>
        <v>-582000</v>
      </c>
      <c r="I55" s="40"/>
    </row>
    <row r="56" spans="1:9" ht="18.95" customHeight="1" x14ac:dyDescent="0.2">
      <c r="A56" s="26">
        <f t="shared" si="11"/>
        <v>29</v>
      </c>
      <c r="B56" s="133" t="s">
        <v>834</v>
      </c>
      <c r="C56" s="4" t="s">
        <v>860</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33">
        <v>813</v>
      </c>
      <c r="C57" s="4" t="s">
        <v>861</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33"/>
      <c r="C58" s="2" t="s">
        <v>925</v>
      </c>
      <c r="D58" s="36">
        <f>SUM(D37:D40,D53:D57)</f>
        <v>123491292.41264211</v>
      </c>
      <c r="F58" s="36">
        <f t="shared" ref="F58:G58" si="17">SUM(F37:F40,F53:F57)</f>
        <v>123491292.41264211</v>
      </c>
      <c r="G58" s="36">
        <f t="shared" si="17"/>
        <v>-123160215.41264209</v>
      </c>
      <c r="H58" s="36">
        <f>SUM(H37:H40,H53:H57)</f>
        <v>331077</v>
      </c>
      <c r="I58" s="40"/>
    </row>
    <row r="59" spans="1:9" ht="18.95" customHeight="1" x14ac:dyDescent="0.2">
      <c r="B59" s="133"/>
      <c r="C59" s="2"/>
      <c r="I59" s="40"/>
    </row>
    <row r="60" spans="1:9" ht="18.95" customHeight="1" x14ac:dyDescent="0.2">
      <c r="A60" s="26">
        <f>A58+1</f>
        <v>32</v>
      </c>
      <c r="B60" s="133"/>
      <c r="C60" s="37" t="s">
        <v>921</v>
      </c>
    </row>
    <row r="61" spans="1:9" ht="18.95" customHeight="1" x14ac:dyDescent="0.2">
      <c r="A61" s="26">
        <f>A60+1</f>
        <v>33</v>
      </c>
      <c r="B61" s="133" t="s">
        <v>863</v>
      </c>
      <c r="C61" s="4" t="s">
        <v>889</v>
      </c>
      <c r="D61" s="24">
        <f>SUMIFS('SCH C-2.2 F'!$P$11:$P$112,'SCH C-2.2 F'!$B$11:$B$112,'SCH C-2.1 F'!$B61)</f>
        <v>1103959</v>
      </c>
      <c r="E61" s="25">
        <f t="shared" ref="E61:E77" si="18">IF(D61=0,0,F61/D61)</f>
        <v>1</v>
      </c>
      <c r="F61" s="24">
        <f>SUMIFS('SCH C-2.2 F'!$P$11:$P$112,'SCH C-2.2 F'!$B$11:$B$112,'SCH C-2.1 F'!$B61)</f>
        <v>1103959</v>
      </c>
      <c r="G61" s="24">
        <f>'SCH D-2 F'!K62</f>
        <v>0</v>
      </c>
      <c r="H61" s="24">
        <f t="shared" ref="H61:H77" si="19">SUM(F61:G61)</f>
        <v>1103959</v>
      </c>
      <c r="I61" s="40"/>
    </row>
    <row r="62" spans="1:9" ht="18.95" customHeight="1" x14ac:dyDescent="0.2">
      <c r="A62" s="26">
        <f t="shared" ref="A62:A101" si="20">A61+1</f>
        <v>34</v>
      </c>
      <c r="B62" s="133" t="s">
        <v>864</v>
      </c>
      <c r="C62" s="4" t="s">
        <v>820</v>
      </c>
      <c r="D62" s="24">
        <f>SUMIFS('SCH C-2.2 F'!$P$11:$P$112,'SCH C-2.2 F'!$B$11:$B$112,'SCH C-2.1 F'!$B62)</f>
        <v>102155</v>
      </c>
      <c r="E62" s="25">
        <f t="shared" si="18"/>
        <v>1</v>
      </c>
      <c r="F62" s="24">
        <f>SUMIFS('SCH C-2.2 F'!$P$11:$P$112,'SCH C-2.2 F'!$B$11:$B$112,'SCH C-2.1 F'!$B62)</f>
        <v>102155</v>
      </c>
      <c r="G62" s="24">
        <f>'SCH D-2 F'!K63</f>
        <v>0</v>
      </c>
      <c r="H62" s="24">
        <f t="shared" si="19"/>
        <v>102155</v>
      </c>
      <c r="I62" s="40"/>
    </row>
    <row r="63" spans="1:9" ht="18.95" customHeight="1" x14ac:dyDescent="0.2">
      <c r="A63" s="26">
        <f t="shared" si="20"/>
        <v>35</v>
      </c>
      <c r="B63" s="133" t="s">
        <v>865</v>
      </c>
      <c r="C63" s="4" t="s">
        <v>821</v>
      </c>
      <c r="D63" s="24">
        <f>SUMIFS('SCH C-2.2 F'!$P$11:$P$112,'SCH C-2.2 F'!$B$11:$B$112,'SCH C-2.1 F'!$B63)</f>
        <v>563450</v>
      </c>
      <c r="E63" s="25">
        <f t="shared" si="18"/>
        <v>1</v>
      </c>
      <c r="F63" s="24">
        <f>SUMIFS('SCH C-2.2 F'!$P$11:$P$112,'SCH C-2.2 F'!$B$11:$B$112,'SCH C-2.1 F'!$B63)</f>
        <v>563450</v>
      </c>
      <c r="G63" s="24">
        <f>'SCH D-2 F'!K64</f>
        <v>0</v>
      </c>
      <c r="H63" s="24">
        <f t="shared" si="19"/>
        <v>563450</v>
      </c>
      <c r="I63" s="40"/>
    </row>
    <row r="64" spans="1:9" ht="18.95" customHeight="1" x14ac:dyDescent="0.2">
      <c r="A64" s="26">
        <f t="shared" si="20"/>
        <v>36</v>
      </c>
      <c r="B64" s="133" t="s">
        <v>866</v>
      </c>
      <c r="C64" s="4" t="s">
        <v>885</v>
      </c>
      <c r="D64" s="24">
        <f>SUMIFS('SCH C-2.2 F'!$P$11:$P$112,'SCH C-2.2 F'!$B$11:$B$112,'SCH C-2.1 F'!$B64)</f>
        <v>2155843</v>
      </c>
      <c r="E64" s="25">
        <f t="shared" si="18"/>
        <v>1</v>
      </c>
      <c r="F64" s="24">
        <f>SUMIFS('SCH C-2.2 F'!$P$11:$P$112,'SCH C-2.2 F'!$B$11:$B$112,'SCH C-2.1 F'!$B64)</f>
        <v>2155843</v>
      </c>
      <c r="G64" s="24">
        <f>'SCH D-2 F'!K65</f>
        <v>0</v>
      </c>
      <c r="H64" s="24">
        <f t="shared" si="19"/>
        <v>2155843</v>
      </c>
      <c r="I64" s="40"/>
    </row>
    <row r="65" spans="1:9" ht="18.95" customHeight="1" x14ac:dyDescent="0.2">
      <c r="A65" s="26">
        <f t="shared" si="20"/>
        <v>37</v>
      </c>
      <c r="B65" s="133" t="s">
        <v>867</v>
      </c>
      <c r="C65" s="4" t="s">
        <v>886</v>
      </c>
      <c r="D65" s="24">
        <f>SUMIFS('SCH C-2.2 F'!$P$11:$P$112,'SCH C-2.2 F'!$B$11:$B$112,'SCH C-2.1 F'!$B65)</f>
        <v>582000</v>
      </c>
      <c r="E65" s="25">
        <f t="shared" si="18"/>
        <v>1</v>
      </c>
      <c r="F65" s="24">
        <f>SUMIFS('SCH C-2.2 F'!$P$11:$P$112,'SCH C-2.2 F'!$B$11:$B$112,'SCH C-2.1 F'!$B65)</f>
        <v>582000</v>
      </c>
      <c r="G65" s="24">
        <f>'SCH D-2 F'!K66</f>
        <v>0</v>
      </c>
      <c r="H65" s="24">
        <f t="shared" si="19"/>
        <v>582000</v>
      </c>
      <c r="I65" s="40"/>
    </row>
    <row r="66" spans="1:9" ht="18.95" customHeight="1" x14ac:dyDescent="0.2">
      <c r="A66" s="26">
        <f t="shared" si="20"/>
        <v>38</v>
      </c>
      <c r="B66" s="133" t="s">
        <v>868</v>
      </c>
      <c r="C66" s="4" t="s">
        <v>887</v>
      </c>
      <c r="D66" s="24">
        <f>SUMIFS('SCH C-2.2 F'!$P$11:$P$112,'SCH C-2.2 F'!$B$11:$B$112,'SCH C-2.1 F'!$B66)</f>
        <v>1836317</v>
      </c>
      <c r="E66" s="25">
        <f t="shared" si="18"/>
        <v>1</v>
      </c>
      <c r="F66" s="24">
        <f>SUMIFS('SCH C-2.2 F'!$P$11:$P$112,'SCH C-2.2 F'!$B$11:$B$112,'SCH C-2.1 F'!$B66)</f>
        <v>1836317</v>
      </c>
      <c r="G66" s="24">
        <f>'SCH D-2 F'!K67</f>
        <v>0</v>
      </c>
      <c r="H66" s="24">
        <f t="shared" si="19"/>
        <v>1836317</v>
      </c>
      <c r="I66" s="40"/>
    </row>
    <row r="67" spans="1:9" ht="18.95" customHeight="1" x14ac:dyDescent="0.2">
      <c r="A67" s="26">
        <f t="shared" si="20"/>
        <v>39</v>
      </c>
      <c r="B67" s="133" t="s">
        <v>869</v>
      </c>
      <c r="C67" s="4" t="s">
        <v>822</v>
      </c>
      <c r="D67" s="24">
        <f>SUMIFS('SCH C-2.2 F'!$P$11:$P$112,'SCH C-2.2 F'!$B$11:$B$112,'SCH C-2.1 F'!$B67)</f>
        <v>1776971</v>
      </c>
      <c r="E67" s="25">
        <f t="shared" ref="E67:E71" si="21">IF(D67=0,1,F67/D67)</f>
        <v>1</v>
      </c>
      <c r="F67" s="24">
        <f>SUMIFS('SCH C-2.2 F'!$P$11:$P$112,'SCH C-2.2 F'!$B$11:$B$112,'SCH C-2.1 F'!$B67)</f>
        <v>1776971</v>
      </c>
      <c r="G67" s="24">
        <f>'SCH D-2 F'!K68</f>
        <v>-1776971</v>
      </c>
      <c r="H67" s="24">
        <f t="shared" si="19"/>
        <v>0</v>
      </c>
      <c r="I67" s="40"/>
    </row>
    <row r="68" spans="1:9" ht="18.95" customHeight="1" x14ac:dyDescent="0.2">
      <c r="A68" s="26">
        <f t="shared" si="20"/>
        <v>40</v>
      </c>
      <c r="B68" s="133" t="s">
        <v>870</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33" t="s">
        <v>871</v>
      </c>
      <c r="C69" s="4" t="s">
        <v>888</v>
      </c>
      <c r="D69" s="24">
        <f>SUMIFS('SCH C-2.2 F'!$P$11:$P$112,'SCH C-2.2 F'!$B$11:$B$112,'SCH C-2.1 F'!$B69)</f>
        <v>156507</v>
      </c>
      <c r="E69" s="25">
        <f t="shared" si="21"/>
        <v>1</v>
      </c>
      <c r="F69" s="24">
        <f>SUMIFS('SCH C-2.2 F'!$P$11:$P$112,'SCH C-2.2 F'!$B$11:$B$112,'SCH C-2.1 F'!$B69)</f>
        <v>156507</v>
      </c>
      <c r="G69" s="24">
        <f>'SCH D-2 F'!K70</f>
        <v>0</v>
      </c>
      <c r="H69" s="24">
        <f t="shared" si="19"/>
        <v>156507</v>
      </c>
      <c r="I69" s="40"/>
    </row>
    <row r="70" spans="1:9" ht="18.95" customHeight="1" x14ac:dyDescent="0.2">
      <c r="A70" s="26">
        <f t="shared" si="20"/>
        <v>42</v>
      </c>
      <c r="B70" s="133" t="s">
        <v>872</v>
      </c>
      <c r="C70" s="4" t="s">
        <v>823</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36" t="s">
        <v>873</v>
      </c>
      <c r="C71" s="4" t="s">
        <v>15</v>
      </c>
      <c r="D71" s="24">
        <f>SUMIFS('SCH C-2.2 F'!$P$11:$P$112,'SCH C-2.2 F'!$B$11:$B$112,'SCH C-2.1 F'!$B71)</f>
        <v>577331</v>
      </c>
      <c r="E71" s="25">
        <f t="shared" si="21"/>
        <v>1</v>
      </c>
      <c r="F71" s="24">
        <f>SUMIFS('SCH C-2.2 F'!$P$11:$P$112,'SCH C-2.2 F'!$B$11:$B$112,'SCH C-2.1 F'!$B71)</f>
        <v>577331</v>
      </c>
      <c r="G71" s="24">
        <f>'SCH D-2 F'!K72</f>
        <v>0</v>
      </c>
      <c r="H71" s="24">
        <f t="shared" ref="H71:H76" si="22">SUM(F71:G71)</f>
        <v>577331</v>
      </c>
      <c r="I71" s="40"/>
    </row>
    <row r="72" spans="1:9" ht="18.95" customHeight="1" x14ac:dyDescent="0.2">
      <c r="A72" s="26">
        <f t="shared" ref="A72:A78" si="23">A71+1</f>
        <v>44</v>
      </c>
      <c r="B72" s="136" t="s">
        <v>874</v>
      </c>
      <c r="C72" s="4" t="s">
        <v>892</v>
      </c>
      <c r="D72" s="24">
        <f>SUMIFS('SCH C-2.2 F'!$P$11:$P$112,'SCH C-2.2 F'!$B$11:$B$112,'SCH C-2.1 F'!$B72)</f>
        <v>1267142</v>
      </c>
      <c r="E72" s="25">
        <f t="shared" ref="E72:E76" si="24">IF(D72=0,0,F72/D72)</f>
        <v>1</v>
      </c>
      <c r="F72" s="24">
        <f>SUMIFS('SCH C-2.2 F'!$P$11:$P$112,'SCH C-2.2 F'!$B$11:$B$112,'SCH C-2.1 F'!$B72)</f>
        <v>1267142</v>
      </c>
      <c r="G72" s="24">
        <f>'SCH D-2 F'!K73</f>
        <v>0</v>
      </c>
      <c r="H72" s="24">
        <f t="shared" si="22"/>
        <v>1267142</v>
      </c>
      <c r="I72" s="40"/>
    </row>
    <row r="73" spans="1:9" ht="18.95" customHeight="1" x14ac:dyDescent="0.2">
      <c r="A73" s="26">
        <f t="shared" si="23"/>
        <v>45</v>
      </c>
      <c r="B73" s="136" t="s">
        <v>875</v>
      </c>
      <c r="C73" s="4" t="s">
        <v>890</v>
      </c>
      <c r="D73" s="24">
        <f>SUMIFS('SCH C-2.2 F'!$P$11:$P$112,'SCH C-2.2 F'!$B$11:$B$112,'SCH C-2.1 F'!$B73)</f>
        <v>735945</v>
      </c>
      <c r="E73" s="25">
        <f t="shared" si="24"/>
        <v>1</v>
      </c>
      <c r="F73" s="24">
        <f>SUMIFS('SCH C-2.2 F'!$P$11:$P$112,'SCH C-2.2 F'!$B$11:$B$112,'SCH C-2.1 F'!$B73)</f>
        <v>735945</v>
      </c>
      <c r="G73" s="24">
        <f>'SCH D-2 F'!K74</f>
        <v>0</v>
      </c>
      <c r="H73" s="24">
        <f t="shared" si="22"/>
        <v>735945</v>
      </c>
      <c r="I73" s="40"/>
    </row>
    <row r="74" spans="1:9" ht="18.95" customHeight="1" x14ac:dyDescent="0.2">
      <c r="A74" s="26">
        <f t="shared" si="23"/>
        <v>46</v>
      </c>
      <c r="B74" s="136" t="s">
        <v>876</v>
      </c>
      <c r="C74" s="4" t="s">
        <v>891</v>
      </c>
      <c r="D74" s="24">
        <f>SUMIFS('SCH C-2.2 F'!$P$11:$P$112,'SCH C-2.2 F'!$B$11:$B$112,'SCH C-2.1 F'!$B74)</f>
        <v>461478</v>
      </c>
      <c r="E74" s="25">
        <f t="shared" si="24"/>
        <v>1</v>
      </c>
      <c r="F74" s="24">
        <f>SUMIFS('SCH C-2.2 F'!$P$11:$P$112,'SCH C-2.2 F'!$B$11:$B$112,'SCH C-2.1 F'!$B74)</f>
        <v>461478</v>
      </c>
      <c r="G74" s="24">
        <f>'SCH D-2 F'!K75</f>
        <v>0</v>
      </c>
      <c r="H74" s="24">
        <f t="shared" si="22"/>
        <v>461478</v>
      </c>
      <c r="I74" s="40"/>
    </row>
    <row r="75" spans="1:9" ht="18.95" customHeight="1" x14ac:dyDescent="0.2">
      <c r="A75" s="26">
        <f t="shared" si="23"/>
        <v>47</v>
      </c>
      <c r="B75" s="136" t="s">
        <v>877</v>
      </c>
      <c r="C75" s="4" t="s">
        <v>893</v>
      </c>
      <c r="D75" s="24">
        <f>SUMIFS('SCH C-2.2 F'!$P$11:$P$112,'SCH C-2.2 F'!$B$11:$B$112,'SCH C-2.1 F'!$B75)</f>
        <v>0</v>
      </c>
      <c r="E75" s="25">
        <f t="shared" si="24"/>
        <v>0</v>
      </c>
      <c r="F75" s="24">
        <f>SUMIFS('SCH C-2.2 F'!$P$11:$P$112,'SCH C-2.2 F'!$B$11:$B$112,'SCH C-2.1 F'!$B75)</f>
        <v>0</v>
      </c>
      <c r="G75" s="24">
        <f>'SCH D-2 F'!K76</f>
        <v>0</v>
      </c>
      <c r="H75" s="24">
        <f t="shared" si="22"/>
        <v>0</v>
      </c>
      <c r="I75" s="40"/>
    </row>
    <row r="76" spans="1:9" ht="18.95" customHeight="1" x14ac:dyDescent="0.2">
      <c r="A76" s="26">
        <f t="shared" si="23"/>
        <v>48</v>
      </c>
      <c r="B76" s="136" t="s">
        <v>878</v>
      </c>
      <c r="C76" s="4" t="s">
        <v>894</v>
      </c>
      <c r="D76" s="24">
        <f>SUMIFS('SCH C-2.2 F'!$P$11:$P$112,'SCH C-2.2 F'!$B$11:$B$112,'SCH C-2.1 F'!$B76)</f>
        <v>660606</v>
      </c>
      <c r="E76" s="25">
        <f t="shared" si="24"/>
        <v>1</v>
      </c>
      <c r="F76" s="24">
        <f>SUMIFS('SCH C-2.2 F'!$P$11:$P$112,'SCH C-2.2 F'!$B$11:$B$112,'SCH C-2.1 F'!$B76)</f>
        <v>660606</v>
      </c>
      <c r="G76" s="24">
        <f>'SCH D-2 F'!K77</f>
        <v>0</v>
      </c>
      <c r="H76" s="24">
        <f t="shared" si="22"/>
        <v>660606</v>
      </c>
      <c r="I76" s="40"/>
    </row>
    <row r="77" spans="1:9" ht="18.95" customHeight="1" x14ac:dyDescent="0.2">
      <c r="A77" s="26">
        <f t="shared" si="23"/>
        <v>49</v>
      </c>
      <c r="B77" s="133" t="s">
        <v>879</v>
      </c>
      <c r="C77" s="4" t="s">
        <v>895</v>
      </c>
      <c r="D77" s="24">
        <f>SUMIFS('SCH C-2.2 F'!$P$11:$P$112,'SCH C-2.2 F'!$B$11:$B$112,'SCH C-2.1 F'!$B77)</f>
        <v>368416</v>
      </c>
      <c r="E77" s="25">
        <f t="shared" si="18"/>
        <v>1</v>
      </c>
      <c r="F77" s="24">
        <f>SUMIFS('SCH C-2.2 F'!$P$11:$P$112,'SCH C-2.2 F'!$B$11:$B$112,'SCH C-2.1 F'!$B77)</f>
        <v>368416</v>
      </c>
      <c r="G77" s="24">
        <f>'SCH D-2 F'!K78</f>
        <v>0</v>
      </c>
      <c r="H77" s="24">
        <f t="shared" si="19"/>
        <v>368416</v>
      </c>
      <c r="I77" s="40"/>
    </row>
    <row r="78" spans="1:9" ht="18.95" customHeight="1" x14ac:dyDescent="0.2">
      <c r="A78" s="26">
        <f t="shared" si="23"/>
        <v>50</v>
      </c>
      <c r="B78" s="136"/>
      <c r="C78" s="2" t="s">
        <v>923</v>
      </c>
      <c r="D78" s="36">
        <f>SUM(D61:D77)</f>
        <v>12348120</v>
      </c>
      <c r="F78" s="36">
        <f t="shared" ref="F78:H78" si="25">SUM(F61:F77)</f>
        <v>12348120</v>
      </c>
      <c r="G78" s="36">
        <f t="shared" si="25"/>
        <v>-1776971</v>
      </c>
      <c r="H78" s="36">
        <f t="shared" si="25"/>
        <v>10571149</v>
      </c>
      <c r="I78" s="40"/>
    </row>
    <row r="79" spans="1:9" ht="18.95" customHeight="1" x14ac:dyDescent="0.2">
      <c r="B79" s="136"/>
      <c r="C79" s="2"/>
      <c r="I79" s="40"/>
    </row>
    <row r="80" spans="1:9" ht="18.95" customHeight="1" x14ac:dyDescent="0.2">
      <c r="A80" s="26"/>
      <c r="B80" s="133"/>
      <c r="C80" s="4"/>
      <c r="D80" s="24"/>
      <c r="E80" s="25"/>
      <c r="F80" s="24"/>
      <c r="G80" s="24"/>
      <c r="H80" s="24"/>
      <c r="I80" s="40"/>
    </row>
    <row r="81" spans="1:9" s="16" customFormat="1" ht="20.100000000000001" customHeight="1" x14ac:dyDescent="0.2">
      <c r="A81" s="323" t="str">
        <f>$A$1</f>
        <v>LOUISVILLE GAS AND ELECTRIC COMPANY</v>
      </c>
      <c r="B81" s="323"/>
      <c r="C81" s="323"/>
      <c r="D81" s="323"/>
      <c r="E81" s="323"/>
      <c r="F81" s="323"/>
      <c r="G81" s="323"/>
      <c r="H81" s="323"/>
      <c r="I81" s="323"/>
    </row>
    <row r="82" spans="1:9" s="16" customFormat="1" ht="20.100000000000001" customHeight="1" x14ac:dyDescent="0.2">
      <c r="A82" s="323" t="str">
        <f>$A$2</f>
        <v>CASE NO. 2018-00295 - GAS OPERATIONS - RESPONSE TO PSC 2-75 (SLIPPAGE FACTOR 97.153%)</v>
      </c>
      <c r="B82" s="323"/>
      <c r="C82" s="323"/>
      <c r="D82" s="323"/>
      <c r="E82" s="323"/>
      <c r="F82" s="323"/>
      <c r="G82" s="323"/>
      <c r="H82" s="323"/>
      <c r="I82" s="323"/>
    </row>
    <row r="83" spans="1:9" s="16" customFormat="1" ht="20.100000000000001" customHeight="1" x14ac:dyDescent="0.2">
      <c r="A83" s="323" t="s">
        <v>105</v>
      </c>
      <c r="B83" s="323"/>
      <c r="C83" s="323"/>
      <c r="D83" s="323"/>
      <c r="E83" s="323"/>
      <c r="F83" s="323"/>
      <c r="G83" s="323"/>
      <c r="H83" s="323"/>
      <c r="I83" s="323"/>
    </row>
    <row r="84" spans="1:9" s="16" customFormat="1" ht="20.100000000000001" customHeight="1" x14ac:dyDescent="0.2">
      <c r="A84" s="323" t="str">
        <f>$A$4</f>
        <v>FOR THE 12 MONTHS ENDED APRIL 30, 2020</v>
      </c>
      <c r="B84" s="323"/>
      <c r="C84" s="323"/>
      <c r="D84" s="323"/>
      <c r="E84" s="323"/>
      <c r="F84" s="323"/>
      <c r="G84" s="323"/>
      <c r="H84" s="323"/>
      <c r="I84" s="323"/>
    </row>
    <row r="85" spans="1:9" s="16" customFormat="1" ht="20.100000000000001" customHeight="1" x14ac:dyDescent="0.2">
      <c r="A85" s="132"/>
      <c r="B85" s="132"/>
      <c r="C85" s="132"/>
      <c r="D85" s="132"/>
      <c r="E85" s="132"/>
      <c r="F85" s="132"/>
      <c r="G85" s="159"/>
      <c r="H85" s="132"/>
      <c r="I85" s="132"/>
    </row>
    <row r="86" spans="1:9" s="16" customFormat="1" ht="20.100000000000001" customHeight="1" x14ac:dyDescent="0.2">
      <c r="A86" s="18" t="str">
        <f>$A$6</f>
        <v>DATA:____BASE  PERIOD__X__FORECASTED  PERIOD</v>
      </c>
      <c r="B86" s="18"/>
      <c r="I86" s="19" t="s">
        <v>104</v>
      </c>
    </row>
    <row r="87" spans="1:9" s="16" customFormat="1" ht="20.100000000000001" customHeight="1" x14ac:dyDescent="0.2">
      <c r="A87" s="16" t="str">
        <f>$A$7</f>
        <v>TYPE OF FILING: __X__ ORIGINAL  _____ UPDATED  _____ REVISED</v>
      </c>
      <c r="I87" s="19" t="s">
        <v>947</v>
      </c>
    </row>
    <row r="88" spans="1:9" s="16" customFormat="1" ht="20.100000000000001" customHeight="1" x14ac:dyDescent="0.2">
      <c r="A88" s="18" t="s">
        <v>95</v>
      </c>
      <c r="B88" s="18"/>
      <c r="F88" s="18"/>
      <c r="G88" s="18"/>
      <c r="H88" s="18"/>
      <c r="I88" s="20" t="str">
        <f>$I$8</f>
        <v>WITNESS:   C. M. GARRETT</v>
      </c>
    </row>
    <row r="89" spans="1:9" s="16" customFormat="1" ht="20.100000000000001" customHeight="1" x14ac:dyDescent="0.2"/>
    <row r="90" spans="1:9" ht="58.5" customHeight="1" x14ac:dyDescent="0.2">
      <c r="A90" s="31" t="s">
        <v>96</v>
      </c>
      <c r="B90" s="31" t="s">
        <v>97</v>
      </c>
      <c r="C90" s="32" t="s">
        <v>101</v>
      </c>
      <c r="D90" s="31" t="s">
        <v>100</v>
      </c>
      <c r="E90" s="31" t="s">
        <v>98</v>
      </c>
      <c r="F90" s="31" t="s">
        <v>102</v>
      </c>
      <c r="G90" s="31" t="s">
        <v>253</v>
      </c>
      <c r="H90" s="31" t="s">
        <v>819</v>
      </c>
      <c r="I90" s="31" t="s">
        <v>103</v>
      </c>
    </row>
    <row r="91" spans="1:9" ht="18.95" customHeight="1" x14ac:dyDescent="0.2">
      <c r="A91" s="27"/>
      <c r="B91" s="27"/>
      <c r="C91" s="23"/>
      <c r="D91" s="33" t="s">
        <v>69</v>
      </c>
      <c r="E91" s="33" t="s">
        <v>70</v>
      </c>
      <c r="F91" s="33" t="s">
        <v>106</v>
      </c>
      <c r="G91" s="33" t="s">
        <v>107</v>
      </c>
      <c r="H91" s="33" t="s">
        <v>233</v>
      </c>
      <c r="I91" s="33" t="s">
        <v>71</v>
      </c>
    </row>
    <row r="92" spans="1:9" ht="23.1" customHeight="1" x14ac:dyDescent="0.2">
      <c r="A92" s="22"/>
      <c r="B92" s="22"/>
      <c r="C92" s="29"/>
      <c r="D92" s="30" t="s">
        <v>99</v>
      </c>
      <c r="E92" s="30"/>
      <c r="F92" s="30" t="s">
        <v>99</v>
      </c>
      <c r="G92" s="30" t="s">
        <v>99</v>
      </c>
      <c r="H92" s="30" t="s">
        <v>99</v>
      </c>
      <c r="I92" s="30" t="str">
        <f>$I$12</f>
        <v>ALL GAS 100%</v>
      </c>
    </row>
    <row r="93" spans="1:9" ht="18.95" customHeight="1" x14ac:dyDescent="0.2">
      <c r="A93" s="26">
        <f>A78+1</f>
        <v>51</v>
      </c>
      <c r="B93" s="133"/>
      <c r="C93" s="37" t="s">
        <v>117</v>
      </c>
    </row>
    <row r="94" spans="1:9" ht="18.95" customHeight="1" x14ac:dyDescent="0.2">
      <c r="A94" s="26">
        <f>A93+1</f>
        <v>52</v>
      </c>
      <c r="B94" s="133" t="s">
        <v>880</v>
      </c>
      <c r="C94" s="4" t="s">
        <v>889</v>
      </c>
      <c r="D94" s="24">
        <f>SUMIFS('SCH C-2.2 F'!$P$11:$P$112,'SCH C-2.2 F'!$B$11:$B$112,'SCH C-2.1 F'!$B94)</f>
        <v>2081469</v>
      </c>
      <c r="E94" s="25">
        <f t="shared" ref="E94" si="26">IF(D94=0,0,F94/D94)</f>
        <v>1</v>
      </c>
      <c r="F94" s="24">
        <f>SUMIFS('SCH C-2.2 F'!$P$11:$P$112,'SCH C-2.2 F'!$B$11:$B$112,'SCH C-2.1 F'!$B94)</f>
        <v>2081469</v>
      </c>
      <c r="G94" s="24">
        <f>'SCH D-2 F'!K95</f>
        <v>0</v>
      </c>
      <c r="H94" s="24">
        <f t="shared" ref="H94:H99" si="27">SUM(F94:G94)</f>
        <v>2081469</v>
      </c>
      <c r="I94" s="40"/>
    </row>
    <row r="95" spans="1:9" ht="18.95" customHeight="1" x14ac:dyDescent="0.2">
      <c r="A95" s="26">
        <f t="shared" si="20"/>
        <v>53</v>
      </c>
      <c r="B95" s="133" t="s">
        <v>881</v>
      </c>
      <c r="C95" s="4" t="s">
        <v>16</v>
      </c>
      <c r="D95" s="24">
        <f>SUMIFS('SCH C-2.2 F'!$P$11:$P$112,'SCH C-2.2 F'!$B$11:$B$112,'SCH C-2.1 F'!$B95)</f>
        <v>684844</v>
      </c>
      <c r="E95" s="25">
        <f t="shared" ref="E95:E99" si="28">IF(D95=0,1,F95/D95)</f>
        <v>1</v>
      </c>
      <c r="F95" s="24">
        <f>SUMIFS('SCH C-2.2 F'!$P$11:$P$112,'SCH C-2.2 F'!$B$11:$B$112,'SCH C-2.1 F'!$B95)</f>
        <v>684844</v>
      </c>
      <c r="G95" s="24">
        <f>'SCH D-2 F'!K96</f>
        <v>0</v>
      </c>
      <c r="H95" s="24">
        <f t="shared" si="27"/>
        <v>684844</v>
      </c>
      <c r="I95" s="40"/>
    </row>
    <row r="96" spans="1:9" ht="18.95" customHeight="1" x14ac:dyDescent="0.2">
      <c r="A96" s="26">
        <f t="shared" si="20"/>
        <v>54</v>
      </c>
      <c r="B96" s="133">
        <v>852</v>
      </c>
      <c r="C96" s="4" t="s">
        <v>896</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33" t="s">
        <v>882</v>
      </c>
      <c r="C97" s="4" t="s">
        <v>897</v>
      </c>
      <c r="D97" s="24">
        <f>SUMIFS('SCH C-2.2 F'!$P$11:$P$112,'SCH C-2.2 F'!$B$11:$B$112,'SCH C-2.1 F'!$B97)</f>
        <v>864841</v>
      </c>
      <c r="E97" s="25">
        <f t="shared" si="28"/>
        <v>1</v>
      </c>
      <c r="F97" s="24">
        <f>SUMIFS('SCH C-2.2 F'!$P$11:$P$112,'SCH C-2.2 F'!$B$11:$B$112,'SCH C-2.1 F'!$B97)</f>
        <v>864841</v>
      </c>
      <c r="G97" s="24">
        <f>'SCH D-2 F'!K98</f>
        <v>0</v>
      </c>
      <c r="H97" s="24">
        <f t="shared" si="27"/>
        <v>864841</v>
      </c>
      <c r="I97" s="40"/>
    </row>
    <row r="98" spans="1:9" ht="18.95" customHeight="1" x14ac:dyDescent="0.2">
      <c r="A98" s="26">
        <f t="shared" si="20"/>
        <v>56</v>
      </c>
      <c r="B98" s="133">
        <v>859</v>
      </c>
      <c r="C98" s="4" t="s">
        <v>17</v>
      </c>
      <c r="D98" s="24">
        <f>SUMIFS('SCH C-2.2 F'!$P$11:$P$112,'SCH C-2.2 F'!$B$11:$B$112,'SCH C-2.1 F'!$B98)</f>
        <v>61334</v>
      </c>
      <c r="E98" s="25">
        <f t="shared" si="28"/>
        <v>1</v>
      </c>
      <c r="F98" s="24">
        <f>SUMIFS('SCH C-2.2 F'!$P$11:$P$112,'SCH C-2.2 F'!$B$11:$B$112,'SCH C-2.1 F'!$B98)</f>
        <v>61334</v>
      </c>
      <c r="G98" s="24">
        <f>'SCH D-2 F'!K99</f>
        <v>0</v>
      </c>
      <c r="H98" s="24">
        <f t="shared" si="27"/>
        <v>61334</v>
      </c>
      <c r="I98" s="40"/>
    </row>
    <row r="99" spans="1:9" ht="18.95" customHeight="1" x14ac:dyDescent="0.2">
      <c r="A99" s="26">
        <f t="shared" si="20"/>
        <v>57</v>
      </c>
      <c r="B99" s="133" t="s">
        <v>883</v>
      </c>
      <c r="C99" s="4" t="s">
        <v>898</v>
      </c>
      <c r="D99" s="24">
        <f>SUMIFS('SCH C-2.2 F'!$P$11:$P$112,'SCH C-2.2 F'!$B$11:$B$112,'SCH C-2.1 F'!$B99)</f>
        <v>14000</v>
      </c>
      <c r="E99" s="25">
        <f t="shared" si="28"/>
        <v>1</v>
      </c>
      <c r="F99" s="24">
        <f>SUMIFS('SCH C-2.2 F'!$P$11:$P$112,'SCH C-2.2 F'!$B$11:$B$112,'SCH C-2.1 F'!$B99)</f>
        <v>14000</v>
      </c>
      <c r="G99" s="24">
        <f>'SCH D-2 F'!K100</f>
        <v>0</v>
      </c>
      <c r="H99" s="24">
        <f t="shared" si="27"/>
        <v>14000</v>
      </c>
      <c r="I99" s="40"/>
    </row>
    <row r="100" spans="1:9" ht="18.95" customHeight="1" x14ac:dyDescent="0.2">
      <c r="A100" s="26">
        <f t="shared" si="20"/>
        <v>58</v>
      </c>
      <c r="B100" s="133" t="s">
        <v>884</v>
      </c>
      <c r="C100" s="10" t="s">
        <v>899</v>
      </c>
      <c r="D100" s="24">
        <f>SUMIFS('SCH C-2.2 F'!$P$11:$P$112,'SCH C-2.2 F'!$B$11:$B$112,'SCH C-2.1 F'!$B100)</f>
        <v>12375902</v>
      </c>
      <c r="E100" s="25">
        <f t="shared" ref="E100" si="29">IF(D100=0,0,F100/D100)</f>
        <v>1</v>
      </c>
      <c r="F100" s="24">
        <f>SUMIFS('SCH C-2.2 F'!$P$11:$P$112,'SCH C-2.2 F'!$B$11:$B$112,'SCH C-2.1 F'!$B100)</f>
        <v>12375902</v>
      </c>
      <c r="G100" s="24">
        <f>'SCH D-2 F'!K101</f>
        <v>0</v>
      </c>
      <c r="H100" s="24">
        <f t="shared" ref="H100" si="30">SUM(F100:G100)</f>
        <v>12375902</v>
      </c>
    </row>
    <row r="101" spans="1:9" ht="18.95" customHeight="1" x14ac:dyDescent="0.2">
      <c r="A101" s="26">
        <f t="shared" si="20"/>
        <v>59</v>
      </c>
      <c r="B101" s="136"/>
      <c r="C101" s="10" t="s">
        <v>83</v>
      </c>
      <c r="D101" s="36">
        <f>SUM(D94:D100)</f>
        <v>16082390</v>
      </c>
      <c r="F101" s="36">
        <f t="shared" ref="F101:G101" si="31">SUM(F94:F100)</f>
        <v>16082390</v>
      </c>
      <c r="G101" s="36">
        <f t="shared" si="31"/>
        <v>0</v>
      </c>
      <c r="H101" s="36">
        <f>SUM(H94:H100)</f>
        <v>16082390</v>
      </c>
      <c r="I101" s="40"/>
    </row>
    <row r="102" spans="1:9" ht="18.95" customHeight="1" x14ac:dyDescent="0.2">
      <c r="A102" s="26"/>
      <c r="B102" s="133"/>
      <c r="C102" s="10"/>
    </row>
    <row r="103" spans="1:9" ht="18.95" customHeight="1" x14ac:dyDescent="0.2">
      <c r="A103" s="26">
        <f>A101+1</f>
        <v>60</v>
      </c>
      <c r="B103" s="133"/>
      <c r="C103" s="37" t="s">
        <v>118</v>
      </c>
      <c r="I103" s="40"/>
    </row>
    <row r="104" spans="1:9" ht="18.95" customHeight="1" x14ac:dyDescent="0.2">
      <c r="A104" s="26">
        <f>A103+1</f>
        <v>61</v>
      </c>
      <c r="B104" s="133" t="s">
        <v>835</v>
      </c>
      <c r="C104" s="4" t="s">
        <v>889</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33" t="s">
        <v>836</v>
      </c>
      <c r="C105" s="4" t="s">
        <v>900</v>
      </c>
      <c r="D105" s="24">
        <f>SUMIFS('SCH C-2.2 F'!$P$11:$P$112,'SCH C-2.2 F'!$B$11:$B$112,'SCH C-2.1 F'!$B105)</f>
        <v>912658</v>
      </c>
      <c r="E105" s="25">
        <f t="shared" si="32"/>
        <v>1</v>
      </c>
      <c r="F105" s="24">
        <f>SUMIFS('SCH C-2.2 F'!$P$11:$P$112,'SCH C-2.2 F'!$B$11:$B$112,'SCH C-2.1 F'!$B105)</f>
        <v>912658</v>
      </c>
      <c r="G105" s="24">
        <f>'SCH D-2 F'!K106</f>
        <v>0</v>
      </c>
      <c r="H105" s="24">
        <f t="shared" si="33"/>
        <v>912658</v>
      </c>
      <c r="I105" s="40"/>
    </row>
    <row r="106" spans="1:9" ht="18.95" customHeight="1" x14ac:dyDescent="0.2">
      <c r="A106" s="26">
        <f t="shared" si="34"/>
        <v>63</v>
      </c>
      <c r="B106" s="133" t="s">
        <v>837</v>
      </c>
      <c r="C106" s="4" t="s">
        <v>901</v>
      </c>
      <c r="D106" s="24">
        <f>SUMIFS('SCH C-2.2 F'!$P$11:$P$112,'SCH C-2.2 F'!$B$11:$B$112,'SCH C-2.1 F'!$B106)</f>
        <v>5470694</v>
      </c>
      <c r="E106" s="25">
        <f t="shared" si="32"/>
        <v>1</v>
      </c>
      <c r="F106" s="24">
        <f>SUMIFS('SCH C-2.2 F'!$P$11:$P$112,'SCH C-2.2 F'!$B$11:$B$112,'SCH C-2.1 F'!$B106)</f>
        <v>5470694</v>
      </c>
      <c r="G106" s="24">
        <f>'SCH D-2 F'!K107</f>
        <v>0</v>
      </c>
      <c r="H106" s="24">
        <f t="shared" si="33"/>
        <v>5470694</v>
      </c>
      <c r="I106" s="40"/>
    </row>
    <row r="107" spans="1:9" ht="18.95" customHeight="1" x14ac:dyDescent="0.2">
      <c r="A107" s="26">
        <f t="shared" si="34"/>
        <v>64</v>
      </c>
      <c r="B107" s="133" t="s">
        <v>838</v>
      </c>
      <c r="C107" s="4" t="s">
        <v>908</v>
      </c>
      <c r="D107" s="24">
        <f>SUMIFS('SCH C-2.2 F'!$P$11:$P$112,'SCH C-2.2 F'!$B$11:$B$112,'SCH C-2.1 F'!$B107)</f>
        <v>1320894</v>
      </c>
      <c r="E107" s="25">
        <f t="shared" si="32"/>
        <v>1</v>
      </c>
      <c r="F107" s="24">
        <f>SUMIFS('SCH C-2.2 F'!$P$11:$P$112,'SCH C-2.2 F'!$B$11:$B$112,'SCH C-2.1 F'!$B107)</f>
        <v>1320894</v>
      </c>
      <c r="G107" s="24">
        <f>'SCH D-2 F'!K108</f>
        <v>0</v>
      </c>
      <c r="H107" s="24">
        <f t="shared" si="33"/>
        <v>1320894</v>
      </c>
      <c r="I107" s="40"/>
    </row>
    <row r="108" spans="1:9" ht="18.95" customHeight="1" x14ac:dyDescent="0.2">
      <c r="A108" s="26">
        <f t="shared" si="34"/>
        <v>65</v>
      </c>
      <c r="B108" s="133" t="s">
        <v>839</v>
      </c>
      <c r="C108" s="4" t="s">
        <v>909</v>
      </c>
      <c r="D108" s="24">
        <f>SUMIFS('SCH C-2.2 F'!$P$11:$P$112,'SCH C-2.2 F'!$B$11:$B$112,'SCH C-2.1 F'!$B108)</f>
        <v>512841</v>
      </c>
      <c r="E108" s="25">
        <f t="shared" si="32"/>
        <v>1</v>
      </c>
      <c r="F108" s="24">
        <f>SUMIFS('SCH C-2.2 F'!$P$11:$P$112,'SCH C-2.2 F'!$B$11:$B$112,'SCH C-2.1 F'!$B108)</f>
        <v>512841</v>
      </c>
      <c r="G108" s="24">
        <f>'SCH D-2 F'!K109</f>
        <v>0</v>
      </c>
      <c r="H108" s="24">
        <f t="shared" si="33"/>
        <v>512841</v>
      </c>
      <c r="I108" s="40"/>
    </row>
    <row r="109" spans="1:9" ht="18.95" customHeight="1" x14ac:dyDescent="0.2">
      <c r="A109" s="26">
        <f t="shared" si="34"/>
        <v>66</v>
      </c>
      <c r="B109" s="133">
        <v>877</v>
      </c>
      <c r="C109" s="4" t="s">
        <v>910</v>
      </c>
      <c r="D109" s="24">
        <f>SUMIFS('SCH C-2.2 F'!$P$11:$P$112,'SCH C-2.2 F'!$B$11:$B$112,'SCH C-2.1 F'!$B109)</f>
        <v>199059</v>
      </c>
      <c r="E109" s="25">
        <f t="shared" si="32"/>
        <v>1</v>
      </c>
      <c r="F109" s="24">
        <f>SUMIFS('SCH C-2.2 F'!$P$11:$P$112,'SCH C-2.2 F'!$B$11:$B$112,'SCH C-2.1 F'!$B109)</f>
        <v>199059</v>
      </c>
      <c r="G109" s="24">
        <f>'SCH D-2 F'!K110</f>
        <v>0</v>
      </c>
      <c r="H109" s="24">
        <f t="shared" si="33"/>
        <v>199059</v>
      </c>
      <c r="I109" s="40"/>
    </row>
    <row r="110" spans="1:9" ht="18.95" customHeight="1" x14ac:dyDescent="0.2">
      <c r="A110" s="26">
        <f t="shared" si="34"/>
        <v>67</v>
      </c>
      <c r="B110" s="133" t="s">
        <v>840</v>
      </c>
      <c r="C110" s="4" t="s">
        <v>902</v>
      </c>
      <c r="D110" s="24">
        <f>SUMIFS('SCH C-2.2 F'!$P$11:$P$112,'SCH C-2.2 F'!$B$11:$B$112,'SCH C-2.1 F'!$B110)</f>
        <v>2193210</v>
      </c>
      <c r="E110" s="25">
        <f t="shared" si="32"/>
        <v>1</v>
      </c>
      <c r="F110" s="24">
        <f>SUMIFS('SCH C-2.2 F'!$P$11:$P$112,'SCH C-2.2 F'!$B$11:$B$112,'SCH C-2.1 F'!$B110)</f>
        <v>2193210</v>
      </c>
      <c r="G110" s="24">
        <f>'SCH D-2 F'!K111</f>
        <v>0</v>
      </c>
      <c r="H110" s="24">
        <f t="shared" si="33"/>
        <v>2193210</v>
      </c>
      <c r="I110" s="40"/>
    </row>
    <row r="111" spans="1:9" ht="18.95" customHeight="1" x14ac:dyDescent="0.2">
      <c r="A111" s="26">
        <f t="shared" si="34"/>
        <v>68</v>
      </c>
      <c r="B111" s="133" t="s">
        <v>841</v>
      </c>
      <c r="C111" s="4" t="s">
        <v>903</v>
      </c>
      <c r="D111" s="24">
        <f>SUMIFS('SCH C-2.2 F'!$P$11:$P$112,'SCH C-2.2 F'!$B$11:$B$112,'SCH C-2.1 F'!$B111)</f>
        <v>179575</v>
      </c>
      <c r="E111" s="25">
        <f t="shared" si="32"/>
        <v>1</v>
      </c>
      <c r="F111" s="24">
        <f>SUMIFS('SCH C-2.2 F'!$P$11:$P$112,'SCH C-2.2 F'!$B$11:$B$112,'SCH C-2.1 F'!$B111)</f>
        <v>179575</v>
      </c>
      <c r="G111" s="24">
        <f>'SCH D-2 F'!K112</f>
        <v>0</v>
      </c>
      <c r="H111" s="24">
        <f t="shared" si="33"/>
        <v>179575</v>
      </c>
      <c r="I111" s="40"/>
    </row>
    <row r="112" spans="1:9" ht="18.95" customHeight="1" x14ac:dyDescent="0.2">
      <c r="A112" s="26">
        <f t="shared" si="34"/>
        <v>69</v>
      </c>
      <c r="B112" s="133" t="s">
        <v>842</v>
      </c>
      <c r="C112" s="4" t="s">
        <v>17</v>
      </c>
      <c r="D112" s="24">
        <f>SUMIFS('SCH C-2.2 F'!$P$11:$P$112,'SCH C-2.2 F'!$B$11:$B$112,'SCH C-2.1 F'!$B112)</f>
        <v>4804201</v>
      </c>
      <c r="E112" s="25">
        <f t="shared" si="32"/>
        <v>1</v>
      </c>
      <c r="F112" s="24">
        <f>SUMIFS('SCH C-2.2 F'!$P$11:$P$112,'SCH C-2.2 F'!$B$11:$B$112,'SCH C-2.1 F'!$B112)</f>
        <v>4804201</v>
      </c>
      <c r="G112" s="24">
        <f>'SCH D-2 F'!K113</f>
        <v>-213000</v>
      </c>
      <c r="H112" s="24">
        <f t="shared" si="33"/>
        <v>4591201</v>
      </c>
      <c r="I112" s="40"/>
    </row>
    <row r="113" spans="1:9" ht="18.95" customHeight="1" x14ac:dyDescent="0.2">
      <c r="A113" s="26">
        <f t="shared" si="34"/>
        <v>70</v>
      </c>
      <c r="B113" s="133" t="s">
        <v>843</v>
      </c>
      <c r="C113" s="4" t="s">
        <v>904</v>
      </c>
      <c r="D113" s="24">
        <f>SUMIFS('SCH C-2.2 F'!$P$11:$P$112,'SCH C-2.2 F'!$B$11:$B$112,'SCH C-2.1 F'!$B113)</f>
        <v>10000</v>
      </c>
      <c r="E113" s="25">
        <f t="shared" si="32"/>
        <v>1</v>
      </c>
      <c r="F113" s="24">
        <f>SUMIFS('SCH C-2.2 F'!$P$11:$P$112,'SCH C-2.2 F'!$B$11:$B$112,'SCH C-2.1 F'!$B113)</f>
        <v>10000</v>
      </c>
      <c r="G113" s="24">
        <f>'SCH D-2 F'!K114</f>
        <v>0</v>
      </c>
      <c r="H113" s="24">
        <f t="shared" si="33"/>
        <v>10000</v>
      </c>
      <c r="I113" s="40"/>
    </row>
    <row r="114" spans="1:9" ht="18.95" customHeight="1" x14ac:dyDescent="0.2">
      <c r="A114" s="26">
        <f t="shared" si="34"/>
        <v>71</v>
      </c>
      <c r="B114" s="133" t="s">
        <v>844</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33" t="s">
        <v>845</v>
      </c>
      <c r="C115" s="4" t="s">
        <v>905</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33" t="s">
        <v>846</v>
      </c>
      <c r="C116" s="4" t="s">
        <v>906</v>
      </c>
      <c r="D116" s="24">
        <f>SUMIFS('SCH C-2.2 F'!$P$11:$P$112,'SCH C-2.2 F'!$B$11:$B$112,'SCH C-2.1 F'!$B116)</f>
        <v>12943632</v>
      </c>
      <c r="E116" s="25">
        <f t="shared" si="35"/>
        <v>1</v>
      </c>
      <c r="F116" s="24">
        <f>SUMIFS('SCH C-2.2 F'!$P$11:$P$112,'SCH C-2.2 F'!$B$11:$B$112,'SCH C-2.1 F'!$B116)</f>
        <v>12943632</v>
      </c>
      <c r="G116" s="24">
        <f>'SCH D-2 F'!K117</f>
        <v>0</v>
      </c>
      <c r="H116" s="24">
        <f t="shared" si="33"/>
        <v>12943632</v>
      </c>
      <c r="I116" s="40"/>
    </row>
    <row r="117" spans="1:9" ht="18.95" customHeight="1" x14ac:dyDescent="0.2">
      <c r="A117" s="26">
        <f t="shared" si="34"/>
        <v>74</v>
      </c>
      <c r="B117" s="136" t="s">
        <v>847</v>
      </c>
      <c r="C117" s="4" t="s">
        <v>907</v>
      </c>
      <c r="D117" s="24">
        <f>SUMIFS('SCH C-2.2 F'!$P$11:$P$112,'SCH C-2.2 F'!$B$11:$B$112,'SCH C-2.1 F'!$B117)</f>
        <v>289627</v>
      </c>
      <c r="E117" s="25">
        <f t="shared" ref="E117:E120" si="36">IF(D117=0,0,F117/D117)</f>
        <v>1</v>
      </c>
      <c r="F117" s="24">
        <f>SUMIFS('SCH C-2.2 F'!$P$11:$P$112,'SCH C-2.2 F'!$B$11:$B$112,'SCH C-2.1 F'!$B117)</f>
        <v>289627</v>
      </c>
      <c r="G117" s="24">
        <f>'SCH D-2 F'!K118</f>
        <v>0</v>
      </c>
      <c r="H117" s="24">
        <f t="shared" ref="H117:H120" si="37">SUM(F117:G117)</f>
        <v>289627</v>
      </c>
      <c r="I117" s="40"/>
    </row>
    <row r="118" spans="1:9" ht="18.95" customHeight="1" x14ac:dyDescent="0.2">
      <c r="A118" s="26">
        <f t="shared" si="34"/>
        <v>75</v>
      </c>
      <c r="B118" s="136" t="s">
        <v>848</v>
      </c>
      <c r="C118" s="4" t="s">
        <v>911</v>
      </c>
      <c r="D118" s="24">
        <f>SUMIFS('SCH C-2.2 F'!$P$11:$P$112,'SCH C-2.2 F'!$B$11:$B$112,'SCH C-2.1 F'!$B118)</f>
        <v>263808</v>
      </c>
      <c r="E118" s="25">
        <f t="shared" si="36"/>
        <v>1</v>
      </c>
      <c r="F118" s="24">
        <f>SUMIFS('SCH C-2.2 F'!$P$11:$P$112,'SCH C-2.2 F'!$B$11:$B$112,'SCH C-2.1 F'!$B118)</f>
        <v>263808</v>
      </c>
      <c r="G118" s="24">
        <f>'SCH D-2 F'!K119</f>
        <v>0</v>
      </c>
      <c r="H118" s="24">
        <f t="shared" si="37"/>
        <v>263808</v>
      </c>
      <c r="I118" s="40"/>
    </row>
    <row r="119" spans="1:9" ht="18.95" customHeight="1" x14ac:dyDescent="0.2">
      <c r="A119" s="26">
        <f t="shared" si="34"/>
        <v>76</v>
      </c>
      <c r="B119" s="136">
        <v>891</v>
      </c>
      <c r="C119" s="4" t="s">
        <v>912</v>
      </c>
      <c r="D119" s="24">
        <f>SUMIFS('SCH C-2.2 F'!$P$11:$P$112,'SCH C-2.2 F'!$B$11:$B$112,'SCH C-2.1 F'!$B119)</f>
        <v>634746</v>
      </c>
      <c r="E119" s="25">
        <f t="shared" si="36"/>
        <v>1</v>
      </c>
      <c r="F119" s="24">
        <f>SUMIFS('SCH C-2.2 F'!$P$11:$P$112,'SCH C-2.2 F'!$B$11:$B$112,'SCH C-2.1 F'!$B119)</f>
        <v>634746</v>
      </c>
      <c r="G119" s="24">
        <f>'SCH D-2 F'!K120</f>
        <v>0</v>
      </c>
      <c r="H119" s="24">
        <f t="shared" si="37"/>
        <v>634746</v>
      </c>
      <c r="I119" s="40"/>
    </row>
    <row r="120" spans="1:9" ht="18.95" customHeight="1" x14ac:dyDescent="0.2">
      <c r="A120" s="26">
        <f t="shared" si="34"/>
        <v>77</v>
      </c>
      <c r="B120" s="136" t="s">
        <v>849</v>
      </c>
      <c r="C120" s="4" t="s">
        <v>913</v>
      </c>
      <c r="D120" s="24">
        <f>SUMIFS('SCH C-2.2 F'!$P$11:$P$112,'SCH C-2.2 F'!$B$11:$B$112,'SCH C-2.1 F'!$B120)</f>
        <v>1626387</v>
      </c>
      <c r="E120" s="25">
        <f t="shared" si="36"/>
        <v>1</v>
      </c>
      <c r="F120" s="24">
        <f>SUMIFS('SCH C-2.2 F'!$P$11:$P$112,'SCH C-2.2 F'!$B$11:$B$112,'SCH C-2.1 F'!$B120)</f>
        <v>1626387</v>
      </c>
      <c r="G120" s="24">
        <f>'SCH D-2 F'!K121</f>
        <v>-841703</v>
      </c>
      <c r="H120" s="24">
        <f t="shared" si="37"/>
        <v>784684</v>
      </c>
      <c r="I120" s="40"/>
    </row>
    <row r="121" spans="1:9" ht="18.95" customHeight="1" x14ac:dyDescent="0.2">
      <c r="A121" s="26">
        <f t="shared" si="34"/>
        <v>78</v>
      </c>
      <c r="B121" s="136" t="s">
        <v>850</v>
      </c>
      <c r="C121" s="4" t="s">
        <v>914</v>
      </c>
      <c r="D121" s="24">
        <f>SUMIFS('SCH C-2.2 F'!$P$11:$P$112,'SCH C-2.2 F'!$B$11:$B$112,'SCH C-2.1 F'!$B121)</f>
        <v>0</v>
      </c>
      <c r="E121" s="25">
        <f>IF(D121=0,1,F121/D121)</f>
        <v>1</v>
      </c>
      <c r="F121" s="24">
        <f>SUMIFS('SCH C-2.2 F'!$P$11:$P$112,'SCH C-2.2 F'!$B$11:$B$112,'SCH C-2.1 F'!$B121)</f>
        <v>0</v>
      </c>
      <c r="G121" s="24">
        <f>'SCH D-2 F'!K122</f>
        <v>0</v>
      </c>
      <c r="H121" s="24">
        <f t="shared" ref="H121" si="38">SUM(F121:G121)</f>
        <v>0</v>
      </c>
      <c r="I121" s="40"/>
    </row>
    <row r="122" spans="1:9" s="16" customFormat="1" ht="20.100000000000001" customHeight="1" x14ac:dyDescent="0.2">
      <c r="A122" s="323" t="str">
        <f>$A$1</f>
        <v>LOUISVILLE GAS AND ELECTRIC COMPANY</v>
      </c>
      <c r="B122" s="323"/>
      <c r="C122" s="323"/>
      <c r="D122" s="323"/>
      <c r="E122" s="323"/>
      <c r="F122" s="323"/>
      <c r="G122" s="323"/>
      <c r="H122" s="323"/>
      <c r="I122" s="323"/>
    </row>
    <row r="123" spans="1:9" s="16" customFormat="1" ht="20.100000000000001" customHeight="1" x14ac:dyDescent="0.2">
      <c r="A123" s="323" t="str">
        <f>$A$2</f>
        <v>CASE NO. 2018-00295 - GAS OPERATIONS - RESPONSE TO PSC 2-75 (SLIPPAGE FACTOR 97.153%)</v>
      </c>
      <c r="B123" s="323"/>
      <c r="C123" s="323"/>
      <c r="D123" s="323"/>
      <c r="E123" s="323"/>
      <c r="F123" s="323"/>
      <c r="G123" s="323"/>
      <c r="H123" s="323"/>
      <c r="I123" s="323"/>
    </row>
    <row r="124" spans="1:9" s="16" customFormat="1" ht="20.100000000000001" customHeight="1" x14ac:dyDescent="0.2">
      <c r="A124" s="323" t="s">
        <v>105</v>
      </c>
      <c r="B124" s="323"/>
      <c r="C124" s="323"/>
      <c r="D124" s="323"/>
      <c r="E124" s="323"/>
      <c r="F124" s="323"/>
      <c r="G124" s="323"/>
      <c r="H124" s="323"/>
      <c r="I124" s="323"/>
    </row>
    <row r="125" spans="1:9" s="16" customFormat="1" ht="20.100000000000001" customHeight="1" x14ac:dyDescent="0.2">
      <c r="A125" s="323" t="str">
        <f>$A$4</f>
        <v>FOR THE 12 MONTHS ENDED APRIL 30, 2020</v>
      </c>
      <c r="B125" s="323"/>
      <c r="C125" s="323"/>
      <c r="D125" s="323"/>
      <c r="E125" s="323"/>
      <c r="F125" s="323"/>
      <c r="G125" s="323"/>
      <c r="H125" s="323"/>
      <c r="I125" s="323"/>
    </row>
    <row r="126" spans="1:9" s="16" customFormat="1" ht="20.100000000000001" customHeight="1" x14ac:dyDescent="0.2">
      <c r="A126" s="132"/>
      <c r="B126" s="132"/>
      <c r="C126" s="132"/>
      <c r="D126" s="132"/>
      <c r="E126" s="132"/>
      <c r="F126" s="132"/>
      <c r="G126" s="159"/>
      <c r="H126" s="132"/>
      <c r="I126" s="132"/>
    </row>
    <row r="127" spans="1:9" s="16" customFormat="1" ht="20.100000000000001" customHeight="1" x14ac:dyDescent="0.2">
      <c r="A127" s="18" t="str">
        <f>$A$6</f>
        <v>DATA:____BASE  PERIOD__X__FORECASTED  PERIOD</v>
      </c>
      <c r="B127" s="18"/>
      <c r="I127" s="19" t="s">
        <v>104</v>
      </c>
    </row>
    <row r="128" spans="1:9" s="16" customFormat="1" ht="20.100000000000001" customHeight="1" x14ac:dyDescent="0.2">
      <c r="A128" s="16" t="str">
        <f>$A$7</f>
        <v>TYPE OF FILING: __X__ ORIGINAL  _____ UPDATED  _____ REVISED</v>
      </c>
      <c r="I128" s="19" t="s">
        <v>948</v>
      </c>
    </row>
    <row r="129" spans="1:9" s="16" customFormat="1" ht="20.100000000000001" customHeight="1" x14ac:dyDescent="0.2">
      <c r="A129" s="18" t="s">
        <v>95</v>
      </c>
      <c r="B129" s="18"/>
      <c r="F129" s="18"/>
      <c r="G129" s="18"/>
      <c r="H129" s="18"/>
      <c r="I129" s="20" t="str">
        <f>$I$8</f>
        <v>WITNESS:   C. M. GARRETT</v>
      </c>
    </row>
    <row r="130" spans="1:9" s="16" customFormat="1" ht="20.100000000000001" customHeight="1" x14ac:dyDescent="0.2"/>
    <row r="131" spans="1:9" ht="58.5" customHeight="1" x14ac:dyDescent="0.2">
      <c r="A131" s="31" t="s">
        <v>96</v>
      </c>
      <c r="B131" s="31" t="s">
        <v>97</v>
      </c>
      <c r="C131" s="32" t="s">
        <v>101</v>
      </c>
      <c r="D131" s="31" t="s">
        <v>100</v>
      </c>
      <c r="E131" s="31" t="s">
        <v>98</v>
      </c>
      <c r="F131" s="31" t="s">
        <v>102</v>
      </c>
      <c r="G131" s="31" t="s">
        <v>253</v>
      </c>
      <c r="H131" s="31" t="s">
        <v>819</v>
      </c>
      <c r="I131" s="31" t="s">
        <v>103</v>
      </c>
    </row>
    <row r="132" spans="1:9" ht="18.95" customHeight="1" x14ac:dyDescent="0.2">
      <c r="A132" s="27"/>
      <c r="B132" s="27"/>
      <c r="C132" s="23"/>
      <c r="D132" s="33" t="s">
        <v>69</v>
      </c>
      <c r="E132" s="33" t="s">
        <v>70</v>
      </c>
      <c r="F132" s="33" t="s">
        <v>106</v>
      </c>
      <c r="G132" s="33" t="s">
        <v>107</v>
      </c>
      <c r="H132" s="33" t="s">
        <v>233</v>
      </c>
      <c r="I132" s="33" t="s">
        <v>71</v>
      </c>
    </row>
    <row r="133" spans="1:9" ht="23.1" customHeight="1" x14ac:dyDescent="0.2">
      <c r="A133" s="22"/>
      <c r="B133" s="22"/>
      <c r="C133" s="29"/>
      <c r="D133" s="30" t="s">
        <v>99</v>
      </c>
      <c r="E133" s="30"/>
      <c r="F133" s="30" t="s">
        <v>99</v>
      </c>
      <c r="G133" s="30" t="s">
        <v>99</v>
      </c>
      <c r="H133" s="30" t="s">
        <v>99</v>
      </c>
      <c r="I133" s="30" t="str">
        <f>$I$12</f>
        <v>ALL GAS 100%</v>
      </c>
    </row>
    <row r="134" spans="1:9" ht="18.95" customHeight="1" x14ac:dyDescent="0.2">
      <c r="A134" s="26">
        <f>A116+1</f>
        <v>74</v>
      </c>
      <c r="B134" s="133" t="s">
        <v>851</v>
      </c>
      <c r="C134" s="4" t="s">
        <v>895</v>
      </c>
      <c r="D134" s="24">
        <f>SUMIFS('SCH C-2.2 F'!$P$11:$P$112,'SCH C-2.2 F'!$B$11:$B$112,'SCH C-2.1 F'!$B134)</f>
        <v>425856.99999999988</v>
      </c>
      <c r="E134" s="25">
        <f t="shared" ref="E134" si="39">IF(D134=0,0,F134/D134)</f>
        <v>1</v>
      </c>
      <c r="F134" s="24">
        <f>SUMIFS('SCH C-2.2 F'!$P$11:$P$112,'SCH C-2.2 F'!$B$11:$B$112,'SCH C-2.1 F'!$B134)</f>
        <v>425856.99999999988</v>
      </c>
      <c r="G134" s="24">
        <f>'SCH D-2 F'!K135</f>
        <v>0</v>
      </c>
      <c r="H134" s="24">
        <f t="shared" si="33"/>
        <v>425856.99999999988</v>
      </c>
      <c r="I134" s="40"/>
    </row>
    <row r="135" spans="1:9" ht="18.95" customHeight="1" x14ac:dyDescent="0.2">
      <c r="A135" s="26">
        <f>A134+1</f>
        <v>75</v>
      </c>
      <c r="B135" s="133"/>
      <c r="C135" s="10" t="s">
        <v>84</v>
      </c>
      <c r="D135" s="36">
        <f>SUM(D104:D121,D134)</f>
        <v>31787189</v>
      </c>
      <c r="F135" s="36">
        <f t="shared" ref="F135:G135" si="40">SUM(F104:F121,F134)</f>
        <v>31787189</v>
      </c>
      <c r="G135" s="36">
        <f t="shared" si="40"/>
        <v>-1054703</v>
      </c>
      <c r="H135" s="36">
        <f>SUM(H104:H121,H134)</f>
        <v>30732486</v>
      </c>
      <c r="I135" s="40"/>
    </row>
    <row r="136" spans="1:9" ht="18.95" customHeight="1" x14ac:dyDescent="0.2">
      <c r="B136" s="133"/>
      <c r="C136" s="4"/>
      <c r="I136" s="40"/>
    </row>
    <row r="137" spans="1:9" ht="18.95" customHeight="1" x14ac:dyDescent="0.2">
      <c r="A137" s="26">
        <f>A135+1</f>
        <v>76</v>
      </c>
      <c r="B137" s="133"/>
      <c r="C137" s="37" t="s">
        <v>119</v>
      </c>
      <c r="I137" s="40"/>
    </row>
    <row r="138" spans="1:9" ht="18.95" customHeight="1" x14ac:dyDescent="0.2">
      <c r="A138" s="26">
        <f>A137+1</f>
        <v>77</v>
      </c>
      <c r="B138" s="133">
        <v>901</v>
      </c>
      <c r="C138" s="4" t="s">
        <v>22</v>
      </c>
      <c r="D138" s="24">
        <f>SUMIFS('SCH C-2.2 F'!$P$11:$P$112,'SCH C-2.2 F'!$B$11:$B$112,'SCH C-2.1 F'!$B138)</f>
        <v>1236728.6799999992</v>
      </c>
      <c r="E138" s="25">
        <f t="shared" ref="E138:E139" si="41">IF(D138=0,0,F138/D138)</f>
        <v>1</v>
      </c>
      <c r="F138" s="24">
        <f>SUMIFS('SCH C-2.2 F'!$P$11:$P$112,'SCH C-2.2 F'!$B$11:$B$112,'SCH C-2.1 F'!$B138)</f>
        <v>1236728.6799999992</v>
      </c>
      <c r="G138" s="24">
        <f>'SCH D-2 F'!K139</f>
        <v>0</v>
      </c>
      <c r="H138" s="24">
        <f t="shared" ref="H138:H142" si="42">SUM(F138:G138)</f>
        <v>1236728.6799999992</v>
      </c>
      <c r="I138" s="40"/>
    </row>
    <row r="139" spans="1:9" ht="18.95" customHeight="1" x14ac:dyDescent="0.2">
      <c r="A139" s="26">
        <f t="shared" ref="A139:A143" si="43">A138+1</f>
        <v>78</v>
      </c>
      <c r="B139" s="133">
        <v>902</v>
      </c>
      <c r="C139" s="4" t="s">
        <v>18</v>
      </c>
      <c r="D139" s="24">
        <f>SUMIFS('SCH C-2.2 F'!$P$11:$P$112,'SCH C-2.2 F'!$B$11:$B$112,'SCH C-2.1 F'!$B139)</f>
        <v>2708979.68</v>
      </c>
      <c r="E139" s="25">
        <f t="shared" si="41"/>
        <v>1</v>
      </c>
      <c r="F139" s="24">
        <f>SUMIFS('SCH C-2.2 F'!$P$11:$P$112,'SCH C-2.2 F'!$B$11:$B$112,'SCH C-2.1 F'!$B139)</f>
        <v>2708979.68</v>
      </c>
      <c r="G139" s="24">
        <f>'SCH D-2 F'!K140</f>
        <v>0</v>
      </c>
      <c r="H139" s="24">
        <f t="shared" si="42"/>
        <v>2708979.68</v>
      </c>
      <c r="I139" s="40"/>
    </row>
    <row r="140" spans="1:9" ht="18.95" customHeight="1" x14ac:dyDescent="0.2">
      <c r="A140" s="26">
        <f>A139+1</f>
        <v>79</v>
      </c>
      <c r="B140" s="133">
        <v>903</v>
      </c>
      <c r="C140" s="4" t="s">
        <v>19</v>
      </c>
      <c r="D140" s="24">
        <f>SUMIFS('SCH C-2.2 F'!$P$11:$P$112,'SCH C-2.2 F'!$B$11:$B$112,'SCH C-2.1 F'!$B140)</f>
        <v>5535919.8399999989</v>
      </c>
      <c r="E140" s="25">
        <f t="shared" ref="E140:E142" si="44">IF(D140=0,0,F140/D140)</f>
        <v>1</v>
      </c>
      <c r="F140" s="24">
        <f>SUMIFS('SCH C-2.2 F'!$P$11:$P$112,'SCH C-2.2 F'!$B$11:$B$112,'SCH C-2.1 F'!$B140)</f>
        <v>5535919.8399999989</v>
      </c>
      <c r="G140" s="24">
        <f>'SCH D-2 F'!K141</f>
        <v>0</v>
      </c>
      <c r="H140" s="24">
        <f t="shared" si="42"/>
        <v>5535919.8399999989</v>
      </c>
      <c r="I140" s="40"/>
    </row>
    <row r="141" spans="1:9" ht="18.95" customHeight="1" x14ac:dyDescent="0.2">
      <c r="A141" s="26">
        <f t="shared" si="43"/>
        <v>80</v>
      </c>
      <c r="B141" s="133">
        <v>904</v>
      </c>
      <c r="C141" s="4" t="s">
        <v>20</v>
      </c>
      <c r="D141" s="24">
        <f>SUMIFS('SCH C-2.2 F'!$P$11:$P$112,'SCH C-2.2 F'!$B$11:$B$112,'SCH C-2.1 F'!$B141)</f>
        <v>592257.03999999934</v>
      </c>
      <c r="E141" s="25">
        <f t="shared" si="44"/>
        <v>1</v>
      </c>
      <c r="F141" s="24">
        <f>SUMIFS('SCH C-2.2 F'!$P$11:$P$112,'SCH C-2.2 F'!$B$11:$B$112,'SCH C-2.1 F'!$B141)</f>
        <v>592257.03999999934</v>
      </c>
      <c r="G141" s="24">
        <f>'SCH D-2 F'!K142</f>
        <v>-216093.15</v>
      </c>
      <c r="H141" s="24">
        <f t="shared" si="42"/>
        <v>376163.88999999932</v>
      </c>
      <c r="I141" s="40"/>
    </row>
    <row r="142" spans="1:9" ht="18.95" customHeight="1" x14ac:dyDescent="0.2">
      <c r="A142" s="26">
        <f t="shared" si="43"/>
        <v>81</v>
      </c>
      <c r="B142" s="133">
        <v>905</v>
      </c>
      <c r="C142" s="4" t="s">
        <v>21</v>
      </c>
      <c r="D142" s="24">
        <f>SUMIFS('SCH C-2.2 F'!$P$11:$P$112,'SCH C-2.2 F'!$B$11:$B$112,'SCH C-2.1 F'!$B142)</f>
        <v>0</v>
      </c>
      <c r="E142" s="25">
        <f t="shared" si="44"/>
        <v>0</v>
      </c>
      <c r="F142" s="24">
        <f>SUMIFS('SCH C-2.2 F'!$P$11:$P$112,'SCH C-2.2 F'!$B$11:$B$112,'SCH C-2.1 F'!$B142)</f>
        <v>0</v>
      </c>
      <c r="G142" s="24">
        <f>'SCH D-2 F'!K143</f>
        <v>0</v>
      </c>
      <c r="H142" s="24">
        <f t="shared" si="42"/>
        <v>0</v>
      </c>
      <c r="I142" s="40"/>
    </row>
    <row r="143" spans="1:9" ht="18.95" customHeight="1" x14ac:dyDescent="0.2">
      <c r="A143" s="26">
        <f t="shared" si="43"/>
        <v>82</v>
      </c>
      <c r="B143" s="133"/>
      <c r="C143" s="10" t="s">
        <v>120</v>
      </c>
      <c r="D143" s="36">
        <f>SUM(D138:D142)</f>
        <v>10073885.239999998</v>
      </c>
      <c r="F143" s="36">
        <f>SUM(F138:F142)</f>
        <v>10073885.239999998</v>
      </c>
      <c r="G143" s="36">
        <f>SUM(G138:G142)</f>
        <v>-216093.15</v>
      </c>
      <c r="H143" s="36">
        <f>SUM(H138:H142)</f>
        <v>9857792.089999998</v>
      </c>
      <c r="I143" s="40"/>
    </row>
    <row r="144" spans="1:9" ht="18.95" customHeight="1" x14ac:dyDescent="0.2">
      <c r="B144" s="133"/>
      <c r="C144" s="4"/>
      <c r="I144" s="40"/>
    </row>
    <row r="145" spans="1:9" ht="18.95" customHeight="1" x14ac:dyDescent="0.2">
      <c r="A145" s="26">
        <f>A143+1</f>
        <v>83</v>
      </c>
      <c r="B145" s="133"/>
      <c r="C145" s="37" t="s">
        <v>121</v>
      </c>
      <c r="I145" s="40"/>
    </row>
    <row r="146" spans="1:9" ht="18.95" customHeight="1" x14ac:dyDescent="0.2">
      <c r="A146" s="26">
        <f>A145+1</f>
        <v>84</v>
      </c>
      <c r="B146" s="133">
        <v>907</v>
      </c>
      <c r="C146" s="4" t="s">
        <v>23</v>
      </c>
      <c r="D146" s="24">
        <f>SUMIFS('SCH C-2.2 F'!$P$11:$P$112,'SCH C-2.2 F'!$B$11:$B$112,'SCH C-2.1 F'!$B146)</f>
        <v>98976.14999999998</v>
      </c>
      <c r="E146" s="25">
        <f t="shared" ref="E146:E149" si="45">IF(D146=0,0,F146/D146)</f>
        <v>1</v>
      </c>
      <c r="F146" s="24">
        <f>SUMIFS('SCH C-2.2 F'!$P$11:$P$112,'SCH C-2.2 F'!$B$11:$B$112,'SCH C-2.1 F'!$B146)</f>
        <v>98976.14999999998</v>
      </c>
      <c r="G146" s="24">
        <f>'SCH D-2 F'!K147</f>
        <v>0</v>
      </c>
      <c r="H146" s="24">
        <f t="shared" ref="H146:H149" si="46">SUM(F146:G146)</f>
        <v>98976.14999999998</v>
      </c>
      <c r="I146" s="40"/>
    </row>
    <row r="147" spans="1:9" ht="18.95" customHeight="1" x14ac:dyDescent="0.2">
      <c r="A147" s="26">
        <f t="shared" ref="A147:A150" si="47">A146+1</f>
        <v>85</v>
      </c>
      <c r="B147" s="133">
        <v>908</v>
      </c>
      <c r="C147" s="4" t="s">
        <v>24</v>
      </c>
      <c r="D147" s="24">
        <f>SUMIFS('SCH C-2.2 F'!$P$11:$P$112,'SCH C-2.2 F'!$B$11:$B$112,'SCH C-2.1 F'!$B147)</f>
        <v>2228688.2399999979</v>
      </c>
      <c r="E147" s="25">
        <f t="shared" si="45"/>
        <v>1</v>
      </c>
      <c r="F147" s="24">
        <f>SUMIFS('SCH C-2.2 F'!$P$11:$P$112,'SCH C-2.2 F'!$B$11:$B$112,'SCH C-2.1 F'!$B147)</f>
        <v>2228688.2399999979</v>
      </c>
      <c r="G147" s="24">
        <f>'SCH D-2 F'!K148</f>
        <v>-2108117.9999999995</v>
      </c>
      <c r="H147" s="24">
        <f t="shared" si="46"/>
        <v>120570.23999999836</v>
      </c>
      <c r="I147" s="40"/>
    </row>
    <row r="148" spans="1:9" ht="18.95" customHeight="1" x14ac:dyDescent="0.2">
      <c r="A148" s="26">
        <f t="shared" si="47"/>
        <v>86</v>
      </c>
      <c r="B148" s="133">
        <v>909</v>
      </c>
      <c r="C148" s="4" t="s">
        <v>25</v>
      </c>
      <c r="D148" s="24">
        <f>SUMIFS('SCH C-2.2 F'!$P$11:$P$112,'SCH C-2.2 F'!$B$11:$B$112,'SCH C-2.1 F'!$B148)</f>
        <v>548045.75999999954</v>
      </c>
      <c r="E148" s="25">
        <f t="shared" si="45"/>
        <v>1</v>
      </c>
      <c r="F148" s="24">
        <f>SUMIFS('SCH C-2.2 F'!$P$11:$P$112,'SCH C-2.2 F'!$B$11:$B$112,'SCH C-2.1 F'!$B148)</f>
        <v>548045.75999999954</v>
      </c>
      <c r="G148" s="24">
        <f>'SCH D-2 F'!K149</f>
        <v>0</v>
      </c>
      <c r="H148" s="24">
        <f t="shared" si="46"/>
        <v>548045.75999999954</v>
      </c>
      <c r="I148" s="40"/>
    </row>
    <row r="149" spans="1:9" ht="18.95" customHeight="1" x14ac:dyDescent="0.2">
      <c r="A149" s="26">
        <f t="shared" si="47"/>
        <v>87</v>
      </c>
      <c r="B149" s="133">
        <v>910</v>
      </c>
      <c r="C149" s="4" t="s">
        <v>26</v>
      </c>
      <c r="D149" s="24">
        <f>SUMIFS('SCH C-2.2 F'!$P$11:$P$112,'SCH C-2.2 F'!$B$11:$B$112,'SCH C-2.1 F'!$B149)</f>
        <v>193023.80999999985</v>
      </c>
      <c r="E149" s="25">
        <f t="shared" si="45"/>
        <v>1</v>
      </c>
      <c r="F149" s="24">
        <f>SUMIFS('SCH C-2.2 F'!$P$11:$P$112,'SCH C-2.2 F'!$B$11:$B$112,'SCH C-2.1 F'!$B149)</f>
        <v>193023.80999999985</v>
      </c>
      <c r="G149" s="24">
        <f>'SCH D-2 F'!K150</f>
        <v>0</v>
      </c>
      <c r="H149" s="24">
        <f t="shared" si="46"/>
        <v>193023.80999999985</v>
      </c>
      <c r="I149" s="40"/>
    </row>
    <row r="150" spans="1:9" ht="18.95" customHeight="1" x14ac:dyDescent="0.2">
      <c r="A150" s="26">
        <f t="shared" si="47"/>
        <v>88</v>
      </c>
      <c r="B150" s="133"/>
      <c r="C150" s="10" t="s">
        <v>122</v>
      </c>
      <c r="D150" s="36">
        <f>SUM(D146:D149)</f>
        <v>3068733.9599999976</v>
      </c>
      <c r="F150" s="36">
        <f>SUM(F146:F149)</f>
        <v>3068733.9599999976</v>
      </c>
      <c r="G150" s="36">
        <f>SUM(G146:G149)</f>
        <v>-2108117.9999999995</v>
      </c>
      <c r="H150" s="36">
        <f>SUM(H146:H149)</f>
        <v>960615.95999999763</v>
      </c>
      <c r="I150" s="40"/>
    </row>
    <row r="151" spans="1:9" ht="18.95" customHeight="1" x14ac:dyDescent="0.2">
      <c r="A151" s="26"/>
      <c r="B151" s="133"/>
      <c r="C151" s="4"/>
      <c r="I151" s="40"/>
    </row>
    <row r="152" spans="1:9" ht="18.95" customHeight="1" x14ac:dyDescent="0.2">
      <c r="A152" s="26">
        <f>A150+1</f>
        <v>89</v>
      </c>
      <c r="B152" s="133"/>
      <c r="C152" s="37" t="s">
        <v>123</v>
      </c>
      <c r="I152" s="40"/>
    </row>
    <row r="153" spans="1:9" ht="18.95" customHeight="1" x14ac:dyDescent="0.2">
      <c r="A153" s="26">
        <f>A152+1</f>
        <v>90</v>
      </c>
      <c r="B153" s="133">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33">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33">
        <v>913</v>
      </c>
      <c r="C155" s="4" t="s">
        <v>29</v>
      </c>
      <c r="D155" s="24">
        <f>SUMIFS('SCH C-2.2 F'!$P$11:$P$112,'SCH C-2.2 F'!$B$11:$B$112,'SCH C-2.1 F'!$B155)</f>
        <v>278726.27999999997</v>
      </c>
      <c r="E155" s="25">
        <f t="shared" si="48"/>
        <v>1</v>
      </c>
      <c r="F155" s="24">
        <f>SUMIFS('SCH C-2.2 F'!$P$11:$P$112,'SCH C-2.2 F'!$B$11:$B$112,'SCH C-2.1 F'!$B155)</f>
        <v>278726.27999999997</v>
      </c>
      <c r="G155" s="24">
        <f>'SCH D-2 F'!K156</f>
        <v>0</v>
      </c>
      <c r="H155" s="24">
        <f t="shared" si="49"/>
        <v>278726.27999999997</v>
      </c>
      <c r="I155" s="40"/>
    </row>
    <row r="156" spans="1:9" ht="18.95" customHeight="1" x14ac:dyDescent="0.2">
      <c r="A156" s="26">
        <f t="shared" si="50"/>
        <v>93</v>
      </c>
      <c r="B156" s="133">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33"/>
      <c r="C157" s="2" t="s">
        <v>124</v>
      </c>
      <c r="D157" s="36">
        <f>SUM(D153:D156)</f>
        <v>278726.27999999997</v>
      </c>
      <c r="F157" s="36">
        <f>SUM(F153:F156)</f>
        <v>278726.27999999997</v>
      </c>
      <c r="G157" s="36">
        <f>SUM(G153:G156)</f>
        <v>0</v>
      </c>
      <c r="H157" s="36">
        <f>SUM(H153:H156)</f>
        <v>278726.27999999997</v>
      </c>
      <c r="I157" s="40"/>
    </row>
    <row r="158" spans="1:9" ht="18.95" customHeight="1" x14ac:dyDescent="0.2">
      <c r="B158" s="133"/>
      <c r="C158" s="4"/>
      <c r="I158" s="40"/>
    </row>
    <row r="159" spans="1:9" ht="18.95" customHeight="1" x14ac:dyDescent="0.2">
      <c r="A159" s="26">
        <f>A157+1</f>
        <v>95</v>
      </c>
      <c r="B159" s="133"/>
      <c r="C159" s="37" t="s">
        <v>125</v>
      </c>
      <c r="I159" s="40"/>
    </row>
    <row r="160" spans="1:9" ht="18.95" customHeight="1" x14ac:dyDescent="0.2">
      <c r="A160" s="26">
        <f>A159+1</f>
        <v>96</v>
      </c>
      <c r="B160" s="133">
        <v>920</v>
      </c>
      <c r="C160" s="4" t="s">
        <v>31</v>
      </c>
      <c r="D160" s="24">
        <f>SUMIFS('SCH C-2.2 F'!$P$11:$P$112,'SCH C-2.2 F'!$B$11:$B$112,'SCH C-2.1 F'!$B160)</f>
        <v>8610895.0801054891</v>
      </c>
      <c r="E160" s="25">
        <f t="shared" ref="E160:E177" si="51">IF(D160=0,0,F160/D160)</f>
        <v>1</v>
      </c>
      <c r="F160" s="24">
        <f>SUMIFS('SCH C-2.2 F'!$P$11:$P$112,'SCH C-2.2 F'!$B$11:$B$112,'SCH C-2.1 F'!$B160)</f>
        <v>8610895.0801054891</v>
      </c>
      <c r="G160" s="24">
        <f>'SCH D-2 F'!K161</f>
        <v>0</v>
      </c>
      <c r="H160" s="24">
        <f t="shared" ref="H160:H185" si="52">SUM(F160:G160)</f>
        <v>8610895.0801054891</v>
      </c>
      <c r="I160" s="40"/>
    </row>
    <row r="161" spans="1:9" ht="18.95" customHeight="1" x14ac:dyDescent="0.2">
      <c r="A161" s="26">
        <f t="shared" ref="A161:A195" si="53">A160+1</f>
        <v>97</v>
      </c>
      <c r="B161" s="133">
        <v>921</v>
      </c>
      <c r="C161" s="4" t="s">
        <v>32</v>
      </c>
      <c r="D161" s="24">
        <f>SUMIFS('SCH C-2.2 F'!$P$11:$P$112,'SCH C-2.2 F'!$B$11:$B$112,'SCH C-2.1 F'!$B161)</f>
        <v>2429073.1816176143</v>
      </c>
      <c r="E161" s="25">
        <f t="shared" si="51"/>
        <v>1</v>
      </c>
      <c r="F161" s="24">
        <f>SUMIFS('SCH C-2.2 F'!$P$11:$P$112,'SCH C-2.2 F'!$B$11:$B$112,'SCH C-2.1 F'!$B161)</f>
        <v>2429073.1816176143</v>
      </c>
      <c r="G161" s="24">
        <f>'SCH D-2 F'!K162</f>
        <v>0</v>
      </c>
      <c r="H161" s="24">
        <f t="shared" si="52"/>
        <v>2429073.1816176143</v>
      </c>
      <c r="I161" s="40"/>
    </row>
    <row r="162" spans="1:9" ht="18.95" customHeight="1" x14ac:dyDescent="0.2">
      <c r="A162" s="26">
        <f t="shared" si="53"/>
        <v>98</v>
      </c>
      <c r="B162" s="133">
        <v>922</v>
      </c>
      <c r="C162" s="4" t="s">
        <v>33</v>
      </c>
      <c r="D162" s="24">
        <f>SUMIFS('SCH C-2.2 F'!$P$11:$P$112,'SCH C-2.2 F'!$B$11:$B$112,'SCH C-2.1 F'!$B162)</f>
        <v>-1104282.5648178633</v>
      </c>
      <c r="E162" s="25">
        <f t="shared" si="51"/>
        <v>1</v>
      </c>
      <c r="F162" s="24">
        <f>SUMIFS('SCH C-2.2 F'!$P$11:$P$112,'SCH C-2.2 F'!$B$11:$B$112,'SCH C-2.1 F'!$B162)</f>
        <v>-1104282.5648178633</v>
      </c>
      <c r="G162" s="24">
        <f>'SCH D-2 F'!K163</f>
        <v>0</v>
      </c>
      <c r="H162" s="24">
        <f t="shared" si="52"/>
        <v>-1104282.5648178633</v>
      </c>
      <c r="I162" s="40"/>
    </row>
    <row r="163" spans="1:9" s="16" customFormat="1" ht="20.100000000000001" customHeight="1" x14ac:dyDescent="0.2">
      <c r="A163" s="323" t="str">
        <f>$A$1</f>
        <v>LOUISVILLE GAS AND ELECTRIC COMPANY</v>
      </c>
      <c r="B163" s="323"/>
      <c r="C163" s="323"/>
      <c r="D163" s="323"/>
      <c r="E163" s="323"/>
      <c r="F163" s="323"/>
      <c r="G163" s="323"/>
      <c r="H163" s="323"/>
      <c r="I163" s="323"/>
    </row>
    <row r="164" spans="1:9" s="16" customFormat="1" ht="20.100000000000001" customHeight="1" x14ac:dyDescent="0.2">
      <c r="A164" s="323" t="str">
        <f>$A$2</f>
        <v>CASE NO. 2018-00295 - GAS OPERATIONS - RESPONSE TO PSC 2-75 (SLIPPAGE FACTOR 97.153%)</v>
      </c>
      <c r="B164" s="323"/>
      <c r="C164" s="323"/>
      <c r="D164" s="323"/>
      <c r="E164" s="323"/>
      <c r="F164" s="323"/>
      <c r="G164" s="323"/>
      <c r="H164" s="323"/>
      <c r="I164" s="323"/>
    </row>
    <row r="165" spans="1:9" s="16" customFormat="1" ht="20.100000000000001" customHeight="1" x14ac:dyDescent="0.2">
      <c r="A165" s="323" t="s">
        <v>105</v>
      </c>
      <c r="B165" s="323"/>
      <c r="C165" s="323"/>
      <c r="D165" s="323"/>
      <c r="E165" s="323"/>
      <c r="F165" s="323"/>
      <c r="G165" s="323"/>
      <c r="H165" s="323"/>
      <c r="I165" s="323"/>
    </row>
    <row r="166" spans="1:9" s="16" customFormat="1" ht="20.100000000000001" customHeight="1" x14ac:dyDescent="0.2">
      <c r="A166" s="323" t="str">
        <f>$A$4</f>
        <v>FOR THE 12 MONTHS ENDED APRIL 30, 2020</v>
      </c>
      <c r="B166" s="323"/>
      <c r="C166" s="323"/>
      <c r="D166" s="323"/>
      <c r="E166" s="323"/>
      <c r="F166" s="323"/>
      <c r="G166" s="323"/>
      <c r="H166" s="323"/>
      <c r="I166" s="323"/>
    </row>
    <row r="167" spans="1:9" s="16" customFormat="1" ht="20.100000000000001" customHeight="1" x14ac:dyDescent="0.2">
      <c r="A167" s="132"/>
      <c r="B167" s="132"/>
      <c r="C167" s="132"/>
      <c r="D167" s="132"/>
      <c r="E167" s="132"/>
      <c r="F167" s="132"/>
      <c r="G167" s="159"/>
      <c r="H167" s="132"/>
      <c r="I167" s="132"/>
    </row>
    <row r="168" spans="1:9" s="16" customFormat="1" ht="20.100000000000001" customHeight="1" x14ac:dyDescent="0.2">
      <c r="A168" s="18" t="str">
        <f>$A$6</f>
        <v>DATA:____BASE  PERIOD__X__FORECASTED  PERIOD</v>
      </c>
      <c r="B168" s="18"/>
      <c r="I168" s="19" t="s">
        <v>104</v>
      </c>
    </row>
    <row r="169" spans="1:9" s="16" customFormat="1" ht="20.100000000000001" customHeight="1" x14ac:dyDescent="0.2">
      <c r="A169" s="16" t="str">
        <f>$A$7</f>
        <v>TYPE OF FILING: __X__ ORIGINAL  _____ UPDATED  _____ REVISED</v>
      </c>
      <c r="I169" s="19" t="s">
        <v>949</v>
      </c>
    </row>
    <row r="170" spans="1:9" s="16" customFormat="1" ht="20.100000000000001" customHeight="1" x14ac:dyDescent="0.2">
      <c r="A170" s="18" t="s">
        <v>95</v>
      </c>
      <c r="B170" s="18"/>
      <c r="F170" s="18"/>
      <c r="G170" s="18"/>
      <c r="H170" s="18"/>
      <c r="I170" s="20" t="str">
        <f>$I$8</f>
        <v>WITNESS:   C. M. GARRETT</v>
      </c>
    </row>
    <row r="171" spans="1:9" s="16" customFormat="1" ht="20.100000000000001" customHeight="1" x14ac:dyDescent="0.2"/>
    <row r="172" spans="1:9" ht="58.5" customHeight="1" x14ac:dyDescent="0.2">
      <c r="A172" s="31" t="s">
        <v>96</v>
      </c>
      <c r="B172" s="31" t="s">
        <v>97</v>
      </c>
      <c r="C172" s="32" t="s">
        <v>101</v>
      </c>
      <c r="D172" s="31" t="s">
        <v>100</v>
      </c>
      <c r="E172" s="31" t="s">
        <v>98</v>
      </c>
      <c r="F172" s="31" t="s">
        <v>102</v>
      </c>
      <c r="G172" s="31" t="s">
        <v>253</v>
      </c>
      <c r="H172" s="31" t="s">
        <v>819</v>
      </c>
      <c r="I172" s="31" t="s">
        <v>103</v>
      </c>
    </row>
    <row r="173" spans="1:9" ht="18.95" customHeight="1" x14ac:dyDescent="0.2">
      <c r="A173" s="27"/>
      <c r="B173" s="27"/>
      <c r="C173" s="23"/>
      <c r="D173" s="33" t="s">
        <v>69</v>
      </c>
      <c r="E173" s="33" t="s">
        <v>70</v>
      </c>
      <c r="F173" s="33" t="s">
        <v>106</v>
      </c>
      <c r="G173" s="33" t="s">
        <v>107</v>
      </c>
      <c r="H173" s="33" t="s">
        <v>233</v>
      </c>
      <c r="I173" s="33" t="s">
        <v>71</v>
      </c>
    </row>
    <row r="174" spans="1:9" ht="23.1" customHeight="1" x14ac:dyDescent="0.2">
      <c r="A174" s="22"/>
      <c r="B174" s="22"/>
      <c r="C174" s="29"/>
      <c r="D174" s="30" t="s">
        <v>99</v>
      </c>
      <c r="E174" s="30"/>
      <c r="F174" s="30" t="s">
        <v>99</v>
      </c>
      <c r="G174" s="30" t="s">
        <v>99</v>
      </c>
      <c r="H174" s="30" t="s">
        <v>99</v>
      </c>
      <c r="I174" s="30" t="str">
        <f>$I$12</f>
        <v>ALL GAS 100%</v>
      </c>
    </row>
    <row r="175" spans="1:9" ht="18.95" customHeight="1" x14ac:dyDescent="0.2">
      <c r="A175" s="26">
        <f>A162+1</f>
        <v>99</v>
      </c>
      <c r="B175" s="133">
        <v>923</v>
      </c>
      <c r="C175" s="4" t="s">
        <v>34</v>
      </c>
      <c r="D175" s="24">
        <f>SUMIFS('SCH C-2.2 F'!$P$11:$P$112,'SCH C-2.2 F'!$B$11:$B$112,'SCH C-2.1 F'!$B175)</f>
        <v>5014664.3999999948</v>
      </c>
      <c r="E175" s="25">
        <f t="shared" si="51"/>
        <v>1</v>
      </c>
      <c r="F175" s="24">
        <f>SUMIFS('SCH C-2.2 F'!$P$11:$P$112,'SCH C-2.2 F'!$B$11:$B$112,'SCH C-2.1 F'!$B175)</f>
        <v>5014664.3999999948</v>
      </c>
      <c r="G175" s="24">
        <f>'SCH D-2 F'!K176</f>
        <v>0</v>
      </c>
      <c r="H175" s="24">
        <f t="shared" si="52"/>
        <v>5014664.3999999948</v>
      </c>
      <c r="I175" s="40"/>
    </row>
    <row r="176" spans="1:9" ht="18.95" customHeight="1" x14ac:dyDescent="0.2">
      <c r="A176" s="26">
        <f t="shared" si="53"/>
        <v>100</v>
      </c>
      <c r="B176" s="133">
        <v>924</v>
      </c>
      <c r="C176" s="4" t="s">
        <v>0</v>
      </c>
      <c r="D176" s="24">
        <f>SUMIFS('SCH C-2.2 F'!$P$11:$P$112,'SCH C-2.2 F'!$B$11:$B$112,'SCH C-2.1 F'!$B176)</f>
        <v>314270.63999999966</v>
      </c>
      <c r="E176" s="25">
        <f t="shared" si="51"/>
        <v>1</v>
      </c>
      <c r="F176" s="24">
        <f>SUMIFS('SCH C-2.2 F'!$P$11:$P$112,'SCH C-2.2 F'!$B$11:$B$112,'SCH C-2.1 F'!$B176)</f>
        <v>314270.63999999966</v>
      </c>
      <c r="G176" s="24">
        <f>'SCH D-2 F'!K177</f>
        <v>0</v>
      </c>
      <c r="H176" s="24">
        <f t="shared" si="52"/>
        <v>314270.63999999966</v>
      </c>
      <c r="I176" s="40"/>
    </row>
    <row r="177" spans="1:9" ht="18.95" customHeight="1" x14ac:dyDescent="0.2">
      <c r="A177" s="26">
        <f t="shared" si="53"/>
        <v>101</v>
      </c>
      <c r="B177" s="133">
        <v>925</v>
      </c>
      <c r="C177" s="4" t="s">
        <v>35</v>
      </c>
      <c r="D177" s="24">
        <f>SUMIFS('SCH C-2.2 F'!$P$11:$P$112,'SCH C-2.2 F'!$B$11:$B$112,'SCH C-2.1 F'!$B177)</f>
        <v>966969.59999999939</v>
      </c>
      <c r="E177" s="25">
        <f t="shared" si="51"/>
        <v>1</v>
      </c>
      <c r="F177" s="24">
        <f>SUMIFS('SCH C-2.2 F'!$P$11:$P$112,'SCH C-2.2 F'!$B$11:$B$112,'SCH C-2.1 F'!$B177)</f>
        <v>966969.59999999939</v>
      </c>
      <c r="G177" s="24">
        <f>'SCH D-2 F'!K178</f>
        <v>0</v>
      </c>
      <c r="H177" s="24">
        <f t="shared" si="52"/>
        <v>966969.59999999939</v>
      </c>
      <c r="I177" s="40"/>
    </row>
    <row r="178" spans="1:9" ht="18.95" customHeight="1" x14ac:dyDescent="0.2">
      <c r="A178" s="26">
        <f t="shared" si="53"/>
        <v>102</v>
      </c>
      <c r="B178" s="133">
        <v>926</v>
      </c>
      <c r="C178" s="4" t="s">
        <v>36</v>
      </c>
      <c r="D178" s="24">
        <f>SUMIFS('SCH C-2.2 F'!$P$11:$P$112,'SCH C-2.2 F'!$B$11:$B$112,'SCH C-2.1 F'!$B178)</f>
        <v>7770143.5999999922</v>
      </c>
      <c r="E178" s="25">
        <f t="shared" ref="E178:E180" si="54">IF(D178=0,1,F178/D178)</f>
        <v>1</v>
      </c>
      <c r="F178" s="24">
        <f>SUMIFS('SCH C-2.2 F'!$P$11:$P$112,'SCH C-2.2 F'!$B$11:$B$112,'SCH C-2.1 F'!$B178)</f>
        <v>7770143.5999999922</v>
      </c>
      <c r="G178" s="24">
        <f>'SCH D-2 F'!K179</f>
        <v>0</v>
      </c>
      <c r="H178" s="24">
        <f t="shared" si="52"/>
        <v>7770143.5999999922</v>
      </c>
      <c r="I178" s="40"/>
    </row>
    <row r="179" spans="1:9" ht="18.95" customHeight="1" x14ac:dyDescent="0.2">
      <c r="A179" s="26">
        <f t="shared" si="53"/>
        <v>103</v>
      </c>
      <c r="B179" s="133">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33">
        <v>928</v>
      </c>
      <c r="C180" s="4" t="s">
        <v>38</v>
      </c>
      <c r="D180" s="24">
        <f>SUMIFS('SCH C-2.2 F'!$P$11:$P$112,'SCH C-2.2 F'!$B$11:$B$112,'SCH C-2.1 F'!$B180)</f>
        <v>258343.49999999959</v>
      </c>
      <c r="E180" s="25">
        <f t="shared" si="54"/>
        <v>1</v>
      </c>
      <c r="F180" s="24">
        <f>SUMIFS('SCH C-2.2 F'!$P$11:$P$112,'SCH C-2.2 F'!$B$11:$B$112,'SCH C-2.1 F'!$B180)</f>
        <v>258343.49999999959</v>
      </c>
      <c r="G180" s="24">
        <f>'SCH D-2 F'!K181</f>
        <v>0</v>
      </c>
      <c r="H180" s="24">
        <f t="shared" si="52"/>
        <v>258343.49999999959</v>
      </c>
      <c r="I180" s="40"/>
    </row>
    <row r="181" spans="1:9" ht="18.95" customHeight="1" x14ac:dyDescent="0.2">
      <c r="A181" s="26">
        <f>A180+1</f>
        <v>105</v>
      </c>
      <c r="B181" s="133">
        <v>929</v>
      </c>
      <c r="C181" s="4" t="s">
        <v>39</v>
      </c>
      <c r="D181" s="24">
        <f>SUMIFS('SCH C-2.2 F'!$P$11:$P$112,'SCH C-2.2 F'!$B$11:$B$112,'SCH C-2.1 F'!$B181)</f>
        <v>-571000</v>
      </c>
      <c r="E181" s="25">
        <f t="shared" ref="E181:E185" si="55">IF(D181=0,0,F181/D181)</f>
        <v>1</v>
      </c>
      <c r="F181" s="24">
        <f>SUMIFS('SCH C-2.2 F'!$P$11:$P$112,'SCH C-2.2 F'!$B$11:$B$112,'SCH C-2.1 F'!$B181)</f>
        <v>-571000</v>
      </c>
      <c r="G181" s="24">
        <f>'SCH D-2 F'!K182</f>
        <v>0</v>
      </c>
      <c r="H181" s="24">
        <f t="shared" si="52"/>
        <v>-571000</v>
      </c>
      <c r="I181" s="40"/>
    </row>
    <row r="182" spans="1:9" ht="18.95" customHeight="1" x14ac:dyDescent="0.2">
      <c r="A182" s="26">
        <f t="shared" si="53"/>
        <v>106</v>
      </c>
      <c r="B182" s="133">
        <v>930.1</v>
      </c>
      <c r="C182" s="4" t="s">
        <v>40</v>
      </c>
      <c r="D182" s="24">
        <f>SUMIFS('SCH C-2.2 F'!$P$11:$P$112,'SCH C-2.2 F'!$B$11:$B$112,'SCH C-2.1 F'!$B182)</f>
        <v>774.99999999999795</v>
      </c>
      <c r="E182" s="25">
        <f t="shared" si="55"/>
        <v>1</v>
      </c>
      <c r="F182" s="24">
        <f>SUMIFS('SCH C-2.2 F'!$P$11:$P$112,'SCH C-2.2 F'!$B$11:$B$112,'SCH C-2.1 F'!$B182)</f>
        <v>774.99999999999795</v>
      </c>
      <c r="G182" s="24">
        <f>'SCH D-2 F'!K183</f>
        <v>0</v>
      </c>
      <c r="H182" s="24">
        <f t="shared" si="52"/>
        <v>774.99999999999795</v>
      </c>
      <c r="I182" s="40"/>
    </row>
    <row r="183" spans="1:9" ht="18.95" customHeight="1" x14ac:dyDescent="0.2">
      <c r="A183" s="26">
        <f t="shared" si="53"/>
        <v>107</v>
      </c>
      <c r="B183" s="133">
        <v>930.2</v>
      </c>
      <c r="C183" s="4" t="s">
        <v>41</v>
      </c>
      <c r="D183" s="24">
        <f>SUMIFS('SCH C-2.2 F'!$P$11:$P$112,'SCH C-2.2 F'!$B$11:$B$112,'SCH C-2.1 F'!$B183)</f>
        <v>451825.93999999965</v>
      </c>
      <c r="E183" s="25">
        <f t="shared" si="55"/>
        <v>1</v>
      </c>
      <c r="F183" s="24">
        <f>SUMIFS('SCH C-2.2 F'!$P$11:$P$112,'SCH C-2.2 F'!$B$11:$B$112,'SCH C-2.1 F'!$B183)</f>
        <v>451825.93999999965</v>
      </c>
      <c r="G183" s="24">
        <f>'SCH D-2 F'!K184</f>
        <v>0</v>
      </c>
      <c r="H183" s="24">
        <f t="shared" si="52"/>
        <v>451825.93999999965</v>
      </c>
      <c r="I183" s="40"/>
    </row>
    <row r="184" spans="1:9" ht="18.95" customHeight="1" x14ac:dyDescent="0.2">
      <c r="A184" s="26">
        <f t="shared" si="53"/>
        <v>108</v>
      </c>
      <c r="B184" s="133">
        <v>931</v>
      </c>
      <c r="C184" s="4" t="s">
        <v>14</v>
      </c>
      <c r="D184" s="24">
        <f>SUMIFS('SCH C-2.2 F'!$P$11:$P$112,'SCH C-2.2 F'!$B$11:$B$112,'SCH C-2.1 F'!$B184)</f>
        <v>588020.87999999966</v>
      </c>
      <c r="E184" s="25">
        <f t="shared" si="55"/>
        <v>1</v>
      </c>
      <c r="F184" s="24">
        <f>SUMIFS('SCH C-2.2 F'!$P$11:$P$112,'SCH C-2.2 F'!$B$11:$B$112,'SCH C-2.1 F'!$B184)</f>
        <v>588020.87999999966</v>
      </c>
      <c r="G184" s="24">
        <f>'SCH D-2 F'!K185</f>
        <v>0</v>
      </c>
      <c r="H184" s="24">
        <f t="shared" si="52"/>
        <v>588020.87999999966</v>
      </c>
      <c r="I184" s="40"/>
    </row>
    <row r="185" spans="1:9" ht="18.95" customHeight="1" x14ac:dyDescent="0.2">
      <c r="A185" s="26">
        <f t="shared" si="53"/>
        <v>109</v>
      </c>
      <c r="B185" s="133">
        <v>935</v>
      </c>
      <c r="C185" s="4" t="s">
        <v>42</v>
      </c>
      <c r="D185" s="24">
        <f>SUMIFS('SCH C-2.2 F'!$P$11:$P$112,'SCH C-2.2 F'!$B$11:$B$112,'SCH C-2.1 F'!$B185)</f>
        <v>352313.14</v>
      </c>
      <c r="E185" s="25">
        <f t="shared" si="55"/>
        <v>1</v>
      </c>
      <c r="F185" s="24">
        <f>SUMIFS('SCH C-2.2 F'!$P$11:$P$112,'SCH C-2.2 F'!$B$11:$B$112,'SCH C-2.1 F'!$B185)</f>
        <v>352313.14</v>
      </c>
      <c r="G185" s="24">
        <f>'SCH D-2 F'!K186</f>
        <v>0</v>
      </c>
      <c r="H185" s="24">
        <f t="shared" si="52"/>
        <v>352313.14</v>
      </c>
      <c r="I185" s="40"/>
    </row>
    <row r="186" spans="1:9" ht="18.95" customHeight="1" x14ac:dyDescent="0.2">
      <c r="A186" s="26">
        <f t="shared" si="53"/>
        <v>110</v>
      </c>
      <c r="C186" s="10" t="s">
        <v>126</v>
      </c>
      <c r="D186" s="36">
        <f>SUM(D160:D162,D175:D185)</f>
        <v>25082012.396905228</v>
      </c>
      <c r="F186" s="36">
        <f t="shared" ref="F186:H186" si="56">SUM(F160:F162,F175:F185)</f>
        <v>25082012.396905228</v>
      </c>
      <c r="G186" s="36">
        <f t="shared" si="56"/>
        <v>0</v>
      </c>
      <c r="H186" s="36">
        <f t="shared" si="56"/>
        <v>25082012.396905228</v>
      </c>
      <c r="I186" s="40"/>
    </row>
    <row r="187" spans="1:9" ht="18.95" customHeight="1" x14ac:dyDescent="0.2">
      <c r="A187" s="26"/>
      <c r="I187" s="40"/>
    </row>
    <row r="188" spans="1:9" ht="18.95" customHeight="1" x14ac:dyDescent="0.2">
      <c r="A188" s="26">
        <f>A186+1</f>
        <v>111</v>
      </c>
      <c r="C188" s="10" t="s">
        <v>128</v>
      </c>
      <c r="D188" s="35">
        <f>SUM(D58,D78,D101,D135,D143,D150,D157,D186)</f>
        <v>222212349.28954738</v>
      </c>
      <c r="F188" s="35">
        <f t="shared" ref="F188:H188" si="57">SUM(F58,F78,F101,F135,F143,F150,F157,F186)</f>
        <v>222212349.28954738</v>
      </c>
      <c r="G188" s="35">
        <f t="shared" si="57"/>
        <v>-128316100.5626421</v>
      </c>
      <c r="H188" s="35">
        <f t="shared" si="57"/>
        <v>93896248.726905227</v>
      </c>
      <c r="I188" s="40"/>
    </row>
    <row r="189" spans="1:9" ht="18.95" customHeight="1" x14ac:dyDescent="0.2">
      <c r="A189" s="26"/>
      <c r="C189" s="10"/>
      <c r="I189" s="40"/>
    </row>
    <row r="190" spans="1:9" ht="18.95" customHeight="1" x14ac:dyDescent="0.2">
      <c r="A190" s="26">
        <f>A188+1</f>
        <v>112</v>
      </c>
      <c r="B190" s="38" t="s">
        <v>129</v>
      </c>
      <c r="C190" s="10" t="s">
        <v>130</v>
      </c>
      <c r="D190" s="24">
        <f>SUMIFS('SCH C-2.2 F'!$P$11:$P$112,'SCH C-2.2 F'!$B$11:$B$112,'SCH C-2.1 F'!$B190)</f>
        <v>40119017.106715627</v>
      </c>
      <c r="E190" s="25">
        <f t="shared" ref="E190:E191" si="58">IF(D190=0,0,F190/D190)</f>
        <v>1</v>
      </c>
      <c r="F190" s="24">
        <f>SUMIFS('SCH C-2.2 F'!$P$11:$P$112,'SCH C-2.2 F'!$B$11:$B$112,'SCH C-2.1 F'!$B190)</f>
        <v>40119017.106715627</v>
      </c>
      <c r="G190" s="24">
        <f>'SCH D-2 F'!K191</f>
        <v>-1782150.8475156978</v>
      </c>
      <c r="H190" s="24">
        <f t="shared" ref="H190:H195" si="59">SUM(F190:G190)</f>
        <v>38336866.259199932</v>
      </c>
      <c r="I190" s="40"/>
    </row>
    <row r="191" spans="1:9" ht="18.95" customHeight="1" x14ac:dyDescent="0.2">
      <c r="A191" s="26">
        <f t="shared" si="53"/>
        <v>113</v>
      </c>
      <c r="B191" s="133">
        <v>408.1</v>
      </c>
      <c r="C191" s="10" t="s">
        <v>10</v>
      </c>
      <c r="D191" s="24">
        <f>SUMIFS('SCH C-2.2 F'!$P$11:$P$112,'SCH C-2.2 F'!$B$11:$B$112,'SCH C-2.1 F'!$B191)</f>
        <v>12562303.287570041</v>
      </c>
      <c r="E191" s="25">
        <f t="shared" si="58"/>
        <v>1</v>
      </c>
      <c r="F191" s="24">
        <f>SUMIFS('SCH C-2.2 F'!$P$11:$P$112,'SCH C-2.2 F'!$B$11:$B$112,'SCH C-2.1 F'!$B191)</f>
        <v>12562303.287570041</v>
      </c>
      <c r="G191" s="24">
        <f>'SCH D-2 F'!K192</f>
        <v>-815950.20105624897</v>
      </c>
      <c r="H191" s="24">
        <f t="shared" si="59"/>
        <v>11746353.086513791</v>
      </c>
      <c r="I191" s="40"/>
    </row>
    <row r="192" spans="1:9" ht="18.95" customHeight="1" x14ac:dyDescent="0.2">
      <c r="A192" s="26">
        <f t="shared" si="53"/>
        <v>114</v>
      </c>
      <c r="B192" s="38" t="s">
        <v>131</v>
      </c>
      <c r="C192" s="10" t="s">
        <v>132</v>
      </c>
      <c r="D192" s="24">
        <f>'TaxProvision_Gas F'!C40-D194</f>
        <v>5980590.9634179734</v>
      </c>
      <c r="E192" s="25">
        <v>1</v>
      </c>
      <c r="F192" s="24">
        <f>D192*E192</f>
        <v>5980590.9634179734</v>
      </c>
      <c r="G192" s="24">
        <f>'SCH D-2 F'!K193</f>
        <v>-1963185.0320493069</v>
      </c>
      <c r="H192" s="24">
        <f t="shared" si="59"/>
        <v>4017405.9313686667</v>
      </c>
      <c r="I192" s="40"/>
    </row>
    <row r="193" spans="1:9" ht="18.95" customHeight="1" x14ac:dyDescent="0.2">
      <c r="A193" s="26">
        <f t="shared" si="53"/>
        <v>115</v>
      </c>
      <c r="B193" s="38" t="s">
        <v>131</v>
      </c>
      <c r="C193" s="10" t="s">
        <v>133</v>
      </c>
      <c r="D193" s="24">
        <f>'TaxProvision_Gas F'!D40</f>
        <v>1774807.0749833179</v>
      </c>
      <c r="E193" s="25">
        <v>1</v>
      </c>
      <c r="F193" s="24">
        <f t="shared" ref="F193:F194" si="60">D193*E193</f>
        <v>1774807.0749833179</v>
      </c>
      <c r="G193" s="24">
        <f>'SCH D-2 F'!K194</f>
        <v>-492026.32382188144</v>
      </c>
      <c r="H193" s="24">
        <f t="shared" si="59"/>
        <v>1282780.7511614366</v>
      </c>
      <c r="I193" s="40"/>
    </row>
    <row r="194" spans="1:9" ht="18.95" customHeight="1" x14ac:dyDescent="0.2">
      <c r="A194" s="26">
        <f t="shared" si="53"/>
        <v>116</v>
      </c>
      <c r="B194" s="38">
        <v>411.4</v>
      </c>
      <c r="C194" s="10" t="s">
        <v>136</v>
      </c>
      <c r="D194" s="24">
        <f>'TaxProvision_Gas F'!C35</f>
        <v>-4653.3333333333721</v>
      </c>
      <c r="E194" s="25">
        <v>1</v>
      </c>
      <c r="F194" s="24">
        <f t="shared" si="60"/>
        <v>-4653.3333333333721</v>
      </c>
      <c r="G194" s="24">
        <f>'SCH D-2 F'!K195</f>
        <v>0</v>
      </c>
      <c r="H194" s="24">
        <f t="shared" si="59"/>
        <v>-4653.3333333333721</v>
      </c>
      <c r="I194" s="40"/>
    </row>
    <row r="195" spans="1:9" ht="18.95" customHeight="1" x14ac:dyDescent="0.2">
      <c r="A195" s="26">
        <f t="shared" si="53"/>
        <v>117</v>
      </c>
      <c r="B195" s="38">
        <v>411.8</v>
      </c>
      <c r="C195" s="10" t="s">
        <v>137</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33"/>
      <c r="C196" s="10"/>
      <c r="I196" s="40"/>
    </row>
    <row r="197" spans="1:9" ht="18.95" customHeight="1" thickBot="1" x14ac:dyDescent="0.25">
      <c r="A197" s="26">
        <f>A195+1</f>
        <v>118</v>
      </c>
      <c r="B197" s="133"/>
      <c r="C197" s="43" t="s">
        <v>47</v>
      </c>
      <c r="D197" s="39">
        <f>SUM(D188:D195)</f>
        <v>282644414.388901</v>
      </c>
      <c r="F197" s="39">
        <f>SUM(F188:F195)</f>
        <v>282644414.388901</v>
      </c>
      <c r="G197" s="39">
        <f>SUM(G188:G195)</f>
        <v>-133369412.96708524</v>
      </c>
      <c r="H197" s="39">
        <f>SUM(H188:H195)</f>
        <v>149275001.42181572</v>
      </c>
      <c r="I197" s="40"/>
    </row>
    <row r="198" spans="1:9" ht="18.95" customHeight="1" thickTop="1" x14ac:dyDescent="0.2">
      <c r="B198" s="133"/>
      <c r="C198" s="43"/>
      <c r="I198" s="40"/>
    </row>
    <row r="199" spans="1:9" ht="18.95" customHeight="1" thickBot="1" x14ac:dyDescent="0.25">
      <c r="A199" s="26">
        <f>A197+1</f>
        <v>119</v>
      </c>
      <c r="B199" s="133"/>
      <c r="C199" s="43" t="s">
        <v>48</v>
      </c>
      <c r="D199" s="39">
        <f>D32-D197</f>
        <v>49530268.100175321</v>
      </c>
      <c r="F199" s="39">
        <f>F32-F197</f>
        <v>49530268.100175321</v>
      </c>
      <c r="G199" s="39">
        <f>G32-G197</f>
        <v>-8256886.7067725062</v>
      </c>
      <c r="H199" s="39">
        <f>H32-H197</f>
        <v>41273381.393402785</v>
      </c>
      <c r="I199" s="40"/>
    </row>
    <row r="200" spans="1:9" ht="18.95" customHeight="1" thickTop="1" x14ac:dyDescent="0.2">
      <c r="B200" s="133"/>
    </row>
    <row r="201" spans="1:9" ht="18.95" customHeight="1" x14ac:dyDescent="0.2">
      <c r="B201" s="133"/>
      <c r="F201" s="24">
        <f>F199+F194+F193+F192</f>
        <v>57281012.805243284</v>
      </c>
      <c r="G201" s="24">
        <f>'SCH D-2 F'!K200</f>
        <v>-8256886.7067725062</v>
      </c>
      <c r="H201" s="24"/>
    </row>
    <row r="202" spans="1:9" ht="18.95" customHeight="1" x14ac:dyDescent="0.2">
      <c r="B202" s="133"/>
      <c r="F202" s="24">
        <f>-'SCH C-2.2 F'!P114</f>
        <v>57281012.805243358</v>
      </c>
      <c r="G202" s="122"/>
    </row>
    <row r="203" spans="1:9" ht="18.95" customHeight="1" x14ac:dyDescent="0.2">
      <c r="B203" s="133"/>
      <c r="G203" s="24"/>
    </row>
    <row r="204" spans="1:9" ht="18.95" customHeight="1" x14ac:dyDescent="0.2">
      <c r="B204" s="133"/>
      <c r="G204" s="122"/>
    </row>
    <row r="205" spans="1:9" ht="18.95" customHeight="1" x14ac:dyDescent="0.2">
      <c r="B205" s="133"/>
      <c r="G205" s="24"/>
    </row>
    <row r="206" spans="1:9" ht="18.95" customHeight="1" x14ac:dyDescent="0.2">
      <c r="B206" s="133"/>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4:I164"/>
    <mergeCell ref="A165:I165"/>
    <mergeCell ref="A166:I166"/>
    <mergeCell ref="A122:I122"/>
    <mergeCell ref="A123:I123"/>
    <mergeCell ref="A124:I124"/>
    <mergeCell ref="A125:I125"/>
    <mergeCell ref="A163:I163"/>
    <mergeCell ref="A84:I84"/>
    <mergeCell ref="A1:I1"/>
    <mergeCell ref="A2:I2"/>
    <mergeCell ref="A3:I3"/>
    <mergeCell ref="A4:I4"/>
    <mergeCell ref="A41:I41"/>
    <mergeCell ref="A42:I42"/>
    <mergeCell ref="A43:I43"/>
    <mergeCell ref="A44:I44"/>
    <mergeCell ref="A81:I81"/>
    <mergeCell ref="A82:I82"/>
    <mergeCell ref="A83:I8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5" zoomScaleNormal="100" workbookViewId="0">
      <selection activeCell="D119" sqref="D119"/>
    </sheetView>
  </sheetViews>
  <sheetFormatPr defaultColWidth="9.140625" defaultRowHeight="12.75" x14ac:dyDescent="0.2"/>
  <cols>
    <col min="1" max="1" width="5.7109375" style="137" customWidth="1"/>
    <col min="2" max="2" width="9.140625" style="137"/>
    <col min="3" max="3" width="52"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384" x14ac:dyDescent="0.2">
      <c r="A1" s="329" t="str">
        <f>'Rate Case Constants'!C9</f>
        <v>LOUISVILLE GAS AND ELECTRIC COMPANY</v>
      </c>
      <c r="B1" s="330"/>
      <c r="C1" s="330"/>
      <c r="D1" s="330"/>
      <c r="E1" s="330"/>
      <c r="F1" s="330"/>
      <c r="G1" s="330"/>
      <c r="H1" s="330"/>
      <c r="I1" s="330"/>
      <c r="J1" s="330"/>
      <c r="K1" s="330"/>
      <c r="L1" s="330"/>
      <c r="M1" s="330"/>
      <c r="N1" s="330"/>
      <c r="O1" s="330"/>
      <c r="P1" s="330"/>
      <c r="Q1" s="329"/>
      <c r="R1" s="330"/>
      <c r="S1" s="330"/>
      <c r="T1" s="330"/>
      <c r="U1" s="330"/>
      <c r="V1" s="330"/>
      <c r="W1" s="330"/>
      <c r="X1" s="330"/>
      <c r="Y1" s="330"/>
      <c r="Z1" s="330"/>
      <c r="AA1" s="330"/>
      <c r="AB1" s="330"/>
      <c r="AC1" s="330"/>
      <c r="AD1" s="330"/>
      <c r="AE1" s="330"/>
      <c r="AF1" s="330"/>
      <c r="AG1" s="329"/>
      <c r="AH1" s="330"/>
      <c r="AI1" s="330"/>
      <c r="AJ1" s="330"/>
      <c r="AK1" s="330"/>
      <c r="AL1" s="330"/>
      <c r="AM1" s="330"/>
      <c r="AN1" s="330"/>
      <c r="AO1" s="330"/>
      <c r="AP1" s="330"/>
      <c r="AQ1" s="330"/>
      <c r="AR1" s="330"/>
      <c r="AS1" s="330"/>
      <c r="AT1" s="330"/>
      <c r="AU1" s="330"/>
      <c r="AV1" s="330"/>
      <c r="AW1" s="329"/>
      <c r="AX1" s="330"/>
      <c r="AY1" s="330"/>
      <c r="AZ1" s="330"/>
      <c r="BA1" s="330"/>
      <c r="BB1" s="330"/>
      <c r="BC1" s="330"/>
      <c r="BD1" s="330"/>
      <c r="BE1" s="330"/>
      <c r="BF1" s="330"/>
      <c r="BG1" s="330"/>
      <c r="BH1" s="330"/>
      <c r="BI1" s="330"/>
      <c r="BJ1" s="330"/>
      <c r="BK1" s="330"/>
      <c r="BL1" s="330"/>
      <c r="BM1" s="329"/>
      <c r="BN1" s="330"/>
      <c r="BO1" s="330"/>
      <c r="BP1" s="330"/>
      <c r="BQ1" s="330"/>
      <c r="BR1" s="330"/>
      <c r="BS1" s="330"/>
      <c r="BT1" s="330"/>
      <c r="BU1" s="330"/>
      <c r="BV1" s="330"/>
      <c r="BW1" s="330"/>
      <c r="BX1" s="330"/>
      <c r="BY1" s="330"/>
      <c r="BZ1" s="330"/>
      <c r="CA1" s="330"/>
      <c r="CB1" s="330"/>
      <c r="CC1" s="329"/>
      <c r="CD1" s="330"/>
      <c r="CE1" s="330"/>
      <c r="CF1" s="330"/>
      <c r="CG1" s="330"/>
      <c r="CH1" s="330"/>
      <c r="CI1" s="330"/>
      <c r="CJ1" s="330"/>
      <c r="CK1" s="330"/>
      <c r="CL1" s="330"/>
      <c r="CM1" s="330"/>
      <c r="CN1" s="330"/>
      <c r="CO1" s="330"/>
      <c r="CP1" s="330"/>
      <c r="CQ1" s="330"/>
      <c r="CR1" s="330"/>
      <c r="CS1" s="329"/>
      <c r="CT1" s="330"/>
      <c r="CU1" s="330"/>
      <c r="CV1" s="330"/>
      <c r="CW1" s="330"/>
      <c r="CX1" s="330"/>
      <c r="CY1" s="330"/>
      <c r="CZ1" s="330"/>
      <c r="DA1" s="330"/>
      <c r="DB1" s="330"/>
      <c r="DC1" s="330"/>
      <c r="DD1" s="330"/>
      <c r="DE1" s="330"/>
      <c r="DF1" s="330"/>
      <c r="DG1" s="330"/>
      <c r="DH1" s="330"/>
      <c r="DI1" s="329"/>
      <c r="DJ1" s="330"/>
      <c r="DK1" s="330"/>
      <c r="DL1" s="330"/>
      <c r="DM1" s="330"/>
      <c r="DN1" s="330"/>
      <c r="DO1" s="330"/>
      <c r="DP1" s="330"/>
      <c r="DQ1" s="330"/>
      <c r="DR1" s="330"/>
      <c r="DS1" s="330"/>
      <c r="DT1" s="330"/>
      <c r="DU1" s="330"/>
      <c r="DV1" s="330"/>
      <c r="DW1" s="330"/>
      <c r="DX1" s="330"/>
      <c r="DY1" s="329"/>
      <c r="DZ1" s="330"/>
      <c r="EA1" s="330"/>
      <c r="EB1" s="330"/>
      <c r="EC1" s="330"/>
      <c r="ED1" s="330"/>
      <c r="EE1" s="330"/>
      <c r="EF1" s="330"/>
      <c r="EG1" s="330"/>
      <c r="EH1" s="330"/>
      <c r="EI1" s="330"/>
      <c r="EJ1" s="330"/>
      <c r="EK1" s="330"/>
      <c r="EL1" s="330"/>
      <c r="EM1" s="330"/>
      <c r="EN1" s="330"/>
      <c r="EO1" s="329"/>
      <c r="EP1" s="330"/>
      <c r="EQ1" s="330"/>
      <c r="ER1" s="330"/>
      <c r="ES1" s="330"/>
      <c r="ET1" s="330"/>
      <c r="EU1" s="330"/>
      <c r="EV1" s="330"/>
      <c r="EW1" s="330"/>
      <c r="EX1" s="330"/>
      <c r="EY1" s="330"/>
      <c r="EZ1" s="330"/>
      <c r="FA1" s="330"/>
      <c r="FB1" s="330"/>
      <c r="FC1" s="330"/>
      <c r="FD1" s="330"/>
      <c r="FE1" s="329"/>
      <c r="FF1" s="330"/>
      <c r="FG1" s="330"/>
      <c r="FH1" s="330"/>
      <c r="FI1" s="330"/>
      <c r="FJ1" s="330"/>
      <c r="FK1" s="330"/>
      <c r="FL1" s="330"/>
      <c r="FM1" s="330"/>
      <c r="FN1" s="330"/>
      <c r="FO1" s="330"/>
      <c r="FP1" s="330"/>
      <c r="FQ1" s="330"/>
      <c r="FR1" s="330"/>
      <c r="FS1" s="330"/>
      <c r="FT1" s="330"/>
      <c r="FU1" s="329"/>
      <c r="FV1" s="330"/>
      <c r="FW1" s="330"/>
      <c r="FX1" s="330"/>
      <c r="FY1" s="330"/>
      <c r="FZ1" s="330"/>
      <c r="GA1" s="330"/>
      <c r="GB1" s="330"/>
      <c r="GC1" s="330"/>
      <c r="GD1" s="330"/>
      <c r="GE1" s="330"/>
      <c r="GF1" s="330"/>
      <c r="GG1" s="330"/>
      <c r="GH1" s="330"/>
      <c r="GI1" s="330"/>
      <c r="GJ1" s="330"/>
      <c r="GK1" s="329"/>
      <c r="GL1" s="330"/>
      <c r="GM1" s="330"/>
      <c r="GN1" s="330"/>
      <c r="GO1" s="330"/>
      <c r="GP1" s="330"/>
      <c r="GQ1" s="330"/>
      <c r="GR1" s="330"/>
      <c r="GS1" s="330"/>
      <c r="GT1" s="330"/>
      <c r="GU1" s="330"/>
      <c r="GV1" s="330"/>
      <c r="GW1" s="330"/>
      <c r="GX1" s="330"/>
      <c r="GY1" s="330"/>
      <c r="GZ1" s="330"/>
      <c r="HA1" s="329"/>
      <c r="HB1" s="330"/>
      <c r="HC1" s="330"/>
      <c r="HD1" s="330"/>
      <c r="HE1" s="330"/>
      <c r="HF1" s="330"/>
      <c r="HG1" s="330"/>
      <c r="HH1" s="330"/>
      <c r="HI1" s="330"/>
      <c r="HJ1" s="330"/>
      <c r="HK1" s="330"/>
      <c r="HL1" s="330"/>
      <c r="HM1" s="330"/>
      <c r="HN1" s="330"/>
      <c r="HO1" s="330"/>
      <c r="HP1" s="330"/>
      <c r="HQ1" s="329"/>
      <c r="HR1" s="330"/>
      <c r="HS1" s="330"/>
      <c r="HT1" s="330"/>
      <c r="HU1" s="330"/>
      <c r="HV1" s="330"/>
      <c r="HW1" s="330"/>
      <c r="HX1" s="330"/>
      <c r="HY1" s="330"/>
      <c r="HZ1" s="330"/>
      <c r="IA1" s="330"/>
      <c r="IB1" s="330"/>
      <c r="IC1" s="330"/>
      <c r="ID1" s="330"/>
      <c r="IE1" s="330"/>
      <c r="IF1" s="330"/>
      <c r="IG1" s="329"/>
      <c r="IH1" s="330"/>
      <c r="II1" s="330"/>
      <c r="IJ1" s="330"/>
      <c r="IK1" s="330"/>
      <c r="IL1" s="330"/>
      <c r="IM1" s="330"/>
      <c r="IN1" s="330"/>
      <c r="IO1" s="330"/>
      <c r="IP1" s="330"/>
      <c r="IQ1" s="330"/>
      <c r="IR1" s="330"/>
      <c r="IS1" s="330"/>
      <c r="IT1" s="330"/>
      <c r="IU1" s="330"/>
      <c r="IV1" s="330"/>
      <c r="IW1" s="329"/>
      <c r="IX1" s="330"/>
      <c r="IY1" s="330"/>
      <c r="IZ1" s="330"/>
      <c r="JA1" s="330"/>
      <c r="JB1" s="330"/>
      <c r="JC1" s="330"/>
      <c r="JD1" s="330"/>
      <c r="JE1" s="330"/>
      <c r="JF1" s="330"/>
      <c r="JG1" s="330"/>
      <c r="JH1" s="330"/>
      <c r="JI1" s="330"/>
      <c r="JJ1" s="330"/>
      <c r="JK1" s="330"/>
      <c r="JL1" s="330"/>
      <c r="JM1" s="329"/>
      <c r="JN1" s="330"/>
      <c r="JO1" s="330"/>
      <c r="JP1" s="330"/>
      <c r="JQ1" s="330"/>
      <c r="JR1" s="330"/>
      <c r="JS1" s="330"/>
      <c r="JT1" s="330"/>
      <c r="JU1" s="330"/>
      <c r="JV1" s="330"/>
      <c r="JW1" s="330"/>
      <c r="JX1" s="330"/>
      <c r="JY1" s="330"/>
      <c r="JZ1" s="330"/>
      <c r="KA1" s="330"/>
      <c r="KB1" s="330"/>
      <c r="KC1" s="329"/>
      <c r="KD1" s="330"/>
      <c r="KE1" s="330"/>
      <c r="KF1" s="330"/>
      <c r="KG1" s="330"/>
      <c r="KH1" s="330"/>
      <c r="KI1" s="330"/>
      <c r="KJ1" s="330"/>
      <c r="KK1" s="330"/>
      <c r="KL1" s="330"/>
      <c r="KM1" s="330"/>
      <c r="KN1" s="330"/>
      <c r="KO1" s="330"/>
      <c r="KP1" s="330"/>
      <c r="KQ1" s="330"/>
      <c r="KR1" s="330"/>
      <c r="KS1" s="329"/>
      <c r="KT1" s="330"/>
      <c r="KU1" s="330"/>
      <c r="KV1" s="330"/>
      <c r="KW1" s="330"/>
      <c r="KX1" s="330"/>
      <c r="KY1" s="330"/>
      <c r="KZ1" s="330"/>
      <c r="LA1" s="330"/>
      <c r="LB1" s="330"/>
      <c r="LC1" s="330"/>
      <c r="LD1" s="330"/>
      <c r="LE1" s="330"/>
      <c r="LF1" s="330"/>
      <c r="LG1" s="330"/>
      <c r="LH1" s="330"/>
      <c r="LI1" s="329"/>
      <c r="LJ1" s="330"/>
      <c r="LK1" s="330"/>
      <c r="LL1" s="330"/>
      <c r="LM1" s="330"/>
      <c r="LN1" s="330"/>
      <c r="LO1" s="330"/>
      <c r="LP1" s="330"/>
      <c r="LQ1" s="330"/>
      <c r="LR1" s="330"/>
      <c r="LS1" s="330"/>
      <c r="LT1" s="330"/>
      <c r="LU1" s="330"/>
      <c r="LV1" s="330"/>
      <c r="LW1" s="330"/>
      <c r="LX1" s="330"/>
      <c r="LY1" s="329"/>
      <c r="LZ1" s="330"/>
      <c r="MA1" s="330"/>
      <c r="MB1" s="330"/>
      <c r="MC1" s="330"/>
      <c r="MD1" s="330"/>
      <c r="ME1" s="330"/>
      <c r="MF1" s="330"/>
      <c r="MG1" s="330"/>
      <c r="MH1" s="330"/>
      <c r="MI1" s="330"/>
      <c r="MJ1" s="330"/>
      <c r="MK1" s="330"/>
      <c r="ML1" s="330"/>
      <c r="MM1" s="330"/>
      <c r="MN1" s="330"/>
      <c r="MO1" s="329"/>
      <c r="MP1" s="330"/>
      <c r="MQ1" s="330"/>
      <c r="MR1" s="330"/>
      <c r="MS1" s="330"/>
      <c r="MT1" s="330"/>
      <c r="MU1" s="330"/>
      <c r="MV1" s="330"/>
      <c r="MW1" s="330"/>
      <c r="MX1" s="330"/>
      <c r="MY1" s="330"/>
      <c r="MZ1" s="330"/>
      <c r="NA1" s="330"/>
      <c r="NB1" s="330"/>
      <c r="NC1" s="330"/>
      <c r="ND1" s="330"/>
      <c r="NE1" s="329"/>
      <c r="NF1" s="330"/>
      <c r="NG1" s="330"/>
      <c r="NH1" s="330"/>
      <c r="NI1" s="330"/>
      <c r="NJ1" s="330"/>
      <c r="NK1" s="330"/>
      <c r="NL1" s="330"/>
      <c r="NM1" s="330"/>
      <c r="NN1" s="330"/>
      <c r="NO1" s="330"/>
      <c r="NP1" s="330"/>
      <c r="NQ1" s="330"/>
      <c r="NR1" s="330"/>
      <c r="NS1" s="330"/>
      <c r="NT1" s="330"/>
      <c r="NU1" s="329"/>
      <c r="NV1" s="330"/>
      <c r="NW1" s="330"/>
      <c r="NX1" s="330"/>
      <c r="NY1" s="330"/>
      <c r="NZ1" s="330"/>
      <c r="OA1" s="330"/>
      <c r="OB1" s="330"/>
      <c r="OC1" s="330"/>
      <c r="OD1" s="330"/>
      <c r="OE1" s="330"/>
      <c r="OF1" s="330"/>
      <c r="OG1" s="330"/>
      <c r="OH1" s="330"/>
      <c r="OI1" s="330"/>
      <c r="OJ1" s="330"/>
      <c r="OK1" s="329"/>
      <c r="OL1" s="330"/>
      <c r="OM1" s="330"/>
      <c r="ON1" s="330"/>
      <c r="OO1" s="330"/>
      <c r="OP1" s="330"/>
      <c r="OQ1" s="330"/>
      <c r="OR1" s="330"/>
      <c r="OS1" s="330"/>
      <c r="OT1" s="330"/>
      <c r="OU1" s="330"/>
      <c r="OV1" s="330"/>
      <c r="OW1" s="330"/>
      <c r="OX1" s="330"/>
      <c r="OY1" s="330"/>
      <c r="OZ1" s="330"/>
      <c r="PA1" s="329"/>
      <c r="PB1" s="330"/>
      <c r="PC1" s="330"/>
      <c r="PD1" s="330"/>
      <c r="PE1" s="330"/>
      <c r="PF1" s="330"/>
      <c r="PG1" s="330"/>
      <c r="PH1" s="330"/>
      <c r="PI1" s="330"/>
      <c r="PJ1" s="330"/>
      <c r="PK1" s="330"/>
      <c r="PL1" s="330"/>
      <c r="PM1" s="330"/>
      <c r="PN1" s="330"/>
      <c r="PO1" s="330"/>
      <c r="PP1" s="330"/>
      <c r="PQ1" s="329"/>
      <c r="PR1" s="330"/>
      <c r="PS1" s="330"/>
      <c r="PT1" s="330"/>
      <c r="PU1" s="330"/>
      <c r="PV1" s="330"/>
      <c r="PW1" s="330"/>
      <c r="PX1" s="330"/>
      <c r="PY1" s="330"/>
      <c r="PZ1" s="330"/>
      <c r="QA1" s="330"/>
      <c r="QB1" s="330"/>
      <c r="QC1" s="330"/>
      <c r="QD1" s="330"/>
      <c r="QE1" s="330"/>
      <c r="QF1" s="330"/>
      <c r="QG1" s="329"/>
      <c r="QH1" s="330"/>
      <c r="QI1" s="330"/>
      <c r="QJ1" s="330"/>
      <c r="QK1" s="330"/>
      <c r="QL1" s="330"/>
      <c r="QM1" s="330"/>
      <c r="QN1" s="330"/>
      <c r="QO1" s="330"/>
      <c r="QP1" s="330"/>
      <c r="QQ1" s="330"/>
      <c r="QR1" s="330"/>
      <c r="QS1" s="330"/>
      <c r="QT1" s="330"/>
      <c r="QU1" s="330"/>
      <c r="QV1" s="330"/>
      <c r="QW1" s="329"/>
      <c r="QX1" s="330"/>
      <c r="QY1" s="330"/>
      <c r="QZ1" s="330"/>
      <c r="RA1" s="330"/>
      <c r="RB1" s="330"/>
      <c r="RC1" s="330"/>
      <c r="RD1" s="330"/>
      <c r="RE1" s="330"/>
      <c r="RF1" s="330"/>
      <c r="RG1" s="330"/>
      <c r="RH1" s="330"/>
      <c r="RI1" s="330"/>
      <c r="RJ1" s="330"/>
      <c r="RK1" s="330"/>
      <c r="RL1" s="330"/>
      <c r="RM1" s="329"/>
      <c r="RN1" s="330"/>
      <c r="RO1" s="330"/>
      <c r="RP1" s="330"/>
      <c r="RQ1" s="330"/>
      <c r="RR1" s="330"/>
      <c r="RS1" s="330"/>
      <c r="RT1" s="330"/>
      <c r="RU1" s="330"/>
      <c r="RV1" s="330"/>
      <c r="RW1" s="330"/>
      <c r="RX1" s="330"/>
      <c r="RY1" s="330"/>
      <c r="RZ1" s="330"/>
      <c r="SA1" s="330"/>
      <c r="SB1" s="330"/>
      <c r="SC1" s="329"/>
      <c r="SD1" s="330"/>
      <c r="SE1" s="330"/>
      <c r="SF1" s="330"/>
      <c r="SG1" s="330"/>
      <c r="SH1" s="330"/>
      <c r="SI1" s="330"/>
      <c r="SJ1" s="330"/>
      <c r="SK1" s="330"/>
      <c r="SL1" s="330"/>
      <c r="SM1" s="330"/>
      <c r="SN1" s="330"/>
      <c r="SO1" s="330"/>
      <c r="SP1" s="330"/>
      <c r="SQ1" s="330"/>
      <c r="SR1" s="330"/>
      <c r="SS1" s="329"/>
      <c r="ST1" s="330"/>
      <c r="SU1" s="330"/>
      <c r="SV1" s="330"/>
      <c r="SW1" s="330"/>
      <c r="SX1" s="330"/>
      <c r="SY1" s="330"/>
      <c r="SZ1" s="330"/>
      <c r="TA1" s="330"/>
      <c r="TB1" s="330"/>
      <c r="TC1" s="330"/>
      <c r="TD1" s="330"/>
      <c r="TE1" s="330"/>
      <c r="TF1" s="330"/>
      <c r="TG1" s="330"/>
      <c r="TH1" s="330"/>
      <c r="TI1" s="329"/>
      <c r="TJ1" s="330"/>
      <c r="TK1" s="330"/>
      <c r="TL1" s="330"/>
      <c r="TM1" s="330"/>
      <c r="TN1" s="330"/>
      <c r="TO1" s="330"/>
      <c r="TP1" s="330"/>
      <c r="TQ1" s="330"/>
      <c r="TR1" s="330"/>
      <c r="TS1" s="330"/>
      <c r="TT1" s="330"/>
      <c r="TU1" s="330"/>
      <c r="TV1" s="330"/>
      <c r="TW1" s="330"/>
      <c r="TX1" s="330"/>
      <c r="TY1" s="329"/>
      <c r="TZ1" s="330"/>
      <c r="UA1" s="330"/>
      <c r="UB1" s="330"/>
      <c r="UC1" s="330"/>
      <c r="UD1" s="330"/>
      <c r="UE1" s="330"/>
      <c r="UF1" s="330"/>
      <c r="UG1" s="330"/>
      <c r="UH1" s="330"/>
      <c r="UI1" s="330"/>
      <c r="UJ1" s="330"/>
      <c r="UK1" s="330"/>
      <c r="UL1" s="330"/>
      <c r="UM1" s="330"/>
      <c r="UN1" s="330"/>
      <c r="UO1" s="329"/>
      <c r="UP1" s="330"/>
      <c r="UQ1" s="330"/>
      <c r="UR1" s="330"/>
      <c r="US1" s="330"/>
      <c r="UT1" s="330"/>
      <c r="UU1" s="330"/>
      <c r="UV1" s="330"/>
      <c r="UW1" s="330"/>
      <c r="UX1" s="330"/>
      <c r="UY1" s="330"/>
      <c r="UZ1" s="330"/>
      <c r="VA1" s="330"/>
      <c r="VB1" s="330"/>
      <c r="VC1" s="330"/>
      <c r="VD1" s="330"/>
      <c r="VE1" s="329"/>
      <c r="VF1" s="330"/>
      <c r="VG1" s="330"/>
      <c r="VH1" s="330"/>
      <c r="VI1" s="330"/>
      <c r="VJ1" s="330"/>
      <c r="VK1" s="330"/>
      <c r="VL1" s="330"/>
      <c r="VM1" s="330"/>
      <c r="VN1" s="330"/>
      <c r="VO1" s="330"/>
      <c r="VP1" s="330"/>
      <c r="VQ1" s="330"/>
      <c r="VR1" s="330"/>
      <c r="VS1" s="330"/>
      <c r="VT1" s="330"/>
      <c r="VU1" s="329"/>
      <c r="VV1" s="330"/>
      <c r="VW1" s="330"/>
      <c r="VX1" s="330"/>
      <c r="VY1" s="330"/>
      <c r="VZ1" s="330"/>
      <c r="WA1" s="330"/>
      <c r="WB1" s="330"/>
      <c r="WC1" s="330"/>
      <c r="WD1" s="330"/>
      <c r="WE1" s="330"/>
      <c r="WF1" s="330"/>
      <c r="WG1" s="330"/>
      <c r="WH1" s="330"/>
      <c r="WI1" s="330"/>
      <c r="WJ1" s="330"/>
      <c r="WK1" s="329"/>
      <c r="WL1" s="330"/>
      <c r="WM1" s="330"/>
      <c r="WN1" s="330"/>
      <c r="WO1" s="330"/>
      <c r="WP1" s="330"/>
      <c r="WQ1" s="330"/>
      <c r="WR1" s="330"/>
      <c r="WS1" s="330"/>
      <c r="WT1" s="330"/>
      <c r="WU1" s="330"/>
      <c r="WV1" s="330"/>
      <c r="WW1" s="330"/>
      <c r="WX1" s="330"/>
      <c r="WY1" s="330"/>
      <c r="WZ1" s="330"/>
      <c r="XA1" s="329"/>
      <c r="XB1" s="330"/>
      <c r="XC1" s="330"/>
      <c r="XD1" s="330"/>
      <c r="XE1" s="330"/>
      <c r="XF1" s="330"/>
      <c r="XG1" s="330"/>
      <c r="XH1" s="330"/>
      <c r="XI1" s="330"/>
      <c r="XJ1" s="330"/>
      <c r="XK1" s="330"/>
      <c r="XL1" s="330"/>
      <c r="XM1" s="330"/>
      <c r="XN1" s="330"/>
      <c r="XO1" s="330"/>
      <c r="XP1" s="330"/>
      <c r="XQ1" s="329"/>
      <c r="XR1" s="330"/>
      <c r="XS1" s="330"/>
      <c r="XT1" s="330"/>
      <c r="XU1" s="330"/>
      <c r="XV1" s="330"/>
      <c r="XW1" s="330"/>
      <c r="XX1" s="330"/>
      <c r="XY1" s="330"/>
      <c r="XZ1" s="330"/>
      <c r="YA1" s="330"/>
      <c r="YB1" s="330"/>
      <c r="YC1" s="330"/>
      <c r="YD1" s="330"/>
      <c r="YE1" s="330"/>
      <c r="YF1" s="330"/>
      <c r="YG1" s="329"/>
      <c r="YH1" s="330"/>
      <c r="YI1" s="330"/>
      <c r="YJ1" s="330"/>
      <c r="YK1" s="330"/>
      <c r="YL1" s="330"/>
      <c r="YM1" s="330"/>
      <c r="YN1" s="330"/>
      <c r="YO1" s="330"/>
      <c r="YP1" s="330"/>
      <c r="YQ1" s="330"/>
      <c r="YR1" s="330"/>
      <c r="YS1" s="330"/>
      <c r="YT1" s="330"/>
      <c r="YU1" s="330"/>
      <c r="YV1" s="330"/>
      <c r="YW1" s="329"/>
      <c r="YX1" s="330"/>
      <c r="YY1" s="330"/>
      <c r="YZ1" s="330"/>
      <c r="ZA1" s="330"/>
      <c r="ZB1" s="330"/>
      <c r="ZC1" s="330"/>
      <c r="ZD1" s="330"/>
      <c r="ZE1" s="330"/>
      <c r="ZF1" s="330"/>
      <c r="ZG1" s="330"/>
      <c r="ZH1" s="330"/>
      <c r="ZI1" s="330"/>
      <c r="ZJ1" s="330"/>
      <c r="ZK1" s="330"/>
      <c r="ZL1" s="330"/>
      <c r="ZM1" s="329"/>
      <c r="ZN1" s="330"/>
      <c r="ZO1" s="330"/>
      <c r="ZP1" s="330"/>
      <c r="ZQ1" s="330"/>
      <c r="ZR1" s="330"/>
      <c r="ZS1" s="330"/>
      <c r="ZT1" s="330"/>
      <c r="ZU1" s="330"/>
      <c r="ZV1" s="330"/>
      <c r="ZW1" s="330"/>
      <c r="ZX1" s="330"/>
      <c r="ZY1" s="330"/>
      <c r="ZZ1" s="330"/>
      <c r="AAA1" s="330"/>
      <c r="AAB1" s="330"/>
      <c r="AAC1" s="329"/>
      <c r="AAD1" s="330"/>
      <c r="AAE1" s="330"/>
      <c r="AAF1" s="330"/>
      <c r="AAG1" s="330"/>
      <c r="AAH1" s="330"/>
      <c r="AAI1" s="330"/>
      <c r="AAJ1" s="330"/>
      <c r="AAK1" s="330"/>
      <c r="AAL1" s="330"/>
      <c r="AAM1" s="330"/>
      <c r="AAN1" s="330"/>
      <c r="AAO1" s="330"/>
      <c r="AAP1" s="330"/>
      <c r="AAQ1" s="330"/>
      <c r="AAR1" s="330"/>
      <c r="AAS1" s="329"/>
      <c r="AAT1" s="330"/>
      <c r="AAU1" s="330"/>
      <c r="AAV1" s="330"/>
      <c r="AAW1" s="330"/>
      <c r="AAX1" s="330"/>
      <c r="AAY1" s="330"/>
      <c r="AAZ1" s="330"/>
      <c r="ABA1" s="330"/>
      <c r="ABB1" s="330"/>
      <c r="ABC1" s="330"/>
      <c r="ABD1" s="330"/>
      <c r="ABE1" s="330"/>
      <c r="ABF1" s="330"/>
      <c r="ABG1" s="330"/>
      <c r="ABH1" s="330"/>
      <c r="ABI1" s="329"/>
      <c r="ABJ1" s="330"/>
      <c r="ABK1" s="330"/>
      <c r="ABL1" s="330"/>
      <c r="ABM1" s="330"/>
      <c r="ABN1" s="330"/>
      <c r="ABO1" s="330"/>
      <c r="ABP1" s="330"/>
      <c r="ABQ1" s="330"/>
      <c r="ABR1" s="330"/>
      <c r="ABS1" s="330"/>
      <c r="ABT1" s="330"/>
      <c r="ABU1" s="330"/>
      <c r="ABV1" s="330"/>
      <c r="ABW1" s="330"/>
      <c r="ABX1" s="330"/>
      <c r="ABY1" s="329"/>
      <c r="ABZ1" s="330"/>
      <c r="ACA1" s="330"/>
      <c r="ACB1" s="330"/>
      <c r="ACC1" s="330"/>
      <c r="ACD1" s="330"/>
      <c r="ACE1" s="330"/>
      <c r="ACF1" s="330"/>
      <c r="ACG1" s="330"/>
      <c r="ACH1" s="330"/>
      <c r="ACI1" s="330"/>
      <c r="ACJ1" s="330"/>
      <c r="ACK1" s="330"/>
      <c r="ACL1" s="330"/>
      <c r="ACM1" s="330"/>
      <c r="ACN1" s="330"/>
      <c r="ACO1" s="329"/>
      <c r="ACP1" s="330"/>
      <c r="ACQ1" s="330"/>
      <c r="ACR1" s="330"/>
      <c r="ACS1" s="330"/>
      <c r="ACT1" s="330"/>
      <c r="ACU1" s="330"/>
      <c r="ACV1" s="330"/>
      <c r="ACW1" s="330"/>
      <c r="ACX1" s="330"/>
      <c r="ACY1" s="330"/>
      <c r="ACZ1" s="330"/>
      <c r="ADA1" s="330"/>
      <c r="ADB1" s="330"/>
      <c r="ADC1" s="330"/>
      <c r="ADD1" s="330"/>
      <c r="ADE1" s="329"/>
      <c r="ADF1" s="330"/>
      <c r="ADG1" s="330"/>
      <c r="ADH1" s="330"/>
      <c r="ADI1" s="330"/>
      <c r="ADJ1" s="330"/>
      <c r="ADK1" s="330"/>
      <c r="ADL1" s="330"/>
      <c r="ADM1" s="330"/>
      <c r="ADN1" s="330"/>
      <c r="ADO1" s="330"/>
      <c r="ADP1" s="330"/>
      <c r="ADQ1" s="330"/>
      <c r="ADR1" s="330"/>
      <c r="ADS1" s="330"/>
      <c r="ADT1" s="330"/>
      <c r="ADU1" s="329"/>
      <c r="ADV1" s="330"/>
      <c r="ADW1" s="330"/>
      <c r="ADX1" s="330"/>
      <c r="ADY1" s="330"/>
      <c r="ADZ1" s="330"/>
      <c r="AEA1" s="330"/>
      <c r="AEB1" s="330"/>
      <c r="AEC1" s="330"/>
      <c r="AED1" s="330"/>
      <c r="AEE1" s="330"/>
      <c r="AEF1" s="330"/>
      <c r="AEG1" s="330"/>
      <c r="AEH1" s="330"/>
      <c r="AEI1" s="330"/>
      <c r="AEJ1" s="330"/>
      <c r="AEK1" s="329"/>
      <c r="AEL1" s="330"/>
      <c r="AEM1" s="330"/>
      <c r="AEN1" s="330"/>
      <c r="AEO1" s="330"/>
      <c r="AEP1" s="330"/>
      <c r="AEQ1" s="330"/>
      <c r="AER1" s="330"/>
      <c r="AES1" s="330"/>
      <c r="AET1" s="330"/>
      <c r="AEU1" s="330"/>
      <c r="AEV1" s="330"/>
      <c r="AEW1" s="330"/>
      <c r="AEX1" s="330"/>
      <c r="AEY1" s="330"/>
      <c r="AEZ1" s="330"/>
      <c r="AFA1" s="329"/>
      <c r="AFB1" s="330"/>
      <c r="AFC1" s="330"/>
      <c r="AFD1" s="330"/>
      <c r="AFE1" s="330"/>
      <c r="AFF1" s="330"/>
      <c r="AFG1" s="330"/>
      <c r="AFH1" s="330"/>
      <c r="AFI1" s="330"/>
      <c r="AFJ1" s="330"/>
      <c r="AFK1" s="330"/>
      <c r="AFL1" s="330"/>
      <c r="AFM1" s="330"/>
      <c r="AFN1" s="330"/>
      <c r="AFO1" s="330"/>
      <c r="AFP1" s="330"/>
      <c r="AFQ1" s="329"/>
      <c r="AFR1" s="330"/>
      <c r="AFS1" s="330"/>
      <c r="AFT1" s="330"/>
      <c r="AFU1" s="330"/>
      <c r="AFV1" s="330"/>
      <c r="AFW1" s="330"/>
      <c r="AFX1" s="330"/>
      <c r="AFY1" s="330"/>
      <c r="AFZ1" s="330"/>
      <c r="AGA1" s="330"/>
      <c r="AGB1" s="330"/>
      <c r="AGC1" s="330"/>
      <c r="AGD1" s="330"/>
      <c r="AGE1" s="330"/>
      <c r="AGF1" s="330"/>
      <c r="AGG1" s="329"/>
      <c r="AGH1" s="330"/>
      <c r="AGI1" s="330"/>
      <c r="AGJ1" s="330"/>
      <c r="AGK1" s="330"/>
      <c r="AGL1" s="330"/>
      <c r="AGM1" s="330"/>
      <c r="AGN1" s="330"/>
      <c r="AGO1" s="330"/>
      <c r="AGP1" s="330"/>
      <c r="AGQ1" s="330"/>
      <c r="AGR1" s="330"/>
      <c r="AGS1" s="330"/>
      <c r="AGT1" s="330"/>
      <c r="AGU1" s="330"/>
      <c r="AGV1" s="330"/>
      <c r="AGW1" s="329"/>
      <c r="AGX1" s="330"/>
      <c r="AGY1" s="330"/>
      <c r="AGZ1" s="330"/>
      <c r="AHA1" s="330"/>
      <c r="AHB1" s="330"/>
      <c r="AHC1" s="330"/>
      <c r="AHD1" s="330"/>
      <c r="AHE1" s="330"/>
      <c r="AHF1" s="330"/>
      <c r="AHG1" s="330"/>
      <c r="AHH1" s="330"/>
      <c r="AHI1" s="330"/>
      <c r="AHJ1" s="330"/>
      <c r="AHK1" s="330"/>
      <c r="AHL1" s="330"/>
      <c r="AHM1" s="329"/>
      <c r="AHN1" s="330"/>
      <c r="AHO1" s="330"/>
      <c r="AHP1" s="330"/>
      <c r="AHQ1" s="330"/>
      <c r="AHR1" s="330"/>
      <c r="AHS1" s="330"/>
      <c r="AHT1" s="330"/>
      <c r="AHU1" s="330"/>
      <c r="AHV1" s="330"/>
      <c r="AHW1" s="330"/>
      <c r="AHX1" s="330"/>
      <c r="AHY1" s="330"/>
      <c r="AHZ1" s="330"/>
      <c r="AIA1" s="330"/>
      <c r="AIB1" s="330"/>
      <c r="AIC1" s="329"/>
      <c r="AID1" s="330"/>
      <c r="AIE1" s="330"/>
      <c r="AIF1" s="330"/>
      <c r="AIG1" s="330"/>
      <c r="AIH1" s="330"/>
      <c r="AII1" s="330"/>
      <c r="AIJ1" s="330"/>
      <c r="AIK1" s="330"/>
      <c r="AIL1" s="330"/>
      <c r="AIM1" s="330"/>
      <c r="AIN1" s="330"/>
      <c r="AIO1" s="330"/>
      <c r="AIP1" s="330"/>
      <c r="AIQ1" s="330"/>
      <c r="AIR1" s="330"/>
      <c r="AIS1" s="329"/>
      <c r="AIT1" s="330"/>
      <c r="AIU1" s="330"/>
      <c r="AIV1" s="330"/>
      <c r="AIW1" s="330"/>
      <c r="AIX1" s="330"/>
      <c r="AIY1" s="330"/>
      <c r="AIZ1" s="330"/>
      <c r="AJA1" s="330"/>
      <c r="AJB1" s="330"/>
      <c r="AJC1" s="330"/>
      <c r="AJD1" s="330"/>
      <c r="AJE1" s="330"/>
      <c r="AJF1" s="330"/>
      <c r="AJG1" s="330"/>
      <c r="AJH1" s="330"/>
      <c r="AJI1" s="329"/>
      <c r="AJJ1" s="330"/>
      <c r="AJK1" s="330"/>
      <c r="AJL1" s="330"/>
      <c r="AJM1" s="330"/>
      <c r="AJN1" s="330"/>
      <c r="AJO1" s="330"/>
      <c r="AJP1" s="330"/>
      <c r="AJQ1" s="330"/>
      <c r="AJR1" s="330"/>
      <c r="AJS1" s="330"/>
      <c r="AJT1" s="330"/>
      <c r="AJU1" s="330"/>
      <c r="AJV1" s="330"/>
      <c r="AJW1" s="330"/>
      <c r="AJX1" s="330"/>
      <c r="AJY1" s="329"/>
      <c r="AJZ1" s="330"/>
      <c r="AKA1" s="330"/>
      <c r="AKB1" s="330"/>
      <c r="AKC1" s="330"/>
      <c r="AKD1" s="330"/>
      <c r="AKE1" s="330"/>
      <c r="AKF1" s="330"/>
      <c r="AKG1" s="330"/>
      <c r="AKH1" s="330"/>
      <c r="AKI1" s="330"/>
      <c r="AKJ1" s="330"/>
      <c r="AKK1" s="330"/>
      <c r="AKL1" s="330"/>
      <c r="AKM1" s="330"/>
      <c r="AKN1" s="330"/>
      <c r="AKO1" s="329"/>
      <c r="AKP1" s="330"/>
      <c r="AKQ1" s="330"/>
      <c r="AKR1" s="330"/>
      <c r="AKS1" s="330"/>
      <c r="AKT1" s="330"/>
      <c r="AKU1" s="330"/>
      <c r="AKV1" s="330"/>
      <c r="AKW1" s="330"/>
      <c r="AKX1" s="330"/>
      <c r="AKY1" s="330"/>
      <c r="AKZ1" s="330"/>
      <c r="ALA1" s="330"/>
      <c r="ALB1" s="330"/>
      <c r="ALC1" s="330"/>
      <c r="ALD1" s="330"/>
      <c r="ALE1" s="329"/>
      <c r="ALF1" s="330"/>
      <c r="ALG1" s="330"/>
      <c r="ALH1" s="330"/>
      <c r="ALI1" s="330"/>
      <c r="ALJ1" s="330"/>
      <c r="ALK1" s="330"/>
      <c r="ALL1" s="330"/>
      <c r="ALM1" s="330"/>
      <c r="ALN1" s="330"/>
      <c r="ALO1" s="330"/>
      <c r="ALP1" s="330"/>
      <c r="ALQ1" s="330"/>
      <c r="ALR1" s="330"/>
      <c r="ALS1" s="330"/>
      <c r="ALT1" s="330"/>
      <c r="ALU1" s="329"/>
      <c r="ALV1" s="330"/>
      <c r="ALW1" s="330"/>
      <c r="ALX1" s="330"/>
      <c r="ALY1" s="330"/>
      <c r="ALZ1" s="330"/>
      <c r="AMA1" s="330"/>
      <c r="AMB1" s="330"/>
      <c r="AMC1" s="330"/>
      <c r="AMD1" s="330"/>
      <c r="AME1" s="330"/>
      <c r="AMF1" s="330"/>
      <c r="AMG1" s="330"/>
      <c r="AMH1" s="330"/>
      <c r="AMI1" s="330"/>
      <c r="AMJ1" s="330"/>
      <c r="AMK1" s="329"/>
      <c r="AML1" s="330"/>
      <c r="AMM1" s="330"/>
      <c r="AMN1" s="330"/>
      <c r="AMO1" s="330"/>
      <c r="AMP1" s="330"/>
      <c r="AMQ1" s="330"/>
      <c r="AMR1" s="330"/>
      <c r="AMS1" s="330"/>
      <c r="AMT1" s="330"/>
      <c r="AMU1" s="330"/>
      <c r="AMV1" s="330"/>
      <c r="AMW1" s="330"/>
      <c r="AMX1" s="330"/>
      <c r="AMY1" s="330"/>
      <c r="AMZ1" s="330"/>
      <c r="ANA1" s="329"/>
      <c r="ANB1" s="330"/>
      <c r="ANC1" s="330"/>
      <c r="AND1" s="330"/>
      <c r="ANE1" s="330"/>
      <c r="ANF1" s="330"/>
      <c r="ANG1" s="330"/>
      <c r="ANH1" s="330"/>
      <c r="ANI1" s="330"/>
      <c r="ANJ1" s="330"/>
      <c r="ANK1" s="330"/>
      <c r="ANL1" s="330"/>
      <c r="ANM1" s="330"/>
      <c r="ANN1" s="330"/>
      <c r="ANO1" s="330"/>
      <c r="ANP1" s="330"/>
      <c r="ANQ1" s="329"/>
      <c r="ANR1" s="330"/>
      <c r="ANS1" s="330"/>
      <c r="ANT1" s="330"/>
      <c r="ANU1" s="330"/>
      <c r="ANV1" s="330"/>
      <c r="ANW1" s="330"/>
      <c r="ANX1" s="330"/>
      <c r="ANY1" s="330"/>
      <c r="ANZ1" s="330"/>
      <c r="AOA1" s="330"/>
      <c r="AOB1" s="330"/>
      <c r="AOC1" s="330"/>
      <c r="AOD1" s="330"/>
      <c r="AOE1" s="330"/>
      <c r="AOF1" s="330"/>
      <c r="AOG1" s="329"/>
      <c r="AOH1" s="330"/>
      <c r="AOI1" s="330"/>
      <c r="AOJ1" s="330"/>
      <c r="AOK1" s="330"/>
      <c r="AOL1" s="330"/>
      <c r="AOM1" s="330"/>
      <c r="AON1" s="330"/>
      <c r="AOO1" s="330"/>
      <c r="AOP1" s="330"/>
      <c r="AOQ1" s="330"/>
      <c r="AOR1" s="330"/>
      <c r="AOS1" s="330"/>
      <c r="AOT1" s="330"/>
      <c r="AOU1" s="330"/>
      <c r="AOV1" s="330"/>
      <c r="AOW1" s="329"/>
      <c r="AOX1" s="330"/>
      <c r="AOY1" s="330"/>
      <c r="AOZ1" s="330"/>
      <c r="APA1" s="330"/>
      <c r="APB1" s="330"/>
      <c r="APC1" s="330"/>
      <c r="APD1" s="330"/>
      <c r="APE1" s="330"/>
      <c r="APF1" s="330"/>
      <c r="APG1" s="330"/>
      <c r="APH1" s="330"/>
      <c r="API1" s="330"/>
      <c r="APJ1" s="330"/>
      <c r="APK1" s="330"/>
      <c r="APL1" s="330"/>
      <c r="APM1" s="329"/>
      <c r="APN1" s="330"/>
      <c r="APO1" s="330"/>
      <c r="APP1" s="330"/>
      <c r="APQ1" s="330"/>
      <c r="APR1" s="330"/>
      <c r="APS1" s="330"/>
      <c r="APT1" s="330"/>
      <c r="APU1" s="330"/>
      <c r="APV1" s="330"/>
      <c r="APW1" s="330"/>
      <c r="APX1" s="330"/>
      <c r="APY1" s="330"/>
      <c r="APZ1" s="330"/>
      <c r="AQA1" s="330"/>
      <c r="AQB1" s="330"/>
      <c r="AQC1" s="329"/>
      <c r="AQD1" s="330"/>
      <c r="AQE1" s="330"/>
      <c r="AQF1" s="330"/>
      <c r="AQG1" s="330"/>
      <c r="AQH1" s="330"/>
      <c r="AQI1" s="330"/>
      <c r="AQJ1" s="330"/>
      <c r="AQK1" s="330"/>
      <c r="AQL1" s="330"/>
      <c r="AQM1" s="330"/>
      <c r="AQN1" s="330"/>
      <c r="AQO1" s="330"/>
      <c r="AQP1" s="330"/>
      <c r="AQQ1" s="330"/>
      <c r="AQR1" s="330"/>
      <c r="AQS1" s="329"/>
      <c r="AQT1" s="330"/>
      <c r="AQU1" s="330"/>
      <c r="AQV1" s="330"/>
      <c r="AQW1" s="330"/>
      <c r="AQX1" s="330"/>
      <c r="AQY1" s="330"/>
      <c r="AQZ1" s="330"/>
      <c r="ARA1" s="330"/>
      <c r="ARB1" s="330"/>
      <c r="ARC1" s="330"/>
      <c r="ARD1" s="330"/>
      <c r="ARE1" s="330"/>
      <c r="ARF1" s="330"/>
      <c r="ARG1" s="330"/>
      <c r="ARH1" s="330"/>
      <c r="ARI1" s="329"/>
      <c r="ARJ1" s="330"/>
      <c r="ARK1" s="330"/>
      <c r="ARL1" s="330"/>
      <c r="ARM1" s="330"/>
      <c r="ARN1" s="330"/>
      <c r="ARO1" s="330"/>
      <c r="ARP1" s="330"/>
      <c r="ARQ1" s="330"/>
      <c r="ARR1" s="330"/>
      <c r="ARS1" s="330"/>
      <c r="ART1" s="330"/>
      <c r="ARU1" s="330"/>
      <c r="ARV1" s="330"/>
      <c r="ARW1" s="330"/>
      <c r="ARX1" s="330"/>
      <c r="ARY1" s="329"/>
      <c r="ARZ1" s="330"/>
      <c r="ASA1" s="330"/>
      <c r="ASB1" s="330"/>
      <c r="ASC1" s="330"/>
      <c r="ASD1" s="330"/>
      <c r="ASE1" s="330"/>
      <c r="ASF1" s="330"/>
      <c r="ASG1" s="330"/>
      <c r="ASH1" s="330"/>
      <c r="ASI1" s="330"/>
      <c r="ASJ1" s="330"/>
      <c r="ASK1" s="330"/>
      <c r="ASL1" s="330"/>
      <c r="ASM1" s="330"/>
      <c r="ASN1" s="330"/>
      <c r="ASO1" s="329"/>
      <c r="ASP1" s="330"/>
      <c r="ASQ1" s="330"/>
      <c r="ASR1" s="330"/>
      <c r="ASS1" s="330"/>
      <c r="AST1" s="330"/>
      <c r="ASU1" s="330"/>
      <c r="ASV1" s="330"/>
      <c r="ASW1" s="330"/>
      <c r="ASX1" s="330"/>
      <c r="ASY1" s="330"/>
      <c r="ASZ1" s="330"/>
      <c r="ATA1" s="330"/>
      <c r="ATB1" s="330"/>
      <c r="ATC1" s="330"/>
      <c r="ATD1" s="330"/>
      <c r="ATE1" s="329"/>
      <c r="ATF1" s="330"/>
      <c r="ATG1" s="330"/>
      <c r="ATH1" s="330"/>
      <c r="ATI1" s="330"/>
      <c r="ATJ1" s="330"/>
      <c r="ATK1" s="330"/>
      <c r="ATL1" s="330"/>
      <c r="ATM1" s="330"/>
      <c r="ATN1" s="330"/>
      <c r="ATO1" s="330"/>
      <c r="ATP1" s="330"/>
      <c r="ATQ1" s="330"/>
      <c r="ATR1" s="330"/>
      <c r="ATS1" s="330"/>
      <c r="ATT1" s="330"/>
      <c r="ATU1" s="329"/>
      <c r="ATV1" s="330"/>
      <c r="ATW1" s="330"/>
      <c r="ATX1" s="330"/>
      <c r="ATY1" s="330"/>
      <c r="ATZ1" s="330"/>
      <c r="AUA1" s="330"/>
      <c r="AUB1" s="330"/>
      <c r="AUC1" s="330"/>
      <c r="AUD1" s="330"/>
      <c r="AUE1" s="330"/>
      <c r="AUF1" s="330"/>
      <c r="AUG1" s="330"/>
      <c r="AUH1" s="330"/>
      <c r="AUI1" s="330"/>
      <c r="AUJ1" s="330"/>
      <c r="AUK1" s="329"/>
      <c r="AUL1" s="330"/>
      <c r="AUM1" s="330"/>
      <c r="AUN1" s="330"/>
      <c r="AUO1" s="330"/>
      <c r="AUP1" s="330"/>
      <c r="AUQ1" s="330"/>
      <c r="AUR1" s="330"/>
      <c r="AUS1" s="330"/>
      <c r="AUT1" s="330"/>
      <c r="AUU1" s="330"/>
      <c r="AUV1" s="330"/>
      <c r="AUW1" s="330"/>
      <c r="AUX1" s="330"/>
      <c r="AUY1" s="330"/>
      <c r="AUZ1" s="330"/>
      <c r="AVA1" s="329"/>
      <c r="AVB1" s="330"/>
      <c r="AVC1" s="330"/>
      <c r="AVD1" s="330"/>
      <c r="AVE1" s="330"/>
      <c r="AVF1" s="330"/>
      <c r="AVG1" s="330"/>
      <c r="AVH1" s="330"/>
      <c r="AVI1" s="330"/>
      <c r="AVJ1" s="330"/>
      <c r="AVK1" s="330"/>
      <c r="AVL1" s="330"/>
      <c r="AVM1" s="330"/>
      <c r="AVN1" s="330"/>
      <c r="AVO1" s="330"/>
      <c r="AVP1" s="330"/>
      <c r="AVQ1" s="329"/>
      <c r="AVR1" s="330"/>
      <c r="AVS1" s="330"/>
      <c r="AVT1" s="330"/>
      <c r="AVU1" s="330"/>
      <c r="AVV1" s="330"/>
      <c r="AVW1" s="330"/>
      <c r="AVX1" s="330"/>
      <c r="AVY1" s="330"/>
      <c r="AVZ1" s="330"/>
      <c r="AWA1" s="330"/>
      <c r="AWB1" s="330"/>
      <c r="AWC1" s="330"/>
      <c r="AWD1" s="330"/>
      <c r="AWE1" s="330"/>
      <c r="AWF1" s="330"/>
      <c r="AWG1" s="329"/>
      <c r="AWH1" s="330"/>
      <c r="AWI1" s="330"/>
      <c r="AWJ1" s="330"/>
      <c r="AWK1" s="330"/>
      <c r="AWL1" s="330"/>
      <c r="AWM1" s="330"/>
      <c r="AWN1" s="330"/>
      <c r="AWO1" s="330"/>
      <c r="AWP1" s="330"/>
      <c r="AWQ1" s="330"/>
      <c r="AWR1" s="330"/>
      <c r="AWS1" s="330"/>
      <c r="AWT1" s="330"/>
      <c r="AWU1" s="330"/>
      <c r="AWV1" s="330"/>
      <c r="AWW1" s="329"/>
      <c r="AWX1" s="330"/>
      <c r="AWY1" s="330"/>
      <c r="AWZ1" s="330"/>
      <c r="AXA1" s="330"/>
      <c r="AXB1" s="330"/>
      <c r="AXC1" s="330"/>
      <c r="AXD1" s="330"/>
      <c r="AXE1" s="330"/>
      <c r="AXF1" s="330"/>
      <c r="AXG1" s="330"/>
      <c r="AXH1" s="330"/>
      <c r="AXI1" s="330"/>
      <c r="AXJ1" s="330"/>
      <c r="AXK1" s="330"/>
      <c r="AXL1" s="330"/>
      <c r="AXM1" s="329"/>
      <c r="AXN1" s="330"/>
      <c r="AXO1" s="330"/>
      <c r="AXP1" s="330"/>
      <c r="AXQ1" s="330"/>
      <c r="AXR1" s="330"/>
      <c r="AXS1" s="330"/>
      <c r="AXT1" s="330"/>
      <c r="AXU1" s="330"/>
      <c r="AXV1" s="330"/>
      <c r="AXW1" s="330"/>
      <c r="AXX1" s="330"/>
      <c r="AXY1" s="330"/>
      <c r="AXZ1" s="330"/>
      <c r="AYA1" s="330"/>
      <c r="AYB1" s="330"/>
      <c r="AYC1" s="329"/>
      <c r="AYD1" s="330"/>
      <c r="AYE1" s="330"/>
      <c r="AYF1" s="330"/>
      <c r="AYG1" s="330"/>
      <c r="AYH1" s="330"/>
      <c r="AYI1" s="330"/>
      <c r="AYJ1" s="330"/>
      <c r="AYK1" s="330"/>
      <c r="AYL1" s="330"/>
      <c r="AYM1" s="330"/>
      <c r="AYN1" s="330"/>
      <c r="AYO1" s="330"/>
      <c r="AYP1" s="330"/>
      <c r="AYQ1" s="330"/>
      <c r="AYR1" s="330"/>
      <c r="AYS1" s="329"/>
      <c r="AYT1" s="330"/>
      <c r="AYU1" s="330"/>
      <c r="AYV1" s="330"/>
      <c r="AYW1" s="330"/>
      <c r="AYX1" s="330"/>
      <c r="AYY1" s="330"/>
      <c r="AYZ1" s="330"/>
      <c r="AZA1" s="330"/>
      <c r="AZB1" s="330"/>
      <c r="AZC1" s="330"/>
      <c r="AZD1" s="330"/>
      <c r="AZE1" s="330"/>
      <c r="AZF1" s="330"/>
      <c r="AZG1" s="330"/>
      <c r="AZH1" s="330"/>
      <c r="AZI1" s="329"/>
      <c r="AZJ1" s="330"/>
      <c r="AZK1" s="330"/>
      <c r="AZL1" s="330"/>
      <c r="AZM1" s="330"/>
      <c r="AZN1" s="330"/>
      <c r="AZO1" s="330"/>
      <c r="AZP1" s="330"/>
      <c r="AZQ1" s="330"/>
      <c r="AZR1" s="330"/>
      <c r="AZS1" s="330"/>
      <c r="AZT1" s="330"/>
      <c r="AZU1" s="330"/>
      <c r="AZV1" s="330"/>
      <c r="AZW1" s="330"/>
      <c r="AZX1" s="330"/>
      <c r="AZY1" s="329"/>
      <c r="AZZ1" s="330"/>
      <c r="BAA1" s="330"/>
      <c r="BAB1" s="330"/>
      <c r="BAC1" s="330"/>
      <c r="BAD1" s="330"/>
      <c r="BAE1" s="330"/>
      <c r="BAF1" s="330"/>
      <c r="BAG1" s="330"/>
      <c r="BAH1" s="330"/>
      <c r="BAI1" s="330"/>
      <c r="BAJ1" s="330"/>
      <c r="BAK1" s="330"/>
      <c r="BAL1" s="330"/>
      <c r="BAM1" s="330"/>
      <c r="BAN1" s="330"/>
      <c r="BAO1" s="329"/>
      <c r="BAP1" s="330"/>
      <c r="BAQ1" s="330"/>
      <c r="BAR1" s="330"/>
      <c r="BAS1" s="330"/>
      <c r="BAT1" s="330"/>
      <c r="BAU1" s="330"/>
      <c r="BAV1" s="330"/>
      <c r="BAW1" s="330"/>
      <c r="BAX1" s="330"/>
      <c r="BAY1" s="330"/>
      <c r="BAZ1" s="330"/>
      <c r="BBA1" s="330"/>
      <c r="BBB1" s="330"/>
      <c r="BBC1" s="330"/>
      <c r="BBD1" s="330"/>
      <c r="BBE1" s="329"/>
      <c r="BBF1" s="330"/>
      <c r="BBG1" s="330"/>
      <c r="BBH1" s="330"/>
      <c r="BBI1" s="330"/>
      <c r="BBJ1" s="330"/>
      <c r="BBK1" s="330"/>
      <c r="BBL1" s="330"/>
      <c r="BBM1" s="330"/>
      <c r="BBN1" s="330"/>
      <c r="BBO1" s="330"/>
      <c r="BBP1" s="330"/>
      <c r="BBQ1" s="330"/>
      <c r="BBR1" s="330"/>
      <c r="BBS1" s="330"/>
      <c r="BBT1" s="330"/>
      <c r="BBU1" s="329"/>
      <c r="BBV1" s="330"/>
      <c r="BBW1" s="330"/>
      <c r="BBX1" s="330"/>
      <c r="BBY1" s="330"/>
      <c r="BBZ1" s="330"/>
      <c r="BCA1" s="330"/>
      <c r="BCB1" s="330"/>
      <c r="BCC1" s="330"/>
      <c r="BCD1" s="330"/>
      <c r="BCE1" s="330"/>
      <c r="BCF1" s="330"/>
      <c r="BCG1" s="330"/>
      <c r="BCH1" s="330"/>
      <c r="BCI1" s="330"/>
      <c r="BCJ1" s="330"/>
      <c r="BCK1" s="329"/>
      <c r="BCL1" s="330"/>
      <c r="BCM1" s="330"/>
      <c r="BCN1" s="330"/>
      <c r="BCO1" s="330"/>
      <c r="BCP1" s="330"/>
      <c r="BCQ1" s="330"/>
      <c r="BCR1" s="330"/>
      <c r="BCS1" s="330"/>
      <c r="BCT1" s="330"/>
      <c r="BCU1" s="330"/>
      <c r="BCV1" s="330"/>
      <c r="BCW1" s="330"/>
      <c r="BCX1" s="330"/>
      <c r="BCY1" s="330"/>
      <c r="BCZ1" s="330"/>
      <c r="BDA1" s="329"/>
      <c r="BDB1" s="330"/>
      <c r="BDC1" s="330"/>
      <c r="BDD1" s="330"/>
      <c r="BDE1" s="330"/>
      <c r="BDF1" s="330"/>
      <c r="BDG1" s="330"/>
      <c r="BDH1" s="330"/>
      <c r="BDI1" s="330"/>
      <c r="BDJ1" s="330"/>
      <c r="BDK1" s="330"/>
      <c r="BDL1" s="330"/>
      <c r="BDM1" s="330"/>
      <c r="BDN1" s="330"/>
      <c r="BDO1" s="330"/>
      <c r="BDP1" s="330"/>
      <c r="BDQ1" s="329"/>
      <c r="BDR1" s="330"/>
      <c r="BDS1" s="330"/>
      <c r="BDT1" s="330"/>
      <c r="BDU1" s="330"/>
      <c r="BDV1" s="330"/>
      <c r="BDW1" s="330"/>
      <c r="BDX1" s="330"/>
      <c r="BDY1" s="330"/>
      <c r="BDZ1" s="330"/>
      <c r="BEA1" s="330"/>
      <c r="BEB1" s="330"/>
      <c r="BEC1" s="330"/>
      <c r="BED1" s="330"/>
      <c r="BEE1" s="330"/>
      <c r="BEF1" s="330"/>
      <c r="BEG1" s="329"/>
      <c r="BEH1" s="330"/>
      <c r="BEI1" s="330"/>
      <c r="BEJ1" s="330"/>
      <c r="BEK1" s="330"/>
      <c r="BEL1" s="330"/>
      <c r="BEM1" s="330"/>
      <c r="BEN1" s="330"/>
      <c r="BEO1" s="330"/>
      <c r="BEP1" s="330"/>
      <c r="BEQ1" s="330"/>
      <c r="BER1" s="330"/>
      <c r="BES1" s="330"/>
      <c r="BET1" s="330"/>
      <c r="BEU1" s="330"/>
      <c r="BEV1" s="330"/>
      <c r="BEW1" s="329"/>
      <c r="BEX1" s="330"/>
      <c r="BEY1" s="330"/>
      <c r="BEZ1" s="330"/>
      <c r="BFA1" s="330"/>
      <c r="BFB1" s="330"/>
      <c r="BFC1" s="330"/>
      <c r="BFD1" s="330"/>
      <c r="BFE1" s="330"/>
      <c r="BFF1" s="330"/>
      <c r="BFG1" s="330"/>
      <c r="BFH1" s="330"/>
      <c r="BFI1" s="330"/>
      <c r="BFJ1" s="330"/>
      <c r="BFK1" s="330"/>
      <c r="BFL1" s="330"/>
      <c r="BFM1" s="329"/>
      <c r="BFN1" s="330"/>
      <c r="BFO1" s="330"/>
      <c r="BFP1" s="330"/>
      <c r="BFQ1" s="330"/>
      <c r="BFR1" s="330"/>
      <c r="BFS1" s="330"/>
      <c r="BFT1" s="330"/>
      <c r="BFU1" s="330"/>
      <c r="BFV1" s="330"/>
      <c r="BFW1" s="330"/>
      <c r="BFX1" s="330"/>
      <c r="BFY1" s="330"/>
      <c r="BFZ1" s="330"/>
      <c r="BGA1" s="330"/>
      <c r="BGB1" s="330"/>
      <c r="BGC1" s="329"/>
      <c r="BGD1" s="330"/>
      <c r="BGE1" s="330"/>
      <c r="BGF1" s="330"/>
      <c r="BGG1" s="330"/>
      <c r="BGH1" s="330"/>
      <c r="BGI1" s="330"/>
      <c r="BGJ1" s="330"/>
      <c r="BGK1" s="330"/>
      <c r="BGL1" s="330"/>
      <c r="BGM1" s="330"/>
      <c r="BGN1" s="330"/>
      <c r="BGO1" s="330"/>
      <c r="BGP1" s="330"/>
      <c r="BGQ1" s="330"/>
      <c r="BGR1" s="330"/>
      <c r="BGS1" s="329"/>
      <c r="BGT1" s="330"/>
      <c r="BGU1" s="330"/>
      <c r="BGV1" s="330"/>
      <c r="BGW1" s="330"/>
      <c r="BGX1" s="330"/>
      <c r="BGY1" s="330"/>
      <c r="BGZ1" s="330"/>
      <c r="BHA1" s="330"/>
      <c r="BHB1" s="330"/>
      <c r="BHC1" s="330"/>
      <c r="BHD1" s="330"/>
      <c r="BHE1" s="330"/>
      <c r="BHF1" s="330"/>
      <c r="BHG1" s="330"/>
      <c r="BHH1" s="330"/>
      <c r="BHI1" s="329"/>
      <c r="BHJ1" s="330"/>
      <c r="BHK1" s="330"/>
      <c r="BHL1" s="330"/>
      <c r="BHM1" s="330"/>
      <c r="BHN1" s="330"/>
      <c r="BHO1" s="330"/>
      <c r="BHP1" s="330"/>
      <c r="BHQ1" s="330"/>
      <c r="BHR1" s="330"/>
      <c r="BHS1" s="330"/>
      <c r="BHT1" s="330"/>
      <c r="BHU1" s="330"/>
      <c r="BHV1" s="330"/>
      <c r="BHW1" s="330"/>
      <c r="BHX1" s="330"/>
      <c r="BHY1" s="329"/>
      <c r="BHZ1" s="330"/>
      <c r="BIA1" s="330"/>
      <c r="BIB1" s="330"/>
      <c r="BIC1" s="330"/>
      <c r="BID1" s="330"/>
      <c r="BIE1" s="330"/>
      <c r="BIF1" s="330"/>
      <c r="BIG1" s="330"/>
      <c r="BIH1" s="330"/>
      <c r="BII1" s="330"/>
      <c r="BIJ1" s="330"/>
      <c r="BIK1" s="330"/>
      <c r="BIL1" s="330"/>
      <c r="BIM1" s="330"/>
      <c r="BIN1" s="330"/>
      <c r="BIO1" s="329"/>
      <c r="BIP1" s="330"/>
      <c r="BIQ1" s="330"/>
      <c r="BIR1" s="330"/>
      <c r="BIS1" s="330"/>
      <c r="BIT1" s="330"/>
      <c r="BIU1" s="330"/>
      <c r="BIV1" s="330"/>
      <c r="BIW1" s="330"/>
      <c r="BIX1" s="330"/>
      <c r="BIY1" s="330"/>
      <c r="BIZ1" s="330"/>
      <c r="BJA1" s="330"/>
      <c r="BJB1" s="330"/>
      <c r="BJC1" s="330"/>
      <c r="BJD1" s="330"/>
      <c r="BJE1" s="329"/>
      <c r="BJF1" s="330"/>
      <c r="BJG1" s="330"/>
      <c r="BJH1" s="330"/>
      <c r="BJI1" s="330"/>
      <c r="BJJ1" s="330"/>
      <c r="BJK1" s="330"/>
      <c r="BJL1" s="330"/>
      <c r="BJM1" s="330"/>
      <c r="BJN1" s="330"/>
      <c r="BJO1" s="330"/>
      <c r="BJP1" s="330"/>
      <c r="BJQ1" s="330"/>
      <c r="BJR1" s="330"/>
      <c r="BJS1" s="330"/>
      <c r="BJT1" s="330"/>
      <c r="BJU1" s="329"/>
      <c r="BJV1" s="330"/>
      <c r="BJW1" s="330"/>
      <c r="BJX1" s="330"/>
      <c r="BJY1" s="330"/>
      <c r="BJZ1" s="330"/>
      <c r="BKA1" s="330"/>
      <c r="BKB1" s="330"/>
      <c r="BKC1" s="330"/>
      <c r="BKD1" s="330"/>
      <c r="BKE1" s="330"/>
      <c r="BKF1" s="330"/>
      <c r="BKG1" s="330"/>
      <c r="BKH1" s="330"/>
      <c r="BKI1" s="330"/>
      <c r="BKJ1" s="330"/>
      <c r="BKK1" s="329"/>
      <c r="BKL1" s="330"/>
      <c r="BKM1" s="330"/>
      <c r="BKN1" s="330"/>
      <c r="BKO1" s="330"/>
      <c r="BKP1" s="330"/>
      <c r="BKQ1" s="330"/>
      <c r="BKR1" s="330"/>
      <c r="BKS1" s="330"/>
      <c r="BKT1" s="330"/>
      <c r="BKU1" s="330"/>
      <c r="BKV1" s="330"/>
      <c r="BKW1" s="330"/>
      <c r="BKX1" s="330"/>
      <c r="BKY1" s="330"/>
      <c r="BKZ1" s="330"/>
      <c r="BLA1" s="329"/>
      <c r="BLB1" s="330"/>
      <c r="BLC1" s="330"/>
      <c r="BLD1" s="330"/>
      <c r="BLE1" s="330"/>
      <c r="BLF1" s="330"/>
      <c r="BLG1" s="330"/>
      <c r="BLH1" s="330"/>
      <c r="BLI1" s="330"/>
      <c r="BLJ1" s="330"/>
      <c r="BLK1" s="330"/>
      <c r="BLL1" s="330"/>
      <c r="BLM1" s="330"/>
      <c r="BLN1" s="330"/>
      <c r="BLO1" s="330"/>
      <c r="BLP1" s="330"/>
      <c r="BLQ1" s="329"/>
      <c r="BLR1" s="330"/>
      <c r="BLS1" s="330"/>
      <c r="BLT1" s="330"/>
      <c r="BLU1" s="330"/>
      <c r="BLV1" s="330"/>
      <c r="BLW1" s="330"/>
      <c r="BLX1" s="330"/>
      <c r="BLY1" s="330"/>
      <c r="BLZ1" s="330"/>
      <c r="BMA1" s="330"/>
      <c r="BMB1" s="330"/>
      <c r="BMC1" s="330"/>
      <c r="BMD1" s="330"/>
      <c r="BME1" s="330"/>
      <c r="BMF1" s="330"/>
      <c r="BMG1" s="329"/>
      <c r="BMH1" s="330"/>
      <c r="BMI1" s="330"/>
      <c r="BMJ1" s="330"/>
      <c r="BMK1" s="330"/>
      <c r="BML1" s="330"/>
      <c r="BMM1" s="330"/>
      <c r="BMN1" s="330"/>
      <c r="BMO1" s="330"/>
      <c r="BMP1" s="330"/>
      <c r="BMQ1" s="330"/>
      <c r="BMR1" s="330"/>
      <c r="BMS1" s="330"/>
      <c r="BMT1" s="330"/>
      <c r="BMU1" s="330"/>
      <c r="BMV1" s="330"/>
      <c r="BMW1" s="329"/>
      <c r="BMX1" s="330"/>
      <c r="BMY1" s="330"/>
      <c r="BMZ1" s="330"/>
      <c r="BNA1" s="330"/>
      <c r="BNB1" s="330"/>
      <c r="BNC1" s="330"/>
      <c r="BND1" s="330"/>
      <c r="BNE1" s="330"/>
      <c r="BNF1" s="330"/>
      <c r="BNG1" s="330"/>
      <c r="BNH1" s="330"/>
      <c r="BNI1" s="330"/>
      <c r="BNJ1" s="330"/>
      <c r="BNK1" s="330"/>
      <c r="BNL1" s="330"/>
      <c r="BNM1" s="329"/>
      <c r="BNN1" s="330"/>
      <c r="BNO1" s="330"/>
      <c r="BNP1" s="330"/>
      <c r="BNQ1" s="330"/>
      <c r="BNR1" s="330"/>
      <c r="BNS1" s="330"/>
      <c r="BNT1" s="330"/>
      <c r="BNU1" s="330"/>
      <c r="BNV1" s="330"/>
      <c r="BNW1" s="330"/>
      <c r="BNX1" s="330"/>
      <c r="BNY1" s="330"/>
      <c r="BNZ1" s="330"/>
      <c r="BOA1" s="330"/>
      <c r="BOB1" s="330"/>
      <c r="BOC1" s="329"/>
      <c r="BOD1" s="330"/>
      <c r="BOE1" s="330"/>
      <c r="BOF1" s="330"/>
      <c r="BOG1" s="330"/>
      <c r="BOH1" s="330"/>
      <c r="BOI1" s="330"/>
      <c r="BOJ1" s="330"/>
      <c r="BOK1" s="330"/>
      <c r="BOL1" s="330"/>
      <c r="BOM1" s="330"/>
      <c r="BON1" s="330"/>
      <c r="BOO1" s="330"/>
      <c r="BOP1" s="330"/>
      <c r="BOQ1" s="330"/>
      <c r="BOR1" s="330"/>
      <c r="BOS1" s="329"/>
      <c r="BOT1" s="330"/>
      <c r="BOU1" s="330"/>
      <c r="BOV1" s="330"/>
      <c r="BOW1" s="330"/>
      <c r="BOX1" s="330"/>
      <c r="BOY1" s="330"/>
      <c r="BOZ1" s="330"/>
      <c r="BPA1" s="330"/>
      <c r="BPB1" s="330"/>
      <c r="BPC1" s="330"/>
      <c r="BPD1" s="330"/>
      <c r="BPE1" s="330"/>
      <c r="BPF1" s="330"/>
      <c r="BPG1" s="330"/>
      <c r="BPH1" s="330"/>
      <c r="BPI1" s="329"/>
      <c r="BPJ1" s="330"/>
      <c r="BPK1" s="330"/>
      <c r="BPL1" s="330"/>
      <c r="BPM1" s="330"/>
      <c r="BPN1" s="330"/>
      <c r="BPO1" s="330"/>
      <c r="BPP1" s="330"/>
      <c r="BPQ1" s="330"/>
      <c r="BPR1" s="330"/>
      <c r="BPS1" s="330"/>
      <c r="BPT1" s="330"/>
      <c r="BPU1" s="330"/>
      <c r="BPV1" s="330"/>
      <c r="BPW1" s="330"/>
      <c r="BPX1" s="330"/>
      <c r="BPY1" s="329"/>
      <c r="BPZ1" s="330"/>
      <c r="BQA1" s="330"/>
      <c r="BQB1" s="330"/>
      <c r="BQC1" s="330"/>
      <c r="BQD1" s="330"/>
      <c r="BQE1" s="330"/>
      <c r="BQF1" s="330"/>
      <c r="BQG1" s="330"/>
      <c r="BQH1" s="330"/>
      <c r="BQI1" s="330"/>
      <c r="BQJ1" s="330"/>
      <c r="BQK1" s="330"/>
      <c r="BQL1" s="330"/>
      <c r="BQM1" s="330"/>
      <c r="BQN1" s="330"/>
      <c r="BQO1" s="329"/>
      <c r="BQP1" s="330"/>
      <c r="BQQ1" s="330"/>
      <c r="BQR1" s="330"/>
      <c r="BQS1" s="330"/>
      <c r="BQT1" s="330"/>
      <c r="BQU1" s="330"/>
      <c r="BQV1" s="330"/>
      <c r="BQW1" s="330"/>
      <c r="BQX1" s="330"/>
      <c r="BQY1" s="330"/>
      <c r="BQZ1" s="330"/>
      <c r="BRA1" s="330"/>
      <c r="BRB1" s="330"/>
      <c r="BRC1" s="330"/>
      <c r="BRD1" s="330"/>
      <c r="BRE1" s="329"/>
      <c r="BRF1" s="330"/>
      <c r="BRG1" s="330"/>
      <c r="BRH1" s="330"/>
      <c r="BRI1" s="330"/>
      <c r="BRJ1" s="330"/>
      <c r="BRK1" s="330"/>
      <c r="BRL1" s="330"/>
      <c r="BRM1" s="330"/>
      <c r="BRN1" s="330"/>
      <c r="BRO1" s="330"/>
      <c r="BRP1" s="330"/>
      <c r="BRQ1" s="330"/>
      <c r="BRR1" s="330"/>
      <c r="BRS1" s="330"/>
      <c r="BRT1" s="330"/>
      <c r="BRU1" s="329"/>
      <c r="BRV1" s="330"/>
      <c r="BRW1" s="330"/>
      <c r="BRX1" s="330"/>
      <c r="BRY1" s="330"/>
      <c r="BRZ1" s="330"/>
      <c r="BSA1" s="330"/>
      <c r="BSB1" s="330"/>
      <c r="BSC1" s="330"/>
      <c r="BSD1" s="330"/>
      <c r="BSE1" s="330"/>
      <c r="BSF1" s="330"/>
      <c r="BSG1" s="330"/>
      <c r="BSH1" s="330"/>
      <c r="BSI1" s="330"/>
      <c r="BSJ1" s="330"/>
      <c r="BSK1" s="329"/>
      <c r="BSL1" s="330"/>
      <c r="BSM1" s="330"/>
      <c r="BSN1" s="330"/>
      <c r="BSO1" s="330"/>
      <c r="BSP1" s="330"/>
      <c r="BSQ1" s="330"/>
      <c r="BSR1" s="330"/>
      <c r="BSS1" s="330"/>
      <c r="BST1" s="330"/>
      <c r="BSU1" s="330"/>
      <c r="BSV1" s="330"/>
      <c r="BSW1" s="330"/>
      <c r="BSX1" s="330"/>
      <c r="BSY1" s="330"/>
      <c r="BSZ1" s="330"/>
      <c r="BTA1" s="329"/>
      <c r="BTB1" s="330"/>
      <c r="BTC1" s="330"/>
      <c r="BTD1" s="330"/>
      <c r="BTE1" s="330"/>
      <c r="BTF1" s="330"/>
      <c r="BTG1" s="330"/>
      <c r="BTH1" s="330"/>
      <c r="BTI1" s="330"/>
      <c r="BTJ1" s="330"/>
      <c r="BTK1" s="330"/>
      <c r="BTL1" s="330"/>
      <c r="BTM1" s="330"/>
      <c r="BTN1" s="330"/>
      <c r="BTO1" s="330"/>
      <c r="BTP1" s="330"/>
      <c r="BTQ1" s="329"/>
      <c r="BTR1" s="330"/>
      <c r="BTS1" s="330"/>
      <c r="BTT1" s="330"/>
      <c r="BTU1" s="330"/>
      <c r="BTV1" s="330"/>
      <c r="BTW1" s="330"/>
      <c r="BTX1" s="330"/>
      <c r="BTY1" s="330"/>
      <c r="BTZ1" s="330"/>
      <c r="BUA1" s="330"/>
      <c r="BUB1" s="330"/>
      <c r="BUC1" s="330"/>
      <c r="BUD1" s="330"/>
      <c r="BUE1" s="330"/>
      <c r="BUF1" s="330"/>
      <c r="BUG1" s="329"/>
      <c r="BUH1" s="330"/>
      <c r="BUI1" s="330"/>
      <c r="BUJ1" s="330"/>
      <c r="BUK1" s="330"/>
      <c r="BUL1" s="330"/>
      <c r="BUM1" s="330"/>
      <c r="BUN1" s="330"/>
      <c r="BUO1" s="330"/>
      <c r="BUP1" s="330"/>
      <c r="BUQ1" s="330"/>
      <c r="BUR1" s="330"/>
      <c r="BUS1" s="330"/>
      <c r="BUT1" s="330"/>
      <c r="BUU1" s="330"/>
      <c r="BUV1" s="330"/>
      <c r="BUW1" s="329"/>
      <c r="BUX1" s="330"/>
      <c r="BUY1" s="330"/>
      <c r="BUZ1" s="330"/>
      <c r="BVA1" s="330"/>
      <c r="BVB1" s="330"/>
      <c r="BVC1" s="330"/>
      <c r="BVD1" s="330"/>
      <c r="BVE1" s="330"/>
      <c r="BVF1" s="330"/>
      <c r="BVG1" s="330"/>
      <c r="BVH1" s="330"/>
      <c r="BVI1" s="330"/>
      <c r="BVJ1" s="330"/>
      <c r="BVK1" s="330"/>
      <c r="BVL1" s="330"/>
      <c r="BVM1" s="329"/>
      <c r="BVN1" s="330"/>
      <c r="BVO1" s="330"/>
      <c r="BVP1" s="330"/>
      <c r="BVQ1" s="330"/>
      <c r="BVR1" s="330"/>
      <c r="BVS1" s="330"/>
      <c r="BVT1" s="330"/>
      <c r="BVU1" s="330"/>
      <c r="BVV1" s="330"/>
      <c r="BVW1" s="330"/>
      <c r="BVX1" s="330"/>
      <c r="BVY1" s="330"/>
      <c r="BVZ1" s="330"/>
      <c r="BWA1" s="330"/>
      <c r="BWB1" s="330"/>
      <c r="BWC1" s="329"/>
      <c r="BWD1" s="330"/>
      <c r="BWE1" s="330"/>
      <c r="BWF1" s="330"/>
      <c r="BWG1" s="330"/>
      <c r="BWH1" s="330"/>
      <c r="BWI1" s="330"/>
      <c r="BWJ1" s="330"/>
      <c r="BWK1" s="330"/>
      <c r="BWL1" s="330"/>
      <c r="BWM1" s="330"/>
      <c r="BWN1" s="330"/>
      <c r="BWO1" s="330"/>
      <c r="BWP1" s="330"/>
      <c r="BWQ1" s="330"/>
      <c r="BWR1" s="330"/>
      <c r="BWS1" s="329"/>
      <c r="BWT1" s="330"/>
      <c r="BWU1" s="330"/>
      <c r="BWV1" s="330"/>
      <c r="BWW1" s="330"/>
      <c r="BWX1" s="330"/>
      <c r="BWY1" s="330"/>
      <c r="BWZ1" s="330"/>
      <c r="BXA1" s="330"/>
      <c r="BXB1" s="330"/>
      <c r="BXC1" s="330"/>
      <c r="BXD1" s="330"/>
      <c r="BXE1" s="330"/>
      <c r="BXF1" s="330"/>
      <c r="BXG1" s="330"/>
      <c r="BXH1" s="330"/>
      <c r="BXI1" s="329"/>
      <c r="BXJ1" s="330"/>
      <c r="BXK1" s="330"/>
      <c r="BXL1" s="330"/>
      <c r="BXM1" s="330"/>
      <c r="BXN1" s="330"/>
      <c r="BXO1" s="330"/>
      <c r="BXP1" s="330"/>
      <c r="BXQ1" s="330"/>
      <c r="BXR1" s="330"/>
      <c r="BXS1" s="330"/>
      <c r="BXT1" s="330"/>
      <c r="BXU1" s="330"/>
      <c r="BXV1" s="330"/>
      <c r="BXW1" s="330"/>
      <c r="BXX1" s="330"/>
      <c r="BXY1" s="329"/>
      <c r="BXZ1" s="330"/>
      <c r="BYA1" s="330"/>
      <c r="BYB1" s="330"/>
      <c r="BYC1" s="330"/>
      <c r="BYD1" s="330"/>
      <c r="BYE1" s="330"/>
      <c r="BYF1" s="330"/>
      <c r="BYG1" s="330"/>
      <c r="BYH1" s="330"/>
      <c r="BYI1" s="330"/>
      <c r="BYJ1" s="330"/>
      <c r="BYK1" s="330"/>
      <c r="BYL1" s="330"/>
      <c r="BYM1" s="330"/>
      <c r="BYN1" s="330"/>
      <c r="BYO1" s="329"/>
      <c r="BYP1" s="330"/>
      <c r="BYQ1" s="330"/>
      <c r="BYR1" s="330"/>
      <c r="BYS1" s="330"/>
      <c r="BYT1" s="330"/>
      <c r="BYU1" s="330"/>
      <c r="BYV1" s="330"/>
      <c r="BYW1" s="330"/>
      <c r="BYX1" s="330"/>
      <c r="BYY1" s="330"/>
      <c r="BYZ1" s="330"/>
      <c r="BZA1" s="330"/>
      <c r="BZB1" s="330"/>
      <c r="BZC1" s="330"/>
      <c r="BZD1" s="330"/>
      <c r="BZE1" s="329"/>
      <c r="BZF1" s="330"/>
      <c r="BZG1" s="330"/>
      <c r="BZH1" s="330"/>
      <c r="BZI1" s="330"/>
      <c r="BZJ1" s="330"/>
      <c r="BZK1" s="330"/>
      <c r="BZL1" s="330"/>
      <c r="BZM1" s="330"/>
      <c r="BZN1" s="330"/>
      <c r="BZO1" s="330"/>
      <c r="BZP1" s="330"/>
      <c r="BZQ1" s="330"/>
      <c r="BZR1" s="330"/>
      <c r="BZS1" s="330"/>
      <c r="BZT1" s="330"/>
      <c r="BZU1" s="329"/>
      <c r="BZV1" s="330"/>
      <c r="BZW1" s="330"/>
      <c r="BZX1" s="330"/>
      <c r="BZY1" s="330"/>
      <c r="BZZ1" s="330"/>
      <c r="CAA1" s="330"/>
      <c r="CAB1" s="330"/>
      <c r="CAC1" s="330"/>
      <c r="CAD1" s="330"/>
      <c r="CAE1" s="330"/>
      <c r="CAF1" s="330"/>
      <c r="CAG1" s="330"/>
      <c r="CAH1" s="330"/>
      <c r="CAI1" s="330"/>
      <c r="CAJ1" s="330"/>
      <c r="CAK1" s="329"/>
      <c r="CAL1" s="330"/>
      <c r="CAM1" s="330"/>
      <c r="CAN1" s="330"/>
      <c r="CAO1" s="330"/>
      <c r="CAP1" s="330"/>
      <c r="CAQ1" s="330"/>
      <c r="CAR1" s="330"/>
      <c r="CAS1" s="330"/>
      <c r="CAT1" s="330"/>
      <c r="CAU1" s="330"/>
      <c r="CAV1" s="330"/>
      <c r="CAW1" s="330"/>
      <c r="CAX1" s="330"/>
      <c r="CAY1" s="330"/>
      <c r="CAZ1" s="330"/>
      <c r="CBA1" s="329"/>
      <c r="CBB1" s="330"/>
      <c r="CBC1" s="330"/>
      <c r="CBD1" s="330"/>
      <c r="CBE1" s="330"/>
      <c r="CBF1" s="330"/>
      <c r="CBG1" s="330"/>
      <c r="CBH1" s="330"/>
      <c r="CBI1" s="330"/>
      <c r="CBJ1" s="330"/>
      <c r="CBK1" s="330"/>
      <c r="CBL1" s="330"/>
      <c r="CBM1" s="330"/>
      <c r="CBN1" s="330"/>
      <c r="CBO1" s="330"/>
      <c r="CBP1" s="330"/>
      <c r="CBQ1" s="329"/>
      <c r="CBR1" s="330"/>
      <c r="CBS1" s="330"/>
      <c r="CBT1" s="330"/>
      <c r="CBU1" s="330"/>
      <c r="CBV1" s="330"/>
      <c r="CBW1" s="330"/>
      <c r="CBX1" s="330"/>
      <c r="CBY1" s="330"/>
      <c r="CBZ1" s="330"/>
      <c r="CCA1" s="330"/>
      <c r="CCB1" s="330"/>
      <c r="CCC1" s="330"/>
      <c r="CCD1" s="330"/>
      <c r="CCE1" s="330"/>
      <c r="CCF1" s="330"/>
      <c r="CCG1" s="329"/>
      <c r="CCH1" s="330"/>
      <c r="CCI1" s="330"/>
      <c r="CCJ1" s="330"/>
      <c r="CCK1" s="330"/>
      <c r="CCL1" s="330"/>
      <c r="CCM1" s="330"/>
      <c r="CCN1" s="330"/>
      <c r="CCO1" s="330"/>
      <c r="CCP1" s="330"/>
      <c r="CCQ1" s="330"/>
      <c r="CCR1" s="330"/>
      <c r="CCS1" s="330"/>
      <c r="CCT1" s="330"/>
      <c r="CCU1" s="330"/>
      <c r="CCV1" s="330"/>
      <c r="CCW1" s="329"/>
      <c r="CCX1" s="330"/>
      <c r="CCY1" s="330"/>
      <c r="CCZ1" s="330"/>
      <c r="CDA1" s="330"/>
      <c r="CDB1" s="330"/>
      <c r="CDC1" s="330"/>
      <c r="CDD1" s="330"/>
      <c r="CDE1" s="330"/>
      <c r="CDF1" s="330"/>
      <c r="CDG1" s="330"/>
      <c r="CDH1" s="330"/>
      <c r="CDI1" s="330"/>
      <c r="CDJ1" s="330"/>
      <c r="CDK1" s="330"/>
      <c r="CDL1" s="330"/>
      <c r="CDM1" s="329"/>
      <c r="CDN1" s="330"/>
      <c r="CDO1" s="330"/>
      <c r="CDP1" s="330"/>
      <c r="CDQ1" s="330"/>
      <c r="CDR1" s="330"/>
      <c r="CDS1" s="330"/>
      <c r="CDT1" s="330"/>
      <c r="CDU1" s="330"/>
      <c r="CDV1" s="330"/>
      <c r="CDW1" s="330"/>
      <c r="CDX1" s="330"/>
      <c r="CDY1" s="330"/>
      <c r="CDZ1" s="330"/>
      <c r="CEA1" s="330"/>
      <c r="CEB1" s="330"/>
      <c r="CEC1" s="329"/>
      <c r="CED1" s="330"/>
      <c r="CEE1" s="330"/>
      <c r="CEF1" s="330"/>
      <c r="CEG1" s="330"/>
      <c r="CEH1" s="330"/>
      <c r="CEI1" s="330"/>
      <c r="CEJ1" s="330"/>
      <c r="CEK1" s="330"/>
      <c r="CEL1" s="330"/>
      <c r="CEM1" s="330"/>
      <c r="CEN1" s="330"/>
      <c r="CEO1" s="330"/>
      <c r="CEP1" s="330"/>
      <c r="CEQ1" s="330"/>
      <c r="CER1" s="330"/>
      <c r="CES1" s="329"/>
      <c r="CET1" s="330"/>
      <c r="CEU1" s="330"/>
      <c r="CEV1" s="330"/>
      <c r="CEW1" s="330"/>
      <c r="CEX1" s="330"/>
      <c r="CEY1" s="330"/>
      <c r="CEZ1" s="330"/>
      <c r="CFA1" s="330"/>
      <c r="CFB1" s="330"/>
      <c r="CFC1" s="330"/>
      <c r="CFD1" s="330"/>
      <c r="CFE1" s="330"/>
      <c r="CFF1" s="330"/>
      <c r="CFG1" s="330"/>
      <c r="CFH1" s="330"/>
      <c r="CFI1" s="329"/>
      <c r="CFJ1" s="330"/>
      <c r="CFK1" s="330"/>
      <c r="CFL1" s="330"/>
      <c r="CFM1" s="330"/>
      <c r="CFN1" s="330"/>
      <c r="CFO1" s="330"/>
      <c r="CFP1" s="330"/>
      <c r="CFQ1" s="330"/>
      <c r="CFR1" s="330"/>
      <c r="CFS1" s="330"/>
      <c r="CFT1" s="330"/>
      <c r="CFU1" s="330"/>
      <c r="CFV1" s="330"/>
      <c r="CFW1" s="330"/>
      <c r="CFX1" s="330"/>
      <c r="CFY1" s="329"/>
      <c r="CFZ1" s="330"/>
      <c r="CGA1" s="330"/>
      <c r="CGB1" s="330"/>
      <c r="CGC1" s="330"/>
      <c r="CGD1" s="330"/>
      <c r="CGE1" s="330"/>
      <c r="CGF1" s="330"/>
      <c r="CGG1" s="330"/>
      <c r="CGH1" s="330"/>
      <c r="CGI1" s="330"/>
      <c r="CGJ1" s="330"/>
      <c r="CGK1" s="330"/>
      <c r="CGL1" s="330"/>
      <c r="CGM1" s="330"/>
      <c r="CGN1" s="330"/>
      <c r="CGO1" s="329"/>
      <c r="CGP1" s="330"/>
      <c r="CGQ1" s="330"/>
      <c r="CGR1" s="330"/>
      <c r="CGS1" s="330"/>
      <c r="CGT1" s="330"/>
      <c r="CGU1" s="330"/>
      <c r="CGV1" s="330"/>
      <c r="CGW1" s="330"/>
      <c r="CGX1" s="330"/>
      <c r="CGY1" s="330"/>
      <c r="CGZ1" s="330"/>
      <c r="CHA1" s="330"/>
      <c r="CHB1" s="330"/>
      <c r="CHC1" s="330"/>
      <c r="CHD1" s="330"/>
      <c r="CHE1" s="329"/>
      <c r="CHF1" s="330"/>
      <c r="CHG1" s="330"/>
      <c r="CHH1" s="330"/>
      <c r="CHI1" s="330"/>
      <c r="CHJ1" s="330"/>
      <c r="CHK1" s="330"/>
      <c r="CHL1" s="330"/>
      <c r="CHM1" s="330"/>
      <c r="CHN1" s="330"/>
      <c r="CHO1" s="330"/>
      <c r="CHP1" s="330"/>
      <c r="CHQ1" s="330"/>
      <c r="CHR1" s="330"/>
      <c r="CHS1" s="330"/>
      <c r="CHT1" s="330"/>
      <c r="CHU1" s="329"/>
      <c r="CHV1" s="330"/>
      <c r="CHW1" s="330"/>
      <c r="CHX1" s="330"/>
      <c r="CHY1" s="330"/>
      <c r="CHZ1" s="330"/>
      <c r="CIA1" s="330"/>
      <c r="CIB1" s="330"/>
      <c r="CIC1" s="330"/>
      <c r="CID1" s="330"/>
      <c r="CIE1" s="330"/>
      <c r="CIF1" s="330"/>
      <c r="CIG1" s="330"/>
      <c r="CIH1" s="330"/>
      <c r="CII1" s="330"/>
      <c r="CIJ1" s="330"/>
      <c r="CIK1" s="329"/>
      <c r="CIL1" s="330"/>
      <c r="CIM1" s="330"/>
      <c r="CIN1" s="330"/>
      <c r="CIO1" s="330"/>
      <c r="CIP1" s="330"/>
      <c r="CIQ1" s="330"/>
      <c r="CIR1" s="330"/>
      <c r="CIS1" s="330"/>
      <c r="CIT1" s="330"/>
      <c r="CIU1" s="330"/>
      <c r="CIV1" s="330"/>
      <c r="CIW1" s="330"/>
      <c r="CIX1" s="330"/>
      <c r="CIY1" s="330"/>
      <c r="CIZ1" s="330"/>
      <c r="CJA1" s="329"/>
      <c r="CJB1" s="330"/>
      <c r="CJC1" s="330"/>
      <c r="CJD1" s="330"/>
      <c r="CJE1" s="330"/>
      <c r="CJF1" s="330"/>
      <c r="CJG1" s="330"/>
      <c r="CJH1" s="330"/>
      <c r="CJI1" s="330"/>
      <c r="CJJ1" s="330"/>
      <c r="CJK1" s="330"/>
      <c r="CJL1" s="330"/>
      <c r="CJM1" s="330"/>
      <c r="CJN1" s="330"/>
      <c r="CJO1" s="330"/>
      <c r="CJP1" s="330"/>
      <c r="CJQ1" s="329"/>
      <c r="CJR1" s="330"/>
      <c r="CJS1" s="330"/>
      <c r="CJT1" s="330"/>
      <c r="CJU1" s="330"/>
      <c r="CJV1" s="330"/>
      <c r="CJW1" s="330"/>
      <c r="CJX1" s="330"/>
      <c r="CJY1" s="330"/>
      <c r="CJZ1" s="330"/>
      <c r="CKA1" s="330"/>
      <c r="CKB1" s="330"/>
      <c r="CKC1" s="330"/>
      <c r="CKD1" s="330"/>
      <c r="CKE1" s="330"/>
      <c r="CKF1" s="330"/>
      <c r="CKG1" s="329"/>
      <c r="CKH1" s="330"/>
      <c r="CKI1" s="330"/>
      <c r="CKJ1" s="330"/>
      <c r="CKK1" s="330"/>
      <c r="CKL1" s="330"/>
      <c r="CKM1" s="330"/>
      <c r="CKN1" s="330"/>
      <c r="CKO1" s="330"/>
      <c r="CKP1" s="330"/>
      <c r="CKQ1" s="330"/>
      <c r="CKR1" s="330"/>
      <c r="CKS1" s="330"/>
      <c r="CKT1" s="330"/>
      <c r="CKU1" s="330"/>
      <c r="CKV1" s="330"/>
      <c r="CKW1" s="329"/>
      <c r="CKX1" s="330"/>
      <c r="CKY1" s="330"/>
      <c r="CKZ1" s="330"/>
      <c r="CLA1" s="330"/>
      <c r="CLB1" s="330"/>
      <c r="CLC1" s="330"/>
      <c r="CLD1" s="330"/>
      <c r="CLE1" s="330"/>
      <c r="CLF1" s="330"/>
      <c r="CLG1" s="330"/>
      <c r="CLH1" s="330"/>
      <c r="CLI1" s="330"/>
      <c r="CLJ1" s="330"/>
      <c r="CLK1" s="330"/>
      <c r="CLL1" s="330"/>
      <c r="CLM1" s="329"/>
      <c r="CLN1" s="330"/>
      <c r="CLO1" s="330"/>
      <c r="CLP1" s="330"/>
      <c r="CLQ1" s="330"/>
      <c r="CLR1" s="330"/>
      <c r="CLS1" s="330"/>
      <c r="CLT1" s="330"/>
      <c r="CLU1" s="330"/>
      <c r="CLV1" s="330"/>
      <c r="CLW1" s="330"/>
      <c r="CLX1" s="330"/>
      <c r="CLY1" s="330"/>
      <c r="CLZ1" s="330"/>
      <c r="CMA1" s="330"/>
      <c r="CMB1" s="330"/>
      <c r="CMC1" s="329"/>
      <c r="CMD1" s="330"/>
      <c r="CME1" s="330"/>
      <c r="CMF1" s="330"/>
      <c r="CMG1" s="330"/>
      <c r="CMH1" s="330"/>
      <c r="CMI1" s="330"/>
      <c r="CMJ1" s="330"/>
      <c r="CMK1" s="330"/>
      <c r="CML1" s="330"/>
      <c r="CMM1" s="330"/>
      <c r="CMN1" s="330"/>
      <c r="CMO1" s="330"/>
      <c r="CMP1" s="330"/>
      <c r="CMQ1" s="330"/>
      <c r="CMR1" s="330"/>
      <c r="CMS1" s="329"/>
      <c r="CMT1" s="330"/>
      <c r="CMU1" s="330"/>
      <c r="CMV1" s="330"/>
      <c r="CMW1" s="330"/>
      <c r="CMX1" s="330"/>
      <c r="CMY1" s="330"/>
      <c r="CMZ1" s="330"/>
      <c r="CNA1" s="330"/>
      <c r="CNB1" s="330"/>
      <c r="CNC1" s="330"/>
      <c r="CND1" s="330"/>
      <c r="CNE1" s="330"/>
      <c r="CNF1" s="330"/>
      <c r="CNG1" s="330"/>
      <c r="CNH1" s="330"/>
      <c r="CNI1" s="329"/>
      <c r="CNJ1" s="330"/>
      <c r="CNK1" s="330"/>
      <c r="CNL1" s="330"/>
      <c r="CNM1" s="330"/>
      <c r="CNN1" s="330"/>
      <c r="CNO1" s="330"/>
      <c r="CNP1" s="330"/>
      <c r="CNQ1" s="330"/>
      <c r="CNR1" s="330"/>
      <c r="CNS1" s="330"/>
      <c r="CNT1" s="330"/>
      <c r="CNU1" s="330"/>
      <c r="CNV1" s="330"/>
      <c r="CNW1" s="330"/>
      <c r="CNX1" s="330"/>
      <c r="CNY1" s="329"/>
      <c r="CNZ1" s="330"/>
      <c r="COA1" s="330"/>
      <c r="COB1" s="330"/>
      <c r="COC1" s="330"/>
      <c r="COD1" s="330"/>
      <c r="COE1" s="330"/>
      <c r="COF1" s="330"/>
      <c r="COG1" s="330"/>
      <c r="COH1" s="330"/>
      <c r="COI1" s="330"/>
      <c r="COJ1" s="330"/>
      <c r="COK1" s="330"/>
      <c r="COL1" s="330"/>
      <c r="COM1" s="330"/>
      <c r="CON1" s="330"/>
      <c r="COO1" s="329"/>
      <c r="COP1" s="330"/>
      <c r="COQ1" s="330"/>
      <c r="COR1" s="330"/>
      <c r="COS1" s="330"/>
      <c r="COT1" s="330"/>
      <c r="COU1" s="330"/>
      <c r="COV1" s="330"/>
      <c r="COW1" s="330"/>
      <c r="COX1" s="330"/>
      <c r="COY1" s="330"/>
      <c r="COZ1" s="330"/>
      <c r="CPA1" s="330"/>
      <c r="CPB1" s="330"/>
      <c r="CPC1" s="330"/>
      <c r="CPD1" s="330"/>
      <c r="CPE1" s="329"/>
      <c r="CPF1" s="330"/>
      <c r="CPG1" s="330"/>
      <c r="CPH1" s="330"/>
      <c r="CPI1" s="330"/>
      <c r="CPJ1" s="330"/>
      <c r="CPK1" s="330"/>
      <c r="CPL1" s="330"/>
      <c r="CPM1" s="330"/>
      <c r="CPN1" s="330"/>
      <c r="CPO1" s="330"/>
      <c r="CPP1" s="330"/>
      <c r="CPQ1" s="330"/>
      <c r="CPR1" s="330"/>
      <c r="CPS1" s="330"/>
      <c r="CPT1" s="330"/>
      <c r="CPU1" s="329"/>
      <c r="CPV1" s="330"/>
      <c r="CPW1" s="330"/>
      <c r="CPX1" s="330"/>
      <c r="CPY1" s="330"/>
      <c r="CPZ1" s="330"/>
      <c r="CQA1" s="330"/>
      <c r="CQB1" s="330"/>
      <c r="CQC1" s="330"/>
      <c r="CQD1" s="330"/>
      <c r="CQE1" s="330"/>
      <c r="CQF1" s="330"/>
      <c r="CQG1" s="330"/>
      <c r="CQH1" s="330"/>
      <c r="CQI1" s="330"/>
      <c r="CQJ1" s="330"/>
      <c r="CQK1" s="329"/>
      <c r="CQL1" s="330"/>
      <c r="CQM1" s="330"/>
      <c r="CQN1" s="330"/>
      <c r="CQO1" s="330"/>
      <c r="CQP1" s="330"/>
      <c r="CQQ1" s="330"/>
      <c r="CQR1" s="330"/>
      <c r="CQS1" s="330"/>
      <c r="CQT1" s="330"/>
      <c r="CQU1" s="330"/>
      <c r="CQV1" s="330"/>
      <c r="CQW1" s="330"/>
      <c r="CQX1" s="330"/>
      <c r="CQY1" s="330"/>
      <c r="CQZ1" s="330"/>
      <c r="CRA1" s="329"/>
      <c r="CRB1" s="330"/>
      <c r="CRC1" s="330"/>
      <c r="CRD1" s="330"/>
      <c r="CRE1" s="330"/>
      <c r="CRF1" s="330"/>
      <c r="CRG1" s="330"/>
      <c r="CRH1" s="330"/>
      <c r="CRI1" s="330"/>
      <c r="CRJ1" s="330"/>
      <c r="CRK1" s="330"/>
      <c r="CRL1" s="330"/>
      <c r="CRM1" s="330"/>
      <c r="CRN1" s="330"/>
      <c r="CRO1" s="330"/>
      <c r="CRP1" s="330"/>
      <c r="CRQ1" s="329"/>
      <c r="CRR1" s="330"/>
      <c r="CRS1" s="330"/>
      <c r="CRT1" s="330"/>
      <c r="CRU1" s="330"/>
      <c r="CRV1" s="330"/>
      <c r="CRW1" s="330"/>
      <c r="CRX1" s="330"/>
      <c r="CRY1" s="330"/>
      <c r="CRZ1" s="330"/>
      <c r="CSA1" s="330"/>
      <c r="CSB1" s="330"/>
      <c r="CSC1" s="330"/>
      <c r="CSD1" s="330"/>
      <c r="CSE1" s="330"/>
      <c r="CSF1" s="330"/>
      <c r="CSG1" s="329"/>
      <c r="CSH1" s="330"/>
      <c r="CSI1" s="330"/>
      <c r="CSJ1" s="330"/>
      <c r="CSK1" s="330"/>
      <c r="CSL1" s="330"/>
      <c r="CSM1" s="330"/>
      <c r="CSN1" s="330"/>
      <c r="CSO1" s="330"/>
      <c r="CSP1" s="330"/>
      <c r="CSQ1" s="330"/>
      <c r="CSR1" s="330"/>
      <c r="CSS1" s="330"/>
      <c r="CST1" s="330"/>
      <c r="CSU1" s="330"/>
      <c r="CSV1" s="330"/>
      <c r="CSW1" s="329"/>
      <c r="CSX1" s="330"/>
      <c r="CSY1" s="330"/>
      <c r="CSZ1" s="330"/>
      <c r="CTA1" s="330"/>
      <c r="CTB1" s="330"/>
      <c r="CTC1" s="330"/>
      <c r="CTD1" s="330"/>
      <c r="CTE1" s="330"/>
      <c r="CTF1" s="330"/>
      <c r="CTG1" s="330"/>
      <c r="CTH1" s="330"/>
      <c r="CTI1" s="330"/>
      <c r="CTJ1" s="330"/>
      <c r="CTK1" s="330"/>
      <c r="CTL1" s="330"/>
      <c r="CTM1" s="329"/>
      <c r="CTN1" s="330"/>
      <c r="CTO1" s="330"/>
      <c r="CTP1" s="330"/>
      <c r="CTQ1" s="330"/>
      <c r="CTR1" s="330"/>
      <c r="CTS1" s="330"/>
      <c r="CTT1" s="330"/>
      <c r="CTU1" s="330"/>
      <c r="CTV1" s="330"/>
      <c r="CTW1" s="330"/>
      <c r="CTX1" s="330"/>
      <c r="CTY1" s="330"/>
      <c r="CTZ1" s="330"/>
      <c r="CUA1" s="330"/>
      <c r="CUB1" s="330"/>
      <c r="CUC1" s="329"/>
      <c r="CUD1" s="330"/>
      <c r="CUE1" s="330"/>
      <c r="CUF1" s="330"/>
      <c r="CUG1" s="330"/>
      <c r="CUH1" s="330"/>
      <c r="CUI1" s="330"/>
      <c r="CUJ1" s="330"/>
      <c r="CUK1" s="330"/>
      <c r="CUL1" s="330"/>
      <c r="CUM1" s="330"/>
      <c r="CUN1" s="330"/>
      <c r="CUO1" s="330"/>
      <c r="CUP1" s="330"/>
      <c r="CUQ1" s="330"/>
      <c r="CUR1" s="330"/>
      <c r="CUS1" s="329"/>
      <c r="CUT1" s="330"/>
      <c r="CUU1" s="330"/>
      <c r="CUV1" s="330"/>
      <c r="CUW1" s="330"/>
      <c r="CUX1" s="330"/>
      <c r="CUY1" s="330"/>
      <c r="CUZ1" s="330"/>
      <c r="CVA1" s="330"/>
      <c r="CVB1" s="330"/>
      <c r="CVC1" s="330"/>
      <c r="CVD1" s="330"/>
      <c r="CVE1" s="330"/>
      <c r="CVF1" s="330"/>
      <c r="CVG1" s="330"/>
      <c r="CVH1" s="330"/>
      <c r="CVI1" s="329"/>
      <c r="CVJ1" s="330"/>
      <c r="CVK1" s="330"/>
      <c r="CVL1" s="330"/>
      <c r="CVM1" s="330"/>
      <c r="CVN1" s="330"/>
      <c r="CVO1" s="330"/>
      <c r="CVP1" s="330"/>
      <c r="CVQ1" s="330"/>
      <c r="CVR1" s="330"/>
      <c r="CVS1" s="330"/>
      <c r="CVT1" s="330"/>
      <c r="CVU1" s="330"/>
      <c r="CVV1" s="330"/>
      <c r="CVW1" s="330"/>
      <c r="CVX1" s="330"/>
      <c r="CVY1" s="329"/>
      <c r="CVZ1" s="330"/>
      <c r="CWA1" s="330"/>
      <c r="CWB1" s="330"/>
      <c r="CWC1" s="330"/>
      <c r="CWD1" s="330"/>
      <c r="CWE1" s="330"/>
      <c r="CWF1" s="330"/>
      <c r="CWG1" s="330"/>
      <c r="CWH1" s="330"/>
      <c r="CWI1" s="330"/>
      <c r="CWJ1" s="330"/>
      <c r="CWK1" s="330"/>
      <c r="CWL1" s="330"/>
      <c r="CWM1" s="330"/>
      <c r="CWN1" s="330"/>
      <c r="CWO1" s="329"/>
      <c r="CWP1" s="330"/>
      <c r="CWQ1" s="330"/>
      <c r="CWR1" s="330"/>
      <c r="CWS1" s="330"/>
      <c r="CWT1" s="330"/>
      <c r="CWU1" s="330"/>
      <c r="CWV1" s="330"/>
      <c r="CWW1" s="330"/>
      <c r="CWX1" s="330"/>
      <c r="CWY1" s="330"/>
      <c r="CWZ1" s="330"/>
      <c r="CXA1" s="330"/>
      <c r="CXB1" s="330"/>
      <c r="CXC1" s="330"/>
      <c r="CXD1" s="330"/>
      <c r="CXE1" s="329"/>
      <c r="CXF1" s="330"/>
      <c r="CXG1" s="330"/>
      <c r="CXH1" s="330"/>
      <c r="CXI1" s="330"/>
      <c r="CXJ1" s="330"/>
      <c r="CXK1" s="330"/>
      <c r="CXL1" s="330"/>
      <c r="CXM1" s="330"/>
      <c r="CXN1" s="330"/>
      <c r="CXO1" s="330"/>
      <c r="CXP1" s="330"/>
      <c r="CXQ1" s="330"/>
      <c r="CXR1" s="330"/>
      <c r="CXS1" s="330"/>
      <c r="CXT1" s="330"/>
      <c r="CXU1" s="329"/>
      <c r="CXV1" s="330"/>
      <c r="CXW1" s="330"/>
      <c r="CXX1" s="330"/>
      <c r="CXY1" s="330"/>
      <c r="CXZ1" s="330"/>
      <c r="CYA1" s="330"/>
      <c r="CYB1" s="330"/>
      <c r="CYC1" s="330"/>
      <c r="CYD1" s="330"/>
      <c r="CYE1" s="330"/>
      <c r="CYF1" s="330"/>
      <c r="CYG1" s="330"/>
      <c r="CYH1" s="330"/>
      <c r="CYI1" s="330"/>
      <c r="CYJ1" s="330"/>
      <c r="CYK1" s="329"/>
      <c r="CYL1" s="330"/>
      <c r="CYM1" s="330"/>
      <c r="CYN1" s="330"/>
      <c r="CYO1" s="330"/>
      <c r="CYP1" s="330"/>
      <c r="CYQ1" s="330"/>
      <c r="CYR1" s="330"/>
      <c r="CYS1" s="330"/>
      <c r="CYT1" s="330"/>
      <c r="CYU1" s="330"/>
      <c r="CYV1" s="330"/>
      <c r="CYW1" s="330"/>
      <c r="CYX1" s="330"/>
      <c r="CYY1" s="330"/>
      <c r="CYZ1" s="330"/>
      <c r="CZA1" s="329"/>
      <c r="CZB1" s="330"/>
      <c r="CZC1" s="330"/>
      <c r="CZD1" s="330"/>
      <c r="CZE1" s="330"/>
      <c r="CZF1" s="330"/>
      <c r="CZG1" s="330"/>
      <c r="CZH1" s="330"/>
      <c r="CZI1" s="330"/>
      <c r="CZJ1" s="330"/>
      <c r="CZK1" s="330"/>
      <c r="CZL1" s="330"/>
      <c r="CZM1" s="330"/>
      <c r="CZN1" s="330"/>
      <c r="CZO1" s="330"/>
      <c r="CZP1" s="330"/>
      <c r="CZQ1" s="329"/>
      <c r="CZR1" s="330"/>
      <c r="CZS1" s="330"/>
      <c r="CZT1" s="330"/>
      <c r="CZU1" s="330"/>
      <c r="CZV1" s="330"/>
      <c r="CZW1" s="330"/>
      <c r="CZX1" s="330"/>
      <c r="CZY1" s="330"/>
      <c r="CZZ1" s="330"/>
      <c r="DAA1" s="330"/>
      <c r="DAB1" s="330"/>
      <c r="DAC1" s="330"/>
      <c r="DAD1" s="330"/>
      <c r="DAE1" s="330"/>
      <c r="DAF1" s="330"/>
      <c r="DAG1" s="329"/>
      <c r="DAH1" s="330"/>
      <c r="DAI1" s="330"/>
      <c r="DAJ1" s="330"/>
      <c r="DAK1" s="330"/>
      <c r="DAL1" s="330"/>
      <c r="DAM1" s="330"/>
      <c r="DAN1" s="330"/>
      <c r="DAO1" s="330"/>
      <c r="DAP1" s="330"/>
      <c r="DAQ1" s="330"/>
      <c r="DAR1" s="330"/>
      <c r="DAS1" s="330"/>
      <c r="DAT1" s="330"/>
      <c r="DAU1" s="330"/>
      <c r="DAV1" s="330"/>
      <c r="DAW1" s="329"/>
      <c r="DAX1" s="330"/>
      <c r="DAY1" s="330"/>
      <c r="DAZ1" s="330"/>
      <c r="DBA1" s="330"/>
      <c r="DBB1" s="330"/>
      <c r="DBC1" s="330"/>
      <c r="DBD1" s="330"/>
      <c r="DBE1" s="330"/>
      <c r="DBF1" s="330"/>
      <c r="DBG1" s="330"/>
      <c r="DBH1" s="330"/>
      <c r="DBI1" s="330"/>
      <c r="DBJ1" s="330"/>
      <c r="DBK1" s="330"/>
      <c r="DBL1" s="330"/>
      <c r="DBM1" s="329"/>
      <c r="DBN1" s="330"/>
      <c r="DBO1" s="330"/>
      <c r="DBP1" s="330"/>
      <c r="DBQ1" s="330"/>
      <c r="DBR1" s="330"/>
      <c r="DBS1" s="330"/>
      <c r="DBT1" s="330"/>
      <c r="DBU1" s="330"/>
      <c r="DBV1" s="330"/>
      <c r="DBW1" s="330"/>
      <c r="DBX1" s="330"/>
      <c r="DBY1" s="330"/>
      <c r="DBZ1" s="330"/>
      <c r="DCA1" s="330"/>
      <c r="DCB1" s="330"/>
      <c r="DCC1" s="329"/>
      <c r="DCD1" s="330"/>
      <c r="DCE1" s="330"/>
      <c r="DCF1" s="330"/>
      <c r="DCG1" s="330"/>
      <c r="DCH1" s="330"/>
      <c r="DCI1" s="330"/>
      <c r="DCJ1" s="330"/>
      <c r="DCK1" s="330"/>
      <c r="DCL1" s="330"/>
      <c r="DCM1" s="330"/>
      <c r="DCN1" s="330"/>
      <c r="DCO1" s="330"/>
      <c r="DCP1" s="330"/>
      <c r="DCQ1" s="330"/>
      <c r="DCR1" s="330"/>
      <c r="DCS1" s="329"/>
      <c r="DCT1" s="330"/>
      <c r="DCU1" s="330"/>
      <c r="DCV1" s="330"/>
      <c r="DCW1" s="330"/>
      <c r="DCX1" s="330"/>
      <c r="DCY1" s="330"/>
      <c r="DCZ1" s="330"/>
      <c r="DDA1" s="330"/>
      <c r="DDB1" s="330"/>
      <c r="DDC1" s="330"/>
      <c r="DDD1" s="330"/>
      <c r="DDE1" s="330"/>
      <c r="DDF1" s="330"/>
      <c r="DDG1" s="330"/>
      <c r="DDH1" s="330"/>
      <c r="DDI1" s="329"/>
      <c r="DDJ1" s="330"/>
      <c r="DDK1" s="330"/>
      <c r="DDL1" s="330"/>
      <c r="DDM1" s="330"/>
      <c r="DDN1" s="330"/>
      <c r="DDO1" s="330"/>
      <c r="DDP1" s="330"/>
      <c r="DDQ1" s="330"/>
      <c r="DDR1" s="330"/>
      <c r="DDS1" s="330"/>
      <c r="DDT1" s="330"/>
      <c r="DDU1" s="330"/>
      <c r="DDV1" s="330"/>
      <c r="DDW1" s="330"/>
      <c r="DDX1" s="330"/>
      <c r="DDY1" s="329"/>
      <c r="DDZ1" s="330"/>
      <c r="DEA1" s="330"/>
      <c r="DEB1" s="330"/>
      <c r="DEC1" s="330"/>
      <c r="DED1" s="330"/>
      <c r="DEE1" s="330"/>
      <c r="DEF1" s="330"/>
      <c r="DEG1" s="330"/>
      <c r="DEH1" s="330"/>
      <c r="DEI1" s="330"/>
      <c r="DEJ1" s="330"/>
      <c r="DEK1" s="330"/>
      <c r="DEL1" s="330"/>
      <c r="DEM1" s="330"/>
      <c r="DEN1" s="330"/>
      <c r="DEO1" s="329"/>
      <c r="DEP1" s="330"/>
      <c r="DEQ1" s="330"/>
      <c r="DER1" s="330"/>
      <c r="DES1" s="330"/>
      <c r="DET1" s="330"/>
      <c r="DEU1" s="330"/>
      <c r="DEV1" s="330"/>
      <c r="DEW1" s="330"/>
      <c r="DEX1" s="330"/>
      <c r="DEY1" s="330"/>
      <c r="DEZ1" s="330"/>
      <c r="DFA1" s="330"/>
      <c r="DFB1" s="330"/>
      <c r="DFC1" s="330"/>
      <c r="DFD1" s="330"/>
      <c r="DFE1" s="329"/>
      <c r="DFF1" s="330"/>
      <c r="DFG1" s="330"/>
      <c r="DFH1" s="330"/>
      <c r="DFI1" s="330"/>
      <c r="DFJ1" s="330"/>
      <c r="DFK1" s="330"/>
      <c r="DFL1" s="330"/>
      <c r="DFM1" s="330"/>
      <c r="DFN1" s="330"/>
      <c r="DFO1" s="330"/>
      <c r="DFP1" s="330"/>
      <c r="DFQ1" s="330"/>
      <c r="DFR1" s="330"/>
      <c r="DFS1" s="330"/>
      <c r="DFT1" s="330"/>
      <c r="DFU1" s="329"/>
      <c r="DFV1" s="330"/>
      <c r="DFW1" s="330"/>
      <c r="DFX1" s="330"/>
      <c r="DFY1" s="330"/>
      <c r="DFZ1" s="330"/>
      <c r="DGA1" s="330"/>
      <c r="DGB1" s="330"/>
      <c r="DGC1" s="330"/>
      <c r="DGD1" s="330"/>
      <c r="DGE1" s="330"/>
      <c r="DGF1" s="330"/>
      <c r="DGG1" s="330"/>
      <c r="DGH1" s="330"/>
      <c r="DGI1" s="330"/>
      <c r="DGJ1" s="330"/>
      <c r="DGK1" s="329"/>
      <c r="DGL1" s="330"/>
      <c r="DGM1" s="330"/>
      <c r="DGN1" s="330"/>
      <c r="DGO1" s="330"/>
      <c r="DGP1" s="330"/>
      <c r="DGQ1" s="330"/>
      <c r="DGR1" s="330"/>
      <c r="DGS1" s="330"/>
      <c r="DGT1" s="330"/>
      <c r="DGU1" s="330"/>
      <c r="DGV1" s="330"/>
      <c r="DGW1" s="330"/>
      <c r="DGX1" s="330"/>
      <c r="DGY1" s="330"/>
      <c r="DGZ1" s="330"/>
      <c r="DHA1" s="329"/>
      <c r="DHB1" s="330"/>
      <c r="DHC1" s="330"/>
      <c r="DHD1" s="330"/>
      <c r="DHE1" s="330"/>
      <c r="DHF1" s="330"/>
      <c r="DHG1" s="330"/>
      <c r="DHH1" s="330"/>
      <c r="DHI1" s="330"/>
      <c r="DHJ1" s="330"/>
      <c r="DHK1" s="330"/>
      <c r="DHL1" s="330"/>
      <c r="DHM1" s="330"/>
      <c r="DHN1" s="330"/>
      <c r="DHO1" s="330"/>
      <c r="DHP1" s="330"/>
      <c r="DHQ1" s="329"/>
      <c r="DHR1" s="330"/>
      <c r="DHS1" s="330"/>
      <c r="DHT1" s="330"/>
      <c r="DHU1" s="330"/>
      <c r="DHV1" s="330"/>
      <c r="DHW1" s="330"/>
      <c r="DHX1" s="330"/>
      <c r="DHY1" s="330"/>
      <c r="DHZ1" s="330"/>
      <c r="DIA1" s="330"/>
      <c r="DIB1" s="330"/>
      <c r="DIC1" s="330"/>
      <c r="DID1" s="330"/>
      <c r="DIE1" s="330"/>
      <c r="DIF1" s="330"/>
      <c r="DIG1" s="329"/>
      <c r="DIH1" s="330"/>
      <c r="DII1" s="330"/>
      <c r="DIJ1" s="330"/>
      <c r="DIK1" s="330"/>
      <c r="DIL1" s="330"/>
      <c r="DIM1" s="330"/>
      <c r="DIN1" s="330"/>
      <c r="DIO1" s="330"/>
      <c r="DIP1" s="330"/>
      <c r="DIQ1" s="330"/>
      <c r="DIR1" s="330"/>
      <c r="DIS1" s="330"/>
      <c r="DIT1" s="330"/>
      <c r="DIU1" s="330"/>
      <c r="DIV1" s="330"/>
      <c r="DIW1" s="329"/>
      <c r="DIX1" s="330"/>
      <c r="DIY1" s="330"/>
      <c r="DIZ1" s="330"/>
      <c r="DJA1" s="330"/>
      <c r="DJB1" s="330"/>
      <c r="DJC1" s="330"/>
      <c r="DJD1" s="330"/>
      <c r="DJE1" s="330"/>
      <c r="DJF1" s="330"/>
      <c r="DJG1" s="330"/>
      <c r="DJH1" s="330"/>
      <c r="DJI1" s="330"/>
      <c r="DJJ1" s="330"/>
      <c r="DJK1" s="330"/>
      <c r="DJL1" s="330"/>
      <c r="DJM1" s="329"/>
      <c r="DJN1" s="330"/>
      <c r="DJO1" s="330"/>
      <c r="DJP1" s="330"/>
      <c r="DJQ1" s="330"/>
      <c r="DJR1" s="330"/>
      <c r="DJS1" s="330"/>
      <c r="DJT1" s="330"/>
      <c r="DJU1" s="330"/>
      <c r="DJV1" s="330"/>
      <c r="DJW1" s="330"/>
      <c r="DJX1" s="330"/>
      <c r="DJY1" s="330"/>
      <c r="DJZ1" s="330"/>
      <c r="DKA1" s="330"/>
      <c r="DKB1" s="330"/>
      <c r="DKC1" s="329"/>
      <c r="DKD1" s="330"/>
      <c r="DKE1" s="330"/>
      <c r="DKF1" s="330"/>
      <c r="DKG1" s="330"/>
      <c r="DKH1" s="330"/>
      <c r="DKI1" s="330"/>
      <c r="DKJ1" s="330"/>
      <c r="DKK1" s="330"/>
      <c r="DKL1" s="330"/>
      <c r="DKM1" s="330"/>
      <c r="DKN1" s="330"/>
      <c r="DKO1" s="330"/>
      <c r="DKP1" s="330"/>
      <c r="DKQ1" s="330"/>
      <c r="DKR1" s="330"/>
      <c r="DKS1" s="329"/>
      <c r="DKT1" s="330"/>
      <c r="DKU1" s="330"/>
      <c r="DKV1" s="330"/>
      <c r="DKW1" s="330"/>
      <c r="DKX1" s="330"/>
      <c r="DKY1" s="330"/>
      <c r="DKZ1" s="330"/>
      <c r="DLA1" s="330"/>
      <c r="DLB1" s="330"/>
      <c r="DLC1" s="330"/>
      <c r="DLD1" s="330"/>
      <c r="DLE1" s="330"/>
      <c r="DLF1" s="330"/>
      <c r="DLG1" s="330"/>
      <c r="DLH1" s="330"/>
      <c r="DLI1" s="329"/>
      <c r="DLJ1" s="330"/>
      <c r="DLK1" s="330"/>
      <c r="DLL1" s="330"/>
      <c r="DLM1" s="330"/>
      <c r="DLN1" s="330"/>
      <c r="DLO1" s="330"/>
      <c r="DLP1" s="330"/>
      <c r="DLQ1" s="330"/>
      <c r="DLR1" s="330"/>
      <c r="DLS1" s="330"/>
      <c r="DLT1" s="330"/>
      <c r="DLU1" s="330"/>
      <c r="DLV1" s="330"/>
      <c r="DLW1" s="330"/>
      <c r="DLX1" s="330"/>
      <c r="DLY1" s="329"/>
      <c r="DLZ1" s="330"/>
      <c r="DMA1" s="330"/>
      <c r="DMB1" s="330"/>
      <c r="DMC1" s="330"/>
      <c r="DMD1" s="330"/>
      <c r="DME1" s="330"/>
      <c r="DMF1" s="330"/>
      <c r="DMG1" s="330"/>
      <c r="DMH1" s="330"/>
      <c r="DMI1" s="330"/>
      <c r="DMJ1" s="330"/>
      <c r="DMK1" s="330"/>
      <c r="DML1" s="330"/>
      <c r="DMM1" s="330"/>
      <c r="DMN1" s="330"/>
      <c r="DMO1" s="329"/>
      <c r="DMP1" s="330"/>
      <c r="DMQ1" s="330"/>
      <c r="DMR1" s="330"/>
      <c r="DMS1" s="330"/>
      <c r="DMT1" s="330"/>
      <c r="DMU1" s="330"/>
      <c r="DMV1" s="330"/>
      <c r="DMW1" s="330"/>
      <c r="DMX1" s="330"/>
      <c r="DMY1" s="330"/>
      <c r="DMZ1" s="330"/>
      <c r="DNA1" s="330"/>
      <c r="DNB1" s="330"/>
      <c r="DNC1" s="330"/>
      <c r="DND1" s="330"/>
      <c r="DNE1" s="329"/>
      <c r="DNF1" s="330"/>
      <c r="DNG1" s="330"/>
      <c r="DNH1" s="330"/>
      <c r="DNI1" s="330"/>
      <c r="DNJ1" s="330"/>
      <c r="DNK1" s="330"/>
      <c r="DNL1" s="330"/>
      <c r="DNM1" s="330"/>
      <c r="DNN1" s="330"/>
      <c r="DNO1" s="330"/>
      <c r="DNP1" s="330"/>
      <c r="DNQ1" s="330"/>
      <c r="DNR1" s="330"/>
      <c r="DNS1" s="330"/>
      <c r="DNT1" s="330"/>
      <c r="DNU1" s="329"/>
      <c r="DNV1" s="330"/>
      <c r="DNW1" s="330"/>
      <c r="DNX1" s="330"/>
      <c r="DNY1" s="330"/>
      <c r="DNZ1" s="330"/>
      <c r="DOA1" s="330"/>
      <c r="DOB1" s="330"/>
      <c r="DOC1" s="330"/>
      <c r="DOD1" s="330"/>
      <c r="DOE1" s="330"/>
      <c r="DOF1" s="330"/>
      <c r="DOG1" s="330"/>
      <c r="DOH1" s="330"/>
      <c r="DOI1" s="330"/>
      <c r="DOJ1" s="330"/>
      <c r="DOK1" s="329"/>
      <c r="DOL1" s="330"/>
      <c r="DOM1" s="330"/>
      <c r="DON1" s="330"/>
      <c r="DOO1" s="330"/>
      <c r="DOP1" s="330"/>
      <c r="DOQ1" s="330"/>
      <c r="DOR1" s="330"/>
      <c r="DOS1" s="330"/>
      <c r="DOT1" s="330"/>
      <c r="DOU1" s="330"/>
      <c r="DOV1" s="330"/>
      <c r="DOW1" s="330"/>
      <c r="DOX1" s="330"/>
      <c r="DOY1" s="330"/>
      <c r="DOZ1" s="330"/>
      <c r="DPA1" s="329"/>
      <c r="DPB1" s="330"/>
      <c r="DPC1" s="330"/>
      <c r="DPD1" s="330"/>
      <c r="DPE1" s="330"/>
      <c r="DPF1" s="330"/>
      <c r="DPG1" s="330"/>
      <c r="DPH1" s="330"/>
      <c r="DPI1" s="330"/>
      <c r="DPJ1" s="330"/>
      <c r="DPK1" s="330"/>
      <c r="DPL1" s="330"/>
      <c r="DPM1" s="330"/>
      <c r="DPN1" s="330"/>
      <c r="DPO1" s="330"/>
      <c r="DPP1" s="330"/>
      <c r="DPQ1" s="329"/>
      <c r="DPR1" s="330"/>
      <c r="DPS1" s="330"/>
      <c r="DPT1" s="330"/>
      <c r="DPU1" s="330"/>
      <c r="DPV1" s="330"/>
      <c r="DPW1" s="330"/>
      <c r="DPX1" s="330"/>
      <c r="DPY1" s="330"/>
      <c r="DPZ1" s="330"/>
      <c r="DQA1" s="330"/>
      <c r="DQB1" s="330"/>
      <c r="DQC1" s="330"/>
      <c r="DQD1" s="330"/>
      <c r="DQE1" s="330"/>
      <c r="DQF1" s="330"/>
      <c r="DQG1" s="329"/>
      <c r="DQH1" s="330"/>
      <c r="DQI1" s="330"/>
      <c r="DQJ1" s="330"/>
      <c r="DQK1" s="330"/>
      <c r="DQL1" s="330"/>
      <c r="DQM1" s="330"/>
      <c r="DQN1" s="330"/>
      <c r="DQO1" s="330"/>
      <c r="DQP1" s="330"/>
      <c r="DQQ1" s="330"/>
      <c r="DQR1" s="330"/>
      <c r="DQS1" s="330"/>
      <c r="DQT1" s="330"/>
      <c r="DQU1" s="330"/>
      <c r="DQV1" s="330"/>
      <c r="DQW1" s="329"/>
      <c r="DQX1" s="330"/>
      <c r="DQY1" s="330"/>
      <c r="DQZ1" s="330"/>
      <c r="DRA1" s="330"/>
      <c r="DRB1" s="330"/>
      <c r="DRC1" s="330"/>
      <c r="DRD1" s="330"/>
      <c r="DRE1" s="330"/>
      <c r="DRF1" s="330"/>
      <c r="DRG1" s="330"/>
      <c r="DRH1" s="330"/>
      <c r="DRI1" s="330"/>
      <c r="DRJ1" s="330"/>
      <c r="DRK1" s="330"/>
      <c r="DRL1" s="330"/>
      <c r="DRM1" s="329"/>
      <c r="DRN1" s="330"/>
      <c r="DRO1" s="330"/>
      <c r="DRP1" s="330"/>
      <c r="DRQ1" s="330"/>
      <c r="DRR1" s="330"/>
      <c r="DRS1" s="330"/>
      <c r="DRT1" s="330"/>
      <c r="DRU1" s="330"/>
      <c r="DRV1" s="330"/>
      <c r="DRW1" s="330"/>
      <c r="DRX1" s="330"/>
      <c r="DRY1" s="330"/>
      <c r="DRZ1" s="330"/>
      <c r="DSA1" s="330"/>
      <c r="DSB1" s="330"/>
      <c r="DSC1" s="329"/>
      <c r="DSD1" s="330"/>
      <c r="DSE1" s="330"/>
      <c r="DSF1" s="330"/>
      <c r="DSG1" s="330"/>
      <c r="DSH1" s="330"/>
      <c r="DSI1" s="330"/>
      <c r="DSJ1" s="330"/>
      <c r="DSK1" s="330"/>
      <c r="DSL1" s="330"/>
      <c r="DSM1" s="330"/>
      <c r="DSN1" s="330"/>
      <c r="DSO1" s="330"/>
      <c r="DSP1" s="330"/>
      <c r="DSQ1" s="330"/>
      <c r="DSR1" s="330"/>
      <c r="DSS1" s="329"/>
      <c r="DST1" s="330"/>
      <c r="DSU1" s="330"/>
      <c r="DSV1" s="330"/>
      <c r="DSW1" s="330"/>
      <c r="DSX1" s="330"/>
      <c r="DSY1" s="330"/>
      <c r="DSZ1" s="330"/>
      <c r="DTA1" s="330"/>
      <c r="DTB1" s="330"/>
      <c r="DTC1" s="330"/>
      <c r="DTD1" s="330"/>
      <c r="DTE1" s="330"/>
      <c r="DTF1" s="330"/>
      <c r="DTG1" s="330"/>
      <c r="DTH1" s="330"/>
      <c r="DTI1" s="329"/>
      <c r="DTJ1" s="330"/>
      <c r="DTK1" s="330"/>
      <c r="DTL1" s="330"/>
      <c r="DTM1" s="330"/>
      <c r="DTN1" s="330"/>
      <c r="DTO1" s="330"/>
      <c r="DTP1" s="330"/>
      <c r="DTQ1" s="330"/>
      <c r="DTR1" s="330"/>
      <c r="DTS1" s="330"/>
      <c r="DTT1" s="330"/>
      <c r="DTU1" s="330"/>
      <c r="DTV1" s="330"/>
      <c r="DTW1" s="330"/>
      <c r="DTX1" s="330"/>
      <c r="DTY1" s="329"/>
      <c r="DTZ1" s="330"/>
      <c r="DUA1" s="330"/>
      <c r="DUB1" s="330"/>
      <c r="DUC1" s="330"/>
      <c r="DUD1" s="330"/>
      <c r="DUE1" s="330"/>
      <c r="DUF1" s="330"/>
      <c r="DUG1" s="330"/>
      <c r="DUH1" s="330"/>
      <c r="DUI1" s="330"/>
      <c r="DUJ1" s="330"/>
      <c r="DUK1" s="330"/>
      <c r="DUL1" s="330"/>
      <c r="DUM1" s="330"/>
      <c r="DUN1" s="330"/>
      <c r="DUO1" s="329"/>
      <c r="DUP1" s="330"/>
      <c r="DUQ1" s="330"/>
      <c r="DUR1" s="330"/>
      <c r="DUS1" s="330"/>
      <c r="DUT1" s="330"/>
      <c r="DUU1" s="330"/>
      <c r="DUV1" s="330"/>
      <c r="DUW1" s="330"/>
      <c r="DUX1" s="330"/>
      <c r="DUY1" s="330"/>
      <c r="DUZ1" s="330"/>
      <c r="DVA1" s="330"/>
      <c r="DVB1" s="330"/>
      <c r="DVC1" s="330"/>
      <c r="DVD1" s="330"/>
      <c r="DVE1" s="329"/>
      <c r="DVF1" s="330"/>
      <c r="DVG1" s="330"/>
      <c r="DVH1" s="330"/>
      <c r="DVI1" s="330"/>
      <c r="DVJ1" s="330"/>
      <c r="DVK1" s="330"/>
      <c r="DVL1" s="330"/>
      <c r="DVM1" s="330"/>
      <c r="DVN1" s="330"/>
      <c r="DVO1" s="330"/>
      <c r="DVP1" s="330"/>
      <c r="DVQ1" s="330"/>
      <c r="DVR1" s="330"/>
      <c r="DVS1" s="330"/>
      <c r="DVT1" s="330"/>
      <c r="DVU1" s="329"/>
      <c r="DVV1" s="330"/>
      <c r="DVW1" s="330"/>
      <c r="DVX1" s="330"/>
      <c r="DVY1" s="330"/>
      <c r="DVZ1" s="330"/>
      <c r="DWA1" s="330"/>
      <c r="DWB1" s="330"/>
      <c r="DWC1" s="330"/>
      <c r="DWD1" s="330"/>
      <c r="DWE1" s="330"/>
      <c r="DWF1" s="330"/>
      <c r="DWG1" s="330"/>
      <c r="DWH1" s="330"/>
      <c r="DWI1" s="330"/>
      <c r="DWJ1" s="330"/>
      <c r="DWK1" s="329"/>
      <c r="DWL1" s="330"/>
      <c r="DWM1" s="330"/>
      <c r="DWN1" s="330"/>
      <c r="DWO1" s="330"/>
      <c r="DWP1" s="330"/>
      <c r="DWQ1" s="330"/>
      <c r="DWR1" s="330"/>
      <c r="DWS1" s="330"/>
      <c r="DWT1" s="330"/>
      <c r="DWU1" s="330"/>
      <c r="DWV1" s="330"/>
      <c r="DWW1" s="330"/>
      <c r="DWX1" s="330"/>
      <c r="DWY1" s="330"/>
      <c r="DWZ1" s="330"/>
      <c r="DXA1" s="329"/>
      <c r="DXB1" s="330"/>
      <c r="DXC1" s="330"/>
      <c r="DXD1" s="330"/>
      <c r="DXE1" s="330"/>
      <c r="DXF1" s="330"/>
      <c r="DXG1" s="330"/>
      <c r="DXH1" s="330"/>
      <c r="DXI1" s="330"/>
      <c r="DXJ1" s="330"/>
      <c r="DXK1" s="330"/>
      <c r="DXL1" s="330"/>
      <c r="DXM1" s="330"/>
      <c r="DXN1" s="330"/>
      <c r="DXO1" s="330"/>
      <c r="DXP1" s="330"/>
      <c r="DXQ1" s="329"/>
      <c r="DXR1" s="330"/>
      <c r="DXS1" s="330"/>
      <c r="DXT1" s="330"/>
      <c r="DXU1" s="330"/>
      <c r="DXV1" s="330"/>
      <c r="DXW1" s="330"/>
      <c r="DXX1" s="330"/>
      <c r="DXY1" s="330"/>
      <c r="DXZ1" s="330"/>
      <c r="DYA1" s="330"/>
      <c r="DYB1" s="330"/>
      <c r="DYC1" s="330"/>
      <c r="DYD1" s="330"/>
      <c r="DYE1" s="330"/>
      <c r="DYF1" s="330"/>
      <c r="DYG1" s="329"/>
      <c r="DYH1" s="330"/>
      <c r="DYI1" s="330"/>
      <c r="DYJ1" s="330"/>
      <c r="DYK1" s="330"/>
      <c r="DYL1" s="330"/>
      <c r="DYM1" s="330"/>
      <c r="DYN1" s="330"/>
      <c r="DYO1" s="330"/>
      <c r="DYP1" s="330"/>
      <c r="DYQ1" s="330"/>
      <c r="DYR1" s="330"/>
      <c r="DYS1" s="330"/>
      <c r="DYT1" s="330"/>
      <c r="DYU1" s="330"/>
      <c r="DYV1" s="330"/>
      <c r="DYW1" s="329"/>
      <c r="DYX1" s="330"/>
      <c r="DYY1" s="330"/>
      <c r="DYZ1" s="330"/>
      <c r="DZA1" s="330"/>
      <c r="DZB1" s="330"/>
      <c r="DZC1" s="330"/>
      <c r="DZD1" s="330"/>
      <c r="DZE1" s="330"/>
      <c r="DZF1" s="330"/>
      <c r="DZG1" s="330"/>
      <c r="DZH1" s="330"/>
      <c r="DZI1" s="330"/>
      <c r="DZJ1" s="330"/>
      <c r="DZK1" s="330"/>
      <c r="DZL1" s="330"/>
      <c r="DZM1" s="329"/>
      <c r="DZN1" s="330"/>
      <c r="DZO1" s="330"/>
      <c r="DZP1" s="330"/>
      <c r="DZQ1" s="330"/>
      <c r="DZR1" s="330"/>
      <c r="DZS1" s="330"/>
      <c r="DZT1" s="330"/>
      <c r="DZU1" s="330"/>
      <c r="DZV1" s="330"/>
      <c r="DZW1" s="330"/>
      <c r="DZX1" s="330"/>
      <c r="DZY1" s="330"/>
      <c r="DZZ1" s="330"/>
      <c r="EAA1" s="330"/>
      <c r="EAB1" s="330"/>
      <c r="EAC1" s="329"/>
      <c r="EAD1" s="330"/>
      <c r="EAE1" s="330"/>
      <c r="EAF1" s="330"/>
      <c r="EAG1" s="330"/>
      <c r="EAH1" s="330"/>
      <c r="EAI1" s="330"/>
      <c r="EAJ1" s="330"/>
      <c r="EAK1" s="330"/>
      <c r="EAL1" s="330"/>
      <c r="EAM1" s="330"/>
      <c r="EAN1" s="330"/>
      <c r="EAO1" s="330"/>
      <c r="EAP1" s="330"/>
      <c r="EAQ1" s="330"/>
      <c r="EAR1" s="330"/>
      <c r="EAS1" s="329"/>
      <c r="EAT1" s="330"/>
      <c r="EAU1" s="330"/>
      <c r="EAV1" s="330"/>
      <c r="EAW1" s="330"/>
      <c r="EAX1" s="330"/>
      <c r="EAY1" s="330"/>
      <c r="EAZ1" s="330"/>
      <c r="EBA1" s="330"/>
      <c r="EBB1" s="330"/>
      <c r="EBC1" s="330"/>
      <c r="EBD1" s="330"/>
      <c r="EBE1" s="330"/>
      <c r="EBF1" s="330"/>
      <c r="EBG1" s="330"/>
      <c r="EBH1" s="330"/>
      <c r="EBI1" s="329"/>
      <c r="EBJ1" s="330"/>
      <c r="EBK1" s="330"/>
      <c r="EBL1" s="330"/>
      <c r="EBM1" s="330"/>
      <c r="EBN1" s="330"/>
      <c r="EBO1" s="330"/>
      <c r="EBP1" s="330"/>
      <c r="EBQ1" s="330"/>
      <c r="EBR1" s="330"/>
      <c r="EBS1" s="330"/>
      <c r="EBT1" s="330"/>
      <c r="EBU1" s="330"/>
      <c r="EBV1" s="330"/>
      <c r="EBW1" s="330"/>
      <c r="EBX1" s="330"/>
      <c r="EBY1" s="329"/>
      <c r="EBZ1" s="330"/>
      <c r="ECA1" s="330"/>
      <c r="ECB1" s="330"/>
      <c r="ECC1" s="330"/>
      <c r="ECD1" s="330"/>
      <c r="ECE1" s="330"/>
      <c r="ECF1" s="330"/>
      <c r="ECG1" s="330"/>
      <c r="ECH1" s="330"/>
      <c r="ECI1" s="330"/>
      <c r="ECJ1" s="330"/>
      <c r="ECK1" s="330"/>
      <c r="ECL1" s="330"/>
      <c r="ECM1" s="330"/>
      <c r="ECN1" s="330"/>
      <c r="ECO1" s="329"/>
      <c r="ECP1" s="330"/>
      <c r="ECQ1" s="330"/>
      <c r="ECR1" s="330"/>
      <c r="ECS1" s="330"/>
      <c r="ECT1" s="330"/>
      <c r="ECU1" s="330"/>
      <c r="ECV1" s="330"/>
      <c r="ECW1" s="330"/>
      <c r="ECX1" s="330"/>
      <c r="ECY1" s="330"/>
      <c r="ECZ1" s="330"/>
      <c r="EDA1" s="330"/>
      <c r="EDB1" s="330"/>
      <c r="EDC1" s="330"/>
      <c r="EDD1" s="330"/>
      <c r="EDE1" s="329"/>
      <c r="EDF1" s="330"/>
      <c r="EDG1" s="330"/>
      <c r="EDH1" s="330"/>
      <c r="EDI1" s="330"/>
      <c r="EDJ1" s="330"/>
      <c r="EDK1" s="330"/>
      <c r="EDL1" s="330"/>
      <c r="EDM1" s="330"/>
      <c r="EDN1" s="330"/>
      <c r="EDO1" s="330"/>
      <c r="EDP1" s="330"/>
      <c r="EDQ1" s="330"/>
      <c r="EDR1" s="330"/>
      <c r="EDS1" s="330"/>
      <c r="EDT1" s="330"/>
      <c r="EDU1" s="329"/>
      <c r="EDV1" s="330"/>
      <c r="EDW1" s="330"/>
      <c r="EDX1" s="330"/>
      <c r="EDY1" s="330"/>
      <c r="EDZ1" s="330"/>
      <c r="EEA1" s="330"/>
      <c r="EEB1" s="330"/>
      <c r="EEC1" s="330"/>
      <c r="EED1" s="330"/>
      <c r="EEE1" s="330"/>
      <c r="EEF1" s="330"/>
      <c r="EEG1" s="330"/>
      <c r="EEH1" s="330"/>
      <c r="EEI1" s="330"/>
      <c r="EEJ1" s="330"/>
      <c r="EEK1" s="329"/>
      <c r="EEL1" s="330"/>
      <c r="EEM1" s="330"/>
      <c r="EEN1" s="330"/>
      <c r="EEO1" s="330"/>
      <c r="EEP1" s="330"/>
      <c r="EEQ1" s="330"/>
      <c r="EER1" s="330"/>
      <c r="EES1" s="330"/>
      <c r="EET1" s="330"/>
      <c r="EEU1" s="330"/>
      <c r="EEV1" s="330"/>
      <c r="EEW1" s="330"/>
      <c r="EEX1" s="330"/>
      <c r="EEY1" s="330"/>
      <c r="EEZ1" s="330"/>
      <c r="EFA1" s="329"/>
      <c r="EFB1" s="330"/>
      <c r="EFC1" s="330"/>
      <c r="EFD1" s="330"/>
      <c r="EFE1" s="330"/>
      <c r="EFF1" s="330"/>
      <c r="EFG1" s="330"/>
      <c r="EFH1" s="330"/>
      <c r="EFI1" s="330"/>
      <c r="EFJ1" s="330"/>
      <c r="EFK1" s="330"/>
      <c r="EFL1" s="330"/>
      <c r="EFM1" s="330"/>
      <c r="EFN1" s="330"/>
      <c r="EFO1" s="330"/>
      <c r="EFP1" s="330"/>
      <c r="EFQ1" s="329"/>
      <c r="EFR1" s="330"/>
      <c r="EFS1" s="330"/>
      <c r="EFT1" s="330"/>
      <c r="EFU1" s="330"/>
      <c r="EFV1" s="330"/>
      <c r="EFW1" s="330"/>
      <c r="EFX1" s="330"/>
      <c r="EFY1" s="330"/>
      <c r="EFZ1" s="330"/>
      <c r="EGA1" s="330"/>
      <c r="EGB1" s="330"/>
      <c r="EGC1" s="330"/>
      <c r="EGD1" s="330"/>
      <c r="EGE1" s="330"/>
      <c r="EGF1" s="330"/>
      <c r="EGG1" s="329"/>
      <c r="EGH1" s="330"/>
      <c r="EGI1" s="330"/>
      <c r="EGJ1" s="330"/>
      <c r="EGK1" s="330"/>
      <c r="EGL1" s="330"/>
      <c r="EGM1" s="330"/>
      <c r="EGN1" s="330"/>
      <c r="EGO1" s="330"/>
      <c r="EGP1" s="330"/>
      <c r="EGQ1" s="330"/>
      <c r="EGR1" s="330"/>
      <c r="EGS1" s="330"/>
      <c r="EGT1" s="330"/>
      <c r="EGU1" s="330"/>
      <c r="EGV1" s="330"/>
      <c r="EGW1" s="329"/>
      <c r="EGX1" s="330"/>
      <c r="EGY1" s="330"/>
      <c r="EGZ1" s="330"/>
      <c r="EHA1" s="330"/>
      <c r="EHB1" s="330"/>
      <c r="EHC1" s="330"/>
      <c r="EHD1" s="330"/>
      <c r="EHE1" s="330"/>
      <c r="EHF1" s="330"/>
      <c r="EHG1" s="330"/>
      <c r="EHH1" s="330"/>
      <c r="EHI1" s="330"/>
      <c r="EHJ1" s="330"/>
      <c r="EHK1" s="330"/>
      <c r="EHL1" s="330"/>
      <c r="EHM1" s="329"/>
      <c r="EHN1" s="330"/>
      <c r="EHO1" s="330"/>
      <c r="EHP1" s="330"/>
      <c r="EHQ1" s="330"/>
      <c r="EHR1" s="330"/>
      <c r="EHS1" s="330"/>
      <c r="EHT1" s="330"/>
      <c r="EHU1" s="330"/>
      <c r="EHV1" s="330"/>
      <c r="EHW1" s="330"/>
      <c r="EHX1" s="330"/>
      <c r="EHY1" s="330"/>
      <c r="EHZ1" s="330"/>
      <c r="EIA1" s="330"/>
      <c r="EIB1" s="330"/>
      <c r="EIC1" s="329"/>
      <c r="EID1" s="330"/>
      <c r="EIE1" s="330"/>
      <c r="EIF1" s="330"/>
      <c r="EIG1" s="330"/>
      <c r="EIH1" s="330"/>
      <c r="EII1" s="330"/>
      <c r="EIJ1" s="330"/>
      <c r="EIK1" s="330"/>
      <c r="EIL1" s="330"/>
      <c r="EIM1" s="330"/>
      <c r="EIN1" s="330"/>
      <c r="EIO1" s="330"/>
      <c r="EIP1" s="330"/>
      <c r="EIQ1" s="330"/>
      <c r="EIR1" s="330"/>
      <c r="EIS1" s="329"/>
      <c r="EIT1" s="330"/>
      <c r="EIU1" s="330"/>
      <c r="EIV1" s="330"/>
      <c r="EIW1" s="330"/>
      <c r="EIX1" s="330"/>
      <c r="EIY1" s="330"/>
      <c r="EIZ1" s="330"/>
      <c r="EJA1" s="330"/>
      <c r="EJB1" s="330"/>
      <c r="EJC1" s="330"/>
      <c r="EJD1" s="330"/>
      <c r="EJE1" s="330"/>
      <c r="EJF1" s="330"/>
      <c r="EJG1" s="330"/>
      <c r="EJH1" s="330"/>
      <c r="EJI1" s="329"/>
      <c r="EJJ1" s="330"/>
      <c r="EJK1" s="330"/>
      <c r="EJL1" s="330"/>
      <c r="EJM1" s="330"/>
      <c r="EJN1" s="330"/>
      <c r="EJO1" s="330"/>
      <c r="EJP1" s="330"/>
      <c r="EJQ1" s="330"/>
      <c r="EJR1" s="330"/>
      <c r="EJS1" s="330"/>
      <c r="EJT1" s="330"/>
      <c r="EJU1" s="330"/>
      <c r="EJV1" s="330"/>
      <c r="EJW1" s="330"/>
      <c r="EJX1" s="330"/>
      <c r="EJY1" s="329"/>
      <c r="EJZ1" s="330"/>
      <c r="EKA1" s="330"/>
      <c r="EKB1" s="330"/>
      <c r="EKC1" s="330"/>
      <c r="EKD1" s="330"/>
      <c r="EKE1" s="330"/>
      <c r="EKF1" s="330"/>
      <c r="EKG1" s="330"/>
      <c r="EKH1" s="330"/>
      <c r="EKI1" s="330"/>
      <c r="EKJ1" s="330"/>
      <c r="EKK1" s="330"/>
      <c r="EKL1" s="330"/>
      <c r="EKM1" s="330"/>
      <c r="EKN1" s="330"/>
      <c r="EKO1" s="329"/>
      <c r="EKP1" s="330"/>
      <c r="EKQ1" s="330"/>
      <c r="EKR1" s="330"/>
      <c r="EKS1" s="330"/>
      <c r="EKT1" s="330"/>
      <c r="EKU1" s="330"/>
      <c r="EKV1" s="330"/>
      <c r="EKW1" s="330"/>
      <c r="EKX1" s="330"/>
      <c r="EKY1" s="330"/>
      <c r="EKZ1" s="330"/>
      <c r="ELA1" s="330"/>
      <c r="ELB1" s="330"/>
      <c r="ELC1" s="330"/>
      <c r="ELD1" s="330"/>
      <c r="ELE1" s="329"/>
      <c r="ELF1" s="330"/>
      <c r="ELG1" s="330"/>
      <c r="ELH1" s="330"/>
      <c r="ELI1" s="330"/>
      <c r="ELJ1" s="330"/>
      <c r="ELK1" s="330"/>
      <c r="ELL1" s="330"/>
      <c r="ELM1" s="330"/>
      <c r="ELN1" s="330"/>
      <c r="ELO1" s="330"/>
      <c r="ELP1" s="330"/>
      <c r="ELQ1" s="330"/>
      <c r="ELR1" s="330"/>
      <c r="ELS1" s="330"/>
      <c r="ELT1" s="330"/>
      <c r="ELU1" s="329"/>
      <c r="ELV1" s="330"/>
      <c r="ELW1" s="330"/>
      <c r="ELX1" s="330"/>
      <c r="ELY1" s="330"/>
      <c r="ELZ1" s="330"/>
      <c r="EMA1" s="330"/>
      <c r="EMB1" s="330"/>
      <c r="EMC1" s="330"/>
      <c r="EMD1" s="330"/>
      <c r="EME1" s="330"/>
      <c r="EMF1" s="330"/>
      <c r="EMG1" s="330"/>
      <c r="EMH1" s="330"/>
      <c r="EMI1" s="330"/>
      <c r="EMJ1" s="330"/>
      <c r="EMK1" s="329"/>
      <c r="EML1" s="330"/>
      <c r="EMM1" s="330"/>
      <c r="EMN1" s="330"/>
      <c r="EMO1" s="330"/>
      <c r="EMP1" s="330"/>
      <c r="EMQ1" s="330"/>
      <c r="EMR1" s="330"/>
      <c r="EMS1" s="330"/>
      <c r="EMT1" s="330"/>
      <c r="EMU1" s="330"/>
      <c r="EMV1" s="330"/>
      <c r="EMW1" s="330"/>
      <c r="EMX1" s="330"/>
      <c r="EMY1" s="330"/>
      <c r="EMZ1" s="330"/>
      <c r="ENA1" s="329"/>
      <c r="ENB1" s="330"/>
      <c r="ENC1" s="330"/>
      <c r="END1" s="330"/>
      <c r="ENE1" s="330"/>
      <c r="ENF1" s="330"/>
      <c r="ENG1" s="330"/>
      <c r="ENH1" s="330"/>
      <c r="ENI1" s="330"/>
      <c r="ENJ1" s="330"/>
      <c r="ENK1" s="330"/>
      <c r="ENL1" s="330"/>
      <c r="ENM1" s="330"/>
      <c r="ENN1" s="330"/>
      <c r="ENO1" s="330"/>
      <c r="ENP1" s="330"/>
      <c r="ENQ1" s="329"/>
      <c r="ENR1" s="330"/>
      <c r="ENS1" s="330"/>
      <c r="ENT1" s="330"/>
      <c r="ENU1" s="330"/>
      <c r="ENV1" s="330"/>
      <c r="ENW1" s="330"/>
      <c r="ENX1" s="330"/>
      <c r="ENY1" s="330"/>
      <c r="ENZ1" s="330"/>
      <c r="EOA1" s="330"/>
      <c r="EOB1" s="330"/>
      <c r="EOC1" s="330"/>
      <c r="EOD1" s="330"/>
      <c r="EOE1" s="330"/>
      <c r="EOF1" s="330"/>
      <c r="EOG1" s="329"/>
      <c r="EOH1" s="330"/>
      <c r="EOI1" s="330"/>
      <c r="EOJ1" s="330"/>
      <c r="EOK1" s="330"/>
      <c r="EOL1" s="330"/>
      <c r="EOM1" s="330"/>
      <c r="EON1" s="330"/>
      <c r="EOO1" s="330"/>
      <c r="EOP1" s="330"/>
      <c r="EOQ1" s="330"/>
      <c r="EOR1" s="330"/>
      <c r="EOS1" s="330"/>
      <c r="EOT1" s="330"/>
      <c r="EOU1" s="330"/>
      <c r="EOV1" s="330"/>
      <c r="EOW1" s="329"/>
      <c r="EOX1" s="330"/>
      <c r="EOY1" s="330"/>
      <c r="EOZ1" s="330"/>
      <c r="EPA1" s="330"/>
      <c r="EPB1" s="330"/>
      <c r="EPC1" s="330"/>
      <c r="EPD1" s="330"/>
      <c r="EPE1" s="330"/>
      <c r="EPF1" s="330"/>
      <c r="EPG1" s="330"/>
      <c r="EPH1" s="330"/>
      <c r="EPI1" s="330"/>
      <c r="EPJ1" s="330"/>
      <c r="EPK1" s="330"/>
      <c r="EPL1" s="330"/>
      <c r="EPM1" s="329"/>
      <c r="EPN1" s="330"/>
      <c r="EPO1" s="330"/>
      <c r="EPP1" s="330"/>
      <c r="EPQ1" s="330"/>
      <c r="EPR1" s="330"/>
      <c r="EPS1" s="330"/>
      <c r="EPT1" s="330"/>
      <c r="EPU1" s="330"/>
      <c r="EPV1" s="330"/>
      <c r="EPW1" s="330"/>
      <c r="EPX1" s="330"/>
      <c r="EPY1" s="330"/>
      <c r="EPZ1" s="330"/>
      <c r="EQA1" s="330"/>
      <c r="EQB1" s="330"/>
      <c r="EQC1" s="329"/>
      <c r="EQD1" s="330"/>
      <c r="EQE1" s="330"/>
      <c r="EQF1" s="330"/>
      <c r="EQG1" s="330"/>
      <c r="EQH1" s="330"/>
      <c r="EQI1" s="330"/>
      <c r="EQJ1" s="330"/>
      <c r="EQK1" s="330"/>
      <c r="EQL1" s="330"/>
      <c r="EQM1" s="330"/>
      <c r="EQN1" s="330"/>
      <c r="EQO1" s="330"/>
      <c r="EQP1" s="330"/>
      <c r="EQQ1" s="330"/>
      <c r="EQR1" s="330"/>
      <c r="EQS1" s="329"/>
      <c r="EQT1" s="330"/>
      <c r="EQU1" s="330"/>
      <c r="EQV1" s="330"/>
      <c r="EQW1" s="330"/>
      <c r="EQX1" s="330"/>
      <c r="EQY1" s="330"/>
      <c r="EQZ1" s="330"/>
      <c r="ERA1" s="330"/>
      <c r="ERB1" s="330"/>
      <c r="ERC1" s="330"/>
      <c r="ERD1" s="330"/>
      <c r="ERE1" s="330"/>
      <c r="ERF1" s="330"/>
      <c r="ERG1" s="330"/>
      <c r="ERH1" s="330"/>
      <c r="ERI1" s="329"/>
      <c r="ERJ1" s="330"/>
      <c r="ERK1" s="330"/>
      <c r="ERL1" s="330"/>
      <c r="ERM1" s="330"/>
      <c r="ERN1" s="330"/>
      <c r="ERO1" s="330"/>
      <c r="ERP1" s="330"/>
      <c r="ERQ1" s="330"/>
      <c r="ERR1" s="330"/>
      <c r="ERS1" s="330"/>
      <c r="ERT1" s="330"/>
      <c r="ERU1" s="330"/>
      <c r="ERV1" s="330"/>
      <c r="ERW1" s="330"/>
      <c r="ERX1" s="330"/>
      <c r="ERY1" s="329"/>
      <c r="ERZ1" s="330"/>
      <c r="ESA1" s="330"/>
      <c r="ESB1" s="330"/>
      <c r="ESC1" s="330"/>
      <c r="ESD1" s="330"/>
      <c r="ESE1" s="330"/>
      <c r="ESF1" s="330"/>
      <c r="ESG1" s="330"/>
      <c r="ESH1" s="330"/>
      <c r="ESI1" s="330"/>
      <c r="ESJ1" s="330"/>
      <c r="ESK1" s="330"/>
      <c r="ESL1" s="330"/>
      <c r="ESM1" s="330"/>
      <c r="ESN1" s="330"/>
      <c r="ESO1" s="329"/>
      <c r="ESP1" s="330"/>
      <c r="ESQ1" s="330"/>
      <c r="ESR1" s="330"/>
      <c r="ESS1" s="330"/>
      <c r="EST1" s="330"/>
      <c r="ESU1" s="330"/>
      <c r="ESV1" s="330"/>
      <c r="ESW1" s="330"/>
      <c r="ESX1" s="330"/>
      <c r="ESY1" s="330"/>
      <c r="ESZ1" s="330"/>
      <c r="ETA1" s="330"/>
      <c r="ETB1" s="330"/>
      <c r="ETC1" s="330"/>
      <c r="ETD1" s="330"/>
      <c r="ETE1" s="329"/>
      <c r="ETF1" s="330"/>
      <c r="ETG1" s="330"/>
      <c r="ETH1" s="330"/>
      <c r="ETI1" s="330"/>
      <c r="ETJ1" s="330"/>
      <c r="ETK1" s="330"/>
      <c r="ETL1" s="330"/>
      <c r="ETM1" s="330"/>
      <c r="ETN1" s="330"/>
      <c r="ETO1" s="330"/>
      <c r="ETP1" s="330"/>
      <c r="ETQ1" s="330"/>
      <c r="ETR1" s="330"/>
      <c r="ETS1" s="330"/>
      <c r="ETT1" s="330"/>
      <c r="ETU1" s="329"/>
      <c r="ETV1" s="330"/>
      <c r="ETW1" s="330"/>
      <c r="ETX1" s="330"/>
      <c r="ETY1" s="330"/>
      <c r="ETZ1" s="330"/>
      <c r="EUA1" s="330"/>
      <c r="EUB1" s="330"/>
      <c r="EUC1" s="330"/>
      <c r="EUD1" s="330"/>
      <c r="EUE1" s="330"/>
      <c r="EUF1" s="330"/>
      <c r="EUG1" s="330"/>
      <c r="EUH1" s="330"/>
      <c r="EUI1" s="330"/>
      <c r="EUJ1" s="330"/>
      <c r="EUK1" s="329"/>
      <c r="EUL1" s="330"/>
      <c r="EUM1" s="330"/>
      <c r="EUN1" s="330"/>
      <c r="EUO1" s="330"/>
      <c r="EUP1" s="330"/>
      <c r="EUQ1" s="330"/>
      <c r="EUR1" s="330"/>
      <c r="EUS1" s="330"/>
      <c r="EUT1" s="330"/>
      <c r="EUU1" s="330"/>
      <c r="EUV1" s="330"/>
      <c r="EUW1" s="330"/>
      <c r="EUX1" s="330"/>
      <c r="EUY1" s="330"/>
      <c r="EUZ1" s="330"/>
      <c r="EVA1" s="329"/>
      <c r="EVB1" s="330"/>
      <c r="EVC1" s="330"/>
      <c r="EVD1" s="330"/>
      <c r="EVE1" s="330"/>
      <c r="EVF1" s="330"/>
      <c r="EVG1" s="330"/>
      <c r="EVH1" s="330"/>
      <c r="EVI1" s="330"/>
      <c r="EVJ1" s="330"/>
      <c r="EVK1" s="330"/>
      <c r="EVL1" s="330"/>
      <c r="EVM1" s="330"/>
      <c r="EVN1" s="330"/>
      <c r="EVO1" s="330"/>
      <c r="EVP1" s="330"/>
      <c r="EVQ1" s="329"/>
      <c r="EVR1" s="330"/>
      <c r="EVS1" s="330"/>
      <c r="EVT1" s="330"/>
      <c r="EVU1" s="330"/>
      <c r="EVV1" s="330"/>
      <c r="EVW1" s="330"/>
      <c r="EVX1" s="330"/>
      <c r="EVY1" s="330"/>
      <c r="EVZ1" s="330"/>
      <c r="EWA1" s="330"/>
      <c r="EWB1" s="330"/>
      <c r="EWC1" s="330"/>
      <c r="EWD1" s="330"/>
      <c r="EWE1" s="330"/>
      <c r="EWF1" s="330"/>
      <c r="EWG1" s="329"/>
      <c r="EWH1" s="330"/>
      <c r="EWI1" s="330"/>
      <c r="EWJ1" s="330"/>
      <c r="EWK1" s="330"/>
      <c r="EWL1" s="330"/>
      <c r="EWM1" s="330"/>
      <c r="EWN1" s="330"/>
      <c r="EWO1" s="330"/>
      <c r="EWP1" s="330"/>
      <c r="EWQ1" s="330"/>
      <c r="EWR1" s="330"/>
      <c r="EWS1" s="330"/>
      <c r="EWT1" s="330"/>
      <c r="EWU1" s="330"/>
      <c r="EWV1" s="330"/>
      <c r="EWW1" s="329"/>
      <c r="EWX1" s="330"/>
      <c r="EWY1" s="330"/>
      <c r="EWZ1" s="330"/>
      <c r="EXA1" s="330"/>
      <c r="EXB1" s="330"/>
      <c r="EXC1" s="330"/>
      <c r="EXD1" s="330"/>
      <c r="EXE1" s="330"/>
      <c r="EXF1" s="330"/>
      <c r="EXG1" s="330"/>
      <c r="EXH1" s="330"/>
      <c r="EXI1" s="330"/>
      <c r="EXJ1" s="330"/>
      <c r="EXK1" s="330"/>
      <c r="EXL1" s="330"/>
      <c r="EXM1" s="329"/>
      <c r="EXN1" s="330"/>
      <c r="EXO1" s="330"/>
      <c r="EXP1" s="330"/>
      <c r="EXQ1" s="330"/>
      <c r="EXR1" s="330"/>
      <c r="EXS1" s="330"/>
      <c r="EXT1" s="330"/>
      <c r="EXU1" s="330"/>
      <c r="EXV1" s="330"/>
      <c r="EXW1" s="330"/>
      <c r="EXX1" s="330"/>
      <c r="EXY1" s="330"/>
      <c r="EXZ1" s="330"/>
      <c r="EYA1" s="330"/>
      <c r="EYB1" s="330"/>
      <c r="EYC1" s="329"/>
      <c r="EYD1" s="330"/>
      <c r="EYE1" s="330"/>
      <c r="EYF1" s="330"/>
      <c r="EYG1" s="330"/>
      <c r="EYH1" s="330"/>
      <c r="EYI1" s="330"/>
      <c r="EYJ1" s="330"/>
      <c r="EYK1" s="330"/>
      <c r="EYL1" s="330"/>
      <c r="EYM1" s="330"/>
      <c r="EYN1" s="330"/>
      <c r="EYO1" s="330"/>
      <c r="EYP1" s="330"/>
      <c r="EYQ1" s="330"/>
      <c r="EYR1" s="330"/>
      <c r="EYS1" s="329"/>
      <c r="EYT1" s="330"/>
      <c r="EYU1" s="330"/>
      <c r="EYV1" s="330"/>
      <c r="EYW1" s="330"/>
      <c r="EYX1" s="330"/>
      <c r="EYY1" s="330"/>
      <c r="EYZ1" s="330"/>
      <c r="EZA1" s="330"/>
      <c r="EZB1" s="330"/>
      <c r="EZC1" s="330"/>
      <c r="EZD1" s="330"/>
      <c r="EZE1" s="330"/>
      <c r="EZF1" s="330"/>
      <c r="EZG1" s="330"/>
      <c r="EZH1" s="330"/>
      <c r="EZI1" s="329"/>
      <c r="EZJ1" s="330"/>
      <c r="EZK1" s="330"/>
      <c r="EZL1" s="330"/>
      <c r="EZM1" s="330"/>
      <c r="EZN1" s="330"/>
      <c r="EZO1" s="330"/>
      <c r="EZP1" s="330"/>
      <c r="EZQ1" s="330"/>
      <c r="EZR1" s="330"/>
      <c r="EZS1" s="330"/>
      <c r="EZT1" s="330"/>
      <c r="EZU1" s="330"/>
      <c r="EZV1" s="330"/>
      <c r="EZW1" s="330"/>
      <c r="EZX1" s="330"/>
      <c r="EZY1" s="329"/>
      <c r="EZZ1" s="330"/>
      <c r="FAA1" s="330"/>
      <c r="FAB1" s="330"/>
      <c r="FAC1" s="330"/>
      <c r="FAD1" s="330"/>
      <c r="FAE1" s="330"/>
      <c r="FAF1" s="330"/>
      <c r="FAG1" s="330"/>
      <c r="FAH1" s="330"/>
      <c r="FAI1" s="330"/>
      <c r="FAJ1" s="330"/>
      <c r="FAK1" s="330"/>
      <c r="FAL1" s="330"/>
      <c r="FAM1" s="330"/>
      <c r="FAN1" s="330"/>
      <c r="FAO1" s="329"/>
      <c r="FAP1" s="330"/>
      <c r="FAQ1" s="330"/>
      <c r="FAR1" s="330"/>
      <c r="FAS1" s="330"/>
      <c r="FAT1" s="330"/>
      <c r="FAU1" s="330"/>
      <c r="FAV1" s="330"/>
      <c r="FAW1" s="330"/>
      <c r="FAX1" s="330"/>
      <c r="FAY1" s="330"/>
      <c r="FAZ1" s="330"/>
      <c r="FBA1" s="330"/>
      <c r="FBB1" s="330"/>
      <c r="FBC1" s="330"/>
      <c r="FBD1" s="330"/>
      <c r="FBE1" s="329"/>
      <c r="FBF1" s="330"/>
      <c r="FBG1" s="330"/>
      <c r="FBH1" s="330"/>
      <c r="FBI1" s="330"/>
      <c r="FBJ1" s="330"/>
      <c r="FBK1" s="330"/>
      <c r="FBL1" s="330"/>
      <c r="FBM1" s="330"/>
      <c r="FBN1" s="330"/>
      <c r="FBO1" s="330"/>
      <c r="FBP1" s="330"/>
      <c r="FBQ1" s="330"/>
      <c r="FBR1" s="330"/>
      <c r="FBS1" s="330"/>
      <c r="FBT1" s="330"/>
      <c r="FBU1" s="329"/>
      <c r="FBV1" s="330"/>
      <c r="FBW1" s="330"/>
      <c r="FBX1" s="330"/>
      <c r="FBY1" s="330"/>
      <c r="FBZ1" s="330"/>
      <c r="FCA1" s="330"/>
      <c r="FCB1" s="330"/>
      <c r="FCC1" s="330"/>
      <c r="FCD1" s="330"/>
      <c r="FCE1" s="330"/>
      <c r="FCF1" s="330"/>
      <c r="FCG1" s="330"/>
      <c r="FCH1" s="330"/>
      <c r="FCI1" s="330"/>
      <c r="FCJ1" s="330"/>
      <c r="FCK1" s="329"/>
      <c r="FCL1" s="330"/>
      <c r="FCM1" s="330"/>
      <c r="FCN1" s="330"/>
      <c r="FCO1" s="330"/>
      <c r="FCP1" s="330"/>
      <c r="FCQ1" s="330"/>
      <c r="FCR1" s="330"/>
      <c r="FCS1" s="330"/>
      <c r="FCT1" s="330"/>
      <c r="FCU1" s="330"/>
      <c r="FCV1" s="330"/>
      <c r="FCW1" s="330"/>
      <c r="FCX1" s="330"/>
      <c r="FCY1" s="330"/>
      <c r="FCZ1" s="330"/>
      <c r="FDA1" s="329"/>
      <c r="FDB1" s="330"/>
      <c r="FDC1" s="330"/>
      <c r="FDD1" s="330"/>
      <c r="FDE1" s="330"/>
      <c r="FDF1" s="330"/>
      <c r="FDG1" s="330"/>
      <c r="FDH1" s="330"/>
      <c r="FDI1" s="330"/>
      <c r="FDJ1" s="330"/>
      <c r="FDK1" s="330"/>
      <c r="FDL1" s="330"/>
      <c r="FDM1" s="330"/>
      <c r="FDN1" s="330"/>
      <c r="FDO1" s="330"/>
      <c r="FDP1" s="330"/>
      <c r="FDQ1" s="329"/>
      <c r="FDR1" s="330"/>
      <c r="FDS1" s="330"/>
      <c r="FDT1" s="330"/>
      <c r="FDU1" s="330"/>
      <c r="FDV1" s="330"/>
      <c r="FDW1" s="330"/>
      <c r="FDX1" s="330"/>
      <c r="FDY1" s="330"/>
      <c r="FDZ1" s="330"/>
      <c r="FEA1" s="330"/>
      <c r="FEB1" s="330"/>
      <c r="FEC1" s="330"/>
      <c r="FED1" s="330"/>
      <c r="FEE1" s="330"/>
      <c r="FEF1" s="330"/>
      <c r="FEG1" s="329"/>
      <c r="FEH1" s="330"/>
      <c r="FEI1" s="330"/>
      <c r="FEJ1" s="330"/>
      <c r="FEK1" s="330"/>
      <c r="FEL1" s="330"/>
      <c r="FEM1" s="330"/>
      <c r="FEN1" s="330"/>
      <c r="FEO1" s="330"/>
      <c r="FEP1" s="330"/>
      <c r="FEQ1" s="330"/>
      <c r="FER1" s="330"/>
      <c r="FES1" s="330"/>
      <c r="FET1" s="330"/>
      <c r="FEU1" s="330"/>
      <c r="FEV1" s="330"/>
      <c r="FEW1" s="329"/>
      <c r="FEX1" s="330"/>
      <c r="FEY1" s="330"/>
      <c r="FEZ1" s="330"/>
      <c r="FFA1" s="330"/>
      <c r="FFB1" s="330"/>
      <c r="FFC1" s="330"/>
      <c r="FFD1" s="330"/>
      <c r="FFE1" s="330"/>
      <c r="FFF1" s="330"/>
      <c r="FFG1" s="330"/>
      <c r="FFH1" s="330"/>
      <c r="FFI1" s="330"/>
      <c r="FFJ1" s="330"/>
      <c r="FFK1" s="330"/>
      <c r="FFL1" s="330"/>
      <c r="FFM1" s="329"/>
      <c r="FFN1" s="330"/>
      <c r="FFO1" s="330"/>
      <c r="FFP1" s="330"/>
      <c r="FFQ1" s="330"/>
      <c r="FFR1" s="330"/>
      <c r="FFS1" s="330"/>
      <c r="FFT1" s="330"/>
      <c r="FFU1" s="330"/>
      <c r="FFV1" s="330"/>
      <c r="FFW1" s="330"/>
      <c r="FFX1" s="330"/>
      <c r="FFY1" s="330"/>
      <c r="FFZ1" s="330"/>
      <c r="FGA1" s="330"/>
      <c r="FGB1" s="330"/>
      <c r="FGC1" s="329"/>
      <c r="FGD1" s="330"/>
      <c r="FGE1" s="330"/>
      <c r="FGF1" s="330"/>
      <c r="FGG1" s="330"/>
      <c r="FGH1" s="330"/>
      <c r="FGI1" s="330"/>
      <c r="FGJ1" s="330"/>
      <c r="FGK1" s="330"/>
      <c r="FGL1" s="330"/>
      <c r="FGM1" s="330"/>
      <c r="FGN1" s="330"/>
      <c r="FGO1" s="330"/>
      <c r="FGP1" s="330"/>
      <c r="FGQ1" s="330"/>
      <c r="FGR1" s="330"/>
      <c r="FGS1" s="329"/>
      <c r="FGT1" s="330"/>
      <c r="FGU1" s="330"/>
      <c r="FGV1" s="330"/>
      <c r="FGW1" s="330"/>
      <c r="FGX1" s="330"/>
      <c r="FGY1" s="330"/>
      <c r="FGZ1" s="330"/>
      <c r="FHA1" s="330"/>
      <c r="FHB1" s="330"/>
      <c r="FHC1" s="330"/>
      <c r="FHD1" s="330"/>
      <c r="FHE1" s="330"/>
      <c r="FHF1" s="330"/>
      <c r="FHG1" s="330"/>
      <c r="FHH1" s="330"/>
      <c r="FHI1" s="329"/>
      <c r="FHJ1" s="330"/>
      <c r="FHK1" s="330"/>
      <c r="FHL1" s="330"/>
      <c r="FHM1" s="330"/>
      <c r="FHN1" s="330"/>
      <c r="FHO1" s="330"/>
      <c r="FHP1" s="330"/>
      <c r="FHQ1" s="330"/>
      <c r="FHR1" s="330"/>
      <c r="FHS1" s="330"/>
      <c r="FHT1" s="330"/>
      <c r="FHU1" s="330"/>
      <c r="FHV1" s="330"/>
      <c r="FHW1" s="330"/>
      <c r="FHX1" s="330"/>
      <c r="FHY1" s="329"/>
      <c r="FHZ1" s="330"/>
      <c r="FIA1" s="330"/>
      <c r="FIB1" s="330"/>
      <c r="FIC1" s="330"/>
      <c r="FID1" s="330"/>
      <c r="FIE1" s="330"/>
      <c r="FIF1" s="330"/>
      <c r="FIG1" s="330"/>
      <c r="FIH1" s="330"/>
      <c r="FII1" s="330"/>
      <c r="FIJ1" s="330"/>
      <c r="FIK1" s="330"/>
      <c r="FIL1" s="330"/>
      <c r="FIM1" s="330"/>
      <c r="FIN1" s="330"/>
      <c r="FIO1" s="329"/>
      <c r="FIP1" s="330"/>
      <c r="FIQ1" s="330"/>
      <c r="FIR1" s="330"/>
      <c r="FIS1" s="330"/>
      <c r="FIT1" s="330"/>
      <c r="FIU1" s="330"/>
      <c r="FIV1" s="330"/>
      <c r="FIW1" s="330"/>
      <c r="FIX1" s="330"/>
      <c r="FIY1" s="330"/>
      <c r="FIZ1" s="330"/>
      <c r="FJA1" s="330"/>
      <c r="FJB1" s="330"/>
      <c r="FJC1" s="330"/>
      <c r="FJD1" s="330"/>
      <c r="FJE1" s="329"/>
      <c r="FJF1" s="330"/>
      <c r="FJG1" s="330"/>
      <c r="FJH1" s="330"/>
      <c r="FJI1" s="330"/>
      <c r="FJJ1" s="330"/>
      <c r="FJK1" s="330"/>
      <c r="FJL1" s="330"/>
      <c r="FJM1" s="330"/>
      <c r="FJN1" s="330"/>
      <c r="FJO1" s="330"/>
      <c r="FJP1" s="330"/>
      <c r="FJQ1" s="330"/>
      <c r="FJR1" s="330"/>
      <c r="FJS1" s="330"/>
      <c r="FJT1" s="330"/>
      <c r="FJU1" s="329"/>
      <c r="FJV1" s="330"/>
      <c r="FJW1" s="330"/>
      <c r="FJX1" s="330"/>
      <c r="FJY1" s="330"/>
      <c r="FJZ1" s="330"/>
      <c r="FKA1" s="330"/>
      <c r="FKB1" s="330"/>
      <c r="FKC1" s="330"/>
      <c r="FKD1" s="330"/>
      <c r="FKE1" s="330"/>
      <c r="FKF1" s="330"/>
      <c r="FKG1" s="330"/>
      <c r="FKH1" s="330"/>
      <c r="FKI1" s="330"/>
      <c r="FKJ1" s="330"/>
      <c r="FKK1" s="329"/>
      <c r="FKL1" s="330"/>
      <c r="FKM1" s="330"/>
      <c r="FKN1" s="330"/>
      <c r="FKO1" s="330"/>
      <c r="FKP1" s="330"/>
      <c r="FKQ1" s="330"/>
      <c r="FKR1" s="330"/>
      <c r="FKS1" s="330"/>
      <c r="FKT1" s="330"/>
      <c r="FKU1" s="330"/>
      <c r="FKV1" s="330"/>
      <c r="FKW1" s="330"/>
      <c r="FKX1" s="330"/>
      <c r="FKY1" s="330"/>
      <c r="FKZ1" s="330"/>
      <c r="FLA1" s="329"/>
      <c r="FLB1" s="330"/>
      <c r="FLC1" s="330"/>
      <c r="FLD1" s="330"/>
      <c r="FLE1" s="330"/>
      <c r="FLF1" s="330"/>
      <c r="FLG1" s="330"/>
      <c r="FLH1" s="330"/>
      <c r="FLI1" s="330"/>
      <c r="FLJ1" s="330"/>
      <c r="FLK1" s="330"/>
      <c r="FLL1" s="330"/>
      <c r="FLM1" s="330"/>
      <c r="FLN1" s="330"/>
      <c r="FLO1" s="330"/>
      <c r="FLP1" s="330"/>
      <c r="FLQ1" s="329"/>
      <c r="FLR1" s="330"/>
      <c r="FLS1" s="330"/>
      <c r="FLT1" s="330"/>
      <c r="FLU1" s="330"/>
      <c r="FLV1" s="330"/>
      <c r="FLW1" s="330"/>
      <c r="FLX1" s="330"/>
      <c r="FLY1" s="330"/>
      <c r="FLZ1" s="330"/>
      <c r="FMA1" s="330"/>
      <c r="FMB1" s="330"/>
      <c r="FMC1" s="330"/>
      <c r="FMD1" s="330"/>
      <c r="FME1" s="330"/>
      <c r="FMF1" s="330"/>
      <c r="FMG1" s="329"/>
      <c r="FMH1" s="330"/>
      <c r="FMI1" s="330"/>
      <c r="FMJ1" s="330"/>
      <c r="FMK1" s="330"/>
      <c r="FML1" s="330"/>
      <c r="FMM1" s="330"/>
      <c r="FMN1" s="330"/>
      <c r="FMO1" s="330"/>
      <c r="FMP1" s="330"/>
      <c r="FMQ1" s="330"/>
      <c r="FMR1" s="330"/>
      <c r="FMS1" s="330"/>
      <c r="FMT1" s="330"/>
      <c r="FMU1" s="330"/>
      <c r="FMV1" s="330"/>
      <c r="FMW1" s="329"/>
      <c r="FMX1" s="330"/>
      <c r="FMY1" s="330"/>
      <c r="FMZ1" s="330"/>
      <c r="FNA1" s="330"/>
      <c r="FNB1" s="330"/>
      <c r="FNC1" s="330"/>
      <c r="FND1" s="330"/>
      <c r="FNE1" s="330"/>
      <c r="FNF1" s="330"/>
      <c r="FNG1" s="330"/>
      <c r="FNH1" s="330"/>
      <c r="FNI1" s="330"/>
      <c r="FNJ1" s="330"/>
      <c r="FNK1" s="330"/>
      <c r="FNL1" s="330"/>
      <c r="FNM1" s="329"/>
      <c r="FNN1" s="330"/>
      <c r="FNO1" s="330"/>
      <c r="FNP1" s="330"/>
      <c r="FNQ1" s="330"/>
      <c r="FNR1" s="330"/>
      <c r="FNS1" s="330"/>
      <c r="FNT1" s="330"/>
      <c r="FNU1" s="330"/>
      <c r="FNV1" s="330"/>
      <c r="FNW1" s="330"/>
      <c r="FNX1" s="330"/>
      <c r="FNY1" s="330"/>
      <c r="FNZ1" s="330"/>
      <c r="FOA1" s="330"/>
      <c r="FOB1" s="330"/>
      <c r="FOC1" s="329"/>
      <c r="FOD1" s="330"/>
      <c r="FOE1" s="330"/>
      <c r="FOF1" s="330"/>
      <c r="FOG1" s="330"/>
      <c r="FOH1" s="330"/>
      <c r="FOI1" s="330"/>
      <c r="FOJ1" s="330"/>
      <c r="FOK1" s="330"/>
      <c r="FOL1" s="330"/>
      <c r="FOM1" s="330"/>
      <c r="FON1" s="330"/>
      <c r="FOO1" s="330"/>
      <c r="FOP1" s="330"/>
      <c r="FOQ1" s="330"/>
      <c r="FOR1" s="330"/>
      <c r="FOS1" s="329"/>
      <c r="FOT1" s="330"/>
      <c r="FOU1" s="330"/>
      <c r="FOV1" s="330"/>
      <c r="FOW1" s="330"/>
      <c r="FOX1" s="330"/>
      <c r="FOY1" s="330"/>
      <c r="FOZ1" s="330"/>
      <c r="FPA1" s="330"/>
      <c r="FPB1" s="330"/>
      <c r="FPC1" s="330"/>
      <c r="FPD1" s="330"/>
      <c r="FPE1" s="330"/>
      <c r="FPF1" s="330"/>
      <c r="FPG1" s="330"/>
      <c r="FPH1" s="330"/>
      <c r="FPI1" s="329"/>
      <c r="FPJ1" s="330"/>
      <c r="FPK1" s="330"/>
      <c r="FPL1" s="330"/>
      <c r="FPM1" s="330"/>
      <c r="FPN1" s="330"/>
      <c r="FPO1" s="330"/>
      <c r="FPP1" s="330"/>
      <c r="FPQ1" s="330"/>
      <c r="FPR1" s="330"/>
      <c r="FPS1" s="330"/>
      <c r="FPT1" s="330"/>
      <c r="FPU1" s="330"/>
      <c r="FPV1" s="330"/>
      <c r="FPW1" s="330"/>
      <c r="FPX1" s="330"/>
      <c r="FPY1" s="329"/>
      <c r="FPZ1" s="330"/>
      <c r="FQA1" s="330"/>
      <c r="FQB1" s="330"/>
      <c r="FQC1" s="330"/>
      <c r="FQD1" s="330"/>
      <c r="FQE1" s="330"/>
      <c r="FQF1" s="330"/>
      <c r="FQG1" s="330"/>
      <c r="FQH1" s="330"/>
      <c r="FQI1" s="330"/>
      <c r="FQJ1" s="330"/>
      <c r="FQK1" s="330"/>
      <c r="FQL1" s="330"/>
      <c r="FQM1" s="330"/>
      <c r="FQN1" s="330"/>
      <c r="FQO1" s="329"/>
      <c r="FQP1" s="330"/>
      <c r="FQQ1" s="330"/>
      <c r="FQR1" s="330"/>
      <c r="FQS1" s="330"/>
      <c r="FQT1" s="330"/>
      <c r="FQU1" s="330"/>
      <c r="FQV1" s="330"/>
      <c r="FQW1" s="330"/>
      <c r="FQX1" s="330"/>
      <c r="FQY1" s="330"/>
      <c r="FQZ1" s="330"/>
      <c r="FRA1" s="330"/>
      <c r="FRB1" s="330"/>
      <c r="FRC1" s="330"/>
      <c r="FRD1" s="330"/>
      <c r="FRE1" s="329"/>
      <c r="FRF1" s="330"/>
      <c r="FRG1" s="330"/>
      <c r="FRH1" s="330"/>
      <c r="FRI1" s="330"/>
      <c r="FRJ1" s="330"/>
      <c r="FRK1" s="330"/>
      <c r="FRL1" s="330"/>
      <c r="FRM1" s="330"/>
      <c r="FRN1" s="330"/>
      <c r="FRO1" s="330"/>
      <c r="FRP1" s="330"/>
      <c r="FRQ1" s="330"/>
      <c r="FRR1" s="330"/>
      <c r="FRS1" s="330"/>
      <c r="FRT1" s="330"/>
      <c r="FRU1" s="329"/>
      <c r="FRV1" s="330"/>
      <c r="FRW1" s="330"/>
      <c r="FRX1" s="330"/>
      <c r="FRY1" s="330"/>
      <c r="FRZ1" s="330"/>
      <c r="FSA1" s="330"/>
      <c r="FSB1" s="330"/>
      <c r="FSC1" s="330"/>
      <c r="FSD1" s="330"/>
      <c r="FSE1" s="330"/>
      <c r="FSF1" s="330"/>
      <c r="FSG1" s="330"/>
      <c r="FSH1" s="330"/>
      <c r="FSI1" s="330"/>
      <c r="FSJ1" s="330"/>
      <c r="FSK1" s="329"/>
      <c r="FSL1" s="330"/>
      <c r="FSM1" s="330"/>
      <c r="FSN1" s="330"/>
      <c r="FSO1" s="330"/>
      <c r="FSP1" s="330"/>
      <c r="FSQ1" s="330"/>
      <c r="FSR1" s="330"/>
      <c r="FSS1" s="330"/>
      <c r="FST1" s="330"/>
      <c r="FSU1" s="330"/>
      <c r="FSV1" s="330"/>
      <c r="FSW1" s="330"/>
      <c r="FSX1" s="330"/>
      <c r="FSY1" s="330"/>
      <c r="FSZ1" s="330"/>
      <c r="FTA1" s="329"/>
      <c r="FTB1" s="330"/>
      <c r="FTC1" s="330"/>
      <c r="FTD1" s="330"/>
      <c r="FTE1" s="330"/>
      <c r="FTF1" s="330"/>
      <c r="FTG1" s="330"/>
      <c r="FTH1" s="330"/>
      <c r="FTI1" s="330"/>
      <c r="FTJ1" s="330"/>
      <c r="FTK1" s="330"/>
      <c r="FTL1" s="330"/>
      <c r="FTM1" s="330"/>
      <c r="FTN1" s="330"/>
      <c r="FTO1" s="330"/>
      <c r="FTP1" s="330"/>
      <c r="FTQ1" s="329"/>
      <c r="FTR1" s="330"/>
      <c r="FTS1" s="330"/>
      <c r="FTT1" s="330"/>
      <c r="FTU1" s="330"/>
      <c r="FTV1" s="330"/>
      <c r="FTW1" s="330"/>
      <c r="FTX1" s="330"/>
      <c r="FTY1" s="330"/>
      <c r="FTZ1" s="330"/>
      <c r="FUA1" s="330"/>
      <c r="FUB1" s="330"/>
      <c r="FUC1" s="330"/>
      <c r="FUD1" s="330"/>
      <c r="FUE1" s="330"/>
      <c r="FUF1" s="330"/>
      <c r="FUG1" s="329"/>
      <c r="FUH1" s="330"/>
      <c r="FUI1" s="330"/>
      <c r="FUJ1" s="330"/>
      <c r="FUK1" s="330"/>
      <c r="FUL1" s="330"/>
      <c r="FUM1" s="330"/>
      <c r="FUN1" s="330"/>
      <c r="FUO1" s="330"/>
      <c r="FUP1" s="330"/>
      <c r="FUQ1" s="330"/>
      <c r="FUR1" s="330"/>
      <c r="FUS1" s="330"/>
      <c r="FUT1" s="330"/>
      <c r="FUU1" s="330"/>
      <c r="FUV1" s="330"/>
      <c r="FUW1" s="329"/>
      <c r="FUX1" s="330"/>
      <c r="FUY1" s="330"/>
      <c r="FUZ1" s="330"/>
      <c r="FVA1" s="330"/>
      <c r="FVB1" s="330"/>
      <c r="FVC1" s="330"/>
      <c r="FVD1" s="330"/>
      <c r="FVE1" s="330"/>
      <c r="FVF1" s="330"/>
      <c r="FVG1" s="330"/>
      <c r="FVH1" s="330"/>
      <c r="FVI1" s="330"/>
      <c r="FVJ1" s="330"/>
      <c r="FVK1" s="330"/>
      <c r="FVL1" s="330"/>
      <c r="FVM1" s="329"/>
      <c r="FVN1" s="330"/>
      <c r="FVO1" s="330"/>
      <c r="FVP1" s="330"/>
      <c r="FVQ1" s="330"/>
      <c r="FVR1" s="330"/>
      <c r="FVS1" s="330"/>
      <c r="FVT1" s="330"/>
      <c r="FVU1" s="330"/>
      <c r="FVV1" s="330"/>
      <c r="FVW1" s="330"/>
      <c r="FVX1" s="330"/>
      <c r="FVY1" s="330"/>
      <c r="FVZ1" s="330"/>
      <c r="FWA1" s="330"/>
      <c r="FWB1" s="330"/>
      <c r="FWC1" s="329"/>
      <c r="FWD1" s="330"/>
      <c r="FWE1" s="330"/>
      <c r="FWF1" s="330"/>
      <c r="FWG1" s="330"/>
      <c r="FWH1" s="330"/>
      <c r="FWI1" s="330"/>
      <c r="FWJ1" s="330"/>
      <c r="FWK1" s="330"/>
      <c r="FWL1" s="330"/>
      <c r="FWM1" s="330"/>
      <c r="FWN1" s="330"/>
      <c r="FWO1" s="330"/>
      <c r="FWP1" s="330"/>
      <c r="FWQ1" s="330"/>
      <c r="FWR1" s="330"/>
      <c r="FWS1" s="329"/>
      <c r="FWT1" s="330"/>
      <c r="FWU1" s="330"/>
      <c r="FWV1" s="330"/>
      <c r="FWW1" s="330"/>
      <c r="FWX1" s="330"/>
      <c r="FWY1" s="330"/>
      <c r="FWZ1" s="330"/>
      <c r="FXA1" s="330"/>
      <c r="FXB1" s="330"/>
      <c r="FXC1" s="330"/>
      <c r="FXD1" s="330"/>
      <c r="FXE1" s="330"/>
      <c r="FXF1" s="330"/>
      <c r="FXG1" s="330"/>
      <c r="FXH1" s="330"/>
      <c r="FXI1" s="329"/>
      <c r="FXJ1" s="330"/>
      <c r="FXK1" s="330"/>
      <c r="FXL1" s="330"/>
      <c r="FXM1" s="330"/>
      <c r="FXN1" s="330"/>
      <c r="FXO1" s="330"/>
      <c r="FXP1" s="330"/>
      <c r="FXQ1" s="330"/>
      <c r="FXR1" s="330"/>
      <c r="FXS1" s="330"/>
      <c r="FXT1" s="330"/>
      <c r="FXU1" s="330"/>
      <c r="FXV1" s="330"/>
      <c r="FXW1" s="330"/>
      <c r="FXX1" s="330"/>
      <c r="FXY1" s="329"/>
      <c r="FXZ1" s="330"/>
      <c r="FYA1" s="330"/>
      <c r="FYB1" s="330"/>
      <c r="FYC1" s="330"/>
      <c r="FYD1" s="330"/>
      <c r="FYE1" s="330"/>
      <c r="FYF1" s="330"/>
      <c r="FYG1" s="330"/>
      <c r="FYH1" s="330"/>
      <c r="FYI1" s="330"/>
      <c r="FYJ1" s="330"/>
      <c r="FYK1" s="330"/>
      <c r="FYL1" s="330"/>
      <c r="FYM1" s="330"/>
      <c r="FYN1" s="330"/>
      <c r="FYO1" s="329"/>
      <c r="FYP1" s="330"/>
      <c r="FYQ1" s="330"/>
      <c r="FYR1" s="330"/>
      <c r="FYS1" s="330"/>
      <c r="FYT1" s="330"/>
      <c r="FYU1" s="330"/>
      <c r="FYV1" s="330"/>
      <c r="FYW1" s="330"/>
      <c r="FYX1" s="330"/>
      <c r="FYY1" s="330"/>
      <c r="FYZ1" s="330"/>
      <c r="FZA1" s="330"/>
      <c r="FZB1" s="330"/>
      <c r="FZC1" s="330"/>
      <c r="FZD1" s="330"/>
      <c r="FZE1" s="329"/>
      <c r="FZF1" s="330"/>
      <c r="FZG1" s="330"/>
      <c r="FZH1" s="330"/>
      <c r="FZI1" s="330"/>
      <c r="FZJ1" s="330"/>
      <c r="FZK1" s="330"/>
      <c r="FZL1" s="330"/>
      <c r="FZM1" s="330"/>
      <c r="FZN1" s="330"/>
      <c r="FZO1" s="330"/>
      <c r="FZP1" s="330"/>
      <c r="FZQ1" s="330"/>
      <c r="FZR1" s="330"/>
      <c r="FZS1" s="330"/>
      <c r="FZT1" s="330"/>
      <c r="FZU1" s="329"/>
      <c r="FZV1" s="330"/>
      <c r="FZW1" s="330"/>
      <c r="FZX1" s="330"/>
      <c r="FZY1" s="330"/>
      <c r="FZZ1" s="330"/>
      <c r="GAA1" s="330"/>
      <c r="GAB1" s="330"/>
      <c r="GAC1" s="330"/>
      <c r="GAD1" s="330"/>
      <c r="GAE1" s="330"/>
      <c r="GAF1" s="330"/>
      <c r="GAG1" s="330"/>
      <c r="GAH1" s="330"/>
      <c r="GAI1" s="330"/>
      <c r="GAJ1" s="330"/>
      <c r="GAK1" s="329"/>
      <c r="GAL1" s="330"/>
      <c r="GAM1" s="330"/>
      <c r="GAN1" s="330"/>
      <c r="GAO1" s="330"/>
      <c r="GAP1" s="330"/>
      <c r="GAQ1" s="330"/>
      <c r="GAR1" s="330"/>
      <c r="GAS1" s="330"/>
      <c r="GAT1" s="330"/>
      <c r="GAU1" s="330"/>
      <c r="GAV1" s="330"/>
      <c r="GAW1" s="330"/>
      <c r="GAX1" s="330"/>
      <c r="GAY1" s="330"/>
      <c r="GAZ1" s="330"/>
      <c r="GBA1" s="329"/>
      <c r="GBB1" s="330"/>
      <c r="GBC1" s="330"/>
      <c r="GBD1" s="330"/>
      <c r="GBE1" s="330"/>
      <c r="GBF1" s="330"/>
      <c r="GBG1" s="330"/>
      <c r="GBH1" s="330"/>
      <c r="GBI1" s="330"/>
      <c r="GBJ1" s="330"/>
      <c r="GBK1" s="330"/>
      <c r="GBL1" s="330"/>
      <c r="GBM1" s="330"/>
      <c r="GBN1" s="330"/>
      <c r="GBO1" s="330"/>
      <c r="GBP1" s="330"/>
      <c r="GBQ1" s="329"/>
      <c r="GBR1" s="330"/>
      <c r="GBS1" s="330"/>
      <c r="GBT1" s="330"/>
      <c r="GBU1" s="330"/>
      <c r="GBV1" s="330"/>
      <c r="GBW1" s="330"/>
      <c r="GBX1" s="330"/>
      <c r="GBY1" s="330"/>
      <c r="GBZ1" s="330"/>
      <c r="GCA1" s="330"/>
      <c r="GCB1" s="330"/>
      <c r="GCC1" s="330"/>
      <c r="GCD1" s="330"/>
      <c r="GCE1" s="330"/>
      <c r="GCF1" s="330"/>
      <c r="GCG1" s="329"/>
      <c r="GCH1" s="330"/>
      <c r="GCI1" s="330"/>
      <c r="GCJ1" s="330"/>
      <c r="GCK1" s="330"/>
      <c r="GCL1" s="330"/>
      <c r="GCM1" s="330"/>
      <c r="GCN1" s="330"/>
      <c r="GCO1" s="330"/>
      <c r="GCP1" s="330"/>
      <c r="GCQ1" s="330"/>
      <c r="GCR1" s="330"/>
      <c r="GCS1" s="330"/>
      <c r="GCT1" s="330"/>
      <c r="GCU1" s="330"/>
      <c r="GCV1" s="330"/>
      <c r="GCW1" s="329"/>
      <c r="GCX1" s="330"/>
      <c r="GCY1" s="330"/>
      <c r="GCZ1" s="330"/>
      <c r="GDA1" s="330"/>
      <c r="GDB1" s="330"/>
      <c r="GDC1" s="330"/>
      <c r="GDD1" s="330"/>
      <c r="GDE1" s="330"/>
      <c r="GDF1" s="330"/>
      <c r="GDG1" s="330"/>
      <c r="GDH1" s="330"/>
      <c r="GDI1" s="330"/>
      <c r="GDJ1" s="330"/>
      <c r="GDK1" s="330"/>
      <c r="GDL1" s="330"/>
      <c r="GDM1" s="329"/>
      <c r="GDN1" s="330"/>
      <c r="GDO1" s="330"/>
      <c r="GDP1" s="330"/>
      <c r="GDQ1" s="330"/>
      <c r="GDR1" s="330"/>
      <c r="GDS1" s="330"/>
      <c r="GDT1" s="330"/>
      <c r="GDU1" s="330"/>
      <c r="GDV1" s="330"/>
      <c r="GDW1" s="330"/>
      <c r="GDX1" s="330"/>
      <c r="GDY1" s="330"/>
      <c r="GDZ1" s="330"/>
      <c r="GEA1" s="330"/>
      <c r="GEB1" s="330"/>
      <c r="GEC1" s="329"/>
      <c r="GED1" s="330"/>
      <c r="GEE1" s="330"/>
      <c r="GEF1" s="330"/>
      <c r="GEG1" s="330"/>
      <c r="GEH1" s="330"/>
      <c r="GEI1" s="330"/>
      <c r="GEJ1" s="330"/>
      <c r="GEK1" s="330"/>
      <c r="GEL1" s="330"/>
      <c r="GEM1" s="330"/>
      <c r="GEN1" s="330"/>
      <c r="GEO1" s="330"/>
      <c r="GEP1" s="330"/>
      <c r="GEQ1" s="330"/>
      <c r="GER1" s="330"/>
      <c r="GES1" s="329"/>
      <c r="GET1" s="330"/>
      <c r="GEU1" s="330"/>
      <c r="GEV1" s="330"/>
      <c r="GEW1" s="330"/>
      <c r="GEX1" s="330"/>
      <c r="GEY1" s="330"/>
      <c r="GEZ1" s="330"/>
      <c r="GFA1" s="330"/>
      <c r="GFB1" s="330"/>
      <c r="GFC1" s="330"/>
      <c r="GFD1" s="330"/>
      <c r="GFE1" s="330"/>
      <c r="GFF1" s="330"/>
      <c r="GFG1" s="330"/>
      <c r="GFH1" s="330"/>
      <c r="GFI1" s="329"/>
      <c r="GFJ1" s="330"/>
      <c r="GFK1" s="330"/>
      <c r="GFL1" s="330"/>
      <c r="GFM1" s="330"/>
      <c r="GFN1" s="330"/>
      <c r="GFO1" s="330"/>
      <c r="GFP1" s="330"/>
      <c r="GFQ1" s="330"/>
      <c r="GFR1" s="330"/>
      <c r="GFS1" s="330"/>
      <c r="GFT1" s="330"/>
      <c r="GFU1" s="330"/>
      <c r="GFV1" s="330"/>
      <c r="GFW1" s="330"/>
      <c r="GFX1" s="330"/>
      <c r="GFY1" s="329"/>
      <c r="GFZ1" s="330"/>
      <c r="GGA1" s="330"/>
      <c r="GGB1" s="330"/>
      <c r="GGC1" s="330"/>
      <c r="GGD1" s="330"/>
      <c r="GGE1" s="330"/>
      <c r="GGF1" s="330"/>
      <c r="GGG1" s="330"/>
      <c r="GGH1" s="330"/>
      <c r="GGI1" s="330"/>
      <c r="GGJ1" s="330"/>
      <c r="GGK1" s="330"/>
      <c r="GGL1" s="330"/>
      <c r="GGM1" s="330"/>
      <c r="GGN1" s="330"/>
      <c r="GGO1" s="329"/>
      <c r="GGP1" s="330"/>
      <c r="GGQ1" s="330"/>
      <c r="GGR1" s="330"/>
      <c r="GGS1" s="330"/>
      <c r="GGT1" s="330"/>
      <c r="GGU1" s="330"/>
      <c r="GGV1" s="330"/>
      <c r="GGW1" s="330"/>
      <c r="GGX1" s="330"/>
      <c r="GGY1" s="330"/>
      <c r="GGZ1" s="330"/>
      <c r="GHA1" s="330"/>
      <c r="GHB1" s="330"/>
      <c r="GHC1" s="330"/>
      <c r="GHD1" s="330"/>
      <c r="GHE1" s="329"/>
      <c r="GHF1" s="330"/>
      <c r="GHG1" s="330"/>
      <c r="GHH1" s="330"/>
      <c r="GHI1" s="330"/>
      <c r="GHJ1" s="330"/>
      <c r="GHK1" s="330"/>
      <c r="GHL1" s="330"/>
      <c r="GHM1" s="330"/>
      <c r="GHN1" s="330"/>
      <c r="GHO1" s="330"/>
      <c r="GHP1" s="330"/>
      <c r="GHQ1" s="330"/>
      <c r="GHR1" s="330"/>
      <c r="GHS1" s="330"/>
      <c r="GHT1" s="330"/>
      <c r="GHU1" s="329"/>
      <c r="GHV1" s="330"/>
      <c r="GHW1" s="330"/>
      <c r="GHX1" s="330"/>
      <c r="GHY1" s="330"/>
      <c r="GHZ1" s="330"/>
      <c r="GIA1" s="330"/>
      <c r="GIB1" s="330"/>
      <c r="GIC1" s="330"/>
      <c r="GID1" s="330"/>
      <c r="GIE1" s="330"/>
      <c r="GIF1" s="330"/>
      <c r="GIG1" s="330"/>
      <c r="GIH1" s="330"/>
      <c r="GII1" s="330"/>
      <c r="GIJ1" s="330"/>
      <c r="GIK1" s="329"/>
      <c r="GIL1" s="330"/>
      <c r="GIM1" s="330"/>
      <c r="GIN1" s="330"/>
      <c r="GIO1" s="330"/>
      <c r="GIP1" s="330"/>
      <c r="GIQ1" s="330"/>
      <c r="GIR1" s="330"/>
      <c r="GIS1" s="330"/>
      <c r="GIT1" s="330"/>
      <c r="GIU1" s="330"/>
      <c r="GIV1" s="330"/>
      <c r="GIW1" s="330"/>
      <c r="GIX1" s="330"/>
      <c r="GIY1" s="330"/>
      <c r="GIZ1" s="330"/>
      <c r="GJA1" s="329"/>
      <c r="GJB1" s="330"/>
      <c r="GJC1" s="330"/>
      <c r="GJD1" s="330"/>
      <c r="GJE1" s="330"/>
      <c r="GJF1" s="330"/>
      <c r="GJG1" s="330"/>
      <c r="GJH1" s="330"/>
      <c r="GJI1" s="330"/>
      <c r="GJJ1" s="330"/>
      <c r="GJK1" s="330"/>
      <c r="GJL1" s="330"/>
      <c r="GJM1" s="330"/>
      <c r="GJN1" s="330"/>
      <c r="GJO1" s="330"/>
      <c r="GJP1" s="330"/>
      <c r="GJQ1" s="329"/>
      <c r="GJR1" s="330"/>
      <c r="GJS1" s="330"/>
      <c r="GJT1" s="330"/>
      <c r="GJU1" s="330"/>
      <c r="GJV1" s="330"/>
      <c r="GJW1" s="330"/>
      <c r="GJX1" s="330"/>
      <c r="GJY1" s="330"/>
      <c r="GJZ1" s="330"/>
      <c r="GKA1" s="330"/>
      <c r="GKB1" s="330"/>
      <c r="GKC1" s="330"/>
      <c r="GKD1" s="330"/>
      <c r="GKE1" s="330"/>
      <c r="GKF1" s="330"/>
      <c r="GKG1" s="329"/>
      <c r="GKH1" s="330"/>
      <c r="GKI1" s="330"/>
      <c r="GKJ1" s="330"/>
      <c r="GKK1" s="330"/>
      <c r="GKL1" s="330"/>
      <c r="GKM1" s="330"/>
      <c r="GKN1" s="330"/>
      <c r="GKO1" s="330"/>
      <c r="GKP1" s="330"/>
      <c r="GKQ1" s="330"/>
      <c r="GKR1" s="330"/>
      <c r="GKS1" s="330"/>
      <c r="GKT1" s="330"/>
      <c r="GKU1" s="330"/>
      <c r="GKV1" s="330"/>
      <c r="GKW1" s="329"/>
      <c r="GKX1" s="330"/>
      <c r="GKY1" s="330"/>
      <c r="GKZ1" s="330"/>
      <c r="GLA1" s="330"/>
      <c r="GLB1" s="330"/>
      <c r="GLC1" s="330"/>
      <c r="GLD1" s="330"/>
      <c r="GLE1" s="330"/>
      <c r="GLF1" s="330"/>
      <c r="GLG1" s="330"/>
      <c r="GLH1" s="330"/>
      <c r="GLI1" s="330"/>
      <c r="GLJ1" s="330"/>
      <c r="GLK1" s="330"/>
      <c r="GLL1" s="330"/>
      <c r="GLM1" s="329"/>
      <c r="GLN1" s="330"/>
      <c r="GLO1" s="330"/>
      <c r="GLP1" s="330"/>
      <c r="GLQ1" s="330"/>
      <c r="GLR1" s="330"/>
      <c r="GLS1" s="330"/>
      <c r="GLT1" s="330"/>
      <c r="GLU1" s="330"/>
      <c r="GLV1" s="330"/>
      <c r="GLW1" s="330"/>
      <c r="GLX1" s="330"/>
      <c r="GLY1" s="330"/>
      <c r="GLZ1" s="330"/>
      <c r="GMA1" s="330"/>
      <c r="GMB1" s="330"/>
      <c r="GMC1" s="329"/>
      <c r="GMD1" s="330"/>
      <c r="GME1" s="330"/>
      <c r="GMF1" s="330"/>
      <c r="GMG1" s="330"/>
      <c r="GMH1" s="330"/>
      <c r="GMI1" s="330"/>
      <c r="GMJ1" s="330"/>
      <c r="GMK1" s="330"/>
      <c r="GML1" s="330"/>
      <c r="GMM1" s="330"/>
      <c r="GMN1" s="330"/>
      <c r="GMO1" s="330"/>
      <c r="GMP1" s="330"/>
      <c r="GMQ1" s="330"/>
      <c r="GMR1" s="330"/>
      <c r="GMS1" s="329"/>
      <c r="GMT1" s="330"/>
      <c r="GMU1" s="330"/>
      <c r="GMV1" s="330"/>
      <c r="GMW1" s="330"/>
      <c r="GMX1" s="330"/>
      <c r="GMY1" s="330"/>
      <c r="GMZ1" s="330"/>
      <c r="GNA1" s="330"/>
      <c r="GNB1" s="330"/>
      <c r="GNC1" s="330"/>
      <c r="GND1" s="330"/>
      <c r="GNE1" s="330"/>
      <c r="GNF1" s="330"/>
      <c r="GNG1" s="330"/>
      <c r="GNH1" s="330"/>
      <c r="GNI1" s="329"/>
      <c r="GNJ1" s="330"/>
      <c r="GNK1" s="330"/>
      <c r="GNL1" s="330"/>
      <c r="GNM1" s="330"/>
      <c r="GNN1" s="330"/>
      <c r="GNO1" s="330"/>
      <c r="GNP1" s="330"/>
      <c r="GNQ1" s="330"/>
      <c r="GNR1" s="330"/>
      <c r="GNS1" s="330"/>
      <c r="GNT1" s="330"/>
      <c r="GNU1" s="330"/>
      <c r="GNV1" s="330"/>
      <c r="GNW1" s="330"/>
      <c r="GNX1" s="330"/>
      <c r="GNY1" s="329"/>
      <c r="GNZ1" s="330"/>
      <c r="GOA1" s="330"/>
      <c r="GOB1" s="330"/>
      <c r="GOC1" s="330"/>
      <c r="GOD1" s="330"/>
      <c r="GOE1" s="330"/>
      <c r="GOF1" s="330"/>
      <c r="GOG1" s="330"/>
      <c r="GOH1" s="330"/>
      <c r="GOI1" s="330"/>
      <c r="GOJ1" s="330"/>
      <c r="GOK1" s="330"/>
      <c r="GOL1" s="330"/>
      <c r="GOM1" s="330"/>
      <c r="GON1" s="330"/>
      <c r="GOO1" s="329"/>
      <c r="GOP1" s="330"/>
      <c r="GOQ1" s="330"/>
      <c r="GOR1" s="330"/>
      <c r="GOS1" s="330"/>
      <c r="GOT1" s="330"/>
      <c r="GOU1" s="330"/>
      <c r="GOV1" s="330"/>
      <c r="GOW1" s="330"/>
      <c r="GOX1" s="330"/>
      <c r="GOY1" s="330"/>
      <c r="GOZ1" s="330"/>
      <c r="GPA1" s="330"/>
      <c r="GPB1" s="330"/>
      <c r="GPC1" s="330"/>
      <c r="GPD1" s="330"/>
      <c r="GPE1" s="329"/>
      <c r="GPF1" s="330"/>
      <c r="GPG1" s="330"/>
      <c r="GPH1" s="330"/>
      <c r="GPI1" s="330"/>
      <c r="GPJ1" s="330"/>
      <c r="GPK1" s="330"/>
      <c r="GPL1" s="330"/>
      <c r="GPM1" s="330"/>
      <c r="GPN1" s="330"/>
      <c r="GPO1" s="330"/>
      <c r="GPP1" s="330"/>
      <c r="GPQ1" s="330"/>
      <c r="GPR1" s="330"/>
      <c r="GPS1" s="330"/>
      <c r="GPT1" s="330"/>
      <c r="GPU1" s="329"/>
      <c r="GPV1" s="330"/>
      <c r="GPW1" s="330"/>
      <c r="GPX1" s="330"/>
      <c r="GPY1" s="330"/>
      <c r="GPZ1" s="330"/>
      <c r="GQA1" s="330"/>
      <c r="GQB1" s="330"/>
      <c r="GQC1" s="330"/>
      <c r="GQD1" s="330"/>
      <c r="GQE1" s="330"/>
      <c r="GQF1" s="330"/>
      <c r="GQG1" s="330"/>
      <c r="GQH1" s="330"/>
      <c r="GQI1" s="330"/>
      <c r="GQJ1" s="330"/>
      <c r="GQK1" s="329"/>
      <c r="GQL1" s="330"/>
      <c r="GQM1" s="330"/>
      <c r="GQN1" s="330"/>
      <c r="GQO1" s="330"/>
      <c r="GQP1" s="330"/>
      <c r="GQQ1" s="330"/>
      <c r="GQR1" s="330"/>
      <c r="GQS1" s="330"/>
      <c r="GQT1" s="330"/>
      <c r="GQU1" s="330"/>
      <c r="GQV1" s="330"/>
      <c r="GQW1" s="330"/>
      <c r="GQX1" s="330"/>
      <c r="GQY1" s="330"/>
      <c r="GQZ1" s="330"/>
      <c r="GRA1" s="329"/>
      <c r="GRB1" s="330"/>
      <c r="GRC1" s="330"/>
      <c r="GRD1" s="330"/>
      <c r="GRE1" s="330"/>
      <c r="GRF1" s="330"/>
      <c r="GRG1" s="330"/>
      <c r="GRH1" s="330"/>
      <c r="GRI1" s="330"/>
      <c r="GRJ1" s="330"/>
      <c r="GRK1" s="330"/>
      <c r="GRL1" s="330"/>
      <c r="GRM1" s="330"/>
      <c r="GRN1" s="330"/>
      <c r="GRO1" s="330"/>
      <c r="GRP1" s="330"/>
      <c r="GRQ1" s="329"/>
      <c r="GRR1" s="330"/>
      <c r="GRS1" s="330"/>
      <c r="GRT1" s="330"/>
      <c r="GRU1" s="330"/>
      <c r="GRV1" s="330"/>
      <c r="GRW1" s="330"/>
      <c r="GRX1" s="330"/>
      <c r="GRY1" s="330"/>
      <c r="GRZ1" s="330"/>
      <c r="GSA1" s="330"/>
      <c r="GSB1" s="330"/>
      <c r="GSC1" s="330"/>
      <c r="GSD1" s="330"/>
      <c r="GSE1" s="330"/>
      <c r="GSF1" s="330"/>
      <c r="GSG1" s="329"/>
      <c r="GSH1" s="330"/>
      <c r="GSI1" s="330"/>
      <c r="GSJ1" s="330"/>
      <c r="GSK1" s="330"/>
      <c r="GSL1" s="330"/>
      <c r="GSM1" s="330"/>
      <c r="GSN1" s="330"/>
      <c r="GSO1" s="330"/>
      <c r="GSP1" s="330"/>
      <c r="GSQ1" s="330"/>
      <c r="GSR1" s="330"/>
      <c r="GSS1" s="330"/>
      <c r="GST1" s="330"/>
      <c r="GSU1" s="330"/>
      <c r="GSV1" s="330"/>
      <c r="GSW1" s="329"/>
      <c r="GSX1" s="330"/>
      <c r="GSY1" s="330"/>
      <c r="GSZ1" s="330"/>
      <c r="GTA1" s="330"/>
      <c r="GTB1" s="330"/>
      <c r="GTC1" s="330"/>
      <c r="GTD1" s="330"/>
      <c r="GTE1" s="330"/>
      <c r="GTF1" s="330"/>
      <c r="GTG1" s="330"/>
      <c r="GTH1" s="330"/>
      <c r="GTI1" s="330"/>
      <c r="GTJ1" s="330"/>
      <c r="GTK1" s="330"/>
      <c r="GTL1" s="330"/>
      <c r="GTM1" s="329"/>
      <c r="GTN1" s="330"/>
      <c r="GTO1" s="330"/>
      <c r="GTP1" s="330"/>
      <c r="GTQ1" s="330"/>
      <c r="GTR1" s="330"/>
      <c r="GTS1" s="330"/>
      <c r="GTT1" s="330"/>
      <c r="GTU1" s="330"/>
      <c r="GTV1" s="330"/>
      <c r="GTW1" s="330"/>
      <c r="GTX1" s="330"/>
      <c r="GTY1" s="330"/>
      <c r="GTZ1" s="330"/>
      <c r="GUA1" s="330"/>
      <c r="GUB1" s="330"/>
      <c r="GUC1" s="329"/>
      <c r="GUD1" s="330"/>
      <c r="GUE1" s="330"/>
      <c r="GUF1" s="330"/>
      <c r="GUG1" s="330"/>
      <c r="GUH1" s="330"/>
      <c r="GUI1" s="330"/>
      <c r="GUJ1" s="330"/>
      <c r="GUK1" s="330"/>
      <c r="GUL1" s="330"/>
      <c r="GUM1" s="330"/>
      <c r="GUN1" s="330"/>
      <c r="GUO1" s="330"/>
      <c r="GUP1" s="330"/>
      <c r="GUQ1" s="330"/>
      <c r="GUR1" s="330"/>
      <c r="GUS1" s="329"/>
      <c r="GUT1" s="330"/>
      <c r="GUU1" s="330"/>
      <c r="GUV1" s="330"/>
      <c r="GUW1" s="330"/>
      <c r="GUX1" s="330"/>
      <c r="GUY1" s="330"/>
      <c r="GUZ1" s="330"/>
      <c r="GVA1" s="330"/>
      <c r="GVB1" s="330"/>
      <c r="GVC1" s="330"/>
      <c r="GVD1" s="330"/>
      <c r="GVE1" s="330"/>
      <c r="GVF1" s="330"/>
      <c r="GVG1" s="330"/>
      <c r="GVH1" s="330"/>
      <c r="GVI1" s="329"/>
      <c r="GVJ1" s="330"/>
      <c r="GVK1" s="330"/>
      <c r="GVL1" s="330"/>
      <c r="GVM1" s="330"/>
      <c r="GVN1" s="330"/>
      <c r="GVO1" s="330"/>
      <c r="GVP1" s="330"/>
      <c r="GVQ1" s="330"/>
      <c r="GVR1" s="330"/>
      <c r="GVS1" s="330"/>
      <c r="GVT1" s="330"/>
      <c r="GVU1" s="330"/>
      <c r="GVV1" s="330"/>
      <c r="GVW1" s="330"/>
      <c r="GVX1" s="330"/>
      <c r="GVY1" s="329"/>
      <c r="GVZ1" s="330"/>
      <c r="GWA1" s="330"/>
      <c r="GWB1" s="330"/>
      <c r="GWC1" s="330"/>
      <c r="GWD1" s="330"/>
      <c r="GWE1" s="330"/>
      <c r="GWF1" s="330"/>
      <c r="GWG1" s="330"/>
      <c r="GWH1" s="330"/>
      <c r="GWI1" s="330"/>
      <c r="GWJ1" s="330"/>
      <c r="GWK1" s="330"/>
      <c r="GWL1" s="330"/>
      <c r="GWM1" s="330"/>
      <c r="GWN1" s="330"/>
      <c r="GWO1" s="329"/>
      <c r="GWP1" s="330"/>
      <c r="GWQ1" s="330"/>
      <c r="GWR1" s="330"/>
      <c r="GWS1" s="330"/>
      <c r="GWT1" s="330"/>
      <c r="GWU1" s="330"/>
      <c r="GWV1" s="330"/>
      <c r="GWW1" s="330"/>
      <c r="GWX1" s="330"/>
      <c r="GWY1" s="330"/>
      <c r="GWZ1" s="330"/>
      <c r="GXA1" s="330"/>
      <c r="GXB1" s="330"/>
      <c r="GXC1" s="330"/>
      <c r="GXD1" s="330"/>
      <c r="GXE1" s="329"/>
      <c r="GXF1" s="330"/>
      <c r="GXG1" s="330"/>
      <c r="GXH1" s="330"/>
      <c r="GXI1" s="330"/>
      <c r="GXJ1" s="330"/>
      <c r="GXK1" s="330"/>
      <c r="GXL1" s="330"/>
      <c r="GXM1" s="330"/>
      <c r="GXN1" s="330"/>
      <c r="GXO1" s="330"/>
      <c r="GXP1" s="330"/>
      <c r="GXQ1" s="330"/>
      <c r="GXR1" s="330"/>
      <c r="GXS1" s="330"/>
      <c r="GXT1" s="330"/>
      <c r="GXU1" s="329"/>
      <c r="GXV1" s="330"/>
      <c r="GXW1" s="330"/>
      <c r="GXX1" s="330"/>
      <c r="GXY1" s="330"/>
      <c r="GXZ1" s="330"/>
      <c r="GYA1" s="330"/>
      <c r="GYB1" s="330"/>
      <c r="GYC1" s="330"/>
      <c r="GYD1" s="330"/>
      <c r="GYE1" s="330"/>
      <c r="GYF1" s="330"/>
      <c r="GYG1" s="330"/>
      <c r="GYH1" s="330"/>
      <c r="GYI1" s="330"/>
      <c r="GYJ1" s="330"/>
      <c r="GYK1" s="329"/>
      <c r="GYL1" s="330"/>
      <c r="GYM1" s="330"/>
      <c r="GYN1" s="330"/>
      <c r="GYO1" s="330"/>
      <c r="GYP1" s="330"/>
      <c r="GYQ1" s="330"/>
      <c r="GYR1" s="330"/>
      <c r="GYS1" s="330"/>
      <c r="GYT1" s="330"/>
      <c r="GYU1" s="330"/>
      <c r="GYV1" s="330"/>
      <c r="GYW1" s="330"/>
      <c r="GYX1" s="330"/>
      <c r="GYY1" s="330"/>
      <c r="GYZ1" s="330"/>
      <c r="GZA1" s="329"/>
      <c r="GZB1" s="330"/>
      <c r="GZC1" s="330"/>
      <c r="GZD1" s="330"/>
      <c r="GZE1" s="330"/>
      <c r="GZF1" s="330"/>
      <c r="GZG1" s="330"/>
      <c r="GZH1" s="330"/>
      <c r="GZI1" s="330"/>
      <c r="GZJ1" s="330"/>
      <c r="GZK1" s="330"/>
      <c r="GZL1" s="330"/>
      <c r="GZM1" s="330"/>
      <c r="GZN1" s="330"/>
      <c r="GZO1" s="330"/>
      <c r="GZP1" s="330"/>
      <c r="GZQ1" s="329"/>
      <c r="GZR1" s="330"/>
      <c r="GZS1" s="330"/>
      <c r="GZT1" s="330"/>
      <c r="GZU1" s="330"/>
      <c r="GZV1" s="330"/>
      <c r="GZW1" s="330"/>
      <c r="GZX1" s="330"/>
      <c r="GZY1" s="330"/>
      <c r="GZZ1" s="330"/>
      <c r="HAA1" s="330"/>
      <c r="HAB1" s="330"/>
      <c r="HAC1" s="330"/>
      <c r="HAD1" s="330"/>
      <c r="HAE1" s="330"/>
      <c r="HAF1" s="330"/>
      <c r="HAG1" s="329"/>
      <c r="HAH1" s="330"/>
      <c r="HAI1" s="330"/>
      <c r="HAJ1" s="330"/>
      <c r="HAK1" s="330"/>
      <c r="HAL1" s="330"/>
      <c r="HAM1" s="330"/>
      <c r="HAN1" s="330"/>
      <c r="HAO1" s="330"/>
      <c r="HAP1" s="330"/>
      <c r="HAQ1" s="330"/>
      <c r="HAR1" s="330"/>
      <c r="HAS1" s="330"/>
      <c r="HAT1" s="330"/>
      <c r="HAU1" s="330"/>
      <c r="HAV1" s="330"/>
      <c r="HAW1" s="329"/>
      <c r="HAX1" s="330"/>
      <c r="HAY1" s="330"/>
      <c r="HAZ1" s="330"/>
      <c r="HBA1" s="330"/>
      <c r="HBB1" s="330"/>
      <c r="HBC1" s="330"/>
      <c r="HBD1" s="330"/>
      <c r="HBE1" s="330"/>
      <c r="HBF1" s="330"/>
      <c r="HBG1" s="330"/>
      <c r="HBH1" s="330"/>
      <c r="HBI1" s="330"/>
      <c r="HBJ1" s="330"/>
      <c r="HBK1" s="330"/>
      <c r="HBL1" s="330"/>
      <c r="HBM1" s="329"/>
      <c r="HBN1" s="330"/>
      <c r="HBO1" s="330"/>
      <c r="HBP1" s="330"/>
      <c r="HBQ1" s="330"/>
      <c r="HBR1" s="330"/>
      <c r="HBS1" s="330"/>
      <c r="HBT1" s="330"/>
      <c r="HBU1" s="330"/>
      <c r="HBV1" s="330"/>
      <c r="HBW1" s="330"/>
      <c r="HBX1" s="330"/>
      <c r="HBY1" s="330"/>
      <c r="HBZ1" s="330"/>
      <c r="HCA1" s="330"/>
      <c r="HCB1" s="330"/>
      <c r="HCC1" s="329"/>
      <c r="HCD1" s="330"/>
      <c r="HCE1" s="330"/>
      <c r="HCF1" s="330"/>
      <c r="HCG1" s="330"/>
      <c r="HCH1" s="330"/>
      <c r="HCI1" s="330"/>
      <c r="HCJ1" s="330"/>
      <c r="HCK1" s="330"/>
      <c r="HCL1" s="330"/>
      <c r="HCM1" s="330"/>
      <c r="HCN1" s="330"/>
      <c r="HCO1" s="330"/>
      <c r="HCP1" s="330"/>
      <c r="HCQ1" s="330"/>
      <c r="HCR1" s="330"/>
      <c r="HCS1" s="329"/>
      <c r="HCT1" s="330"/>
      <c r="HCU1" s="330"/>
      <c r="HCV1" s="330"/>
      <c r="HCW1" s="330"/>
      <c r="HCX1" s="330"/>
      <c r="HCY1" s="330"/>
      <c r="HCZ1" s="330"/>
      <c r="HDA1" s="330"/>
      <c r="HDB1" s="330"/>
      <c r="HDC1" s="330"/>
      <c r="HDD1" s="330"/>
      <c r="HDE1" s="330"/>
      <c r="HDF1" s="330"/>
      <c r="HDG1" s="330"/>
      <c r="HDH1" s="330"/>
      <c r="HDI1" s="329"/>
      <c r="HDJ1" s="330"/>
      <c r="HDK1" s="330"/>
      <c r="HDL1" s="330"/>
      <c r="HDM1" s="330"/>
      <c r="HDN1" s="330"/>
      <c r="HDO1" s="330"/>
      <c r="HDP1" s="330"/>
      <c r="HDQ1" s="330"/>
      <c r="HDR1" s="330"/>
      <c r="HDS1" s="330"/>
      <c r="HDT1" s="330"/>
      <c r="HDU1" s="330"/>
      <c r="HDV1" s="330"/>
      <c r="HDW1" s="330"/>
      <c r="HDX1" s="330"/>
      <c r="HDY1" s="329"/>
      <c r="HDZ1" s="330"/>
      <c r="HEA1" s="330"/>
      <c r="HEB1" s="330"/>
      <c r="HEC1" s="330"/>
      <c r="HED1" s="330"/>
      <c r="HEE1" s="330"/>
      <c r="HEF1" s="330"/>
      <c r="HEG1" s="330"/>
      <c r="HEH1" s="330"/>
      <c r="HEI1" s="330"/>
      <c r="HEJ1" s="330"/>
      <c r="HEK1" s="330"/>
      <c r="HEL1" s="330"/>
      <c r="HEM1" s="330"/>
      <c r="HEN1" s="330"/>
      <c r="HEO1" s="329"/>
      <c r="HEP1" s="330"/>
      <c r="HEQ1" s="330"/>
      <c r="HER1" s="330"/>
      <c r="HES1" s="330"/>
      <c r="HET1" s="330"/>
      <c r="HEU1" s="330"/>
      <c r="HEV1" s="330"/>
      <c r="HEW1" s="330"/>
      <c r="HEX1" s="330"/>
      <c r="HEY1" s="330"/>
      <c r="HEZ1" s="330"/>
      <c r="HFA1" s="330"/>
      <c r="HFB1" s="330"/>
      <c r="HFC1" s="330"/>
      <c r="HFD1" s="330"/>
      <c r="HFE1" s="329"/>
      <c r="HFF1" s="330"/>
      <c r="HFG1" s="330"/>
      <c r="HFH1" s="330"/>
      <c r="HFI1" s="330"/>
      <c r="HFJ1" s="330"/>
      <c r="HFK1" s="330"/>
      <c r="HFL1" s="330"/>
      <c r="HFM1" s="330"/>
      <c r="HFN1" s="330"/>
      <c r="HFO1" s="330"/>
      <c r="HFP1" s="330"/>
      <c r="HFQ1" s="330"/>
      <c r="HFR1" s="330"/>
      <c r="HFS1" s="330"/>
      <c r="HFT1" s="330"/>
      <c r="HFU1" s="329"/>
      <c r="HFV1" s="330"/>
      <c r="HFW1" s="330"/>
      <c r="HFX1" s="330"/>
      <c r="HFY1" s="330"/>
      <c r="HFZ1" s="330"/>
      <c r="HGA1" s="330"/>
      <c r="HGB1" s="330"/>
      <c r="HGC1" s="330"/>
      <c r="HGD1" s="330"/>
      <c r="HGE1" s="330"/>
      <c r="HGF1" s="330"/>
      <c r="HGG1" s="330"/>
      <c r="HGH1" s="330"/>
      <c r="HGI1" s="330"/>
      <c r="HGJ1" s="330"/>
      <c r="HGK1" s="329"/>
      <c r="HGL1" s="330"/>
      <c r="HGM1" s="330"/>
      <c r="HGN1" s="330"/>
      <c r="HGO1" s="330"/>
      <c r="HGP1" s="330"/>
      <c r="HGQ1" s="330"/>
      <c r="HGR1" s="330"/>
      <c r="HGS1" s="330"/>
      <c r="HGT1" s="330"/>
      <c r="HGU1" s="330"/>
      <c r="HGV1" s="330"/>
      <c r="HGW1" s="330"/>
      <c r="HGX1" s="330"/>
      <c r="HGY1" s="330"/>
      <c r="HGZ1" s="330"/>
      <c r="HHA1" s="329"/>
      <c r="HHB1" s="330"/>
      <c r="HHC1" s="330"/>
      <c r="HHD1" s="330"/>
      <c r="HHE1" s="330"/>
      <c r="HHF1" s="330"/>
      <c r="HHG1" s="330"/>
      <c r="HHH1" s="330"/>
      <c r="HHI1" s="330"/>
      <c r="HHJ1" s="330"/>
      <c r="HHK1" s="330"/>
      <c r="HHL1" s="330"/>
      <c r="HHM1" s="330"/>
      <c r="HHN1" s="330"/>
      <c r="HHO1" s="330"/>
      <c r="HHP1" s="330"/>
      <c r="HHQ1" s="329"/>
      <c r="HHR1" s="330"/>
      <c r="HHS1" s="330"/>
      <c r="HHT1" s="330"/>
      <c r="HHU1" s="330"/>
      <c r="HHV1" s="330"/>
      <c r="HHW1" s="330"/>
      <c r="HHX1" s="330"/>
      <c r="HHY1" s="330"/>
      <c r="HHZ1" s="330"/>
      <c r="HIA1" s="330"/>
      <c r="HIB1" s="330"/>
      <c r="HIC1" s="330"/>
      <c r="HID1" s="330"/>
      <c r="HIE1" s="330"/>
      <c r="HIF1" s="330"/>
      <c r="HIG1" s="329"/>
      <c r="HIH1" s="330"/>
      <c r="HII1" s="330"/>
      <c r="HIJ1" s="330"/>
      <c r="HIK1" s="330"/>
      <c r="HIL1" s="330"/>
      <c r="HIM1" s="330"/>
      <c r="HIN1" s="330"/>
      <c r="HIO1" s="330"/>
      <c r="HIP1" s="330"/>
      <c r="HIQ1" s="330"/>
      <c r="HIR1" s="330"/>
      <c r="HIS1" s="330"/>
      <c r="HIT1" s="330"/>
      <c r="HIU1" s="330"/>
      <c r="HIV1" s="330"/>
      <c r="HIW1" s="329"/>
      <c r="HIX1" s="330"/>
      <c r="HIY1" s="330"/>
      <c r="HIZ1" s="330"/>
      <c r="HJA1" s="330"/>
      <c r="HJB1" s="330"/>
      <c r="HJC1" s="330"/>
      <c r="HJD1" s="330"/>
      <c r="HJE1" s="330"/>
      <c r="HJF1" s="330"/>
      <c r="HJG1" s="330"/>
      <c r="HJH1" s="330"/>
      <c r="HJI1" s="330"/>
      <c r="HJJ1" s="330"/>
      <c r="HJK1" s="330"/>
      <c r="HJL1" s="330"/>
      <c r="HJM1" s="329"/>
      <c r="HJN1" s="330"/>
      <c r="HJO1" s="330"/>
      <c r="HJP1" s="330"/>
      <c r="HJQ1" s="330"/>
      <c r="HJR1" s="330"/>
      <c r="HJS1" s="330"/>
      <c r="HJT1" s="330"/>
      <c r="HJU1" s="330"/>
      <c r="HJV1" s="330"/>
      <c r="HJW1" s="330"/>
      <c r="HJX1" s="330"/>
      <c r="HJY1" s="330"/>
      <c r="HJZ1" s="330"/>
      <c r="HKA1" s="330"/>
      <c r="HKB1" s="330"/>
      <c r="HKC1" s="329"/>
      <c r="HKD1" s="330"/>
      <c r="HKE1" s="330"/>
      <c r="HKF1" s="330"/>
      <c r="HKG1" s="330"/>
      <c r="HKH1" s="330"/>
      <c r="HKI1" s="330"/>
      <c r="HKJ1" s="330"/>
      <c r="HKK1" s="330"/>
      <c r="HKL1" s="330"/>
      <c r="HKM1" s="330"/>
      <c r="HKN1" s="330"/>
      <c r="HKO1" s="330"/>
      <c r="HKP1" s="330"/>
      <c r="HKQ1" s="330"/>
      <c r="HKR1" s="330"/>
      <c r="HKS1" s="329"/>
      <c r="HKT1" s="330"/>
      <c r="HKU1" s="330"/>
      <c r="HKV1" s="330"/>
      <c r="HKW1" s="330"/>
      <c r="HKX1" s="330"/>
      <c r="HKY1" s="330"/>
      <c r="HKZ1" s="330"/>
      <c r="HLA1" s="330"/>
      <c r="HLB1" s="330"/>
      <c r="HLC1" s="330"/>
      <c r="HLD1" s="330"/>
      <c r="HLE1" s="330"/>
      <c r="HLF1" s="330"/>
      <c r="HLG1" s="330"/>
      <c r="HLH1" s="330"/>
      <c r="HLI1" s="329"/>
      <c r="HLJ1" s="330"/>
      <c r="HLK1" s="330"/>
      <c r="HLL1" s="330"/>
      <c r="HLM1" s="330"/>
      <c r="HLN1" s="330"/>
      <c r="HLO1" s="330"/>
      <c r="HLP1" s="330"/>
      <c r="HLQ1" s="330"/>
      <c r="HLR1" s="330"/>
      <c r="HLS1" s="330"/>
      <c r="HLT1" s="330"/>
      <c r="HLU1" s="330"/>
      <c r="HLV1" s="330"/>
      <c r="HLW1" s="330"/>
      <c r="HLX1" s="330"/>
      <c r="HLY1" s="329"/>
      <c r="HLZ1" s="330"/>
      <c r="HMA1" s="330"/>
      <c r="HMB1" s="330"/>
      <c r="HMC1" s="330"/>
      <c r="HMD1" s="330"/>
      <c r="HME1" s="330"/>
      <c r="HMF1" s="330"/>
      <c r="HMG1" s="330"/>
      <c r="HMH1" s="330"/>
      <c r="HMI1" s="330"/>
      <c r="HMJ1" s="330"/>
      <c r="HMK1" s="330"/>
      <c r="HML1" s="330"/>
      <c r="HMM1" s="330"/>
      <c r="HMN1" s="330"/>
      <c r="HMO1" s="329"/>
      <c r="HMP1" s="330"/>
      <c r="HMQ1" s="330"/>
      <c r="HMR1" s="330"/>
      <c r="HMS1" s="330"/>
      <c r="HMT1" s="330"/>
      <c r="HMU1" s="330"/>
      <c r="HMV1" s="330"/>
      <c r="HMW1" s="330"/>
      <c r="HMX1" s="330"/>
      <c r="HMY1" s="330"/>
      <c r="HMZ1" s="330"/>
      <c r="HNA1" s="330"/>
      <c r="HNB1" s="330"/>
      <c r="HNC1" s="330"/>
      <c r="HND1" s="330"/>
      <c r="HNE1" s="329"/>
      <c r="HNF1" s="330"/>
      <c r="HNG1" s="330"/>
      <c r="HNH1" s="330"/>
      <c r="HNI1" s="330"/>
      <c r="HNJ1" s="330"/>
      <c r="HNK1" s="330"/>
      <c r="HNL1" s="330"/>
      <c r="HNM1" s="330"/>
      <c r="HNN1" s="330"/>
      <c r="HNO1" s="330"/>
      <c r="HNP1" s="330"/>
      <c r="HNQ1" s="330"/>
      <c r="HNR1" s="330"/>
      <c r="HNS1" s="330"/>
      <c r="HNT1" s="330"/>
      <c r="HNU1" s="329"/>
      <c r="HNV1" s="330"/>
      <c r="HNW1" s="330"/>
      <c r="HNX1" s="330"/>
      <c r="HNY1" s="330"/>
      <c r="HNZ1" s="330"/>
      <c r="HOA1" s="330"/>
      <c r="HOB1" s="330"/>
      <c r="HOC1" s="330"/>
      <c r="HOD1" s="330"/>
      <c r="HOE1" s="330"/>
      <c r="HOF1" s="330"/>
      <c r="HOG1" s="330"/>
      <c r="HOH1" s="330"/>
      <c r="HOI1" s="330"/>
      <c r="HOJ1" s="330"/>
      <c r="HOK1" s="329"/>
      <c r="HOL1" s="330"/>
      <c r="HOM1" s="330"/>
      <c r="HON1" s="330"/>
      <c r="HOO1" s="330"/>
      <c r="HOP1" s="330"/>
      <c r="HOQ1" s="330"/>
      <c r="HOR1" s="330"/>
      <c r="HOS1" s="330"/>
      <c r="HOT1" s="330"/>
      <c r="HOU1" s="330"/>
      <c r="HOV1" s="330"/>
      <c r="HOW1" s="330"/>
      <c r="HOX1" s="330"/>
      <c r="HOY1" s="330"/>
      <c r="HOZ1" s="330"/>
      <c r="HPA1" s="329"/>
      <c r="HPB1" s="330"/>
      <c r="HPC1" s="330"/>
      <c r="HPD1" s="330"/>
      <c r="HPE1" s="330"/>
      <c r="HPF1" s="330"/>
      <c r="HPG1" s="330"/>
      <c r="HPH1" s="330"/>
      <c r="HPI1" s="330"/>
      <c r="HPJ1" s="330"/>
      <c r="HPK1" s="330"/>
      <c r="HPL1" s="330"/>
      <c r="HPM1" s="330"/>
      <c r="HPN1" s="330"/>
      <c r="HPO1" s="330"/>
      <c r="HPP1" s="330"/>
      <c r="HPQ1" s="329"/>
      <c r="HPR1" s="330"/>
      <c r="HPS1" s="330"/>
      <c r="HPT1" s="330"/>
      <c r="HPU1" s="330"/>
      <c r="HPV1" s="330"/>
      <c r="HPW1" s="330"/>
      <c r="HPX1" s="330"/>
      <c r="HPY1" s="330"/>
      <c r="HPZ1" s="330"/>
      <c r="HQA1" s="330"/>
      <c r="HQB1" s="330"/>
      <c r="HQC1" s="330"/>
      <c r="HQD1" s="330"/>
      <c r="HQE1" s="330"/>
      <c r="HQF1" s="330"/>
      <c r="HQG1" s="329"/>
      <c r="HQH1" s="330"/>
      <c r="HQI1" s="330"/>
      <c r="HQJ1" s="330"/>
      <c r="HQK1" s="330"/>
      <c r="HQL1" s="330"/>
      <c r="HQM1" s="330"/>
      <c r="HQN1" s="330"/>
      <c r="HQO1" s="330"/>
      <c r="HQP1" s="330"/>
      <c r="HQQ1" s="330"/>
      <c r="HQR1" s="330"/>
      <c r="HQS1" s="330"/>
      <c r="HQT1" s="330"/>
      <c r="HQU1" s="330"/>
      <c r="HQV1" s="330"/>
      <c r="HQW1" s="329"/>
      <c r="HQX1" s="330"/>
      <c r="HQY1" s="330"/>
      <c r="HQZ1" s="330"/>
      <c r="HRA1" s="330"/>
      <c r="HRB1" s="330"/>
      <c r="HRC1" s="330"/>
      <c r="HRD1" s="330"/>
      <c r="HRE1" s="330"/>
      <c r="HRF1" s="330"/>
      <c r="HRG1" s="330"/>
      <c r="HRH1" s="330"/>
      <c r="HRI1" s="330"/>
      <c r="HRJ1" s="330"/>
      <c r="HRK1" s="330"/>
      <c r="HRL1" s="330"/>
      <c r="HRM1" s="329"/>
      <c r="HRN1" s="330"/>
      <c r="HRO1" s="330"/>
      <c r="HRP1" s="330"/>
      <c r="HRQ1" s="330"/>
      <c r="HRR1" s="330"/>
      <c r="HRS1" s="330"/>
      <c r="HRT1" s="330"/>
      <c r="HRU1" s="330"/>
      <c r="HRV1" s="330"/>
      <c r="HRW1" s="330"/>
      <c r="HRX1" s="330"/>
      <c r="HRY1" s="330"/>
      <c r="HRZ1" s="330"/>
      <c r="HSA1" s="330"/>
      <c r="HSB1" s="330"/>
      <c r="HSC1" s="329"/>
      <c r="HSD1" s="330"/>
      <c r="HSE1" s="330"/>
      <c r="HSF1" s="330"/>
      <c r="HSG1" s="330"/>
      <c r="HSH1" s="330"/>
      <c r="HSI1" s="330"/>
      <c r="HSJ1" s="330"/>
      <c r="HSK1" s="330"/>
      <c r="HSL1" s="330"/>
      <c r="HSM1" s="330"/>
      <c r="HSN1" s="330"/>
      <c r="HSO1" s="330"/>
      <c r="HSP1" s="330"/>
      <c r="HSQ1" s="330"/>
      <c r="HSR1" s="330"/>
      <c r="HSS1" s="329"/>
      <c r="HST1" s="330"/>
      <c r="HSU1" s="330"/>
      <c r="HSV1" s="330"/>
      <c r="HSW1" s="330"/>
      <c r="HSX1" s="330"/>
      <c r="HSY1" s="330"/>
      <c r="HSZ1" s="330"/>
      <c r="HTA1" s="330"/>
      <c r="HTB1" s="330"/>
      <c r="HTC1" s="330"/>
      <c r="HTD1" s="330"/>
      <c r="HTE1" s="330"/>
      <c r="HTF1" s="330"/>
      <c r="HTG1" s="330"/>
      <c r="HTH1" s="330"/>
      <c r="HTI1" s="329"/>
      <c r="HTJ1" s="330"/>
      <c r="HTK1" s="330"/>
      <c r="HTL1" s="330"/>
      <c r="HTM1" s="330"/>
      <c r="HTN1" s="330"/>
      <c r="HTO1" s="330"/>
      <c r="HTP1" s="330"/>
      <c r="HTQ1" s="330"/>
      <c r="HTR1" s="330"/>
      <c r="HTS1" s="330"/>
      <c r="HTT1" s="330"/>
      <c r="HTU1" s="330"/>
      <c r="HTV1" s="330"/>
      <c r="HTW1" s="330"/>
      <c r="HTX1" s="330"/>
      <c r="HTY1" s="329"/>
      <c r="HTZ1" s="330"/>
      <c r="HUA1" s="330"/>
      <c r="HUB1" s="330"/>
      <c r="HUC1" s="330"/>
      <c r="HUD1" s="330"/>
      <c r="HUE1" s="330"/>
      <c r="HUF1" s="330"/>
      <c r="HUG1" s="330"/>
      <c r="HUH1" s="330"/>
      <c r="HUI1" s="330"/>
      <c r="HUJ1" s="330"/>
      <c r="HUK1" s="330"/>
      <c r="HUL1" s="330"/>
      <c r="HUM1" s="330"/>
      <c r="HUN1" s="330"/>
      <c r="HUO1" s="329"/>
      <c r="HUP1" s="330"/>
      <c r="HUQ1" s="330"/>
      <c r="HUR1" s="330"/>
      <c r="HUS1" s="330"/>
      <c r="HUT1" s="330"/>
      <c r="HUU1" s="330"/>
      <c r="HUV1" s="330"/>
      <c r="HUW1" s="330"/>
      <c r="HUX1" s="330"/>
      <c r="HUY1" s="330"/>
      <c r="HUZ1" s="330"/>
      <c r="HVA1" s="330"/>
      <c r="HVB1" s="330"/>
      <c r="HVC1" s="330"/>
      <c r="HVD1" s="330"/>
      <c r="HVE1" s="329"/>
      <c r="HVF1" s="330"/>
      <c r="HVG1" s="330"/>
      <c r="HVH1" s="330"/>
      <c r="HVI1" s="330"/>
      <c r="HVJ1" s="330"/>
      <c r="HVK1" s="330"/>
      <c r="HVL1" s="330"/>
      <c r="HVM1" s="330"/>
      <c r="HVN1" s="330"/>
      <c r="HVO1" s="330"/>
      <c r="HVP1" s="330"/>
      <c r="HVQ1" s="330"/>
      <c r="HVR1" s="330"/>
      <c r="HVS1" s="330"/>
      <c r="HVT1" s="330"/>
      <c r="HVU1" s="329"/>
      <c r="HVV1" s="330"/>
      <c r="HVW1" s="330"/>
      <c r="HVX1" s="330"/>
      <c r="HVY1" s="330"/>
      <c r="HVZ1" s="330"/>
      <c r="HWA1" s="330"/>
      <c r="HWB1" s="330"/>
      <c r="HWC1" s="330"/>
      <c r="HWD1" s="330"/>
      <c r="HWE1" s="330"/>
      <c r="HWF1" s="330"/>
      <c r="HWG1" s="330"/>
      <c r="HWH1" s="330"/>
      <c r="HWI1" s="330"/>
      <c r="HWJ1" s="330"/>
      <c r="HWK1" s="329"/>
      <c r="HWL1" s="330"/>
      <c r="HWM1" s="330"/>
      <c r="HWN1" s="330"/>
      <c r="HWO1" s="330"/>
      <c r="HWP1" s="330"/>
      <c r="HWQ1" s="330"/>
      <c r="HWR1" s="330"/>
      <c r="HWS1" s="330"/>
      <c r="HWT1" s="330"/>
      <c r="HWU1" s="330"/>
      <c r="HWV1" s="330"/>
      <c r="HWW1" s="330"/>
      <c r="HWX1" s="330"/>
      <c r="HWY1" s="330"/>
      <c r="HWZ1" s="330"/>
      <c r="HXA1" s="329"/>
      <c r="HXB1" s="330"/>
      <c r="HXC1" s="330"/>
      <c r="HXD1" s="330"/>
      <c r="HXE1" s="330"/>
      <c r="HXF1" s="330"/>
      <c r="HXG1" s="330"/>
      <c r="HXH1" s="330"/>
      <c r="HXI1" s="330"/>
      <c r="HXJ1" s="330"/>
      <c r="HXK1" s="330"/>
      <c r="HXL1" s="330"/>
      <c r="HXM1" s="330"/>
      <c r="HXN1" s="330"/>
      <c r="HXO1" s="330"/>
      <c r="HXP1" s="330"/>
      <c r="HXQ1" s="329"/>
      <c r="HXR1" s="330"/>
      <c r="HXS1" s="330"/>
      <c r="HXT1" s="330"/>
      <c r="HXU1" s="330"/>
      <c r="HXV1" s="330"/>
      <c r="HXW1" s="330"/>
      <c r="HXX1" s="330"/>
      <c r="HXY1" s="330"/>
      <c r="HXZ1" s="330"/>
      <c r="HYA1" s="330"/>
      <c r="HYB1" s="330"/>
      <c r="HYC1" s="330"/>
      <c r="HYD1" s="330"/>
      <c r="HYE1" s="330"/>
      <c r="HYF1" s="330"/>
      <c r="HYG1" s="329"/>
      <c r="HYH1" s="330"/>
      <c r="HYI1" s="330"/>
      <c r="HYJ1" s="330"/>
      <c r="HYK1" s="330"/>
      <c r="HYL1" s="330"/>
      <c r="HYM1" s="330"/>
      <c r="HYN1" s="330"/>
      <c r="HYO1" s="330"/>
      <c r="HYP1" s="330"/>
      <c r="HYQ1" s="330"/>
      <c r="HYR1" s="330"/>
      <c r="HYS1" s="330"/>
      <c r="HYT1" s="330"/>
      <c r="HYU1" s="330"/>
      <c r="HYV1" s="330"/>
      <c r="HYW1" s="329"/>
      <c r="HYX1" s="330"/>
      <c r="HYY1" s="330"/>
      <c r="HYZ1" s="330"/>
      <c r="HZA1" s="330"/>
      <c r="HZB1" s="330"/>
      <c r="HZC1" s="330"/>
      <c r="HZD1" s="330"/>
      <c r="HZE1" s="330"/>
      <c r="HZF1" s="330"/>
      <c r="HZG1" s="330"/>
      <c r="HZH1" s="330"/>
      <c r="HZI1" s="330"/>
      <c r="HZJ1" s="330"/>
      <c r="HZK1" s="330"/>
      <c r="HZL1" s="330"/>
      <c r="HZM1" s="329"/>
      <c r="HZN1" s="330"/>
      <c r="HZO1" s="330"/>
      <c r="HZP1" s="330"/>
      <c r="HZQ1" s="330"/>
      <c r="HZR1" s="330"/>
      <c r="HZS1" s="330"/>
      <c r="HZT1" s="330"/>
      <c r="HZU1" s="330"/>
      <c r="HZV1" s="330"/>
      <c r="HZW1" s="330"/>
      <c r="HZX1" s="330"/>
      <c r="HZY1" s="330"/>
      <c r="HZZ1" s="330"/>
      <c r="IAA1" s="330"/>
      <c r="IAB1" s="330"/>
      <c r="IAC1" s="329"/>
      <c r="IAD1" s="330"/>
      <c r="IAE1" s="330"/>
      <c r="IAF1" s="330"/>
      <c r="IAG1" s="330"/>
      <c r="IAH1" s="330"/>
      <c r="IAI1" s="330"/>
      <c r="IAJ1" s="330"/>
      <c r="IAK1" s="330"/>
      <c r="IAL1" s="330"/>
      <c r="IAM1" s="330"/>
      <c r="IAN1" s="330"/>
      <c r="IAO1" s="330"/>
      <c r="IAP1" s="330"/>
      <c r="IAQ1" s="330"/>
      <c r="IAR1" s="330"/>
      <c r="IAS1" s="329"/>
      <c r="IAT1" s="330"/>
      <c r="IAU1" s="330"/>
      <c r="IAV1" s="330"/>
      <c r="IAW1" s="330"/>
      <c r="IAX1" s="330"/>
      <c r="IAY1" s="330"/>
      <c r="IAZ1" s="330"/>
      <c r="IBA1" s="330"/>
      <c r="IBB1" s="330"/>
      <c r="IBC1" s="330"/>
      <c r="IBD1" s="330"/>
      <c r="IBE1" s="330"/>
      <c r="IBF1" s="330"/>
      <c r="IBG1" s="330"/>
      <c r="IBH1" s="330"/>
      <c r="IBI1" s="329"/>
      <c r="IBJ1" s="330"/>
      <c r="IBK1" s="330"/>
      <c r="IBL1" s="330"/>
      <c r="IBM1" s="330"/>
      <c r="IBN1" s="330"/>
      <c r="IBO1" s="330"/>
      <c r="IBP1" s="330"/>
      <c r="IBQ1" s="330"/>
      <c r="IBR1" s="330"/>
      <c r="IBS1" s="330"/>
      <c r="IBT1" s="330"/>
      <c r="IBU1" s="330"/>
      <c r="IBV1" s="330"/>
      <c r="IBW1" s="330"/>
      <c r="IBX1" s="330"/>
      <c r="IBY1" s="329"/>
      <c r="IBZ1" s="330"/>
      <c r="ICA1" s="330"/>
      <c r="ICB1" s="330"/>
      <c r="ICC1" s="330"/>
      <c r="ICD1" s="330"/>
      <c r="ICE1" s="330"/>
      <c r="ICF1" s="330"/>
      <c r="ICG1" s="330"/>
      <c r="ICH1" s="330"/>
      <c r="ICI1" s="330"/>
      <c r="ICJ1" s="330"/>
      <c r="ICK1" s="330"/>
      <c r="ICL1" s="330"/>
      <c r="ICM1" s="330"/>
      <c r="ICN1" s="330"/>
      <c r="ICO1" s="329"/>
      <c r="ICP1" s="330"/>
      <c r="ICQ1" s="330"/>
      <c r="ICR1" s="330"/>
      <c r="ICS1" s="330"/>
      <c r="ICT1" s="330"/>
      <c r="ICU1" s="330"/>
      <c r="ICV1" s="330"/>
      <c r="ICW1" s="330"/>
      <c r="ICX1" s="330"/>
      <c r="ICY1" s="330"/>
      <c r="ICZ1" s="330"/>
      <c r="IDA1" s="330"/>
      <c r="IDB1" s="330"/>
      <c r="IDC1" s="330"/>
      <c r="IDD1" s="330"/>
      <c r="IDE1" s="329"/>
      <c r="IDF1" s="330"/>
      <c r="IDG1" s="330"/>
      <c r="IDH1" s="330"/>
      <c r="IDI1" s="330"/>
      <c r="IDJ1" s="330"/>
      <c r="IDK1" s="330"/>
      <c r="IDL1" s="330"/>
      <c r="IDM1" s="330"/>
      <c r="IDN1" s="330"/>
      <c r="IDO1" s="330"/>
      <c r="IDP1" s="330"/>
      <c r="IDQ1" s="330"/>
      <c r="IDR1" s="330"/>
      <c r="IDS1" s="330"/>
      <c r="IDT1" s="330"/>
      <c r="IDU1" s="329"/>
      <c r="IDV1" s="330"/>
      <c r="IDW1" s="330"/>
      <c r="IDX1" s="330"/>
      <c r="IDY1" s="330"/>
      <c r="IDZ1" s="330"/>
      <c r="IEA1" s="330"/>
      <c r="IEB1" s="330"/>
      <c r="IEC1" s="330"/>
      <c r="IED1" s="330"/>
      <c r="IEE1" s="330"/>
      <c r="IEF1" s="330"/>
      <c r="IEG1" s="330"/>
      <c r="IEH1" s="330"/>
      <c r="IEI1" s="330"/>
      <c r="IEJ1" s="330"/>
      <c r="IEK1" s="329"/>
      <c r="IEL1" s="330"/>
      <c r="IEM1" s="330"/>
      <c r="IEN1" s="330"/>
      <c r="IEO1" s="330"/>
      <c r="IEP1" s="330"/>
      <c r="IEQ1" s="330"/>
      <c r="IER1" s="330"/>
      <c r="IES1" s="330"/>
      <c r="IET1" s="330"/>
      <c r="IEU1" s="330"/>
      <c r="IEV1" s="330"/>
      <c r="IEW1" s="330"/>
      <c r="IEX1" s="330"/>
      <c r="IEY1" s="330"/>
      <c r="IEZ1" s="330"/>
      <c r="IFA1" s="329"/>
      <c r="IFB1" s="330"/>
      <c r="IFC1" s="330"/>
      <c r="IFD1" s="330"/>
      <c r="IFE1" s="330"/>
      <c r="IFF1" s="330"/>
      <c r="IFG1" s="330"/>
      <c r="IFH1" s="330"/>
      <c r="IFI1" s="330"/>
      <c r="IFJ1" s="330"/>
      <c r="IFK1" s="330"/>
      <c r="IFL1" s="330"/>
      <c r="IFM1" s="330"/>
      <c r="IFN1" s="330"/>
      <c r="IFO1" s="330"/>
      <c r="IFP1" s="330"/>
      <c r="IFQ1" s="329"/>
      <c r="IFR1" s="330"/>
      <c r="IFS1" s="330"/>
      <c r="IFT1" s="330"/>
      <c r="IFU1" s="330"/>
      <c r="IFV1" s="330"/>
      <c r="IFW1" s="330"/>
      <c r="IFX1" s="330"/>
      <c r="IFY1" s="330"/>
      <c r="IFZ1" s="330"/>
      <c r="IGA1" s="330"/>
      <c r="IGB1" s="330"/>
      <c r="IGC1" s="330"/>
      <c r="IGD1" s="330"/>
      <c r="IGE1" s="330"/>
      <c r="IGF1" s="330"/>
      <c r="IGG1" s="329"/>
      <c r="IGH1" s="330"/>
      <c r="IGI1" s="330"/>
      <c r="IGJ1" s="330"/>
      <c r="IGK1" s="330"/>
      <c r="IGL1" s="330"/>
      <c r="IGM1" s="330"/>
      <c r="IGN1" s="330"/>
      <c r="IGO1" s="330"/>
      <c r="IGP1" s="330"/>
      <c r="IGQ1" s="330"/>
      <c r="IGR1" s="330"/>
      <c r="IGS1" s="330"/>
      <c r="IGT1" s="330"/>
      <c r="IGU1" s="330"/>
      <c r="IGV1" s="330"/>
      <c r="IGW1" s="329"/>
      <c r="IGX1" s="330"/>
      <c r="IGY1" s="330"/>
      <c r="IGZ1" s="330"/>
      <c r="IHA1" s="330"/>
      <c r="IHB1" s="330"/>
      <c r="IHC1" s="330"/>
      <c r="IHD1" s="330"/>
      <c r="IHE1" s="330"/>
      <c r="IHF1" s="330"/>
      <c r="IHG1" s="330"/>
      <c r="IHH1" s="330"/>
      <c r="IHI1" s="330"/>
      <c r="IHJ1" s="330"/>
      <c r="IHK1" s="330"/>
      <c r="IHL1" s="330"/>
      <c r="IHM1" s="329"/>
      <c r="IHN1" s="330"/>
      <c r="IHO1" s="330"/>
      <c r="IHP1" s="330"/>
      <c r="IHQ1" s="330"/>
      <c r="IHR1" s="330"/>
      <c r="IHS1" s="330"/>
      <c r="IHT1" s="330"/>
      <c r="IHU1" s="330"/>
      <c r="IHV1" s="330"/>
      <c r="IHW1" s="330"/>
      <c r="IHX1" s="330"/>
      <c r="IHY1" s="330"/>
      <c r="IHZ1" s="330"/>
      <c r="IIA1" s="330"/>
      <c r="IIB1" s="330"/>
      <c r="IIC1" s="329"/>
      <c r="IID1" s="330"/>
      <c r="IIE1" s="330"/>
      <c r="IIF1" s="330"/>
      <c r="IIG1" s="330"/>
      <c r="IIH1" s="330"/>
      <c r="III1" s="330"/>
      <c r="IIJ1" s="330"/>
      <c r="IIK1" s="330"/>
      <c r="IIL1" s="330"/>
      <c r="IIM1" s="330"/>
      <c r="IIN1" s="330"/>
      <c r="IIO1" s="330"/>
      <c r="IIP1" s="330"/>
      <c r="IIQ1" s="330"/>
      <c r="IIR1" s="330"/>
      <c r="IIS1" s="329"/>
      <c r="IIT1" s="330"/>
      <c r="IIU1" s="330"/>
      <c r="IIV1" s="330"/>
      <c r="IIW1" s="330"/>
      <c r="IIX1" s="330"/>
      <c r="IIY1" s="330"/>
      <c r="IIZ1" s="330"/>
      <c r="IJA1" s="330"/>
      <c r="IJB1" s="330"/>
      <c r="IJC1" s="330"/>
      <c r="IJD1" s="330"/>
      <c r="IJE1" s="330"/>
      <c r="IJF1" s="330"/>
      <c r="IJG1" s="330"/>
      <c r="IJH1" s="330"/>
      <c r="IJI1" s="329"/>
      <c r="IJJ1" s="330"/>
      <c r="IJK1" s="330"/>
      <c r="IJL1" s="330"/>
      <c r="IJM1" s="330"/>
      <c r="IJN1" s="330"/>
      <c r="IJO1" s="330"/>
      <c r="IJP1" s="330"/>
      <c r="IJQ1" s="330"/>
      <c r="IJR1" s="330"/>
      <c r="IJS1" s="330"/>
      <c r="IJT1" s="330"/>
      <c r="IJU1" s="330"/>
      <c r="IJV1" s="330"/>
      <c r="IJW1" s="330"/>
      <c r="IJX1" s="330"/>
      <c r="IJY1" s="329"/>
      <c r="IJZ1" s="330"/>
      <c r="IKA1" s="330"/>
      <c r="IKB1" s="330"/>
      <c r="IKC1" s="330"/>
      <c r="IKD1" s="330"/>
      <c r="IKE1" s="330"/>
      <c r="IKF1" s="330"/>
      <c r="IKG1" s="330"/>
      <c r="IKH1" s="330"/>
      <c r="IKI1" s="330"/>
      <c r="IKJ1" s="330"/>
      <c r="IKK1" s="330"/>
      <c r="IKL1" s="330"/>
      <c r="IKM1" s="330"/>
      <c r="IKN1" s="330"/>
      <c r="IKO1" s="329"/>
      <c r="IKP1" s="330"/>
      <c r="IKQ1" s="330"/>
      <c r="IKR1" s="330"/>
      <c r="IKS1" s="330"/>
      <c r="IKT1" s="330"/>
      <c r="IKU1" s="330"/>
      <c r="IKV1" s="330"/>
      <c r="IKW1" s="330"/>
      <c r="IKX1" s="330"/>
      <c r="IKY1" s="330"/>
      <c r="IKZ1" s="330"/>
      <c r="ILA1" s="330"/>
      <c r="ILB1" s="330"/>
      <c r="ILC1" s="330"/>
      <c r="ILD1" s="330"/>
      <c r="ILE1" s="329"/>
      <c r="ILF1" s="330"/>
      <c r="ILG1" s="330"/>
      <c r="ILH1" s="330"/>
      <c r="ILI1" s="330"/>
      <c r="ILJ1" s="330"/>
      <c r="ILK1" s="330"/>
      <c r="ILL1" s="330"/>
      <c r="ILM1" s="330"/>
      <c r="ILN1" s="330"/>
      <c r="ILO1" s="330"/>
      <c r="ILP1" s="330"/>
      <c r="ILQ1" s="330"/>
      <c r="ILR1" s="330"/>
      <c r="ILS1" s="330"/>
      <c r="ILT1" s="330"/>
      <c r="ILU1" s="329"/>
      <c r="ILV1" s="330"/>
      <c r="ILW1" s="330"/>
      <c r="ILX1" s="330"/>
      <c r="ILY1" s="330"/>
      <c r="ILZ1" s="330"/>
      <c r="IMA1" s="330"/>
      <c r="IMB1" s="330"/>
      <c r="IMC1" s="330"/>
      <c r="IMD1" s="330"/>
      <c r="IME1" s="330"/>
      <c r="IMF1" s="330"/>
      <c r="IMG1" s="330"/>
      <c r="IMH1" s="330"/>
      <c r="IMI1" s="330"/>
      <c r="IMJ1" s="330"/>
      <c r="IMK1" s="329"/>
      <c r="IML1" s="330"/>
      <c r="IMM1" s="330"/>
      <c r="IMN1" s="330"/>
      <c r="IMO1" s="330"/>
      <c r="IMP1" s="330"/>
      <c r="IMQ1" s="330"/>
      <c r="IMR1" s="330"/>
      <c r="IMS1" s="330"/>
      <c r="IMT1" s="330"/>
      <c r="IMU1" s="330"/>
      <c r="IMV1" s="330"/>
      <c r="IMW1" s="330"/>
      <c r="IMX1" s="330"/>
      <c r="IMY1" s="330"/>
      <c r="IMZ1" s="330"/>
      <c r="INA1" s="329"/>
      <c r="INB1" s="330"/>
      <c r="INC1" s="330"/>
      <c r="IND1" s="330"/>
      <c r="INE1" s="330"/>
      <c r="INF1" s="330"/>
      <c r="ING1" s="330"/>
      <c r="INH1" s="330"/>
      <c r="INI1" s="330"/>
      <c r="INJ1" s="330"/>
      <c r="INK1" s="330"/>
      <c r="INL1" s="330"/>
      <c r="INM1" s="330"/>
      <c r="INN1" s="330"/>
      <c r="INO1" s="330"/>
      <c r="INP1" s="330"/>
      <c r="INQ1" s="329"/>
      <c r="INR1" s="330"/>
      <c r="INS1" s="330"/>
      <c r="INT1" s="330"/>
      <c r="INU1" s="330"/>
      <c r="INV1" s="330"/>
      <c r="INW1" s="330"/>
      <c r="INX1" s="330"/>
      <c r="INY1" s="330"/>
      <c r="INZ1" s="330"/>
      <c r="IOA1" s="330"/>
      <c r="IOB1" s="330"/>
      <c r="IOC1" s="330"/>
      <c r="IOD1" s="330"/>
      <c r="IOE1" s="330"/>
      <c r="IOF1" s="330"/>
      <c r="IOG1" s="329"/>
      <c r="IOH1" s="330"/>
      <c r="IOI1" s="330"/>
      <c r="IOJ1" s="330"/>
      <c r="IOK1" s="330"/>
      <c r="IOL1" s="330"/>
      <c r="IOM1" s="330"/>
      <c r="ION1" s="330"/>
      <c r="IOO1" s="330"/>
      <c r="IOP1" s="330"/>
      <c r="IOQ1" s="330"/>
      <c r="IOR1" s="330"/>
      <c r="IOS1" s="330"/>
      <c r="IOT1" s="330"/>
      <c r="IOU1" s="330"/>
      <c r="IOV1" s="330"/>
      <c r="IOW1" s="329"/>
      <c r="IOX1" s="330"/>
      <c r="IOY1" s="330"/>
      <c r="IOZ1" s="330"/>
      <c r="IPA1" s="330"/>
      <c r="IPB1" s="330"/>
      <c r="IPC1" s="330"/>
      <c r="IPD1" s="330"/>
      <c r="IPE1" s="330"/>
      <c r="IPF1" s="330"/>
      <c r="IPG1" s="330"/>
      <c r="IPH1" s="330"/>
      <c r="IPI1" s="330"/>
      <c r="IPJ1" s="330"/>
      <c r="IPK1" s="330"/>
      <c r="IPL1" s="330"/>
      <c r="IPM1" s="329"/>
      <c r="IPN1" s="330"/>
      <c r="IPO1" s="330"/>
      <c r="IPP1" s="330"/>
      <c r="IPQ1" s="330"/>
      <c r="IPR1" s="330"/>
      <c r="IPS1" s="330"/>
      <c r="IPT1" s="330"/>
      <c r="IPU1" s="330"/>
      <c r="IPV1" s="330"/>
      <c r="IPW1" s="330"/>
      <c r="IPX1" s="330"/>
      <c r="IPY1" s="330"/>
      <c r="IPZ1" s="330"/>
      <c r="IQA1" s="330"/>
      <c r="IQB1" s="330"/>
      <c r="IQC1" s="329"/>
      <c r="IQD1" s="330"/>
      <c r="IQE1" s="330"/>
      <c r="IQF1" s="330"/>
      <c r="IQG1" s="330"/>
      <c r="IQH1" s="330"/>
      <c r="IQI1" s="330"/>
      <c r="IQJ1" s="330"/>
      <c r="IQK1" s="330"/>
      <c r="IQL1" s="330"/>
      <c r="IQM1" s="330"/>
      <c r="IQN1" s="330"/>
      <c r="IQO1" s="330"/>
      <c r="IQP1" s="330"/>
      <c r="IQQ1" s="330"/>
      <c r="IQR1" s="330"/>
      <c r="IQS1" s="329"/>
      <c r="IQT1" s="330"/>
      <c r="IQU1" s="330"/>
      <c r="IQV1" s="330"/>
      <c r="IQW1" s="330"/>
      <c r="IQX1" s="330"/>
      <c r="IQY1" s="330"/>
      <c r="IQZ1" s="330"/>
      <c r="IRA1" s="330"/>
      <c r="IRB1" s="330"/>
      <c r="IRC1" s="330"/>
      <c r="IRD1" s="330"/>
      <c r="IRE1" s="330"/>
      <c r="IRF1" s="330"/>
      <c r="IRG1" s="330"/>
      <c r="IRH1" s="330"/>
      <c r="IRI1" s="329"/>
      <c r="IRJ1" s="330"/>
      <c r="IRK1" s="330"/>
      <c r="IRL1" s="330"/>
      <c r="IRM1" s="330"/>
      <c r="IRN1" s="330"/>
      <c r="IRO1" s="330"/>
      <c r="IRP1" s="330"/>
      <c r="IRQ1" s="330"/>
      <c r="IRR1" s="330"/>
      <c r="IRS1" s="330"/>
      <c r="IRT1" s="330"/>
      <c r="IRU1" s="330"/>
      <c r="IRV1" s="330"/>
      <c r="IRW1" s="330"/>
      <c r="IRX1" s="330"/>
      <c r="IRY1" s="329"/>
      <c r="IRZ1" s="330"/>
      <c r="ISA1" s="330"/>
      <c r="ISB1" s="330"/>
      <c r="ISC1" s="330"/>
      <c r="ISD1" s="330"/>
      <c r="ISE1" s="330"/>
      <c r="ISF1" s="330"/>
      <c r="ISG1" s="330"/>
      <c r="ISH1" s="330"/>
      <c r="ISI1" s="330"/>
      <c r="ISJ1" s="330"/>
      <c r="ISK1" s="330"/>
      <c r="ISL1" s="330"/>
      <c r="ISM1" s="330"/>
      <c r="ISN1" s="330"/>
      <c r="ISO1" s="329"/>
      <c r="ISP1" s="330"/>
      <c r="ISQ1" s="330"/>
      <c r="ISR1" s="330"/>
      <c r="ISS1" s="330"/>
      <c r="IST1" s="330"/>
      <c r="ISU1" s="330"/>
      <c r="ISV1" s="330"/>
      <c r="ISW1" s="330"/>
      <c r="ISX1" s="330"/>
      <c r="ISY1" s="330"/>
      <c r="ISZ1" s="330"/>
      <c r="ITA1" s="330"/>
      <c r="ITB1" s="330"/>
      <c r="ITC1" s="330"/>
      <c r="ITD1" s="330"/>
      <c r="ITE1" s="329"/>
      <c r="ITF1" s="330"/>
      <c r="ITG1" s="330"/>
      <c r="ITH1" s="330"/>
      <c r="ITI1" s="330"/>
      <c r="ITJ1" s="330"/>
      <c r="ITK1" s="330"/>
      <c r="ITL1" s="330"/>
      <c r="ITM1" s="330"/>
      <c r="ITN1" s="330"/>
      <c r="ITO1" s="330"/>
      <c r="ITP1" s="330"/>
      <c r="ITQ1" s="330"/>
      <c r="ITR1" s="330"/>
      <c r="ITS1" s="330"/>
      <c r="ITT1" s="330"/>
      <c r="ITU1" s="329"/>
      <c r="ITV1" s="330"/>
      <c r="ITW1" s="330"/>
      <c r="ITX1" s="330"/>
      <c r="ITY1" s="330"/>
      <c r="ITZ1" s="330"/>
      <c r="IUA1" s="330"/>
      <c r="IUB1" s="330"/>
      <c r="IUC1" s="330"/>
      <c r="IUD1" s="330"/>
      <c r="IUE1" s="330"/>
      <c r="IUF1" s="330"/>
      <c r="IUG1" s="330"/>
      <c r="IUH1" s="330"/>
      <c r="IUI1" s="330"/>
      <c r="IUJ1" s="330"/>
      <c r="IUK1" s="329"/>
      <c r="IUL1" s="330"/>
      <c r="IUM1" s="330"/>
      <c r="IUN1" s="330"/>
      <c r="IUO1" s="330"/>
      <c r="IUP1" s="330"/>
      <c r="IUQ1" s="330"/>
      <c r="IUR1" s="330"/>
      <c r="IUS1" s="330"/>
      <c r="IUT1" s="330"/>
      <c r="IUU1" s="330"/>
      <c r="IUV1" s="330"/>
      <c r="IUW1" s="330"/>
      <c r="IUX1" s="330"/>
      <c r="IUY1" s="330"/>
      <c r="IUZ1" s="330"/>
      <c r="IVA1" s="329"/>
      <c r="IVB1" s="330"/>
      <c r="IVC1" s="330"/>
      <c r="IVD1" s="330"/>
      <c r="IVE1" s="330"/>
      <c r="IVF1" s="330"/>
      <c r="IVG1" s="330"/>
      <c r="IVH1" s="330"/>
      <c r="IVI1" s="330"/>
      <c r="IVJ1" s="330"/>
      <c r="IVK1" s="330"/>
      <c r="IVL1" s="330"/>
      <c r="IVM1" s="330"/>
      <c r="IVN1" s="330"/>
      <c r="IVO1" s="330"/>
      <c r="IVP1" s="330"/>
      <c r="IVQ1" s="329"/>
      <c r="IVR1" s="330"/>
      <c r="IVS1" s="330"/>
      <c r="IVT1" s="330"/>
      <c r="IVU1" s="330"/>
      <c r="IVV1" s="330"/>
      <c r="IVW1" s="330"/>
      <c r="IVX1" s="330"/>
      <c r="IVY1" s="330"/>
      <c r="IVZ1" s="330"/>
      <c r="IWA1" s="330"/>
      <c r="IWB1" s="330"/>
      <c r="IWC1" s="330"/>
      <c r="IWD1" s="330"/>
      <c r="IWE1" s="330"/>
      <c r="IWF1" s="330"/>
      <c r="IWG1" s="329"/>
      <c r="IWH1" s="330"/>
      <c r="IWI1" s="330"/>
      <c r="IWJ1" s="330"/>
      <c r="IWK1" s="330"/>
      <c r="IWL1" s="330"/>
      <c r="IWM1" s="330"/>
      <c r="IWN1" s="330"/>
      <c r="IWO1" s="330"/>
      <c r="IWP1" s="330"/>
      <c r="IWQ1" s="330"/>
      <c r="IWR1" s="330"/>
      <c r="IWS1" s="330"/>
      <c r="IWT1" s="330"/>
      <c r="IWU1" s="330"/>
      <c r="IWV1" s="330"/>
      <c r="IWW1" s="329"/>
      <c r="IWX1" s="330"/>
      <c r="IWY1" s="330"/>
      <c r="IWZ1" s="330"/>
      <c r="IXA1" s="330"/>
      <c r="IXB1" s="330"/>
      <c r="IXC1" s="330"/>
      <c r="IXD1" s="330"/>
      <c r="IXE1" s="330"/>
      <c r="IXF1" s="330"/>
      <c r="IXG1" s="330"/>
      <c r="IXH1" s="330"/>
      <c r="IXI1" s="330"/>
      <c r="IXJ1" s="330"/>
      <c r="IXK1" s="330"/>
      <c r="IXL1" s="330"/>
      <c r="IXM1" s="329"/>
      <c r="IXN1" s="330"/>
      <c r="IXO1" s="330"/>
      <c r="IXP1" s="330"/>
      <c r="IXQ1" s="330"/>
      <c r="IXR1" s="330"/>
      <c r="IXS1" s="330"/>
      <c r="IXT1" s="330"/>
      <c r="IXU1" s="330"/>
      <c r="IXV1" s="330"/>
      <c r="IXW1" s="330"/>
      <c r="IXX1" s="330"/>
      <c r="IXY1" s="330"/>
      <c r="IXZ1" s="330"/>
      <c r="IYA1" s="330"/>
      <c r="IYB1" s="330"/>
      <c r="IYC1" s="329"/>
      <c r="IYD1" s="330"/>
      <c r="IYE1" s="330"/>
      <c r="IYF1" s="330"/>
      <c r="IYG1" s="330"/>
      <c r="IYH1" s="330"/>
      <c r="IYI1" s="330"/>
      <c r="IYJ1" s="330"/>
      <c r="IYK1" s="330"/>
      <c r="IYL1" s="330"/>
      <c r="IYM1" s="330"/>
      <c r="IYN1" s="330"/>
      <c r="IYO1" s="330"/>
      <c r="IYP1" s="330"/>
      <c r="IYQ1" s="330"/>
      <c r="IYR1" s="330"/>
      <c r="IYS1" s="329"/>
      <c r="IYT1" s="330"/>
      <c r="IYU1" s="330"/>
      <c r="IYV1" s="330"/>
      <c r="IYW1" s="330"/>
      <c r="IYX1" s="330"/>
      <c r="IYY1" s="330"/>
      <c r="IYZ1" s="330"/>
      <c r="IZA1" s="330"/>
      <c r="IZB1" s="330"/>
      <c r="IZC1" s="330"/>
      <c r="IZD1" s="330"/>
      <c r="IZE1" s="330"/>
      <c r="IZF1" s="330"/>
      <c r="IZG1" s="330"/>
      <c r="IZH1" s="330"/>
      <c r="IZI1" s="329"/>
      <c r="IZJ1" s="330"/>
      <c r="IZK1" s="330"/>
      <c r="IZL1" s="330"/>
      <c r="IZM1" s="330"/>
      <c r="IZN1" s="330"/>
      <c r="IZO1" s="330"/>
      <c r="IZP1" s="330"/>
      <c r="IZQ1" s="330"/>
      <c r="IZR1" s="330"/>
      <c r="IZS1" s="330"/>
      <c r="IZT1" s="330"/>
      <c r="IZU1" s="330"/>
      <c r="IZV1" s="330"/>
      <c r="IZW1" s="330"/>
      <c r="IZX1" s="330"/>
      <c r="IZY1" s="329"/>
      <c r="IZZ1" s="330"/>
      <c r="JAA1" s="330"/>
      <c r="JAB1" s="330"/>
      <c r="JAC1" s="330"/>
      <c r="JAD1" s="330"/>
      <c r="JAE1" s="330"/>
      <c r="JAF1" s="330"/>
      <c r="JAG1" s="330"/>
      <c r="JAH1" s="330"/>
      <c r="JAI1" s="330"/>
      <c r="JAJ1" s="330"/>
      <c r="JAK1" s="330"/>
      <c r="JAL1" s="330"/>
      <c r="JAM1" s="330"/>
      <c r="JAN1" s="330"/>
      <c r="JAO1" s="329"/>
      <c r="JAP1" s="330"/>
      <c r="JAQ1" s="330"/>
      <c r="JAR1" s="330"/>
      <c r="JAS1" s="330"/>
      <c r="JAT1" s="330"/>
      <c r="JAU1" s="330"/>
      <c r="JAV1" s="330"/>
      <c r="JAW1" s="330"/>
      <c r="JAX1" s="330"/>
      <c r="JAY1" s="330"/>
      <c r="JAZ1" s="330"/>
      <c r="JBA1" s="330"/>
      <c r="JBB1" s="330"/>
      <c r="JBC1" s="330"/>
      <c r="JBD1" s="330"/>
      <c r="JBE1" s="329"/>
      <c r="JBF1" s="330"/>
      <c r="JBG1" s="330"/>
      <c r="JBH1" s="330"/>
      <c r="JBI1" s="330"/>
      <c r="JBJ1" s="330"/>
      <c r="JBK1" s="330"/>
      <c r="JBL1" s="330"/>
      <c r="JBM1" s="330"/>
      <c r="JBN1" s="330"/>
      <c r="JBO1" s="330"/>
      <c r="JBP1" s="330"/>
      <c r="JBQ1" s="330"/>
      <c r="JBR1" s="330"/>
      <c r="JBS1" s="330"/>
      <c r="JBT1" s="330"/>
      <c r="JBU1" s="329"/>
      <c r="JBV1" s="330"/>
      <c r="JBW1" s="330"/>
      <c r="JBX1" s="330"/>
      <c r="JBY1" s="330"/>
      <c r="JBZ1" s="330"/>
      <c r="JCA1" s="330"/>
      <c r="JCB1" s="330"/>
      <c r="JCC1" s="330"/>
      <c r="JCD1" s="330"/>
      <c r="JCE1" s="330"/>
      <c r="JCF1" s="330"/>
      <c r="JCG1" s="330"/>
      <c r="JCH1" s="330"/>
      <c r="JCI1" s="330"/>
      <c r="JCJ1" s="330"/>
      <c r="JCK1" s="329"/>
      <c r="JCL1" s="330"/>
      <c r="JCM1" s="330"/>
      <c r="JCN1" s="330"/>
      <c r="JCO1" s="330"/>
      <c r="JCP1" s="330"/>
      <c r="JCQ1" s="330"/>
      <c r="JCR1" s="330"/>
      <c r="JCS1" s="330"/>
      <c r="JCT1" s="330"/>
      <c r="JCU1" s="330"/>
      <c r="JCV1" s="330"/>
      <c r="JCW1" s="330"/>
      <c r="JCX1" s="330"/>
      <c r="JCY1" s="330"/>
      <c r="JCZ1" s="330"/>
      <c r="JDA1" s="329"/>
      <c r="JDB1" s="330"/>
      <c r="JDC1" s="330"/>
      <c r="JDD1" s="330"/>
      <c r="JDE1" s="330"/>
      <c r="JDF1" s="330"/>
      <c r="JDG1" s="330"/>
      <c r="JDH1" s="330"/>
      <c r="JDI1" s="330"/>
      <c r="JDJ1" s="330"/>
      <c r="JDK1" s="330"/>
      <c r="JDL1" s="330"/>
      <c r="JDM1" s="330"/>
      <c r="JDN1" s="330"/>
      <c r="JDO1" s="330"/>
      <c r="JDP1" s="330"/>
      <c r="JDQ1" s="329"/>
      <c r="JDR1" s="330"/>
      <c r="JDS1" s="330"/>
      <c r="JDT1" s="330"/>
      <c r="JDU1" s="330"/>
      <c r="JDV1" s="330"/>
      <c r="JDW1" s="330"/>
      <c r="JDX1" s="330"/>
      <c r="JDY1" s="330"/>
      <c r="JDZ1" s="330"/>
      <c r="JEA1" s="330"/>
      <c r="JEB1" s="330"/>
      <c r="JEC1" s="330"/>
      <c r="JED1" s="330"/>
      <c r="JEE1" s="330"/>
      <c r="JEF1" s="330"/>
      <c r="JEG1" s="329"/>
      <c r="JEH1" s="330"/>
      <c r="JEI1" s="330"/>
      <c r="JEJ1" s="330"/>
      <c r="JEK1" s="330"/>
      <c r="JEL1" s="330"/>
      <c r="JEM1" s="330"/>
      <c r="JEN1" s="330"/>
      <c r="JEO1" s="330"/>
      <c r="JEP1" s="330"/>
      <c r="JEQ1" s="330"/>
      <c r="JER1" s="330"/>
      <c r="JES1" s="330"/>
      <c r="JET1" s="330"/>
      <c r="JEU1" s="330"/>
      <c r="JEV1" s="330"/>
      <c r="JEW1" s="329"/>
      <c r="JEX1" s="330"/>
      <c r="JEY1" s="330"/>
      <c r="JEZ1" s="330"/>
      <c r="JFA1" s="330"/>
      <c r="JFB1" s="330"/>
      <c r="JFC1" s="330"/>
      <c r="JFD1" s="330"/>
      <c r="JFE1" s="330"/>
      <c r="JFF1" s="330"/>
      <c r="JFG1" s="330"/>
      <c r="JFH1" s="330"/>
      <c r="JFI1" s="330"/>
      <c r="JFJ1" s="330"/>
      <c r="JFK1" s="330"/>
      <c r="JFL1" s="330"/>
      <c r="JFM1" s="329"/>
      <c r="JFN1" s="330"/>
      <c r="JFO1" s="330"/>
      <c r="JFP1" s="330"/>
      <c r="JFQ1" s="330"/>
      <c r="JFR1" s="330"/>
      <c r="JFS1" s="330"/>
      <c r="JFT1" s="330"/>
      <c r="JFU1" s="330"/>
      <c r="JFV1" s="330"/>
      <c r="JFW1" s="330"/>
      <c r="JFX1" s="330"/>
      <c r="JFY1" s="330"/>
      <c r="JFZ1" s="330"/>
      <c r="JGA1" s="330"/>
      <c r="JGB1" s="330"/>
      <c r="JGC1" s="329"/>
      <c r="JGD1" s="330"/>
      <c r="JGE1" s="330"/>
      <c r="JGF1" s="330"/>
      <c r="JGG1" s="330"/>
      <c r="JGH1" s="330"/>
      <c r="JGI1" s="330"/>
      <c r="JGJ1" s="330"/>
      <c r="JGK1" s="330"/>
      <c r="JGL1" s="330"/>
      <c r="JGM1" s="330"/>
      <c r="JGN1" s="330"/>
      <c r="JGO1" s="330"/>
      <c r="JGP1" s="330"/>
      <c r="JGQ1" s="330"/>
      <c r="JGR1" s="330"/>
      <c r="JGS1" s="329"/>
      <c r="JGT1" s="330"/>
      <c r="JGU1" s="330"/>
      <c r="JGV1" s="330"/>
      <c r="JGW1" s="330"/>
      <c r="JGX1" s="330"/>
      <c r="JGY1" s="330"/>
      <c r="JGZ1" s="330"/>
      <c r="JHA1" s="330"/>
      <c r="JHB1" s="330"/>
      <c r="JHC1" s="330"/>
      <c r="JHD1" s="330"/>
      <c r="JHE1" s="330"/>
      <c r="JHF1" s="330"/>
      <c r="JHG1" s="330"/>
      <c r="JHH1" s="330"/>
      <c r="JHI1" s="329"/>
      <c r="JHJ1" s="330"/>
      <c r="JHK1" s="330"/>
      <c r="JHL1" s="330"/>
      <c r="JHM1" s="330"/>
      <c r="JHN1" s="330"/>
      <c r="JHO1" s="330"/>
      <c r="JHP1" s="330"/>
      <c r="JHQ1" s="330"/>
      <c r="JHR1" s="330"/>
      <c r="JHS1" s="330"/>
      <c r="JHT1" s="330"/>
      <c r="JHU1" s="330"/>
      <c r="JHV1" s="330"/>
      <c r="JHW1" s="330"/>
      <c r="JHX1" s="330"/>
      <c r="JHY1" s="329"/>
      <c r="JHZ1" s="330"/>
      <c r="JIA1" s="330"/>
      <c r="JIB1" s="330"/>
      <c r="JIC1" s="330"/>
      <c r="JID1" s="330"/>
      <c r="JIE1" s="330"/>
      <c r="JIF1" s="330"/>
      <c r="JIG1" s="330"/>
      <c r="JIH1" s="330"/>
      <c r="JII1" s="330"/>
      <c r="JIJ1" s="330"/>
      <c r="JIK1" s="330"/>
      <c r="JIL1" s="330"/>
      <c r="JIM1" s="330"/>
      <c r="JIN1" s="330"/>
      <c r="JIO1" s="329"/>
      <c r="JIP1" s="330"/>
      <c r="JIQ1" s="330"/>
      <c r="JIR1" s="330"/>
      <c r="JIS1" s="330"/>
      <c r="JIT1" s="330"/>
      <c r="JIU1" s="330"/>
      <c r="JIV1" s="330"/>
      <c r="JIW1" s="330"/>
      <c r="JIX1" s="330"/>
      <c r="JIY1" s="330"/>
      <c r="JIZ1" s="330"/>
      <c r="JJA1" s="330"/>
      <c r="JJB1" s="330"/>
      <c r="JJC1" s="330"/>
      <c r="JJD1" s="330"/>
      <c r="JJE1" s="329"/>
      <c r="JJF1" s="330"/>
      <c r="JJG1" s="330"/>
      <c r="JJH1" s="330"/>
      <c r="JJI1" s="330"/>
      <c r="JJJ1" s="330"/>
      <c r="JJK1" s="330"/>
      <c r="JJL1" s="330"/>
      <c r="JJM1" s="330"/>
      <c r="JJN1" s="330"/>
      <c r="JJO1" s="330"/>
      <c r="JJP1" s="330"/>
      <c r="JJQ1" s="330"/>
      <c r="JJR1" s="330"/>
      <c r="JJS1" s="330"/>
      <c r="JJT1" s="330"/>
      <c r="JJU1" s="329"/>
      <c r="JJV1" s="330"/>
      <c r="JJW1" s="330"/>
      <c r="JJX1" s="330"/>
      <c r="JJY1" s="330"/>
      <c r="JJZ1" s="330"/>
      <c r="JKA1" s="330"/>
      <c r="JKB1" s="330"/>
      <c r="JKC1" s="330"/>
      <c r="JKD1" s="330"/>
      <c r="JKE1" s="330"/>
      <c r="JKF1" s="330"/>
      <c r="JKG1" s="330"/>
      <c r="JKH1" s="330"/>
      <c r="JKI1" s="330"/>
      <c r="JKJ1" s="330"/>
      <c r="JKK1" s="329"/>
      <c r="JKL1" s="330"/>
      <c r="JKM1" s="330"/>
      <c r="JKN1" s="330"/>
      <c r="JKO1" s="330"/>
      <c r="JKP1" s="330"/>
      <c r="JKQ1" s="330"/>
      <c r="JKR1" s="330"/>
      <c r="JKS1" s="330"/>
      <c r="JKT1" s="330"/>
      <c r="JKU1" s="330"/>
      <c r="JKV1" s="330"/>
      <c r="JKW1" s="330"/>
      <c r="JKX1" s="330"/>
      <c r="JKY1" s="330"/>
      <c r="JKZ1" s="330"/>
      <c r="JLA1" s="329"/>
      <c r="JLB1" s="330"/>
      <c r="JLC1" s="330"/>
      <c r="JLD1" s="330"/>
      <c r="JLE1" s="330"/>
      <c r="JLF1" s="330"/>
      <c r="JLG1" s="330"/>
      <c r="JLH1" s="330"/>
      <c r="JLI1" s="330"/>
      <c r="JLJ1" s="330"/>
      <c r="JLK1" s="330"/>
      <c r="JLL1" s="330"/>
      <c r="JLM1" s="330"/>
      <c r="JLN1" s="330"/>
      <c r="JLO1" s="330"/>
      <c r="JLP1" s="330"/>
      <c r="JLQ1" s="329"/>
      <c r="JLR1" s="330"/>
      <c r="JLS1" s="330"/>
      <c r="JLT1" s="330"/>
      <c r="JLU1" s="330"/>
      <c r="JLV1" s="330"/>
      <c r="JLW1" s="330"/>
      <c r="JLX1" s="330"/>
      <c r="JLY1" s="330"/>
      <c r="JLZ1" s="330"/>
      <c r="JMA1" s="330"/>
      <c r="JMB1" s="330"/>
      <c r="JMC1" s="330"/>
      <c r="JMD1" s="330"/>
      <c r="JME1" s="330"/>
      <c r="JMF1" s="330"/>
      <c r="JMG1" s="329"/>
      <c r="JMH1" s="330"/>
      <c r="JMI1" s="330"/>
      <c r="JMJ1" s="330"/>
      <c r="JMK1" s="330"/>
      <c r="JML1" s="330"/>
      <c r="JMM1" s="330"/>
      <c r="JMN1" s="330"/>
      <c r="JMO1" s="330"/>
      <c r="JMP1" s="330"/>
      <c r="JMQ1" s="330"/>
      <c r="JMR1" s="330"/>
      <c r="JMS1" s="330"/>
      <c r="JMT1" s="330"/>
      <c r="JMU1" s="330"/>
      <c r="JMV1" s="330"/>
      <c r="JMW1" s="329"/>
      <c r="JMX1" s="330"/>
      <c r="JMY1" s="330"/>
      <c r="JMZ1" s="330"/>
      <c r="JNA1" s="330"/>
      <c r="JNB1" s="330"/>
      <c r="JNC1" s="330"/>
      <c r="JND1" s="330"/>
      <c r="JNE1" s="330"/>
      <c r="JNF1" s="330"/>
      <c r="JNG1" s="330"/>
      <c r="JNH1" s="330"/>
      <c r="JNI1" s="330"/>
      <c r="JNJ1" s="330"/>
      <c r="JNK1" s="330"/>
      <c r="JNL1" s="330"/>
      <c r="JNM1" s="329"/>
      <c r="JNN1" s="330"/>
      <c r="JNO1" s="330"/>
      <c r="JNP1" s="330"/>
      <c r="JNQ1" s="330"/>
      <c r="JNR1" s="330"/>
      <c r="JNS1" s="330"/>
      <c r="JNT1" s="330"/>
      <c r="JNU1" s="330"/>
      <c r="JNV1" s="330"/>
      <c r="JNW1" s="330"/>
      <c r="JNX1" s="330"/>
      <c r="JNY1" s="330"/>
      <c r="JNZ1" s="330"/>
      <c r="JOA1" s="330"/>
      <c r="JOB1" s="330"/>
      <c r="JOC1" s="329"/>
      <c r="JOD1" s="330"/>
      <c r="JOE1" s="330"/>
      <c r="JOF1" s="330"/>
      <c r="JOG1" s="330"/>
      <c r="JOH1" s="330"/>
      <c r="JOI1" s="330"/>
      <c r="JOJ1" s="330"/>
      <c r="JOK1" s="330"/>
      <c r="JOL1" s="330"/>
      <c r="JOM1" s="330"/>
      <c r="JON1" s="330"/>
      <c r="JOO1" s="330"/>
      <c r="JOP1" s="330"/>
      <c r="JOQ1" s="330"/>
      <c r="JOR1" s="330"/>
      <c r="JOS1" s="329"/>
      <c r="JOT1" s="330"/>
      <c r="JOU1" s="330"/>
      <c r="JOV1" s="330"/>
      <c r="JOW1" s="330"/>
      <c r="JOX1" s="330"/>
      <c r="JOY1" s="330"/>
      <c r="JOZ1" s="330"/>
      <c r="JPA1" s="330"/>
      <c r="JPB1" s="330"/>
      <c r="JPC1" s="330"/>
      <c r="JPD1" s="330"/>
      <c r="JPE1" s="330"/>
      <c r="JPF1" s="330"/>
      <c r="JPG1" s="330"/>
      <c r="JPH1" s="330"/>
      <c r="JPI1" s="329"/>
      <c r="JPJ1" s="330"/>
      <c r="JPK1" s="330"/>
      <c r="JPL1" s="330"/>
      <c r="JPM1" s="330"/>
      <c r="JPN1" s="330"/>
      <c r="JPO1" s="330"/>
      <c r="JPP1" s="330"/>
      <c r="JPQ1" s="330"/>
      <c r="JPR1" s="330"/>
      <c r="JPS1" s="330"/>
      <c r="JPT1" s="330"/>
      <c r="JPU1" s="330"/>
      <c r="JPV1" s="330"/>
      <c r="JPW1" s="330"/>
      <c r="JPX1" s="330"/>
      <c r="JPY1" s="329"/>
      <c r="JPZ1" s="330"/>
      <c r="JQA1" s="330"/>
      <c r="JQB1" s="330"/>
      <c r="JQC1" s="330"/>
      <c r="JQD1" s="330"/>
      <c r="JQE1" s="330"/>
      <c r="JQF1" s="330"/>
      <c r="JQG1" s="330"/>
      <c r="JQH1" s="330"/>
      <c r="JQI1" s="330"/>
      <c r="JQJ1" s="330"/>
      <c r="JQK1" s="330"/>
      <c r="JQL1" s="330"/>
      <c r="JQM1" s="330"/>
      <c r="JQN1" s="330"/>
      <c r="JQO1" s="329"/>
      <c r="JQP1" s="330"/>
      <c r="JQQ1" s="330"/>
      <c r="JQR1" s="330"/>
      <c r="JQS1" s="330"/>
      <c r="JQT1" s="330"/>
      <c r="JQU1" s="330"/>
      <c r="JQV1" s="330"/>
      <c r="JQW1" s="330"/>
      <c r="JQX1" s="330"/>
      <c r="JQY1" s="330"/>
      <c r="JQZ1" s="330"/>
      <c r="JRA1" s="330"/>
      <c r="JRB1" s="330"/>
      <c r="JRC1" s="330"/>
      <c r="JRD1" s="330"/>
      <c r="JRE1" s="329"/>
      <c r="JRF1" s="330"/>
      <c r="JRG1" s="330"/>
      <c r="JRH1" s="330"/>
      <c r="JRI1" s="330"/>
      <c r="JRJ1" s="330"/>
      <c r="JRK1" s="330"/>
      <c r="JRL1" s="330"/>
      <c r="JRM1" s="330"/>
      <c r="JRN1" s="330"/>
      <c r="JRO1" s="330"/>
      <c r="JRP1" s="330"/>
      <c r="JRQ1" s="330"/>
      <c r="JRR1" s="330"/>
      <c r="JRS1" s="330"/>
      <c r="JRT1" s="330"/>
      <c r="JRU1" s="329"/>
      <c r="JRV1" s="330"/>
      <c r="JRW1" s="330"/>
      <c r="JRX1" s="330"/>
      <c r="JRY1" s="330"/>
      <c r="JRZ1" s="330"/>
      <c r="JSA1" s="330"/>
      <c r="JSB1" s="330"/>
      <c r="JSC1" s="330"/>
      <c r="JSD1" s="330"/>
      <c r="JSE1" s="330"/>
      <c r="JSF1" s="330"/>
      <c r="JSG1" s="330"/>
      <c r="JSH1" s="330"/>
      <c r="JSI1" s="330"/>
      <c r="JSJ1" s="330"/>
      <c r="JSK1" s="329"/>
      <c r="JSL1" s="330"/>
      <c r="JSM1" s="330"/>
      <c r="JSN1" s="330"/>
      <c r="JSO1" s="330"/>
      <c r="JSP1" s="330"/>
      <c r="JSQ1" s="330"/>
      <c r="JSR1" s="330"/>
      <c r="JSS1" s="330"/>
      <c r="JST1" s="330"/>
      <c r="JSU1" s="330"/>
      <c r="JSV1" s="330"/>
      <c r="JSW1" s="330"/>
      <c r="JSX1" s="330"/>
      <c r="JSY1" s="330"/>
      <c r="JSZ1" s="330"/>
      <c r="JTA1" s="329"/>
      <c r="JTB1" s="330"/>
      <c r="JTC1" s="330"/>
      <c r="JTD1" s="330"/>
      <c r="JTE1" s="330"/>
      <c r="JTF1" s="330"/>
      <c r="JTG1" s="330"/>
      <c r="JTH1" s="330"/>
      <c r="JTI1" s="330"/>
      <c r="JTJ1" s="330"/>
      <c r="JTK1" s="330"/>
      <c r="JTL1" s="330"/>
      <c r="JTM1" s="330"/>
      <c r="JTN1" s="330"/>
      <c r="JTO1" s="330"/>
      <c r="JTP1" s="330"/>
      <c r="JTQ1" s="329"/>
      <c r="JTR1" s="330"/>
      <c r="JTS1" s="330"/>
      <c r="JTT1" s="330"/>
      <c r="JTU1" s="330"/>
      <c r="JTV1" s="330"/>
      <c r="JTW1" s="330"/>
      <c r="JTX1" s="330"/>
      <c r="JTY1" s="330"/>
      <c r="JTZ1" s="330"/>
      <c r="JUA1" s="330"/>
      <c r="JUB1" s="330"/>
      <c r="JUC1" s="330"/>
      <c r="JUD1" s="330"/>
      <c r="JUE1" s="330"/>
      <c r="JUF1" s="330"/>
      <c r="JUG1" s="329"/>
      <c r="JUH1" s="330"/>
      <c r="JUI1" s="330"/>
      <c r="JUJ1" s="330"/>
      <c r="JUK1" s="330"/>
      <c r="JUL1" s="330"/>
      <c r="JUM1" s="330"/>
      <c r="JUN1" s="330"/>
      <c r="JUO1" s="330"/>
      <c r="JUP1" s="330"/>
      <c r="JUQ1" s="330"/>
      <c r="JUR1" s="330"/>
      <c r="JUS1" s="330"/>
      <c r="JUT1" s="330"/>
      <c r="JUU1" s="330"/>
      <c r="JUV1" s="330"/>
      <c r="JUW1" s="329"/>
      <c r="JUX1" s="330"/>
      <c r="JUY1" s="330"/>
      <c r="JUZ1" s="330"/>
      <c r="JVA1" s="330"/>
      <c r="JVB1" s="330"/>
      <c r="JVC1" s="330"/>
      <c r="JVD1" s="330"/>
      <c r="JVE1" s="330"/>
      <c r="JVF1" s="330"/>
      <c r="JVG1" s="330"/>
      <c r="JVH1" s="330"/>
      <c r="JVI1" s="330"/>
      <c r="JVJ1" s="330"/>
      <c r="JVK1" s="330"/>
      <c r="JVL1" s="330"/>
      <c r="JVM1" s="329"/>
      <c r="JVN1" s="330"/>
      <c r="JVO1" s="330"/>
      <c r="JVP1" s="330"/>
      <c r="JVQ1" s="330"/>
      <c r="JVR1" s="330"/>
      <c r="JVS1" s="330"/>
      <c r="JVT1" s="330"/>
      <c r="JVU1" s="330"/>
      <c r="JVV1" s="330"/>
      <c r="JVW1" s="330"/>
      <c r="JVX1" s="330"/>
      <c r="JVY1" s="330"/>
      <c r="JVZ1" s="330"/>
      <c r="JWA1" s="330"/>
      <c r="JWB1" s="330"/>
      <c r="JWC1" s="329"/>
      <c r="JWD1" s="330"/>
      <c r="JWE1" s="330"/>
      <c r="JWF1" s="330"/>
      <c r="JWG1" s="330"/>
      <c r="JWH1" s="330"/>
      <c r="JWI1" s="330"/>
      <c r="JWJ1" s="330"/>
      <c r="JWK1" s="330"/>
      <c r="JWL1" s="330"/>
      <c r="JWM1" s="330"/>
      <c r="JWN1" s="330"/>
      <c r="JWO1" s="330"/>
      <c r="JWP1" s="330"/>
      <c r="JWQ1" s="330"/>
      <c r="JWR1" s="330"/>
      <c r="JWS1" s="329"/>
      <c r="JWT1" s="330"/>
      <c r="JWU1" s="330"/>
      <c r="JWV1" s="330"/>
      <c r="JWW1" s="330"/>
      <c r="JWX1" s="330"/>
      <c r="JWY1" s="330"/>
      <c r="JWZ1" s="330"/>
      <c r="JXA1" s="330"/>
      <c r="JXB1" s="330"/>
      <c r="JXC1" s="330"/>
      <c r="JXD1" s="330"/>
      <c r="JXE1" s="330"/>
      <c r="JXF1" s="330"/>
      <c r="JXG1" s="330"/>
      <c r="JXH1" s="330"/>
      <c r="JXI1" s="329"/>
      <c r="JXJ1" s="330"/>
      <c r="JXK1" s="330"/>
      <c r="JXL1" s="330"/>
      <c r="JXM1" s="330"/>
      <c r="JXN1" s="330"/>
      <c r="JXO1" s="330"/>
      <c r="JXP1" s="330"/>
      <c r="JXQ1" s="330"/>
      <c r="JXR1" s="330"/>
      <c r="JXS1" s="330"/>
      <c r="JXT1" s="330"/>
      <c r="JXU1" s="330"/>
      <c r="JXV1" s="330"/>
      <c r="JXW1" s="330"/>
      <c r="JXX1" s="330"/>
      <c r="JXY1" s="329"/>
      <c r="JXZ1" s="330"/>
      <c r="JYA1" s="330"/>
      <c r="JYB1" s="330"/>
      <c r="JYC1" s="330"/>
      <c r="JYD1" s="330"/>
      <c r="JYE1" s="330"/>
      <c r="JYF1" s="330"/>
      <c r="JYG1" s="330"/>
      <c r="JYH1" s="330"/>
      <c r="JYI1" s="330"/>
      <c r="JYJ1" s="330"/>
      <c r="JYK1" s="330"/>
      <c r="JYL1" s="330"/>
      <c r="JYM1" s="330"/>
      <c r="JYN1" s="330"/>
      <c r="JYO1" s="329"/>
      <c r="JYP1" s="330"/>
      <c r="JYQ1" s="330"/>
      <c r="JYR1" s="330"/>
      <c r="JYS1" s="330"/>
      <c r="JYT1" s="330"/>
      <c r="JYU1" s="330"/>
      <c r="JYV1" s="330"/>
      <c r="JYW1" s="330"/>
      <c r="JYX1" s="330"/>
      <c r="JYY1" s="330"/>
      <c r="JYZ1" s="330"/>
      <c r="JZA1" s="330"/>
      <c r="JZB1" s="330"/>
      <c r="JZC1" s="330"/>
      <c r="JZD1" s="330"/>
      <c r="JZE1" s="329"/>
      <c r="JZF1" s="330"/>
      <c r="JZG1" s="330"/>
      <c r="JZH1" s="330"/>
      <c r="JZI1" s="330"/>
      <c r="JZJ1" s="330"/>
      <c r="JZK1" s="330"/>
      <c r="JZL1" s="330"/>
      <c r="JZM1" s="330"/>
      <c r="JZN1" s="330"/>
      <c r="JZO1" s="330"/>
      <c r="JZP1" s="330"/>
      <c r="JZQ1" s="330"/>
      <c r="JZR1" s="330"/>
      <c r="JZS1" s="330"/>
      <c r="JZT1" s="330"/>
      <c r="JZU1" s="329"/>
      <c r="JZV1" s="330"/>
      <c r="JZW1" s="330"/>
      <c r="JZX1" s="330"/>
      <c r="JZY1" s="330"/>
      <c r="JZZ1" s="330"/>
      <c r="KAA1" s="330"/>
      <c r="KAB1" s="330"/>
      <c r="KAC1" s="330"/>
      <c r="KAD1" s="330"/>
      <c r="KAE1" s="330"/>
      <c r="KAF1" s="330"/>
      <c r="KAG1" s="330"/>
      <c r="KAH1" s="330"/>
      <c r="KAI1" s="330"/>
      <c r="KAJ1" s="330"/>
      <c r="KAK1" s="329"/>
      <c r="KAL1" s="330"/>
      <c r="KAM1" s="330"/>
      <c r="KAN1" s="330"/>
      <c r="KAO1" s="330"/>
      <c r="KAP1" s="330"/>
      <c r="KAQ1" s="330"/>
      <c r="KAR1" s="330"/>
      <c r="KAS1" s="330"/>
      <c r="KAT1" s="330"/>
      <c r="KAU1" s="330"/>
      <c r="KAV1" s="330"/>
      <c r="KAW1" s="330"/>
      <c r="KAX1" s="330"/>
      <c r="KAY1" s="330"/>
      <c r="KAZ1" s="330"/>
      <c r="KBA1" s="329"/>
      <c r="KBB1" s="330"/>
      <c r="KBC1" s="330"/>
      <c r="KBD1" s="330"/>
      <c r="KBE1" s="330"/>
      <c r="KBF1" s="330"/>
      <c r="KBG1" s="330"/>
      <c r="KBH1" s="330"/>
      <c r="KBI1" s="330"/>
      <c r="KBJ1" s="330"/>
      <c r="KBK1" s="330"/>
      <c r="KBL1" s="330"/>
      <c r="KBM1" s="330"/>
      <c r="KBN1" s="330"/>
      <c r="KBO1" s="330"/>
      <c r="KBP1" s="330"/>
      <c r="KBQ1" s="329"/>
      <c r="KBR1" s="330"/>
      <c r="KBS1" s="330"/>
      <c r="KBT1" s="330"/>
      <c r="KBU1" s="330"/>
      <c r="KBV1" s="330"/>
      <c r="KBW1" s="330"/>
      <c r="KBX1" s="330"/>
      <c r="KBY1" s="330"/>
      <c r="KBZ1" s="330"/>
      <c r="KCA1" s="330"/>
      <c r="KCB1" s="330"/>
      <c r="KCC1" s="330"/>
      <c r="KCD1" s="330"/>
      <c r="KCE1" s="330"/>
      <c r="KCF1" s="330"/>
      <c r="KCG1" s="329"/>
      <c r="KCH1" s="330"/>
      <c r="KCI1" s="330"/>
      <c r="KCJ1" s="330"/>
      <c r="KCK1" s="330"/>
      <c r="KCL1" s="330"/>
      <c r="KCM1" s="330"/>
      <c r="KCN1" s="330"/>
      <c r="KCO1" s="330"/>
      <c r="KCP1" s="330"/>
      <c r="KCQ1" s="330"/>
      <c r="KCR1" s="330"/>
      <c r="KCS1" s="330"/>
      <c r="KCT1" s="330"/>
      <c r="KCU1" s="330"/>
      <c r="KCV1" s="330"/>
      <c r="KCW1" s="329"/>
      <c r="KCX1" s="330"/>
      <c r="KCY1" s="330"/>
      <c r="KCZ1" s="330"/>
      <c r="KDA1" s="330"/>
      <c r="KDB1" s="330"/>
      <c r="KDC1" s="330"/>
      <c r="KDD1" s="330"/>
      <c r="KDE1" s="330"/>
      <c r="KDF1" s="330"/>
      <c r="KDG1" s="330"/>
      <c r="KDH1" s="330"/>
      <c r="KDI1" s="330"/>
      <c r="KDJ1" s="330"/>
      <c r="KDK1" s="330"/>
      <c r="KDL1" s="330"/>
      <c r="KDM1" s="329"/>
      <c r="KDN1" s="330"/>
      <c r="KDO1" s="330"/>
      <c r="KDP1" s="330"/>
      <c r="KDQ1" s="330"/>
      <c r="KDR1" s="330"/>
      <c r="KDS1" s="330"/>
      <c r="KDT1" s="330"/>
      <c r="KDU1" s="330"/>
      <c r="KDV1" s="330"/>
      <c r="KDW1" s="330"/>
      <c r="KDX1" s="330"/>
      <c r="KDY1" s="330"/>
      <c r="KDZ1" s="330"/>
      <c r="KEA1" s="330"/>
      <c r="KEB1" s="330"/>
      <c r="KEC1" s="329"/>
      <c r="KED1" s="330"/>
      <c r="KEE1" s="330"/>
      <c r="KEF1" s="330"/>
      <c r="KEG1" s="330"/>
      <c r="KEH1" s="330"/>
      <c r="KEI1" s="330"/>
      <c r="KEJ1" s="330"/>
      <c r="KEK1" s="330"/>
      <c r="KEL1" s="330"/>
      <c r="KEM1" s="330"/>
      <c r="KEN1" s="330"/>
      <c r="KEO1" s="330"/>
      <c r="KEP1" s="330"/>
      <c r="KEQ1" s="330"/>
      <c r="KER1" s="330"/>
      <c r="KES1" s="329"/>
      <c r="KET1" s="330"/>
      <c r="KEU1" s="330"/>
      <c r="KEV1" s="330"/>
      <c r="KEW1" s="330"/>
      <c r="KEX1" s="330"/>
      <c r="KEY1" s="330"/>
      <c r="KEZ1" s="330"/>
      <c r="KFA1" s="330"/>
      <c r="KFB1" s="330"/>
      <c r="KFC1" s="330"/>
      <c r="KFD1" s="330"/>
      <c r="KFE1" s="330"/>
      <c r="KFF1" s="330"/>
      <c r="KFG1" s="330"/>
      <c r="KFH1" s="330"/>
      <c r="KFI1" s="329"/>
      <c r="KFJ1" s="330"/>
      <c r="KFK1" s="330"/>
      <c r="KFL1" s="330"/>
      <c r="KFM1" s="330"/>
      <c r="KFN1" s="330"/>
      <c r="KFO1" s="330"/>
      <c r="KFP1" s="330"/>
      <c r="KFQ1" s="330"/>
      <c r="KFR1" s="330"/>
      <c r="KFS1" s="330"/>
      <c r="KFT1" s="330"/>
      <c r="KFU1" s="330"/>
      <c r="KFV1" s="330"/>
      <c r="KFW1" s="330"/>
      <c r="KFX1" s="330"/>
      <c r="KFY1" s="329"/>
      <c r="KFZ1" s="330"/>
      <c r="KGA1" s="330"/>
      <c r="KGB1" s="330"/>
      <c r="KGC1" s="330"/>
      <c r="KGD1" s="330"/>
      <c r="KGE1" s="330"/>
      <c r="KGF1" s="330"/>
      <c r="KGG1" s="330"/>
      <c r="KGH1" s="330"/>
      <c r="KGI1" s="330"/>
      <c r="KGJ1" s="330"/>
      <c r="KGK1" s="330"/>
      <c r="KGL1" s="330"/>
      <c r="KGM1" s="330"/>
      <c r="KGN1" s="330"/>
      <c r="KGO1" s="329"/>
      <c r="KGP1" s="330"/>
      <c r="KGQ1" s="330"/>
      <c r="KGR1" s="330"/>
      <c r="KGS1" s="330"/>
      <c r="KGT1" s="330"/>
      <c r="KGU1" s="330"/>
      <c r="KGV1" s="330"/>
      <c r="KGW1" s="330"/>
      <c r="KGX1" s="330"/>
      <c r="KGY1" s="330"/>
      <c r="KGZ1" s="330"/>
      <c r="KHA1" s="330"/>
      <c r="KHB1" s="330"/>
      <c r="KHC1" s="330"/>
      <c r="KHD1" s="330"/>
      <c r="KHE1" s="329"/>
      <c r="KHF1" s="330"/>
      <c r="KHG1" s="330"/>
      <c r="KHH1" s="330"/>
      <c r="KHI1" s="330"/>
      <c r="KHJ1" s="330"/>
      <c r="KHK1" s="330"/>
      <c r="KHL1" s="330"/>
      <c r="KHM1" s="330"/>
      <c r="KHN1" s="330"/>
      <c r="KHO1" s="330"/>
      <c r="KHP1" s="330"/>
      <c r="KHQ1" s="330"/>
      <c r="KHR1" s="330"/>
      <c r="KHS1" s="330"/>
      <c r="KHT1" s="330"/>
      <c r="KHU1" s="329"/>
      <c r="KHV1" s="330"/>
      <c r="KHW1" s="330"/>
      <c r="KHX1" s="330"/>
      <c r="KHY1" s="330"/>
      <c r="KHZ1" s="330"/>
      <c r="KIA1" s="330"/>
      <c r="KIB1" s="330"/>
      <c r="KIC1" s="330"/>
      <c r="KID1" s="330"/>
      <c r="KIE1" s="330"/>
      <c r="KIF1" s="330"/>
      <c r="KIG1" s="330"/>
      <c r="KIH1" s="330"/>
      <c r="KII1" s="330"/>
      <c r="KIJ1" s="330"/>
      <c r="KIK1" s="329"/>
      <c r="KIL1" s="330"/>
      <c r="KIM1" s="330"/>
      <c r="KIN1" s="330"/>
      <c r="KIO1" s="330"/>
      <c r="KIP1" s="330"/>
      <c r="KIQ1" s="330"/>
      <c r="KIR1" s="330"/>
      <c r="KIS1" s="330"/>
      <c r="KIT1" s="330"/>
      <c r="KIU1" s="330"/>
      <c r="KIV1" s="330"/>
      <c r="KIW1" s="330"/>
      <c r="KIX1" s="330"/>
      <c r="KIY1" s="330"/>
      <c r="KIZ1" s="330"/>
      <c r="KJA1" s="329"/>
      <c r="KJB1" s="330"/>
      <c r="KJC1" s="330"/>
      <c r="KJD1" s="330"/>
      <c r="KJE1" s="330"/>
      <c r="KJF1" s="330"/>
      <c r="KJG1" s="330"/>
      <c r="KJH1" s="330"/>
      <c r="KJI1" s="330"/>
      <c r="KJJ1" s="330"/>
      <c r="KJK1" s="330"/>
      <c r="KJL1" s="330"/>
      <c r="KJM1" s="330"/>
      <c r="KJN1" s="330"/>
      <c r="KJO1" s="330"/>
      <c r="KJP1" s="330"/>
      <c r="KJQ1" s="329"/>
      <c r="KJR1" s="330"/>
      <c r="KJS1" s="330"/>
      <c r="KJT1" s="330"/>
      <c r="KJU1" s="330"/>
      <c r="KJV1" s="330"/>
      <c r="KJW1" s="330"/>
      <c r="KJX1" s="330"/>
      <c r="KJY1" s="330"/>
      <c r="KJZ1" s="330"/>
      <c r="KKA1" s="330"/>
      <c r="KKB1" s="330"/>
      <c r="KKC1" s="330"/>
      <c r="KKD1" s="330"/>
      <c r="KKE1" s="330"/>
      <c r="KKF1" s="330"/>
      <c r="KKG1" s="329"/>
      <c r="KKH1" s="330"/>
      <c r="KKI1" s="330"/>
      <c r="KKJ1" s="330"/>
      <c r="KKK1" s="330"/>
      <c r="KKL1" s="330"/>
      <c r="KKM1" s="330"/>
      <c r="KKN1" s="330"/>
      <c r="KKO1" s="330"/>
      <c r="KKP1" s="330"/>
      <c r="KKQ1" s="330"/>
      <c r="KKR1" s="330"/>
      <c r="KKS1" s="330"/>
      <c r="KKT1" s="330"/>
      <c r="KKU1" s="330"/>
      <c r="KKV1" s="330"/>
      <c r="KKW1" s="329"/>
      <c r="KKX1" s="330"/>
      <c r="KKY1" s="330"/>
      <c r="KKZ1" s="330"/>
      <c r="KLA1" s="330"/>
      <c r="KLB1" s="330"/>
      <c r="KLC1" s="330"/>
      <c r="KLD1" s="330"/>
      <c r="KLE1" s="330"/>
      <c r="KLF1" s="330"/>
      <c r="KLG1" s="330"/>
      <c r="KLH1" s="330"/>
      <c r="KLI1" s="330"/>
      <c r="KLJ1" s="330"/>
      <c r="KLK1" s="330"/>
      <c r="KLL1" s="330"/>
      <c r="KLM1" s="329"/>
      <c r="KLN1" s="330"/>
      <c r="KLO1" s="330"/>
      <c r="KLP1" s="330"/>
      <c r="KLQ1" s="330"/>
      <c r="KLR1" s="330"/>
      <c r="KLS1" s="330"/>
      <c r="KLT1" s="330"/>
      <c r="KLU1" s="330"/>
      <c r="KLV1" s="330"/>
      <c r="KLW1" s="330"/>
      <c r="KLX1" s="330"/>
      <c r="KLY1" s="330"/>
      <c r="KLZ1" s="330"/>
      <c r="KMA1" s="330"/>
      <c r="KMB1" s="330"/>
      <c r="KMC1" s="329"/>
      <c r="KMD1" s="330"/>
      <c r="KME1" s="330"/>
      <c r="KMF1" s="330"/>
      <c r="KMG1" s="330"/>
      <c r="KMH1" s="330"/>
      <c r="KMI1" s="330"/>
      <c r="KMJ1" s="330"/>
      <c r="KMK1" s="330"/>
      <c r="KML1" s="330"/>
      <c r="KMM1" s="330"/>
      <c r="KMN1" s="330"/>
      <c r="KMO1" s="330"/>
      <c r="KMP1" s="330"/>
      <c r="KMQ1" s="330"/>
      <c r="KMR1" s="330"/>
      <c r="KMS1" s="329"/>
      <c r="KMT1" s="330"/>
      <c r="KMU1" s="330"/>
      <c r="KMV1" s="330"/>
      <c r="KMW1" s="330"/>
      <c r="KMX1" s="330"/>
      <c r="KMY1" s="330"/>
      <c r="KMZ1" s="330"/>
      <c r="KNA1" s="330"/>
      <c r="KNB1" s="330"/>
      <c r="KNC1" s="330"/>
      <c r="KND1" s="330"/>
      <c r="KNE1" s="330"/>
      <c r="KNF1" s="330"/>
      <c r="KNG1" s="330"/>
      <c r="KNH1" s="330"/>
      <c r="KNI1" s="329"/>
      <c r="KNJ1" s="330"/>
      <c r="KNK1" s="330"/>
      <c r="KNL1" s="330"/>
      <c r="KNM1" s="330"/>
      <c r="KNN1" s="330"/>
      <c r="KNO1" s="330"/>
      <c r="KNP1" s="330"/>
      <c r="KNQ1" s="330"/>
      <c r="KNR1" s="330"/>
      <c r="KNS1" s="330"/>
      <c r="KNT1" s="330"/>
      <c r="KNU1" s="330"/>
      <c r="KNV1" s="330"/>
      <c r="KNW1" s="330"/>
      <c r="KNX1" s="330"/>
      <c r="KNY1" s="329"/>
      <c r="KNZ1" s="330"/>
      <c r="KOA1" s="330"/>
      <c r="KOB1" s="330"/>
      <c r="KOC1" s="330"/>
      <c r="KOD1" s="330"/>
      <c r="KOE1" s="330"/>
      <c r="KOF1" s="330"/>
      <c r="KOG1" s="330"/>
      <c r="KOH1" s="330"/>
      <c r="KOI1" s="330"/>
      <c r="KOJ1" s="330"/>
      <c r="KOK1" s="330"/>
      <c r="KOL1" s="330"/>
      <c r="KOM1" s="330"/>
      <c r="KON1" s="330"/>
      <c r="KOO1" s="329"/>
      <c r="KOP1" s="330"/>
      <c r="KOQ1" s="330"/>
      <c r="KOR1" s="330"/>
      <c r="KOS1" s="330"/>
      <c r="KOT1" s="330"/>
      <c r="KOU1" s="330"/>
      <c r="KOV1" s="330"/>
      <c r="KOW1" s="330"/>
      <c r="KOX1" s="330"/>
      <c r="KOY1" s="330"/>
      <c r="KOZ1" s="330"/>
      <c r="KPA1" s="330"/>
      <c r="KPB1" s="330"/>
      <c r="KPC1" s="330"/>
      <c r="KPD1" s="330"/>
      <c r="KPE1" s="329"/>
      <c r="KPF1" s="330"/>
      <c r="KPG1" s="330"/>
      <c r="KPH1" s="330"/>
      <c r="KPI1" s="330"/>
      <c r="KPJ1" s="330"/>
      <c r="KPK1" s="330"/>
      <c r="KPL1" s="330"/>
      <c r="KPM1" s="330"/>
      <c r="KPN1" s="330"/>
      <c r="KPO1" s="330"/>
      <c r="KPP1" s="330"/>
      <c r="KPQ1" s="330"/>
      <c r="KPR1" s="330"/>
      <c r="KPS1" s="330"/>
      <c r="KPT1" s="330"/>
      <c r="KPU1" s="329"/>
      <c r="KPV1" s="330"/>
      <c r="KPW1" s="330"/>
      <c r="KPX1" s="330"/>
      <c r="KPY1" s="330"/>
      <c r="KPZ1" s="330"/>
      <c r="KQA1" s="330"/>
      <c r="KQB1" s="330"/>
      <c r="KQC1" s="330"/>
      <c r="KQD1" s="330"/>
      <c r="KQE1" s="330"/>
      <c r="KQF1" s="330"/>
      <c r="KQG1" s="330"/>
      <c r="KQH1" s="330"/>
      <c r="KQI1" s="330"/>
      <c r="KQJ1" s="330"/>
      <c r="KQK1" s="329"/>
      <c r="KQL1" s="330"/>
      <c r="KQM1" s="330"/>
      <c r="KQN1" s="330"/>
      <c r="KQO1" s="330"/>
      <c r="KQP1" s="330"/>
      <c r="KQQ1" s="330"/>
      <c r="KQR1" s="330"/>
      <c r="KQS1" s="330"/>
      <c r="KQT1" s="330"/>
      <c r="KQU1" s="330"/>
      <c r="KQV1" s="330"/>
      <c r="KQW1" s="330"/>
      <c r="KQX1" s="330"/>
      <c r="KQY1" s="330"/>
      <c r="KQZ1" s="330"/>
      <c r="KRA1" s="329"/>
      <c r="KRB1" s="330"/>
      <c r="KRC1" s="330"/>
      <c r="KRD1" s="330"/>
      <c r="KRE1" s="330"/>
      <c r="KRF1" s="330"/>
      <c r="KRG1" s="330"/>
      <c r="KRH1" s="330"/>
      <c r="KRI1" s="330"/>
      <c r="KRJ1" s="330"/>
      <c r="KRK1" s="330"/>
      <c r="KRL1" s="330"/>
      <c r="KRM1" s="330"/>
      <c r="KRN1" s="330"/>
      <c r="KRO1" s="330"/>
      <c r="KRP1" s="330"/>
      <c r="KRQ1" s="329"/>
      <c r="KRR1" s="330"/>
      <c r="KRS1" s="330"/>
      <c r="KRT1" s="330"/>
      <c r="KRU1" s="330"/>
      <c r="KRV1" s="330"/>
      <c r="KRW1" s="330"/>
      <c r="KRX1" s="330"/>
      <c r="KRY1" s="330"/>
      <c r="KRZ1" s="330"/>
      <c r="KSA1" s="330"/>
      <c r="KSB1" s="330"/>
      <c r="KSC1" s="330"/>
      <c r="KSD1" s="330"/>
      <c r="KSE1" s="330"/>
      <c r="KSF1" s="330"/>
      <c r="KSG1" s="329"/>
      <c r="KSH1" s="330"/>
      <c r="KSI1" s="330"/>
      <c r="KSJ1" s="330"/>
      <c r="KSK1" s="330"/>
      <c r="KSL1" s="330"/>
      <c r="KSM1" s="330"/>
      <c r="KSN1" s="330"/>
      <c r="KSO1" s="330"/>
      <c r="KSP1" s="330"/>
      <c r="KSQ1" s="330"/>
      <c r="KSR1" s="330"/>
      <c r="KSS1" s="330"/>
      <c r="KST1" s="330"/>
      <c r="KSU1" s="330"/>
      <c r="KSV1" s="330"/>
      <c r="KSW1" s="329"/>
      <c r="KSX1" s="330"/>
      <c r="KSY1" s="330"/>
      <c r="KSZ1" s="330"/>
      <c r="KTA1" s="330"/>
      <c r="KTB1" s="330"/>
      <c r="KTC1" s="330"/>
      <c r="KTD1" s="330"/>
      <c r="KTE1" s="330"/>
      <c r="KTF1" s="330"/>
      <c r="KTG1" s="330"/>
      <c r="KTH1" s="330"/>
      <c r="KTI1" s="330"/>
      <c r="KTJ1" s="330"/>
      <c r="KTK1" s="330"/>
      <c r="KTL1" s="330"/>
      <c r="KTM1" s="329"/>
      <c r="KTN1" s="330"/>
      <c r="KTO1" s="330"/>
      <c r="KTP1" s="330"/>
      <c r="KTQ1" s="330"/>
      <c r="KTR1" s="330"/>
      <c r="KTS1" s="330"/>
      <c r="KTT1" s="330"/>
      <c r="KTU1" s="330"/>
      <c r="KTV1" s="330"/>
      <c r="KTW1" s="330"/>
      <c r="KTX1" s="330"/>
      <c r="KTY1" s="330"/>
      <c r="KTZ1" s="330"/>
      <c r="KUA1" s="330"/>
      <c r="KUB1" s="330"/>
      <c r="KUC1" s="329"/>
      <c r="KUD1" s="330"/>
      <c r="KUE1" s="330"/>
      <c r="KUF1" s="330"/>
      <c r="KUG1" s="330"/>
      <c r="KUH1" s="330"/>
      <c r="KUI1" s="330"/>
      <c r="KUJ1" s="330"/>
      <c r="KUK1" s="330"/>
      <c r="KUL1" s="330"/>
      <c r="KUM1" s="330"/>
      <c r="KUN1" s="330"/>
      <c r="KUO1" s="330"/>
      <c r="KUP1" s="330"/>
      <c r="KUQ1" s="330"/>
      <c r="KUR1" s="330"/>
      <c r="KUS1" s="329"/>
      <c r="KUT1" s="330"/>
      <c r="KUU1" s="330"/>
      <c r="KUV1" s="330"/>
      <c r="KUW1" s="330"/>
      <c r="KUX1" s="330"/>
      <c r="KUY1" s="330"/>
      <c r="KUZ1" s="330"/>
      <c r="KVA1" s="330"/>
      <c r="KVB1" s="330"/>
      <c r="KVC1" s="330"/>
      <c r="KVD1" s="330"/>
      <c r="KVE1" s="330"/>
      <c r="KVF1" s="330"/>
      <c r="KVG1" s="330"/>
      <c r="KVH1" s="330"/>
      <c r="KVI1" s="329"/>
      <c r="KVJ1" s="330"/>
      <c r="KVK1" s="330"/>
      <c r="KVL1" s="330"/>
      <c r="KVM1" s="330"/>
      <c r="KVN1" s="330"/>
      <c r="KVO1" s="330"/>
      <c r="KVP1" s="330"/>
      <c r="KVQ1" s="330"/>
      <c r="KVR1" s="330"/>
      <c r="KVS1" s="330"/>
      <c r="KVT1" s="330"/>
      <c r="KVU1" s="330"/>
      <c r="KVV1" s="330"/>
      <c r="KVW1" s="330"/>
      <c r="KVX1" s="330"/>
      <c r="KVY1" s="329"/>
      <c r="KVZ1" s="330"/>
      <c r="KWA1" s="330"/>
      <c r="KWB1" s="330"/>
      <c r="KWC1" s="330"/>
      <c r="KWD1" s="330"/>
      <c r="KWE1" s="330"/>
      <c r="KWF1" s="330"/>
      <c r="KWG1" s="330"/>
      <c r="KWH1" s="330"/>
      <c r="KWI1" s="330"/>
      <c r="KWJ1" s="330"/>
      <c r="KWK1" s="330"/>
      <c r="KWL1" s="330"/>
      <c r="KWM1" s="330"/>
      <c r="KWN1" s="330"/>
      <c r="KWO1" s="329"/>
      <c r="KWP1" s="330"/>
      <c r="KWQ1" s="330"/>
      <c r="KWR1" s="330"/>
      <c r="KWS1" s="330"/>
      <c r="KWT1" s="330"/>
      <c r="KWU1" s="330"/>
      <c r="KWV1" s="330"/>
      <c r="KWW1" s="330"/>
      <c r="KWX1" s="330"/>
      <c r="KWY1" s="330"/>
      <c r="KWZ1" s="330"/>
      <c r="KXA1" s="330"/>
      <c r="KXB1" s="330"/>
      <c r="KXC1" s="330"/>
      <c r="KXD1" s="330"/>
      <c r="KXE1" s="329"/>
      <c r="KXF1" s="330"/>
      <c r="KXG1" s="330"/>
      <c r="KXH1" s="330"/>
      <c r="KXI1" s="330"/>
      <c r="KXJ1" s="330"/>
      <c r="KXK1" s="330"/>
      <c r="KXL1" s="330"/>
      <c r="KXM1" s="330"/>
      <c r="KXN1" s="330"/>
      <c r="KXO1" s="330"/>
      <c r="KXP1" s="330"/>
      <c r="KXQ1" s="330"/>
      <c r="KXR1" s="330"/>
      <c r="KXS1" s="330"/>
      <c r="KXT1" s="330"/>
      <c r="KXU1" s="329"/>
      <c r="KXV1" s="330"/>
      <c r="KXW1" s="330"/>
      <c r="KXX1" s="330"/>
      <c r="KXY1" s="330"/>
      <c r="KXZ1" s="330"/>
      <c r="KYA1" s="330"/>
      <c r="KYB1" s="330"/>
      <c r="KYC1" s="330"/>
      <c r="KYD1" s="330"/>
      <c r="KYE1" s="330"/>
      <c r="KYF1" s="330"/>
      <c r="KYG1" s="330"/>
      <c r="KYH1" s="330"/>
      <c r="KYI1" s="330"/>
      <c r="KYJ1" s="330"/>
      <c r="KYK1" s="329"/>
      <c r="KYL1" s="330"/>
      <c r="KYM1" s="330"/>
      <c r="KYN1" s="330"/>
      <c r="KYO1" s="330"/>
      <c r="KYP1" s="330"/>
      <c r="KYQ1" s="330"/>
      <c r="KYR1" s="330"/>
      <c r="KYS1" s="330"/>
      <c r="KYT1" s="330"/>
      <c r="KYU1" s="330"/>
      <c r="KYV1" s="330"/>
      <c r="KYW1" s="330"/>
      <c r="KYX1" s="330"/>
      <c r="KYY1" s="330"/>
      <c r="KYZ1" s="330"/>
      <c r="KZA1" s="329"/>
      <c r="KZB1" s="330"/>
      <c r="KZC1" s="330"/>
      <c r="KZD1" s="330"/>
      <c r="KZE1" s="330"/>
      <c r="KZF1" s="330"/>
      <c r="KZG1" s="330"/>
      <c r="KZH1" s="330"/>
      <c r="KZI1" s="330"/>
      <c r="KZJ1" s="330"/>
      <c r="KZK1" s="330"/>
      <c r="KZL1" s="330"/>
      <c r="KZM1" s="330"/>
      <c r="KZN1" s="330"/>
      <c r="KZO1" s="330"/>
      <c r="KZP1" s="330"/>
      <c r="KZQ1" s="329"/>
      <c r="KZR1" s="330"/>
      <c r="KZS1" s="330"/>
      <c r="KZT1" s="330"/>
      <c r="KZU1" s="330"/>
      <c r="KZV1" s="330"/>
      <c r="KZW1" s="330"/>
      <c r="KZX1" s="330"/>
      <c r="KZY1" s="330"/>
      <c r="KZZ1" s="330"/>
      <c r="LAA1" s="330"/>
      <c r="LAB1" s="330"/>
      <c r="LAC1" s="330"/>
      <c r="LAD1" s="330"/>
      <c r="LAE1" s="330"/>
      <c r="LAF1" s="330"/>
      <c r="LAG1" s="329"/>
      <c r="LAH1" s="330"/>
      <c r="LAI1" s="330"/>
      <c r="LAJ1" s="330"/>
      <c r="LAK1" s="330"/>
      <c r="LAL1" s="330"/>
      <c r="LAM1" s="330"/>
      <c r="LAN1" s="330"/>
      <c r="LAO1" s="330"/>
      <c r="LAP1" s="330"/>
      <c r="LAQ1" s="330"/>
      <c r="LAR1" s="330"/>
      <c r="LAS1" s="330"/>
      <c r="LAT1" s="330"/>
      <c r="LAU1" s="330"/>
      <c r="LAV1" s="330"/>
      <c r="LAW1" s="329"/>
      <c r="LAX1" s="330"/>
      <c r="LAY1" s="330"/>
      <c r="LAZ1" s="330"/>
      <c r="LBA1" s="330"/>
      <c r="LBB1" s="330"/>
      <c r="LBC1" s="330"/>
      <c r="LBD1" s="330"/>
      <c r="LBE1" s="330"/>
      <c r="LBF1" s="330"/>
      <c r="LBG1" s="330"/>
      <c r="LBH1" s="330"/>
      <c r="LBI1" s="330"/>
      <c r="LBJ1" s="330"/>
      <c r="LBK1" s="330"/>
      <c r="LBL1" s="330"/>
      <c r="LBM1" s="329"/>
      <c r="LBN1" s="330"/>
      <c r="LBO1" s="330"/>
      <c r="LBP1" s="330"/>
      <c r="LBQ1" s="330"/>
      <c r="LBR1" s="330"/>
      <c r="LBS1" s="330"/>
      <c r="LBT1" s="330"/>
      <c r="LBU1" s="330"/>
      <c r="LBV1" s="330"/>
      <c r="LBW1" s="330"/>
      <c r="LBX1" s="330"/>
      <c r="LBY1" s="330"/>
      <c r="LBZ1" s="330"/>
      <c r="LCA1" s="330"/>
      <c r="LCB1" s="330"/>
      <c r="LCC1" s="329"/>
      <c r="LCD1" s="330"/>
      <c r="LCE1" s="330"/>
      <c r="LCF1" s="330"/>
      <c r="LCG1" s="330"/>
      <c r="LCH1" s="330"/>
      <c r="LCI1" s="330"/>
      <c r="LCJ1" s="330"/>
      <c r="LCK1" s="330"/>
      <c r="LCL1" s="330"/>
      <c r="LCM1" s="330"/>
      <c r="LCN1" s="330"/>
      <c r="LCO1" s="330"/>
      <c r="LCP1" s="330"/>
      <c r="LCQ1" s="330"/>
      <c r="LCR1" s="330"/>
      <c r="LCS1" s="329"/>
      <c r="LCT1" s="330"/>
      <c r="LCU1" s="330"/>
      <c r="LCV1" s="330"/>
      <c r="LCW1" s="330"/>
      <c r="LCX1" s="330"/>
      <c r="LCY1" s="330"/>
      <c r="LCZ1" s="330"/>
      <c r="LDA1" s="330"/>
      <c r="LDB1" s="330"/>
      <c r="LDC1" s="330"/>
      <c r="LDD1" s="330"/>
      <c r="LDE1" s="330"/>
      <c r="LDF1" s="330"/>
      <c r="LDG1" s="330"/>
      <c r="LDH1" s="330"/>
      <c r="LDI1" s="329"/>
      <c r="LDJ1" s="330"/>
      <c r="LDK1" s="330"/>
      <c r="LDL1" s="330"/>
      <c r="LDM1" s="330"/>
      <c r="LDN1" s="330"/>
      <c r="LDO1" s="330"/>
      <c r="LDP1" s="330"/>
      <c r="LDQ1" s="330"/>
      <c r="LDR1" s="330"/>
      <c r="LDS1" s="330"/>
      <c r="LDT1" s="330"/>
      <c r="LDU1" s="330"/>
      <c r="LDV1" s="330"/>
      <c r="LDW1" s="330"/>
      <c r="LDX1" s="330"/>
      <c r="LDY1" s="329"/>
      <c r="LDZ1" s="330"/>
      <c r="LEA1" s="330"/>
      <c r="LEB1" s="330"/>
      <c r="LEC1" s="330"/>
      <c r="LED1" s="330"/>
      <c r="LEE1" s="330"/>
      <c r="LEF1" s="330"/>
      <c r="LEG1" s="330"/>
      <c r="LEH1" s="330"/>
      <c r="LEI1" s="330"/>
      <c r="LEJ1" s="330"/>
      <c r="LEK1" s="330"/>
      <c r="LEL1" s="330"/>
      <c r="LEM1" s="330"/>
      <c r="LEN1" s="330"/>
      <c r="LEO1" s="329"/>
      <c r="LEP1" s="330"/>
      <c r="LEQ1" s="330"/>
      <c r="LER1" s="330"/>
      <c r="LES1" s="330"/>
      <c r="LET1" s="330"/>
      <c r="LEU1" s="330"/>
      <c r="LEV1" s="330"/>
      <c r="LEW1" s="330"/>
      <c r="LEX1" s="330"/>
      <c r="LEY1" s="330"/>
      <c r="LEZ1" s="330"/>
      <c r="LFA1" s="330"/>
      <c r="LFB1" s="330"/>
      <c r="LFC1" s="330"/>
      <c r="LFD1" s="330"/>
      <c r="LFE1" s="329"/>
      <c r="LFF1" s="330"/>
      <c r="LFG1" s="330"/>
      <c r="LFH1" s="330"/>
      <c r="LFI1" s="330"/>
      <c r="LFJ1" s="330"/>
      <c r="LFK1" s="330"/>
      <c r="LFL1" s="330"/>
      <c r="LFM1" s="330"/>
      <c r="LFN1" s="330"/>
      <c r="LFO1" s="330"/>
      <c r="LFP1" s="330"/>
      <c r="LFQ1" s="330"/>
      <c r="LFR1" s="330"/>
      <c r="LFS1" s="330"/>
      <c r="LFT1" s="330"/>
      <c r="LFU1" s="329"/>
      <c r="LFV1" s="330"/>
      <c r="LFW1" s="330"/>
      <c r="LFX1" s="330"/>
      <c r="LFY1" s="330"/>
      <c r="LFZ1" s="330"/>
      <c r="LGA1" s="330"/>
      <c r="LGB1" s="330"/>
      <c r="LGC1" s="330"/>
      <c r="LGD1" s="330"/>
      <c r="LGE1" s="330"/>
      <c r="LGF1" s="330"/>
      <c r="LGG1" s="330"/>
      <c r="LGH1" s="330"/>
      <c r="LGI1" s="330"/>
      <c r="LGJ1" s="330"/>
      <c r="LGK1" s="329"/>
      <c r="LGL1" s="330"/>
      <c r="LGM1" s="330"/>
      <c r="LGN1" s="330"/>
      <c r="LGO1" s="330"/>
      <c r="LGP1" s="330"/>
      <c r="LGQ1" s="330"/>
      <c r="LGR1" s="330"/>
      <c r="LGS1" s="330"/>
      <c r="LGT1" s="330"/>
      <c r="LGU1" s="330"/>
      <c r="LGV1" s="330"/>
      <c r="LGW1" s="330"/>
      <c r="LGX1" s="330"/>
      <c r="LGY1" s="330"/>
      <c r="LGZ1" s="330"/>
      <c r="LHA1" s="329"/>
      <c r="LHB1" s="330"/>
      <c r="LHC1" s="330"/>
      <c r="LHD1" s="330"/>
      <c r="LHE1" s="330"/>
      <c r="LHF1" s="330"/>
      <c r="LHG1" s="330"/>
      <c r="LHH1" s="330"/>
      <c r="LHI1" s="330"/>
      <c r="LHJ1" s="330"/>
      <c r="LHK1" s="330"/>
      <c r="LHL1" s="330"/>
      <c r="LHM1" s="330"/>
      <c r="LHN1" s="330"/>
      <c r="LHO1" s="330"/>
      <c r="LHP1" s="330"/>
      <c r="LHQ1" s="329"/>
      <c r="LHR1" s="330"/>
      <c r="LHS1" s="330"/>
      <c r="LHT1" s="330"/>
      <c r="LHU1" s="330"/>
      <c r="LHV1" s="330"/>
      <c r="LHW1" s="330"/>
      <c r="LHX1" s="330"/>
      <c r="LHY1" s="330"/>
      <c r="LHZ1" s="330"/>
      <c r="LIA1" s="330"/>
      <c r="LIB1" s="330"/>
      <c r="LIC1" s="330"/>
      <c r="LID1" s="330"/>
      <c r="LIE1" s="330"/>
      <c r="LIF1" s="330"/>
      <c r="LIG1" s="329"/>
      <c r="LIH1" s="330"/>
      <c r="LII1" s="330"/>
      <c r="LIJ1" s="330"/>
      <c r="LIK1" s="330"/>
      <c r="LIL1" s="330"/>
      <c r="LIM1" s="330"/>
      <c r="LIN1" s="330"/>
      <c r="LIO1" s="330"/>
      <c r="LIP1" s="330"/>
      <c r="LIQ1" s="330"/>
      <c r="LIR1" s="330"/>
      <c r="LIS1" s="330"/>
      <c r="LIT1" s="330"/>
      <c r="LIU1" s="330"/>
      <c r="LIV1" s="330"/>
      <c r="LIW1" s="329"/>
      <c r="LIX1" s="330"/>
      <c r="LIY1" s="330"/>
      <c r="LIZ1" s="330"/>
      <c r="LJA1" s="330"/>
      <c r="LJB1" s="330"/>
      <c r="LJC1" s="330"/>
      <c r="LJD1" s="330"/>
      <c r="LJE1" s="330"/>
      <c r="LJF1" s="330"/>
      <c r="LJG1" s="330"/>
      <c r="LJH1" s="330"/>
      <c r="LJI1" s="330"/>
      <c r="LJJ1" s="330"/>
      <c r="LJK1" s="330"/>
      <c r="LJL1" s="330"/>
      <c r="LJM1" s="329"/>
      <c r="LJN1" s="330"/>
      <c r="LJO1" s="330"/>
      <c r="LJP1" s="330"/>
      <c r="LJQ1" s="330"/>
      <c r="LJR1" s="330"/>
      <c r="LJS1" s="330"/>
      <c r="LJT1" s="330"/>
      <c r="LJU1" s="330"/>
      <c r="LJV1" s="330"/>
      <c r="LJW1" s="330"/>
      <c r="LJX1" s="330"/>
      <c r="LJY1" s="330"/>
      <c r="LJZ1" s="330"/>
      <c r="LKA1" s="330"/>
      <c r="LKB1" s="330"/>
      <c r="LKC1" s="329"/>
      <c r="LKD1" s="330"/>
      <c r="LKE1" s="330"/>
      <c r="LKF1" s="330"/>
      <c r="LKG1" s="330"/>
      <c r="LKH1" s="330"/>
      <c r="LKI1" s="330"/>
      <c r="LKJ1" s="330"/>
      <c r="LKK1" s="330"/>
      <c r="LKL1" s="330"/>
      <c r="LKM1" s="330"/>
      <c r="LKN1" s="330"/>
      <c r="LKO1" s="330"/>
      <c r="LKP1" s="330"/>
      <c r="LKQ1" s="330"/>
      <c r="LKR1" s="330"/>
      <c r="LKS1" s="329"/>
      <c r="LKT1" s="330"/>
      <c r="LKU1" s="330"/>
      <c r="LKV1" s="330"/>
      <c r="LKW1" s="330"/>
      <c r="LKX1" s="330"/>
      <c r="LKY1" s="330"/>
      <c r="LKZ1" s="330"/>
      <c r="LLA1" s="330"/>
      <c r="LLB1" s="330"/>
      <c r="LLC1" s="330"/>
      <c r="LLD1" s="330"/>
      <c r="LLE1" s="330"/>
      <c r="LLF1" s="330"/>
      <c r="LLG1" s="330"/>
      <c r="LLH1" s="330"/>
      <c r="LLI1" s="329"/>
      <c r="LLJ1" s="330"/>
      <c r="LLK1" s="330"/>
      <c r="LLL1" s="330"/>
      <c r="LLM1" s="330"/>
      <c r="LLN1" s="330"/>
      <c r="LLO1" s="330"/>
      <c r="LLP1" s="330"/>
      <c r="LLQ1" s="330"/>
      <c r="LLR1" s="330"/>
      <c r="LLS1" s="330"/>
      <c r="LLT1" s="330"/>
      <c r="LLU1" s="330"/>
      <c r="LLV1" s="330"/>
      <c r="LLW1" s="330"/>
      <c r="LLX1" s="330"/>
      <c r="LLY1" s="329"/>
      <c r="LLZ1" s="330"/>
      <c r="LMA1" s="330"/>
      <c r="LMB1" s="330"/>
      <c r="LMC1" s="330"/>
      <c r="LMD1" s="330"/>
      <c r="LME1" s="330"/>
      <c r="LMF1" s="330"/>
      <c r="LMG1" s="330"/>
      <c r="LMH1" s="330"/>
      <c r="LMI1" s="330"/>
      <c r="LMJ1" s="330"/>
      <c r="LMK1" s="330"/>
      <c r="LML1" s="330"/>
      <c r="LMM1" s="330"/>
      <c r="LMN1" s="330"/>
      <c r="LMO1" s="329"/>
      <c r="LMP1" s="330"/>
      <c r="LMQ1" s="330"/>
      <c r="LMR1" s="330"/>
      <c r="LMS1" s="330"/>
      <c r="LMT1" s="330"/>
      <c r="LMU1" s="330"/>
      <c r="LMV1" s="330"/>
      <c r="LMW1" s="330"/>
      <c r="LMX1" s="330"/>
      <c r="LMY1" s="330"/>
      <c r="LMZ1" s="330"/>
      <c r="LNA1" s="330"/>
      <c r="LNB1" s="330"/>
      <c r="LNC1" s="330"/>
      <c r="LND1" s="330"/>
      <c r="LNE1" s="329"/>
      <c r="LNF1" s="330"/>
      <c r="LNG1" s="330"/>
      <c r="LNH1" s="330"/>
      <c r="LNI1" s="330"/>
      <c r="LNJ1" s="330"/>
      <c r="LNK1" s="330"/>
      <c r="LNL1" s="330"/>
      <c r="LNM1" s="330"/>
      <c r="LNN1" s="330"/>
      <c r="LNO1" s="330"/>
      <c r="LNP1" s="330"/>
      <c r="LNQ1" s="330"/>
      <c r="LNR1" s="330"/>
      <c r="LNS1" s="330"/>
      <c r="LNT1" s="330"/>
      <c r="LNU1" s="329"/>
      <c r="LNV1" s="330"/>
      <c r="LNW1" s="330"/>
      <c r="LNX1" s="330"/>
      <c r="LNY1" s="330"/>
      <c r="LNZ1" s="330"/>
      <c r="LOA1" s="330"/>
      <c r="LOB1" s="330"/>
      <c r="LOC1" s="330"/>
      <c r="LOD1" s="330"/>
      <c r="LOE1" s="330"/>
      <c r="LOF1" s="330"/>
      <c r="LOG1" s="330"/>
      <c r="LOH1" s="330"/>
      <c r="LOI1" s="330"/>
      <c r="LOJ1" s="330"/>
      <c r="LOK1" s="329"/>
      <c r="LOL1" s="330"/>
      <c r="LOM1" s="330"/>
      <c r="LON1" s="330"/>
      <c r="LOO1" s="330"/>
      <c r="LOP1" s="330"/>
      <c r="LOQ1" s="330"/>
      <c r="LOR1" s="330"/>
      <c r="LOS1" s="330"/>
      <c r="LOT1" s="330"/>
      <c r="LOU1" s="330"/>
      <c r="LOV1" s="330"/>
      <c r="LOW1" s="330"/>
      <c r="LOX1" s="330"/>
      <c r="LOY1" s="330"/>
      <c r="LOZ1" s="330"/>
      <c r="LPA1" s="329"/>
      <c r="LPB1" s="330"/>
      <c r="LPC1" s="330"/>
      <c r="LPD1" s="330"/>
      <c r="LPE1" s="330"/>
      <c r="LPF1" s="330"/>
      <c r="LPG1" s="330"/>
      <c r="LPH1" s="330"/>
      <c r="LPI1" s="330"/>
      <c r="LPJ1" s="330"/>
      <c r="LPK1" s="330"/>
      <c r="LPL1" s="330"/>
      <c r="LPM1" s="330"/>
      <c r="LPN1" s="330"/>
      <c r="LPO1" s="330"/>
      <c r="LPP1" s="330"/>
      <c r="LPQ1" s="329"/>
      <c r="LPR1" s="330"/>
      <c r="LPS1" s="330"/>
      <c r="LPT1" s="330"/>
      <c r="LPU1" s="330"/>
      <c r="LPV1" s="330"/>
      <c r="LPW1" s="330"/>
      <c r="LPX1" s="330"/>
      <c r="LPY1" s="330"/>
      <c r="LPZ1" s="330"/>
      <c r="LQA1" s="330"/>
      <c r="LQB1" s="330"/>
      <c r="LQC1" s="330"/>
      <c r="LQD1" s="330"/>
      <c r="LQE1" s="330"/>
      <c r="LQF1" s="330"/>
      <c r="LQG1" s="329"/>
      <c r="LQH1" s="330"/>
      <c r="LQI1" s="330"/>
      <c r="LQJ1" s="330"/>
      <c r="LQK1" s="330"/>
      <c r="LQL1" s="330"/>
      <c r="LQM1" s="330"/>
      <c r="LQN1" s="330"/>
      <c r="LQO1" s="330"/>
      <c r="LQP1" s="330"/>
      <c r="LQQ1" s="330"/>
      <c r="LQR1" s="330"/>
      <c r="LQS1" s="330"/>
      <c r="LQT1" s="330"/>
      <c r="LQU1" s="330"/>
      <c r="LQV1" s="330"/>
      <c r="LQW1" s="329"/>
      <c r="LQX1" s="330"/>
      <c r="LQY1" s="330"/>
      <c r="LQZ1" s="330"/>
      <c r="LRA1" s="330"/>
      <c r="LRB1" s="330"/>
      <c r="LRC1" s="330"/>
      <c r="LRD1" s="330"/>
      <c r="LRE1" s="330"/>
      <c r="LRF1" s="330"/>
      <c r="LRG1" s="330"/>
      <c r="LRH1" s="330"/>
      <c r="LRI1" s="330"/>
      <c r="LRJ1" s="330"/>
      <c r="LRK1" s="330"/>
      <c r="LRL1" s="330"/>
      <c r="LRM1" s="329"/>
      <c r="LRN1" s="330"/>
      <c r="LRO1" s="330"/>
      <c r="LRP1" s="330"/>
      <c r="LRQ1" s="330"/>
      <c r="LRR1" s="330"/>
      <c r="LRS1" s="330"/>
      <c r="LRT1" s="330"/>
      <c r="LRU1" s="330"/>
      <c r="LRV1" s="330"/>
      <c r="LRW1" s="330"/>
      <c r="LRX1" s="330"/>
      <c r="LRY1" s="330"/>
      <c r="LRZ1" s="330"/>
      <c r="LSA1" s="330"/>
      <c r="LSB1" s="330"/>
      <c r="LSC1" s="329"/>
      <c r="LSD1" s="330"/>
      <c r="LSE1" s="330"/>
      <c r="LSF1" s="330"/>
      <c r="LSG1" s="330"/>
      <c r="LSH1" s="330"/>
      <c r="LSI1" s="330"/>
      <c r="LSJ1" s="330"/>
      <c r="LSK1" s="330"/>
      <c r="LSL1" s="330"/>
      <c r="LSM1" s="330"/>
      <c r="LSN1" s="330"/>
      <c r="LSO1" s="330"/>
      <c r="LSP1" s="330"/>
      <c r="LSQ1" s="330"/>
      <c r="LSR1" s="330"/>
      <c r="LSS1" s="329"/>
      <c r="LST1" s="330"/>
      <c r="LSU1" s="330"/>
      <c r="LSV1" s="330"/>
      <c r="LSW1" s="330"/>
      <c r="LSX1" s="330"/>
      <c r="LSY1" s="330"/>
      <c r="LSZ1" s="330"/>
      <c r="LTA1" s="330"/>
      <c r="LTB1" s="330"/>
      <c r="LTC1" s="330"/>
      <c r="LTD1" s="330"/>
      <c r="LTE1" s="330"/>
      <c r="LTF1" s="330"/>
      <c r="LTG1" s="330"/>
      <c r="LTH1" s="330"/>
      <c r="LTI1" s="329"/>
      <c r="LTJ1" s="330"/>
      <c r="LTK1" s="330"/>
      <c r="LTL1" s="330"/>
      <c r="LTM1" s="330"/>
      <c r="LTN1" s="330"/>
      <c r="LTO1" s="330"/>
      <c r="LTP1" s="330"/>
      <c r="LTQ1" s="330"/>
      <c r="LTR1" s="330"/>
      <c r="LTS1" s="330"/>
      <c r="LTT1" s="330"/>
      <c r="LTU1" s="330"/>
      <c r="LTV1" s="330"/>
      <c r="LTW1" s="330"/>
      <c r="LTX1" s="330"/>
      <c r="LTY1" s="329"/>
      <c r="LTZ1" s="330"/>
      <c r="LUA1" s="330"/>
      <c r="LUB1" s="330"/>
      <c r="LUC1" s="330"/>
      <c r="LUD1" s="330"/>
      <c r="LUE1" s="330"/>
      <c r="LUF1" s="330"/>
      <c r="LUG1" s="330"/>
      <c r="LUH1" s="330"/>
      <c r="LUI1" s="330"/>
      <c r="LUJ1" s="330"/>
      <c r="LUK1" s="330"/>
      <c r="LUL1" s="330"/>
      <c r="LUM1" s="330"/>
      <c r="LUN1" s="330"/>
      <c r="LUO1" s="329"/>
      <c r="LUP1" s="330"/>
      <c r="LUQ1" s="330"/>
      <c r="LUR1" s="330"/>
      <c r="LUS1" s="330"/>
      <c r="LUT1" s="330"/>
      <c r="LUU1" s="330"/>
      <c r="LUV1" s="330"/>
      <c r="LUW1" s="330"/>
      <c r="LUX1" s="330"/>
      <c r="LUY1" s="330"/>
      <c r="LUZ1" s="330"/>
      <c r="LVA1" s="330"/>
      <c r="LVB1" s="330"/>
      <c r="LVC1" s="330"/>
      <c r="LVD1" s="330"/>
      <c r="LVE1" s="329"/>
      <c r="LVF1" s="330"/>
      <c r="LVG1" s="330"/>
      <c r="LVH1" s="330"/>
      <c r="LVI1" s="330"/>
      <c r="LVJ1" s="330"/>
      <c r="LVK1" s="330"/>
      <c r="LVL1" s="330"/>
      <c r="LVM1" s="330"/>
      <c r="LVN1" s="330"/>
      <c r="LVO1" s="330"/>
      <c r="LVP1" s="330"/>
      <c r="LVQ1" s="330"/>
      <c r="LVR1" s="330"/>
      <c r="LVS1" s="330"/>
      <c r="LVT1" s="330"/>
      <c r="LVU1" s="329"/>
      <c r="LVV1" s="330"/>
      <c r="LVW1" s="330"/>
      <c r="LVX1" s="330"/>
      <c r="LVY1" s="330"/>
      <c r="LVZ1" s="330"/>
      <c r="LWA1" s="330"/>
      <c r="LWB1" s="330"/>
      <c r="LWC1" s="330"/>
      <c r="LWD1" s="330"/>
      <c r="LWE1" s="330"/>
      <c r="LWF1" s="330"/>
      <c r="LWG1" s="330"/>
      <c r="LWH1" s="330"/>
      <c r="LWI1" s="330"/>
      <c r="LWJ1" s="330"/>
      <c r="LWK1" s="329"/>
      <c r="LWL1" s="330"/>
      <c r="LWM1" s="330"/>
      <c r="LWN1" s="330"/>
      <c r="LWO1" s="330"/>
      <c r="LWP1" s="330"/>
      <c r="LWQ1" s="330"/>
      <c r="LWR1" s="330"/>
      <c r="LWS1" s="330"/>
      <c r="LWT1" s="330"/>
      <c r="LWU1" s="330"/>
      <c r="LWV1" s="330"/>
      <c r="LWW1" s="330"/>
      <c r="LWX1" s="330"/>
      <c r="LWY1" s="330"/>
      <c r="LWZ1" s="330"/>
      <c r="LXA1" s="329"/>
      <c r="LXB1" s="330"/>
      <c r="LXC1" s="330"/>
      <c r="LXD1" s="330"/>
      <c r="LXE1" s="330"/>
      <c r="LXF1" s="330"/>
      <c r="LXG1" s="330"/>
      <c r="LXH1" s="330"/>
      <c r="LXI1" s="330"/>
      <c r="LXJ1" s="330"/>
      <c r="LXK1" s="330"/>
      <c r="LXL1" s="330"/>
      <c r="LXM1" s="330"/>
      <c r="LXN1" s="330"/>
      <c r="LXO1" s="330"/>
      <c r="LXP1" s="330"/>
      <c r="LXQ1" s="329"/>
      <c r="LXR1" s="330"/>
      <c r="LXS1" s="330"/>
      <c r="LXT1" s="330"/>
      <c r="LXU1" s="330"/>
      <c r="LXV1" s="330"/>
      <c r="LXW1" s="330"/>
      <c r="LXX1" s="330"/>
      <c r="LXY1" s="330"/>
      <c r="LXZ1" s="330"/>
      <c r="LYA1" s="330"/>
      <c r="LYB1" s="330"/>
      <c r="LYC1" s="330"/>
      <c r="LYD1" s="330"/>
      <c r="LYE1" s="330"/>
      <c r="LYF1" s="330"/>
      <c r="LYG1" s="329"/>
      <c r="LYH1" s="330"/>
      <c r="LYI1" s="330"/>
      <c r="LYJ1" s="330"/>
      <c r="LYK1" s="330"/>
      <c r="LYL1" s="330"/>
      <c r="LYM1" s="330"/>
      <c r="LYN1" s="330"/>
      <c r="LYO1" s="330"/>
      <c r="LYP1" s="330"/>
      <c r="LYQ1" s="330"/>
      <c r="LYR1" s="330"/>
      <c r="LYS1" s="330"/>
      <c r="LYT1" s="330"/>
      <c r="LYU1" s="330"/>
      <c r="LYV1" s="330"/>
      <c r="LYW1" s="329"/>
      <c r="LYX1" s="330"/>
      <c r="LYY1" s="330"/>
      <c r="LYZ1" s="330"/>
      <c r="LZA1" s="330"/>
      <c r="LZB1" s="330"/>
      <c r="LZC1" s="330"/>
      <c r="LZD1" s="330"/>
      <c r="LZE1" s="330"/>
      <c r="LZF1" s="330"/>
      <c r="LZG1" s="330"/>
      <c r="LZH1" s="330"/>
      <c r="LZI1" s="330"/>
      <c r="LZJ1" s="330"/>
      <c r="LZK1" s="330"/>
      <c r="LZL1" s="330"/>
      <c r="LZM1" s="329"/>
      <c r="LZN1" s="330"/>
      <c r="LZO1" s="330"/>
      <c r="LZP1" s="330"/>
      <c r="LZQ1" s="330"/>
      <c r="LZR1" s="330"/>
      <c r="LZS1" s="330"/>
      <c r="LZT1" s="330"/>
      <c r="LZU1" s="330"/>
      <c r="LZV1" s="330"/>
      <c r="LZW1" s="330"/>
      <c r="LZX1" s="330"/>
      <c r="LZY1" s="330"/>
      <c r="LZZ1" s="330"/>
      <c r="MAA1" s="330"/>
      <c r="MAB1" s="330"/>
      <c r="MAC1" s="329"/>
      <c r="MAD1" s="330"/>
      <c r="MAE1" s="330"/>
      <c r="MAF1" s="330"/>
      <c r="MAG1" s="330"/>
      <c r="MAH1" s="330"/>
      <c r="MAI1" s="330"/>
      <c r="MAJ1" s="330"/>
      <c r="MAK1" s="330"/>
      <c r="MAL1" s="330"/>
      <c r="MAM1" s="330"/>
      <c r="MAN1" s="330"/>
      <c r="MAO1" s="330"/>
      <c r="MAP1" s="330"/>
      <c r="MAQ1" s="330"/>
      <c r="MAR1" s="330"/>
      <c r="MAS1" s="329"/>
      <c r="MAT1" s="330"/>
      <c r="MAU1" s="330"/>
      <c r="MAV1" s="330"/>
      <c r="MAW1" s="330"/>
      <c r="MAX1" s="330"/>
      <c r="MAY1" s="330"/>
      <c r="MAZ1" s="330"/>
      <c r="MBA1" s="330"/>
      <c r="MBB1" s="330"/>
      <c r="MBC1" s="330"/>
      <c r="MBD1" s="330"/>
      <c r="MBE1" s="330"/>
      <c r="MBF1" s="330"/>
      <c r="MBG1" s="330"/>
      <c r="MBH1" s="330"/>
      <c r="MBI1" s="329"/>
      <c r="MBJ1" s="330"/>
      <c r="MBK1" s="330"/>
      <c r="MBL1" s="330"/>
      <c r="MBM1" s="330"/>
      <c r="MBN1" s="330"/>
      <c r="MBO1" s="330"/>
      <c r="MBP1" s="330"/>
      <c r="MBQ1" s="330"/>
      <c r="MBR1" s="330"/>
      <c r="MBS1" s="330"/>
      <c r="MBT1" s="330"/>
      <c r="MBU1" s="330"/>
      <c r="MBV1" s="330"/>
      <c r="MBW1" s="330"/>
      <c r="MBX1" s="330"/>
      <c r="MBY1" s="329"/>
      <c r="MBZ1" s="330"/>
      <c r="MCA1" s="330"/>
      <c r="MCB1" s="330"/>
      <c r="MCC1" s="330"/>
      <c r="MCD1" s="330"/>
      <c r="MCE1" s="330"/>
      <c r="MCF1" s="330"/>
      <c r="MCG1" s="330"/>
      <c r="MCH1" s="330"/>
      <c r="MCI1" s="330"/>
      <c r="MCJ1" s="330"/>
      <c r="MCK1" s="330"/>
      <c r="MCL1" s="330"/>
      <c r="MCM1" s="330"/>
      <c r="MCN1" s="330"/>
      <c r="MCO1" s="329"/>
      <c r="MCP1" s="330"/>
      <c r="MCQ1" s="330"/>
      <c r="MCR1" s="330"/>
      <c r="MCS1" s="330"/>
      <c r="MCT1" s="330"/>
      <c r="MCU1" s="330"/>
      <c r="MCV1" s="330"/>
      <c r="MCW1" s="330"/>
      <c r="MCX1" s="330"/>
      <c r="MCY1" s="330"/>
      <c r="MCZ1" s="330"/>
      <c r="MDA1" s="330"/>
      <c r="MDB1" s="330"/>
      <c r="MDC1" s="330"/>
      <c r="MDD1" s="330"/>
      <c r="MDE1" s="329"/>
      <c r="MDF1" s="330"/>
      <c r="MDG1" s="330"/>
      <c r="MDH1" s="330"/>
      <c r="MDI1" s="330"/>
      <c r="MDJ1" s="330"/>
      <c r="MDK1" s="330"/>
      <c r="MDL1" s="330"/>
      <c r="MDM1" s="330"/>
      <c r="MDN1" s="330"/>
      <c r="MDO1" s="330"/>
      <c r="MDP1" s="330"/>
      <c r="MDQ1" s="330"/>
      <c r="MDR1" s="330"/>
      <c r="MDS1" s="330"/>
      <c r="MDT1" s="330"/>
      <c r="MDU1" s="329"/>
      <c r="MDV1" s="330"/>
      <c r="MDW1" s="330"/>
      <c r="MDX1" s="330"/>
      <c r="MDY1" s="330"/>
      <c r="MDZ1" s="330"/>
      <c r="MEA1" s="330"/>
      <c r="MEB1" s="330"/>
      <c r="MEC1" s="330"/>
      <c r="MED1" s="330"/>
      <c r="MEE1" s="330"/>
      <c r="MEF1" s="330"/>
      <c r="MEG1" s="330"/>
      <c r="MEH1" s="330"/>
      <c r="MEI1" s="330"/>
      <c r="MEJ1" s="330"/>
      <c r="MEK1" s="329"/>
      <c r="MEL1" s="330"/>
      <c r="MEM1" s="330"/>
      <c r="MEN1" s="330"/>
      <c r="MEO1" s="330"/>
      <c r="MEP1" s="330"/>
      <c r="MEQ1" s="330"/>
      <c r="MER1" s="330"/>
      <c r="MES1" s="330"/>
      <c r="MET1" s="330"/>
      <c r="MEU1" s="330"/>
      <c r="MEV1" s="330"/>
      <c r="MEW1" s="330"/>
      <c r="MEX1" s="330"/>
      <c r="MEY1" s="330"/>
      <c r="MEZ1" s="330"/>
      <c r="MFA1" s="329"/>
      <c r="MFB1" s="330"/>
      <c r="MFC1" s="330"/>
      <c r="MFD1" s="330"/>
      <c r="MFE1" s="330"/>
      <c r="MFF1" s="330"/>
      <c r="MFG1" s="330"/>
      <c r="MFH1" s="330"/>
      <c r="MFI1" s="330"/>
      <c r="MFJ1" s="330"/>
      <c r="MFK1" s="330"/>
      <c r="MFL1" s="330"/>
      <c r="MFM1" s="330"/>
      <c r="MFN1" s="330"/>
      <c r="MFO1" s="330"/>
      <c r="MFP1" s="330"/>
      <c r="MFQ1" s="329"/>
      <c r="MFR1" s="330"/>
      <c r="MFS1" s="330"/>
      <c r="MFT1" s="330"/>
      <c r="MFU1" s="330"/>
      <c r="MFV1" s="330"/>
      <c r="MFW1" s="330"/>
      <c r="MFX1" s="330"/>
      <c r="MFY1" s="330"/>
      <c r="MFZ1" s="330"/>
      <c r="MGA1" s="330"/>
      <c r="MGB1" s="330"/>
      <c r="MGC1" s="330"/>
      <c r="MGD1" s="330"/>
      <c r="MGE1" s="330"/>
      <c r="MGF1" s="330"/>
      <c r="MGG1" s="329"/>
      <c r="MGH1" s="330"/>
      <c r="MGI1" s="330"/>
      <c r="MGJ1" s="330"/>
      <c r="MGK1" s="330"/>
      <c r="MGL1" s="330"/>
      <c r="MGM1" s="330"/>
      <c r="MGN1" s="330"/>
      <c r="MGO1" s="330"/>
      <c r="MGP1" s="330"/>
      <c r="MGQ1" s="330"/>
      <c r="MGR1" s="330"/>
      <c r="MGS1" s="330"/>
      <c r="MGT1" s="330"/>
      <c r="MGU1" s="330"/>
      <c r="MGV1" s="330"/>
      <c r="MGW1" s="329"/>
      <c r="MGX1" s="330"/>
      <c r="MGY1" s="330"/>
      <c r="MGZ1" s="330"/>
      <c r="MHA1" s="330"/>
      <c r="MHB1" s="330"/>
      <c r="MHC1" s="330"/>
      <c r="MHD1" s="330"/>
      <c r="MHE1" s="330"/>
      <c r="MHF1" s="330"/>
      <c r="MHG1" s="330"/>
      <c r="MHH1" s="330"/>
      <c r="MHI1" s="330"/>
      <c r="MHJ1" s="330"/>
      <c r="MHK1" s="330"/>
      <c r="MHL1" s="330"/>
      <c r="MHM1" s="329"/>
      <c r="MHN1" s="330"/>
      <c r="MHO1" s="330"/>
      <c r="MHP1" s="330"/>
      <c r="MHQ1" s="330"/>
      <c r="MHR1" s="330"/>
      <c r="MHS1" s="330"/>
      <c r="MHT1" s="330"/>
      <c r="MHU1" s="330"/>
      <c r="MHV1" s="330"/>
      <c r="MHW1" s="330"/>
      <c r="MHX1" s="330"/>
      <c r="MHY1" s="330"/>
      <c r="MHZ1" s="330"/>
      <c r="MIA1" s="330"/>
      <c r="MIB1" s="330"/>
      <c r="MIC1" s="329"/>
      <c r="MID1" s="330"/>
      <c r="MIE1" s="330"/>
      <c r="MIF1" s="330"/>
      <c r="MIG1" s="330"/>
      <c r="MIH1" s="330"/>
      <c r="MII1" s="330"/>
      <c r="MIJ1" s="330"/>
      <c r="MIK1" s="330"/>
      <c r="MIL1" s="330"/>
      <c r="MIM1" s="330"/>
      <c r="MIN1" s="330"/>
      <c r="MIO1" s="330"/>
      <c r="MIP1" s="330"/>
      <c r="MIQ1" s="330"/>
      <c r="MIR1" s="330"/>
      <c r="MIS1" s="329"/>
      <c r="MIT1" s="330"/>
      <c r="MIU1" s="330"/>
      <c r="MIV1" s="330"/>
      <c r="MIW1" s="330"/>
      <c r="MIX1" s="330"/>
      <c r="MIY1" s="330"/>
      <c r="MIZ1" s="330"/>
      <c r="MJA1" s="330"/>
      <c r="MJB1" s="330"/>
      <c r="MJC1" s="330"/>
      <c r="MJD1" s="330"/>
      <c r="MJE1" s="330"/>
      <c r="MJF1" s="330"/>
      <c r="MJG1" s="330"/>
      <c r="MJH1" s="330"/>
      <c r="MJI1" s="329"/>
      <c r="MJJ1" s="330"/>
      <c r="MJK1" s="330"/>
      <c r="MJL1" s="330"/>
      <c r="MJM1" s="330"/>
      <c r="MJN1" s="330"/>
      <c r="MJO1" s="330"/>
      <c r="MJP1" s="330"/>
      <c r="MJQ1" s="330"/>
      <c r="MJR1" s="330"/>
      <c r="MJS1" s="330"/>
      <c r="MJT1" s="330"/>
      <c r="MJU1" s="330"/>
      <c r="MJV1" s="330"/>
      <c r="MJW1" s="330"/>
      <c r="MJX1" s="330"/>
      <c r="MJY1" s="329"/>
      <c r="MJZ1" s="330"/>
      <c r="MKA1" s="330"/>
      <c r="MKB1" s="330"/>
      <c r="MKC1" s="330"/>
      <c r="MKD1" s="330"/>
      <c r="MKE1" s="330"/>
      <c r="MKF1" s="330"/>
      <c r="MKG1" s="330"/>
      <c r="MKH1" s="330"/>
      <c r="MKI1" s="330"/>
      <c r="MKJ1" s="330"/>
      <c r="MKK1" s="330"/>
      <c r="MKL1" s="330"/>
      <c r="MKM1" s="330"/>
      <c r="MKN1" s="330"/>
      <c r="MKO1" s="329"/>
      <c r="MKP1" s="330"/>
      <c r="MKQ1" s="330"/>
      <c r="MKR1" s="330"/>
      <c r="MKS1" s="330"/>
      <c r="MKT1" s="330"/>
      <c r="MKU1" s="330"/>
      <c r="MKV1" s="330"/>
      <c r="MKW1" s="330"/>
      <c r="MKX1" s="330"/>
      <c r="MKY1" s="330"/>
      <c r="MKZ1" s="330"/>
      <c r="MLA1" s="330"/>
      <c r="MLB1" s="330"/>
      <c r="MLC1" s="330"/>
      <c r="MLD1" s="330"/>
      <c r="MLE1" s="329"/>
      <c r="MLF1" s="330"/>
      <c r="MLG1" s="330"/>
      <c r="MLH1" s="330"/>
      <c r="MLI1" s="330"/>
      <c r="MLJ1" s="330"/>
      <c r="MLK1" s="330"/>
      <c r="MLL1" s="330"/>
      <c r="MLM1" s="330"/>
      <c r="MLN1" s="330"/>
      <c r="MLO1" s="330"/>
      <c r="MLP1" s="330"/>
      <c r="MLQ1" s="330"/>
      <c r="MLR1" s="330"/>
      <c r="MLS1" s="330"/>
      <c r="MLT1" s="330"/>
      <c r="MLU1" s="329"/>
      <c r="MLV1" s="330"/>
      <c r="MLW1" s="330"/>
      <c r="MLX1" s="330"/>
      <c r="MLY1" s="330"/>
      <c r="MLZ1" s="330"/>
      <c r="MMA1" s="330"/>
      <c r="MMB1" s="330"/>
      <c r="MMC1" s="330"/>
      <c r="MMD1" s="330"/>
      <c r="MME1" s="330"/>
      <c r="MMF1" s="330"/>
      <c r="MMG1" s="330"/>
      <c r="MMH1" s="330"/>
      <c r="MMI1" s="330"/>
      <c r="MMJ1" s="330"/>
      <c r="MMK1" s="329"/>
      <c r="MML1" s="330"/>
      <c r="MMM1" s="330"/>
      <c r="MMN1" s="330"/>
      <c r="MMO1" s="330"/>
      <c r="MMP1" s="330"/>
      <c r="MMQ1" s="330"/>
      <c r="MMR1" s="330"/>
      <c r="MMS1" s="330"/>
      <c r="MMT1" s="330"/>
      <c r="MMU1" s="330"/>
      <c r="MMV1" s="330"/>
      <c r="MMW1" s="330"/>
      <c r="MMX1" s="330"/>
      <c r="MMY1" s="330"/>
      <c r="MMZ1" s="330"/>
      <c r="MNA1" s="329"/>
      <c r="MNB1" s="330"/>
      <c r="MNC1" s="330"/>
      <c r="MND1" s="330"/>
      <c r="MNE1" s="330"/>
      <c r="MNF1" s="330"/>
      <c r="MNG1" s="330"/>
      <c r="MNH1" s="330"/>
      <c r="MNI1" s="330"/>
      <c r="MNJ1" s="330"/>
      <c r="MNK1" s="330"/>
      <c r="MNL1" s="330"/>
      <c r="MNM1" s="330"/>
      <c r="MNN1" s="330"/>
      <c r="MNO1" s="330"/>
      <c r="MNP1" s="330"/>
      <c r="MNQ1" s="329"/>
      <c r="MNR1" s="330"/>
      <c r="MNS1" s="330"/>
      <c r="MNT1" s="330"/>
      <c r="MNU1" s="330"/>
      <c r="MNV1" s="330"/>
      <c r="MNW1" s="330"/>
      <c r="MNX1" s="330"/>
      <c r="MNY1" s="330"/>
      <c r="MNZ1" s="330"/>
      <c r="MOA1" s="330"/>
      <c r="MOB1" s="330"/>
      <c r="MOC1" s="330"/>
      <c r="MOD1" s="330"/>
      <c r="MOE1" s="330"/>
      <c r="MOF1" s="330"/>
      <c r="MOG1" s="329"/>
      <c r="MOH1" s="330"/>
      <c r="MOI1" s="330"/>
      <c r="MOJ1" s="330"/>
      <c r="MOK1" s="330"/>
      <c r="MOL1" s="330"/>
      <c r="MOM1" s="330"/>
      <c r="MON1" s="330"/>
      <c r="MOO1" s="330"/>
      <c r="MOP1" s="330"/>
      <c r="MOQ1" s="330"/>
      <c r="MOR1" s="330"/>
      <c r="MOS1" s="330"/>
      <c r="MOT1" s="330"/>
      <c r="MOU1" s="330"/>
      <c r="MOV1" s="330"/>
      <c r="MOW1" s="329"/>
      <c r="MOX1" s="330"/>
      <c r="MOY1" s="330"/>
      <c r="MOZ1" s="330"/>
      <c r="MPA1" s="330"/>
      <c r="MPB1" s="330"/>
      <c r="MPC1" s="330"/>
      <c r="MPD1" s="330"/>
      <c r="MPE1" s="330"/>
      <c r="MPF1" s="330"/>
      <c r="MPG1" s="330"/>
      <c r="MPH1" s="330"/>
      <c r="MPI1" s="330"/>
      <c r="MPJ1" s="330"/>
      <c r="MPK1" s="330"/>
      <c r="MPL1" s="330"/>
      <c r="MPM1" s="329"/>
      <c r="MPN1" s="330"/>
      <c r="MPO1" s="330"/>
      <c r="MPP1" s="330"/>
      <c r="MPQ1" s="330"/>
      <c r="MPR1" s="330"/>
      <c r="MPS1" s="330"/>
      <c r="MPT1" s="330"/>
      <c r="MPU1" s="330"/>
      <c r="MPV1" s="330"/>
      <c r="MPW1" s="330"/>
      <c r="MPX1" s="330"/>
      <c r="MPY1" s="330"/>
      <c r="MPZ1" s="330"/>
      <c r="MQA1" s="330"/>
      <c r="MQB1" s="330"/>
      <c r="MQC1" s="329"/>
      <c r="MQD1" s="330"/>
      <c r="MQE1" s="330"/>
      <c r="MQF1" s="330"/>
      <c r="MQG1" s="330"/>
      <c r="MQH1" s="330"/>
      <c r="MQI1" s="330"/>
      <c r="MQJ1" s="330"/>
      <c r="MQK1" s="330"/>
      <c r="MQL1" s="330"/>
      <c r="MQM1" s="330"/>
      <c r="MQN1" s="330"/>
      <c r="MQO1" s="330"/>
      <c r="MQP1" s="330"/>
      <c r="MQQ1" s="330"/>
      <c r="MQR1" s="330"/>
      <c r="MQS1" s="329"/>
      <c r="MQT1" s="330"/>
      <c r="MQU1" s="330"/>
      <c r="MQV1" s="330"/>
      <c r="MQW1" s="330"/>
      <c r="MQX1" s="330"/>
      <c r="MQY1" s="330"/>
      <c r="MQZ1" s="330"/>
      <c r="MRA1" s="330"/>
      <c r="MRB1" s="330"/>
      <c r="MRC1" s="330"/>
      <c r="MRD1" s="330"/>
      <c r="MRE1" s="330"/>
      <c r="MRF1" s="330"/>
      <c r="MRG1" s="330"/>
      <c r="MRH1" s="330"/>
      <c r="MRI1" s="329"/>
      <c r="MRJ1" s="330"/>
      <c r="MRK1" s="330"/>
      <c r="MRL1" s="330"/>
      <c r="MRM1" s="330"/>
      <c r="MRN1" s="330"/>
      <c r="MRO1" s="330"/>
      <c r="MRP1" s="330"/>
      <c r="MRQ1" s="330"/>
      <c r="MRR1" s="330"/>
      <c r="MRS1" s="330"/>
      <c r="MRT1" s="330"/>
      <c r="MRU1" s="330"/>
      <c r="MRV1" s="330"/>
      <c r="MRW1" s="330"/>
      <c r="MRX1" s="330"/>
      <c r="MRY1" s="329"/>
      <c r="MRZ1" s="330"/>
      <c r="MSA1" s="330"/>
      <c r="MSB1" s="330"/>
      <c r="MSC1" s="330"/>
      <c r="MSD1" s="330"/>
      <c r="MSE1" s="330"/>
      <c r="MSF1" s="330"/>
      <c r="MSG1" s="330"/>
      <c r="MSH1" s="330"/>
      <c r="MSI1" s="330"/>
      <c r="MSJ1" s="330"/>
      <c r="MSK1" s="330"/>
      <c r="MSL1" s="330"/>
      <c r="MSM1" s="330"/>
      <c r="MSN1" s="330"/>
      <c r="MSO1" s="329"/>
      <c r="MSP1" s="330"/>
      <c r="MSQ1" s="330"/>
      <c r="MSR1" s="330"/>
      <c r="MSS1" s="330"/>
      <c r="MST1" s="330"/>
      <c r="MSU1" s="330"/>
      <c r="MSV1" s="330"/>
      <c r="MSW1" s="330"/>
      <c r="MSX1" s="330"/>
      <c r="MSY1" s="330"/>
      <c r="MSZ1" s="330"/>
      <c r="MTA1" s="330"/>
      <c r="MTB1" s="330"/>
      <c r="MTC1" s="330"/>
      <c r="MTD1" s="330"/>
      <c r="MTE1" s="329"/>
      <c r="MTF1" s="330"/>
      <c r="MTG1" s="330"/>
      <c r="MTH1" s="330"/>
      <c r="MTI1" s="330"/>
      <c r="MTJ1" s="330"/>
      <c r="MTK1" s="330"/>
      <c r="MTL1" s="330"/>
      <c r="MTM1" s="330"/>
      <c r="MTN1" s="330"/>
      <c r="MTO1" s="330"/>
      <c r="MTP1" s="330"/>
      <c r="MTQ1" s="330"/>
      <c r="MTR1" s="330"/>
      <c r="MTS1" s="330"/>
      <c r="MTT1" s="330"/>
      <c r="MTU1" s="329"/>
      <c r="MTV1" s="330"/>
      <c r="MTW1" s="330"/>
      <c r="MTX1" s="330"/>
      <c r="MTY1" s="330"/>
      <c r="MTZ1" s="330"/>
      <c r="MUA1" s="330"/>
      <c r="MUB1" s="330"/>
      <c r="MUC1" s="330"/>
      <c r="MUD1" s="330"/>
      <c r="MUE1" s="330"/>
      <c r="MUF1" s="330"/>
      <c r="MUG1" s="330"/>
      <c r="MUH1" s="330"/>
      <c r="MUI1" s="330"/>
      <c r="MUJ1" s="330"/>
      <c r="MUK1" s="329"/>
      <c r="MUL1" s="330"/>
      <c r="MUM1" s="330"/>
      <c r="MUN1" s="330"/>
      <c r="MUO1" s="330"/>
      <c r="MUP1" s="330"/>
      <c r="MUQ1" s="330"/>
      <c r="MUR1" s="330"/>
      <c r="MUS1" s="330"/>
      <c r="MUT1" s="330"/>
      <c r="MUU1" s="330"/>
      <c r="MUV1" s="330"/>
      <c r="MUW1" s="330"/>
      <c r="MUX1" s="330"/>
      <c r="MUY1" s="330"/>
      <c r="MUZ1" s="330"/>
      <c r="MVA1" s="329"/>
      <c r="MVB1" s="330"/>
      <c r="MVC1" s="330"/>
      <c r="MVD1" s="330"/>
      <c r="MVE1" s="330"/>
      <c r="MVF1" s="330"/>
      <c r="MVG1" s="330"/>
      <c r="MVH1" s="330"/>
      <c r="MVI1" s="330"/>
      <c r="MVJ1" s="330"/>
      <c r="MVK1" s="330"/>
      <c r="MVL1" s="330"/>
      <c r="MVM1" s="330"/>
      <c r="MVN1" s="330"/>
      <c r="MVO1" s="330"/>
      <c r="MVP1" s="330"/>
      <c r="MVQ1" s="329"/>
      <c r="MVR1" s="330"/>
      <c r="MVS1" s="330"/>
      <c r="MVT1" s="330"/>
      <c r="MVU1" s="330"/>
      <c r="MVV1" s="330"/>
      <c r="MVW1" s="330"/>
      <c r="MVX1" s="330"/>
      <c r="MVY1" s="330"/>
      <c r="MVZ1" s="330"/>
      <c r="MWA1" s="330"/>
      <c r="MWB1" s="330"/>
      <c r="MWC1" s="330"/>
      <c r="MWD1" s="330"/>
      <c r="MWE1" s="330"/>
      <c r="MWF1" s="330"/>
      <c r="MWG1" s="329"/>
      <c r="MWH1" s="330"/>
      <c r="MWI1" s="330"/>
      <c r="MWJ1" s="330"/>
      <c r="MWK1" s="330"/>
      <c r="MWL1" s="330"/>
      <c r="MWM1" s="330"/>
      <c r="MWN1" s="330"/>
      <c r="MWO1" s="330"/>
      <c r="MWP1" s="330"/>
      <c r="MWQ1" s="330"/>
      <c r="MWR1" s="330"/>
      <c r="MWS1" s="330"/>
      <c r="MWT1" s="330"/>
      <c r="MWU1" s="330"/>
      <c r="MWV1" s="330"/>
      <c r="MWW1" s="329"/>
      <c r="MWX1" s="330"/>
      <c r="MWY1" s="330"/>
      <c r="MWZ1" s="330"/>
      <c r="MXA1" s="330"/>
      <c r="MXB1" s="330"/>
      <c r="MXC1" s="330"/>
      <c r="MXD1" s="330"/>
      <c r="MXE1" s="330"/>
      <c r="MXF1" s="330"/>
      <c r="MXG1" s="330"/>
      <c r="MXH1" s="330"/>
      <c r="MXI1" s="330"/>
      <c r="MXJ1" s="330"/>
      <c r="MXK1" s="330"/>
      <c r="MXL1" s="330"/>
      <c r="MXM1" s="329"/>
      <c r="MXN1" s="330"/>
      <c r="MXO1" s="330"/>
      <c r="MXP1" s="330"/>
      <c r="MXQ1" s="330"/>
      <c r="MXR1" s="330"/>
      <c r="MXS1" s="330"/>
      <c r="MXT1" s="330"/>
      <c r="MXU1" s="330"/>
      <c r="MXV1" s="330"/>
      <c r="MXW1" s="330"/>
      <c r="MXX1" s="330"/>
      <c r="MXY1" s="330"/>
      <c r="MXZ1" s="330"/>
      <c r="MYA1" s="330"/>
      <c r="MYB1" s="330"/>
      <c r="MYC1" s="329"/>
      <c r="MYD1" s="330"/>
      <c r="MYE1" s="330"/>
      <c r="MYF1" s="330"/>
      <c r="MYG1" s="330"/>
      <c r="MYH1" s="330"/>
      <c r="MYI1" s="330"/>
      <c r="MYJ1" s="330"/>
      <c r="MYK1" s="330"/>
      <c r="MYL1" s="330"/>
      <c r="MYM1" s="330"/>
      <c r="MYN1" s="330"/>
      <c r="MYO1" s="330"/>
      <c r="MYP1" s="330"/>
      <c r="MYQ1" s="330"/>
      <c r="MYR1" s="330"/>
      <c r="MYS1" s="329"/>
      <c r="MYT1" s="330"/>
      <c r="MYU1" s="330"/>
      <c r="MYV1" s="330"/>
      <c r="MYW1" s="330"/>
      <c r="MYX1" s="330"/>
      <c r="MYY1" s="330"/>
      <c r="MYZ1" s="330"/>
      <c r="MZA1" s="330"/>
      <c r="MZB1" s="330"/>
      <c r="MZC1" s="330"/>
      <c r="MZD1" s="330"/>
      <c r="MZE1" s="330"/>
      <c r="MZF1" s="330"/>
      <c r="MZG1" s="330"/>
      <c r="MZH1" s="330"/>
      <c r="MZI1" s="329"/>
      <c r="MZJ1" s="330"/>
      <c r="MZK1" s="330"/>
      <c r="MZL1" s="330"/>
      <c r="MZM1" s="330"/>
      <c r="MZN1" s="330"/>
      <c r="MZO1" s="330"/>
      <c r="MZP1" s="330"/>
      <c r="MZQ1" s="330"/>
      <c r="MZR1" s="330"/>
      <c r="MZS1" s="330"/>
      <c r="MZT1" s="330"/>
      <c r="MZU1" s="330"/>
      <c r="MZV1" s="330"/>
      <c r="MZW1" s="330"/>
      <c r="MZX1" s="330"/>
      <c r="MZY1" s="329"/>
      <c r="MZZ1" s="330"/>
      <c r="NAA1" s="330"/>
      <c r="NAB1" s="330"/>
      <c r="NAC1" s="330"/>
      <c r="NAD1" s="330"/>
      <c r="NAE1" s="330"/>
      <c r="NAF1" s="330"/>
      <c r="NAG1" s="330"/>
      <c r="NAH1" s="330"/>
      <c r="NAI1" s="330"/>
      <c r="NAJ1" s="330"/>
      <c r="NAK1" s="330"/>
      <c r="NAL1" s="330"/>
      <c r="NAM1" s="330"/>
      <c r="NAN1" s="330"/>
      <c r="NAO1" s="329"/>
      <c r="NAP1" s="330"/>
      <c r="NAQ1" s="330"/>
      <c r="NAR1" s="330"/>
      <c r="NAS1" s="330"/>
      <c r="NAT1" s="330"/>
      <c r="NAU1" s="330"/>
      <c r="NAV1" s="330"/>
      <c r="NAW1" s="330"/>
      <c r="NAX1" s="330"/>
      <c r="NAY1" s="330"/>
      <c r="NAZ1" s="330"/>
      <c r="NBA1" s="330"/>
      <c r="NBB1" s="330"/>
      <c r="NBC1" s="330"/>
      <c r="NBD1" s="330"/>
      <c r="NBE1" s="329"/>
      <c r="NBF1" s="330"/>
      <c r="NBG1" s="330"/>
      <c r="NBH1" s="330"/>
      <c r="NBI1" s="330"/>
      <c r="NBJ1" s="330"/>
      <c r="NBK1" s="330"/>
      <c r="NBL1" s="330"/>
      <c r="NBM1" s="330"/>
      <c r="NBN1" s="330"/>
      <c r="NBO1" s="330"/>
      <c r="NBP1" s="330"/>
      <c r="NBQ1" s="330"/>
      <c r="NBR1" s="330"/>
      <c r="NBS1" s="330"/>
      <c r="NBT1" s="330"/>
      <c r="NBU1" s="329"/>
      <c r="NBV1" s="330"/>
      <c r="NBW1" s="330"/>
      <c r="NBX1" s="330"/>
      <c r="NBY1" s="330"/>
      <c r="NBZ1" s="330"/>
      <c r="NCA1" s="330"/>
      <c r="NCB1" s="330"/>
      <c r="NCC1" s="330"/>
      <c r="NCD1" s="330"/>
      <c r="NCE1" s="330"/>
      <c r="NCF1" s="330"/>
      <c r="NCG1" s="330"/>
      <c r="NCH1" s="330"/>
      <c r="NCI1" s="330"/>
      <c r="NCJ1" s="330"/>
      <c r="NCK1" s="329"/>
      <c r="NCL1" s="330"/>
      <c r="NCM1" s="330"/>
      <c r="NCN1" s="330"/>
      <c r="NCO1" s="330"/>
      <c r="NCP1" s="330"/>
      <c r="NCQ1" s="330"/>
      <c r="NCR1" s="330"/>
      <c r="NCS1" s="330"/>
      <c r="NCT1" s="330"/>
      <c r="NCU1" s="330"/>
      <c r="NCV1" s="330"/>
      <c r="NCW1" s="330"/>
      <c r="NCX1" s="330"/>
      <c r="NCY1" s="330"/>
      <c r="NCZ1" s="330"/>
      <c r="NDA1" s="329"/>
      <c r="NDB1" s="330"/>
      <c r="NDC1" s="330"/>
      <c r="NDD1" s="330"/>
      <c r="NDE1" s="330"/>
      <c r="NDF1" s="330"/>
      <c r="NDG1" s="330"/>
      <c r="NDH1" s="330"/>
      <c r="NDI1" s="330"/>
      <c r="NDJ1" s="330"/>
      <c r="NDK1" s="330"/>
      <c r="NDL1" s="330"/>
      <c r="NDM1" s="330"/>
      <c r="NDN1" s="330"/>
      <c r="NDO1" s="330"/>
      <c r="NDP1" s="330"/>
      <c r="NDQ1" s="329"/>
      <c r="NDR1" s="330"/>
      <c r="NDS1" s="330"/>
      <c r="NDT1" s="330"/>
      <c r="NDU1" s="330"/>
      <c r="NDV1" s="330"/>
      <c r="NDW1" s="330"/>
      <c r="NDX1" s="330"/>
      <c r="NDY1" s="330"/>
      <c r="NDZ1" s="330"/>
      <c r="NEA1" s="330"/>
      <c r="NEB1" s="330"/>
      <c r="NEC1" s="330"/>
      <c r="NED1" s="330"/>
      <c r="NEE1" s="330"/>
      <c r="NEF1" s="330"/>
      <c r="NEG1" s="329"/>
      <c r="NEH1" s="330"/>
      <c r="NEI1" s="330"/>
      <c r="NEJ1" s="330"/>
      <c r="NEK1" s="330"/>
      <c r="NEL1" s="330"/>
      <c r="NEM1" s="330"/>
      <c r="NEN1" s="330"/>
      <c r="NEO1" s="330"/>
      <c r="NEP1" s="330"/>
      <c r="NEQ1" s="330"/>
      <c r="NER1" s="330"/>
      <c r="NES1" s="330"/>
      <c r="NET1" s="330"/>
      <c r="NEU1" s="330"/>
      <c r="NEV1" s="330"/>
      <c r="NEW1" s="329"/>
      <c r="NEX1" s="330"/>
      <c r="NEY1" s="330"/>
      <c r="NEZ1" s="330"/>
      <c r="NFA1" s="330"/>
      <c r="NFB1" s="330"/>
      <c r="NFC1" s="330"/>
      <c r="NFD1" s="330"/>
      <c r="NFE1" s="330"/>
      <c r="NFF1" s="330"/>
      <c r="NFG1" s="330"/>
      <c r="NFH1" s="330"/>
      <c r="NFI1" s="330"/>
      <c r="NFJ1" s="330"/>
      <c r="NFK1" s="330"/>
      <c r="NFL1" s="330"/>
      <c r="NFM1" s="329"/>
      <c r="NFN1" s="330"/>
      <c r="NFO1" s="330"/>
      <c r="NFP1" s="330"/>
      <c r="NFQ1" s="330"/>
      <c r="NFR1" s="330"/>
      <c r="NFS1" s="330"/>
      <c r="NFT1" s="330"/>
      <c r="NFU1" s="330"/>
      <c r="NFV1" s="330"/>
      <c r="NFW1" s="330"/>
      <c r="NFX1" s="330"/>
      <c r="NFY1" s="330"/>
      <c r="NFZ1" s="330"/>
      <c r="NGA1" s="330"/>
      <c r="NGB1" s="330"/>
      <c r="NGC1" s="329"/>
      <c r="NGD1" s="330"/>
      <c r="NGE1" s="330"/>
      <c r="NGF1" s="330"/>
      <c r="NGG1" s="330"/>
      <c r="NGH1" s="330"/>
      <c r="NGI1" s="330"/>
      <c r="NGJ1" s="330"/>
      <c r="NGK1" s="330"/>
      <c r="NGL1" s="330"/>
      <c r="NGM1" s="330"/>
      <c r="NGN1" s="330"/>
      <c r="NGO1" s="330"/>
      <c r="NGP1" s="330"/>
      <c r="NGQ1" s="330"/>
      <c r="NGR1" s="330"/>
      <c r="NGS1" s="329"/>
      <c r="NGT1" s="330"/>
      <c r="NGU1" s="330"/>
      <c r="NGV1" s="330"/>
      <c r="NGW1" s="330"/>
      <c r="NGX1" s="330"/>
      <c r="NGY1" s="330"/>
      <c r="NGZ1" s="330"/>
      <c r="NHA1" s="330"/>
      <c r="NHB1" s="330"/>
      <c r="NHC1" s="330"/>
      <c r="NHD1" s="330"/>
      <c r="NHE1" s="330"/>
      <c r="NHF1" s="330"/>
      <c r="NHG1" s="330"/>
      <c r="NHH1" s="330"/>
      <c r="NHI1" s="329"/>
      <c r="NHJ1" s="330"/>
      <c r="NHK1" s="330"/>
      <c r="NHL1" s="330"/>
      <c r="NHM1" s="330"/>
      <c r="NHN1" s="330"/>
      <c r="NHO1" s="330"/>
      <c r="NHP1" s="330"/>
      <c r="NHQ1" s="330"/>
      <c r="NHR1" s="330"/>
      <c r="NHS1" s="330"/>
      <c r="NHT1" s="330"/>
      <c r="NHU1" s="330"/>
      <c r="NHV1" s="330"/>
      <c r="NHW1" s="330"/>
      <c r="NHX1" s="330"/>
      <c r="NHY1" s="329"/>
      <c r="NHZ1" s="330"/>
      <c r="NIA1" s="330"/>
      <c r="NIB1" s="330"/>
      <c r="NIC1" s="330"/>
      <c r="NID1" s="330"/>
      <c r="NIE1" s="330"/>
      <c r="NIF1" s="330"/>
      <c r="NIG1" s="330"/>
      <c r="NIH1" s="330"/>
      <c r="NII1" s="330"/>
      <c r="NIJ1" s="330"/>
      <c r="NIK1" s="330"/>
      <c r="NIL1" s="330"/>
      <c r="NIM1" s="330"/>
      <c r="NIN1" s="330"/>
      <c r="NIO1" s="329"/>
      <c r="NIP1" s="330"/>
      <c r="NIQ1" s="330"/>
      <c r="NIR1" s="330"/>
      <c r="NIS1" s="330"/>
      <c r="NIT1" s="330"/>
      <c r="NIU1" s="330"/>
      <c r="NIV1" s="330"/>
      <c r="NIW1" s="330"/>
      <c r="NIX1" s="330"/>
      <c r="NIY1" s="330"/>
      <c r="NIZ1" s="330"/>
      <c r="NJA1" s="330"/>
      <c r="NJB1" s="330"/>
      <c r="NJC1" s="330"/>
      <c r="NJD1" s="330"/>
      <c r="NJE1" s="329"/>
      <c r="NJF1" s="330"/>
      <c r="NJG1" s="330"/>
      <c r="NJH1" s="330"/>
      <c r="NJI1" s="330"/>
      <c r="NJJ1" s="330"/>
      <c r="NJK1" s="330"/>
      <c r="NJL1" s="330"/>
      <c r="NJM1" s="330"/>
      <c r="NJN1" s="330"/>
      <c r="NJO1" s="330"/>
      <c r="NJP1" s="330"/>
      <c r="NJQ1" s="330"/>
      <c r="NJR1" s="330"/>
      <c r="NJS1" s="330"/>
      <c r="NJT1" s="330"/>
      <c r="NJU1" s="329"/>
      <c r="NJV1" s="330"/>
      <c r="NJW1" s="330"/>
      <c r="NJX1" s="330"/>
      <c r="NJY1" s="330"/>
      <c r="NJZ1" s="330"/>
      <c r="NKA1" s="330"/>
      <c r="NKB1" s="330"/>
      <c r="NKC1" s="330"/>
      <c r="NKD1" s="330"/>
      <c r="NKE1" s="330"/>
      <c r="NKF1" s="330"/>
      <c r="NKG1" s="330"/>
      <c r="NKH1" s="330"/>
      <c r="NKI1" s="330"/>
      <c r="NKJ1" s="330"/>
      <c r="NKK1" s="329"/>
      <c r="NKL1" s="330"/>
      <c r="NKM1" s="330"/>
      <c r="NKN1" s="330"/>
      <c r="NKO1" s="330"/>
      <c r="NKP1" s="330"/>
      <c r="NKQ1" s="330"/>
      <c r="NKR1" s="330"/>
      <c r="NKS1" s="330"/>
      <c r="NKT1" s="330"/>
      <c r="NKU1" s="330"/>
      <c r="NKV1" s="330"/>
      <c r="NKW1" s="330"/>
      <c r="NKX1" s="330"/>
      <c r="NKY1" s="330"/>
      <c r="NKZ1" s="330"/>
      <c r="NLA1" s="329"/>
      <c r="NLB1" s="330"/>
      <c r="NLC1" s="330"/>
      <c r="NLD1" s="330"/>
      <c r="NLE1" s="330"/>
      <c r="NLF1" s="330"/>
      <c r="NLG1" s="330"/>
      <c r="NLH1" s="330"/>
      <c r="NLI1" s="330"/>
      <c r="NLJ1" s="330"/>
      <c r="NLK1" s="330"/>
      <c r="NLL1" s="330"/>
      <c r="NLM1" s="330"/>
      <c r="NLN1" s="330"/>
      <c r="NLO1" s="330"/>
      <c r="NLP1" s="330"/>
      <c r="NLQ1" s="329"/>
      <c r="NLR1" s="330"/>
      <c r="NLS1" s="330"/>
      <c r="NLT1" s="330"/>
      <c r="NLU1" s="330"/>
      <c r="NLV1" s="330"/>
      <c r="NLW1" s="330"/>
      <c r="NLX1" s="330"/>
      <c r="NLY1" s="330"/>
      <c r="NLZ1" s="330"/>
      <c r="NMA1" s="330"/>
      <c r="NMB1" s="330"/>
      <c r="NMC1" s="330"/>
      <c r="NMD1" s="330"/>
      <c r="NME1" s="330"/>
      <c r="NMF1" s="330"/>
      <c r="NMG1" s="329"/>
      <c r="NMH1" s="330"/>
      <c r="NMI1" s="330"/>
      <c r="NMJ1" s="330"/>
      <c r="NMK1" s="330"/>
      <c r="NML1" s="330"/>
      <c r="NMM1" s="330"/>
      <c r="NMN1" s="330"/>
      <c r="NMO1" s="330"/>
      <c r="NMP1" s="330"/>
      <c r="NMQ1" s="330"/>
      <c r="NMR1" s="330"/>
      <c r="NMS1" s="330"/>
      <c r="NMT1" s="330"/>
      <c r="NMU1" s="330"/>
      <c r="NMV1" s="330"/>
      <c r="NMW1" s="329"/>
      <c r="NMX1" s="330"/>
      <c r="NMY1" s="330"/>
      <c r="NMZ1" s="330"/>
      <c r="NNA1" s="330"/>
      <c r="NNB1" s="330"/>
      <c r="NNC1" s="330"/>
      <c r="NND1" s="330"/>
      <c r="NNE1" s="330"/>
      <c r="NNF1" s="330"/>
      <c r="NNG1" s="330"/>
      <c r="NNH1" s="330"/>
      <c r="NNI1" s="330"/>
      <c r="NNJ1" s="330"/>
      <c r="NNK1" s="330"/>
      <c r="NNL1" s="330"/>
      <c r="NNM1" s="329"/>
      <c r="NNN1" s="330"/>
      <c r="NNO1" s="330"/>
      <c r="NNP1" s="330"/>
      <c r="NNQ1" s="330"/>
      <c r="NNR1" s="330"/>
      <c r="NNS1" s="330"/>
      <c r="NNT1" s="330"/>
      <c r="NNU1" s="330"/>
      <c r="NNV1" s="330"/>
      <c r="NNW1" s="330"/>
      <c r="NNX1" s="330"/>
      <c r="NNY1" s="330"/>
      <c r="NNZ1" s="330"/>
      <c r="NOA1" s="330"/>
      <c r="NOB1" s="330"/>
      <c r="NOC1" s="329"/>
      <c r="NOD1" s="330"/>
      <c r="NOE1" s="330"/>
      <c r="NOF1" s="330"/>
      <c r="NOG1" s="330"/>
      <c r="NOH1" s="330"/>
      <c r="NOI1" s="330"/>
      <c r="NOJ1" s="330"/>
      <c r="NOK1" s="330"/>
      <c r="NOL1" s="330"/>
      <c r="NOM1" s="330"/>
      <c r="NON1" s="330"/>
      <c r="NOO1" s="330"/>
      <c r="NOP1" s="330"/>
      <c r="NOQ1" s="330"/>
      <c r="NOR1" s="330"/>
      <c r="NOS1" s="329"/>
      <c r="NOT1" s="330"/>
      <c r="NOU1" s="330"/>
      <c r="NOV1" s="330"/>
      <c r="NOW1" s="330"/>
      <c r="NOX1" s="330"/>
      <c r="NOY1" s="330"/>
      <c r="NOZ1" s="330"/>
      <c r="NPA1" s="330"/>
      <c r="NPB1" s="330"/>
      <c r="NPC1" s="330"/>
      <c r="NPD1" s="330"/>
      <c r="NPE1" s="330"/>
      <c r="NPF1" s="330"/>
      <c r="NPG1" s="330"/>
      <c r="NPH1" s="330"/>
      <c r="NPI1" s="329"/>
      <c r="NPJ1" s="330"/>
      <c r="NPK1" s="330"/>
      <c r="NPL1" s="330"/>
      <c r="NPM1" s="330"/>
      <c r="NPN1" s="330"/>
      <c r="NPO1" s="330"/>
      <c r="NPP1" s="330"/>
      <c r="NPQ1" s="330"/>
      <c r="NPR1" s="330"/>
      <c r="NPS1" s="330"/>
      <c r="NPT1" s="330"/>
      <c r="NPU1" s="330"/>
      <c r="NPV1" s="330"/>
      <c r="NPW1" s="330"/>
      <c r="NPX1" s="330"/>
      <c r="NPY1" s="329"/>
      <c r="NPZ1" s="330"/>
      <c r="NQA1" s="330"/>
      <c r="NQB1" s="330"/>
      <c r="NQC1" s="330"/>
      <c r="NQD1" s="330"/>
      <c r="NQE1" s="330"/>
      <c r="NQF1" s="330"/>
      <c r="NQG1" s="330"/>
      <c r="NQH1" s="330"/>
      <c r="NQI1" s="330"/>
      <c r="NQJ1" s="330"/>
      <c r="NQK1" s="330"/>
      <c r="NQL1" s="330"/>
      <c r="NQM1" s="330"/>
      <c r="NQN1" s="330"/>
      <c r="NQO1" s="329"/>
      <c r="NQP1" s="330"/>
      <c r="NQQ1" s="330"/>
      <c r="NQR1" s="330"/>
      <c r="NQS1" s="330"/>
      <c r="NQT1" s="330"/>
      <c r="NQU1" s="330"/>
      <c r="NQV1" s="330"/>
      <c r="NQW1" s="330"/>
      <c r="NQX1" s="330"/>
      <c r="NQY1" s="330"/>
      <c r="NQZ1" s="330"/>
      <c r="NRA1" s="330"/>
      <c r="NRB1" s="330"/>
      <c r="NRC1" s="330"/>
      <c r="NRD1" s="330"/>
      <c r="NRE1" s="329"/>
      <c r="NRF1" s="330"/>
      <c r="NRG1" s="330"/>
      <c r="NRH1" s="330"/>
      <c r="NRI1" s="330"/>
      <c r="NRJ1" s="330"/>
      <c r="NRK1" s="330"/>
      <c r="NRL1" s="330"/>
      <c r="NRM1" s="330"/>
      <c r="NRN1" s="330"/>
      <c r="NRO1" s="330"/>
      <c r="NRP1" s="330"/>
      <c r="NRQ1" s="330"/>
      <c r="NRR1" s="330"/>
      <c r="NRS1" s="330"/>
      <c r="NRT1" s="330"/>
      <c r="NRU1" s="329"/>
      <c r="NRV1" s="330"/>
      <c r="NRW1" s="330"/>
      <c r="NRX1" s="330"/>
      <c r="NRY1" s="330"/>
      <c r="NRZ1" s="330"/>
      <c r="NSA1" s="330"/>
      <c r="NSB1" s="330"/>
      <c r="NSC1" s="330"/>
      <c r="NSD1" s="330"/>
      <c r="NSE1" s="330"/>
      <c r="NSF1" s="330"/>
      <c r="NSG1" s="330"/>
      <c r="NSH1" s="330"/>
      <c r="NSI1" s="330"/>
      <c r="NSJ1" s="330"/>
      <c r="NSK1" s="329"/>
      <c r="NSL1" s="330"/>
      <c r="NSM1" s="330"/>
      <c r="NSN1" s="330"/>
      <c r="NSO1" s="330"/>
      <c r="NSP1" s="330"/>
      <c r="NSQ1" s="330"/>
      <c r="NSR1" s="330"/>
      <c r="NSS1" s="330"/>
      <c r="NST1" s="330"/>
      <c r="NSU1" s="330"/>
      <c r="NSV1" s="330"/>
      <c r="NSW1" s="330"/>
      <c r="NSX1" s="330"/>
      <c r="NSY1" s="330"/>
      <c r="NSZ1" s="330"/>
      <c r="NTA1" s="329"/>
      <c r="NTB1" s="330"/>
      <c r="NTC1" s="330"/>
      <c r="NTD1" s="330"/>
      <c r="NTE1" s="330"/>
      <c r="NTF1" s="330"/>
      <c r="NTG1" s="330"/>
      <c r="NTH1" s="330"/>
      <c r="NTI1" s="330"/>
      <c r="NTJ1" s="330"/>
      <c r="NTK1" s="330"/>
      <c r="NTL1" s="330"/>
      <c r="NTM1" s="330"/>
      <c r="NTN1" s="330"/>
      <c r="NTO1" s="330"/>
      <c r="NTP1" s="330"/>
      <c r="NTQ1" s="329"/>
      <c r="NTR1" s="330"/>
      <c r="NTS1" s="330"/>
      <c r="NTT1" s="330"/>
      <c r="NTU1" s="330"/>
      <c r="NTV1" s="330"/>
      <c r="NTW1" s="330"/>
      <c r="NTX1" s="330"/>
      <c r="NTY1" s="330"/>
      <c r="NTZ1" s="330"/>
      <c r="NUA1" s="330"/>
      <c r="NUB1" s="330"/>
      <c r="NUC1" s="330"/>
      <c r="NUD1" s="330"/>
      <c r="NUE1" s="330"/>
      <c r="NUF1" s="330"/>
      <c r="NUG1" s="329"/>
      <c r="NUH1" s="330"/>
      <c r="NUI1" s="330"/>
      <c r="NUJ1" s="330"/>
      <c r="NUK1" s="330"/>
      <c r="NUL1" s="330"/>
      <c r="NUM1" s="330"/>
      <c r="NUN1" s="330"/>
      <c r="NUO1" s="330"/>
      <c r="NUP1" s="330"/>
      <c r="NUQ1" s="330"/>
      <c r="NUR1" s="330"/>
      <c r="NUS1" s="330"/>
      <c r="NUT1" s="330"/>
      <c r="NUU1" s="330"/>
      <c r="NUV1" s="330"/>
      <c r="NUW1" s="329"/>
      <c r="NUX1" s="330"/>
      <c r="NUY1" s="330"/>
      <c r="NUZ1" s="330"/>
      <c r="NVA1" s="330"/>
      <c r="NVB1" s="330"/>
      <c r="NVC1" s="330"/>
      <c r="NVD1" s="330"/>
      <c r="NVE1" s="330"/>
      <c r="NVF1" s="330"/>
      <c r="NVG1" s="330"/>
      <c r="NVH1" s="330"/>
      <c r="NVI1" s="330"/>
      <c r="NVJ1" s="330"/>
      <c r="NVK1" s="330"/>
      <c r="NVL1" s="330"/>
      <c r="NVM1" s="329"/>
      <c r="NVN1" s="330"/>
      <c r="NVO1" s="330"/>
      <c r="NVP1" s="330"/>
      <c r="NVQ1" s="330"/>
      <c r="NVR1" s="330"/>
      <c r="NVS1" s="330"/>
      <c r="NVT1" s="330"/>
      <c r="NVU1" s="330"/>
      <c r="NVV1" s="330"/>
      <c r="NVW1" s="330"/>
      <c r="NVX1" s="330"/>
      <c r="NVY1" s="330"/>
      <c r="NVZ1" s="330"/>
      <c r="NWA1" s="330"/>
      <c r="NWB1" s="330"/>
      <c r="NWC1" s="329"/>
      <c r="NWD1" s="330"/>
      <c r="NWE1" s="330"/>
      <c r="NWF1" s="330"/>
      <c r="NWG1" s="330"/>
      <c r="NWH1" s="330"/>
      <c r="NWI1" s="330"/>
      <c r="NWJ1" s="330"/>
      <c r="NWK1" s="330"/>
      <c r="NWL1" s="330"/>
      <c r="NWM1" s="330"/>
      <c r="NWN1" s="330"/>
      <c r="NWO1" s="330"/>
      <c r="NWP1" s="330"/>
      <c r="NWQ1" s="330"/>
      <c r="NWR1" s="330"/>
      <c r="NWS1" s="329"/>
      <c r="NWT1" s="330"/>
      <c r="NWU1" s="330"/>
      <c r="NWV1" s="330"/>
      <c r="NWW1" s="330"/>
      <c r="NWX1" s="330"/>
      <c r="NWY1" s="330"/>
      <c r="NWZ1" s="330"/>
      <c r="NXA1" s="330"/>
      <c r="NXB1" s="330"/>
      <c r="NXC1" s="330"/>
      <c r="NXD1" s="330"/>
      <c r="NXE1" s="330"/>
      <c r="NXF1" s="330"/>
      <c r="NXG1" s="330"/>
      <c r="NXH1" s="330"/>
      <c r="NXI1" s="329"/>
      <c r="NXJ1" s="330"/>
      <c r="NXK1" s="330"/>
      <c r="NXL1" s="330"/>
      <c r="NXM1" s="330"/>
      <c r="NXN1" s="330"/>
      <c r="NXO1" s="330"/>
      <c r="NXP1" s="330"/>
      <c r="NXQ1" s="330"/>
      <c r="NXR1" s="330"/>
      <c r="NXS1" s="330"/>
      <c r="NXT1" s="330"/>
      <c r="NXU1" s="330"/>
      <c r="NXV1" s="330"/>
      <c r="NXW1" s="330"/>
      <c r="NXX1" s="330"/>
      <c r="NXY1" s="329"/>
      <c r="NXZ1" s="330"/>
      <c r="NYA1" s="330"/>
      <c r="NYB1" s="330"/>
      <c r="NYC1" s="330"/>
      <c r="NYD1" s="330"/>
      <c r="NYE1" s="330"/>
      <c r="NYF1" s="330"/>
      <c r="NYG1" s="330"/>
      <c r="NYH1" s="330"/>
      <c r="NYI1" s="330"/>
      <c r="NYJ1" s="330"/>
      <c r="NYK1" s="330"/>
      <c r="NYL1" s="330"/>
      <c r="NYM1" s="330"/>
      <c r="NYN1" s="330"/>
      <c r="NYO1" s="329"/>
      <c r="NYP1" s="330"/>
      <c r="NYQ1" s="330"/>
      <c r="NYR1" s="330"/>
      <c r="NYS1" s="330"/>
      <c r="NYT1" s="330"/>
      <c r="NYU1" s="330"/>
      <c r="NYV1" s="330"/>
      <c r="NYW1" s="330"/>
      <c r="NYX1" s="330"/>
      <c r="NYY1" s="330"/>
      <c r="NYZ1" s="330"/>
      <c r="NZA1" s="330"/>
      <c r="NZB1" s="330"/>
      <c r="NZC1" s="330"/>
      <c r="NZD1" s="330"/>
      <c r="NZE1" s="329"/>
      <c r="NZF1" s="330"/>
      <c r="NZG1" s="330"/>
      <c r="NZH1" s="330"/>
      <c r="NZI1" s="330"/>
      <c r="NZJ1" s="330"/>
      <c r="NZK1" s="330"/>
      <c r="NZL1" s="330"/>
      <c r="NZM1" s="330"/>
      <c r="NZN1" s="330"/>
      <c r="NZO1" s="330"/>
      <c r="NZP1" s="330"/>
      <c r="NZQ1" s="330"/>
      <c r="NZR1" s="330"/>
      <c r="NZS1" s="330"/>
      <c r="NZT1" s="330"/>
      <c r="NZU1" s="329"/>
      <c r="NZV1" s="330"/>
      <c r="NZW1" s="330"/>
      <c r="NZX1" s="330"/>
      <c r="NZY1" s="330"/>
      <c r="NZZ1" s="330"/>
      <c r="OAA1" s="330"/>
      <c r="OAB1" s="330"/>
      <c r="OAC1" s="330"/>
      <c r="OAD1" s="330"/>
      <c r="OAE1" s="330"/>
      <c r="OAF1" s="330"/>
      <c r="OAG1" s="330"/>
      <c r="OAH1" s="330"/>
      <c r="OAI1" s="330"/>
      <c r="OAJ1" s="330"/>
      <c r="OAK1" s="329"/>
      <c r="OAL1" s="330"/>
      <c r="OAM1" s="330"/>
      <c r="OAN1" s="330"/>
      <c r="OAO1" s="330"/>
      <c r="OAP1" s="330"/>
      <c r="OAQ1" s="330"/>
      <c r="OAR1" s="330"/>
      <c r="OAS1" s="330"/>
      <c r="OAT1" s="330"/>
      <c r="OAU1" s="330"/>
      <c r="OAV1" s="330"/>
      <c r="OAW1" s="330"/>
      <c r="OAX1" s="330"/>
      <c r="OAY1" s="330"/>
      <c r="OAZ1" s="330"/>
      <c r="OBA1" s="329"/>
      <c r="OBB1" s="330"/>
      <c r="OBC1" s="330"/>
      <c r="OBD1" s="330"/>
      <c r="OBE1" s="330"/>
      <c r="OBF1" s="330"/>
      <c r="OBG1" s="330"/>
      <c r="OBH1" s="330"/>
      <c r="OBI1" s="330"/>
      <c r="OBJ1" s="330"/>
      <c r="OBK1" s="330"/>
      <c r="OBL1" s="330"/>
      <c r="OBM1" s="330"/>
      <c r="OBN1" s="330"/>
      <c r="OBO1" s="330"/>
      <c r="OBP1" s="330"/>
      <c r="OBQ1" s="329"/>
      <c r="OBR1" s="330"/>
      <c r="OBS1" s="330"/>
      <c r="OBT1" s="330"/>
      <c r="OBU1" s="330"/>
      <c r="OBV1" s="330"/>
      <c r="OBW1" s="330"/>
      <c r="OBX1" s="330"/>
      <c r="OBY1" s="330"/>
      <c r="OBZ1" s="330"/>
      <c r="OCA1" s="330"/>
      <c r="OCB1" s="330"/>
      <c r="OCC1" s="330"/>
      <c r="OCD1" s="330"/>
      <c r="OCE1" s="330"/>
      <c r="OCF1" s="330"/>
      <c r="OCG1" s="329"/>
      <c r="OCH1" s="330"/>
      <c r="OCI1" s="330"/>
      <c r="OCJ1" s="330"/>
      <c r="OCK1" s="330"/>
      <c r="OCL1" s="330"/>
      <c r="OCM1" s="330"/>
      <c r="OCN1" s="330"/>
      <c r="OCO1" s="330"/>
      <c r="OCP1" s="330"/>
      <c r="OCQ1" s="330"/>
      <c r="OCR1" s="330"/>
      <c r="OCS1" s="330"/>
      <c r="OCT1" s="330"/>
      <c r="OCU1" s="330"/>
      <c r="OCV1" s="330"/>
      <c r="OCW1" s="329"/>
      <c r="OCX1" s="330"/>
      <c r="OCY1" s="330"/>
      <c r="OCZ1" s="330"/>
      <c r="ODA1" s="330"/>
      <c r="ODB1" s="330"/>
      <c r="ODC1" s="330"/>
      <c r="ODD1" s="330"/>
      <c r="ODE1" s="330"/>
      <c r="ODF1" s="330"/>
      <c r="ODG1" s="330"/>
      <c r="ODH1" s="330"/>
      <c r="ODI1" s="330"/>
      <c r="ODJ1" s="330"/>
      <c r="ODK1" s="330"/>
      <c r="ODL1" s="330"/>
      <c r="ODM1" s="329"/>
      <c r="ODN1" s="330"/>
      <c r="ODO1" s="330"/>
      <c r="ODP1" s="330"/>
      <c r="ODQ1" s="330"/>
      <c r="ODR1" s="330"/>
      <c r="ODS1" s="330"/>
      <c r="ODT1" s="330"/>
      <c r="ODU1" s="330"/>
      <c r="ODV1" s="330"/>
      <c r="ODW1" s="330"/>
      <c r="ODX1" s="330"/>
      <c r="ODY1" s="330"/>
      <c r="ODZ1" s="330"/>
      <c r="OEA1" s="330"/>
      <c r="OEB1" s="330"/>
      <c r="OEC1" s="329"/>
      <c r="OED1" s="330"/>
      <c r="OEE1" s="330"/>
      <c r="OEF1" s="330"/>
      <c r="OEG1" s="330"/>
      <c r="OEH1" s="330"/>
      <c r="OEI1" s="330"/>
      <c r="OEJ1" s="330"/>
      <c r="OEK1" s="330"/>
      <c r="OEL1" s="330"/>
      <c r="OEM1" s="330"/>
      <c r="OEN1" s="330"/>
      <c r="OEO1" s="330"/>
      <c r="OEP1" s="330"/>
      <c r="OEQ1" s="330"/>
      <c r="OER1" s="330"/>
      <c r="OES1" s="329"/>
      <c r="OET1" s="330"/>
      <c r="OEU1" s="330"/>
      <c r="OEV1" s="330"/>
      <c r="OEW1" s="330"/>
      <c r="OEX1" s="330"/>
      <c r="OEY1" s="330"/>
      <c r="OEZ1" s="330"/>
      <c r="OFA1" s="330"/>
      <c r="OFB1" s="330"/>
      <c r="OFC1" s="330"/>
      <c r="OFD1" s="330"/>
      <c r="OFE1" s="330"/>
      <c r="OFF1" s="330"/>
      <c r="OFG1" s="330"/>
      <c r="OFH1" s="330"/>
      <c r="OFI1" s="329"/>
      <c r="OFJ1" s="330"/>
      <c r="OFK1" s="330"/>
      <c r="OFL1" s="330"/>
      <c r="OFM1" s="330"/>
      <c r="OFN1" s="330"/>
      <c r="OFO1" s="330"/>
      <c r="OFP1" s="330"/>
      <c r="OFQ1" s="330"/>
      <c r="OFR1" s="330"/>
      <c r="OFS1" s="330"/>
      <c r="OFT1" s="330"/>
      <c r="OFU1" s="330"/>
      <c r="OFV1" s="330"/>
      <c r="OFW1" s="330"/>
      <c r="OFX1" s="330"/>
      <c r="OFY1" s="329"/>
      <c r="OFZ1" s="330"/>
      <c r="OGA1" s="330"/>
      <c r="OGB1" s="330"/>
      <c r="OGC1" s="330"/>
      <c r="OGD1" s="330"/>
      <c r="OGE1" s="330"/>
      <c r="OGF1" s="330"/>
      <c r="OGG1" s="330"/>
      <c r="OGH1" s="330"/>
      <c r="OGI1" s="330"/>
      <c r="OGJ1" s="330"/>
      <c r="OGK1" s="330"/>
      <c r="OGL1" s="330"/>
      <c r="OGM1" s="330"/>
      <c r="OGN1" s="330"/>
      <c r="OGO1" s="329"/>
      <c r="OGP1" s="330"/>
      <c r="OGQ1" s="330"/>
      <c r="OGR1" s="330"/>
      <c r="OGS1" s="330"/>
      <c r="OGT1" s="330"/>
      <c r="OGU1" s="330"/>
      <c r="OGV1" s="330"/>
      <c r="OGW1" s="330"/>
      <c r="OGX1" s="330"/>
      <c r="OGY1" s="330"/>
      <c r="OGZ1" s="330"/>
      <c r="OHA1" s="330"/>
      <c r="OHB1" s="330"/>
      <c r="OHC1" s="330"/>
      <c r="OHD1" s="330"/>
      <c r="OHE1" s="329"/>
      <c r="OHF1" s="330"/>
      <c r="OHG1" s="330"/>
      <c r="OHH1" s="330"/>
      <c r="OHI1" s="330"/>
      <c r="OHJ1" s="330"/>
      <c r="OHK1" s="330"/>
      <c r="OHL1" s="330"/>
      <c r="OHM1" s="330"/>
      <c r="OHN1" s="330"/>
      <c r="OHO1" s="330"/>
      <c r="OHP1" s="330"/>
      <c r="OHQ1" s="330"/>
      <c r="OHR1" s="330"/>
      <c r="OHS1" s="330"/>
      <c r="OHT1" s="330"/>
      <c r="OHU1" s="329"/>
      <c r="OHV1" s="330"/>
      <c r="OHW1" s="330"/>
      <c r="OHX1" s="330"/>
      <c r="OHY1" s="330"/>
      <c r="OHZ1" s="330"/>
      <c r="OIA1" s="330"/>
      <c r="OIB1" s="330"/>
      <c r="OIC1" s="330"/>
      <c r="OID1" s="330"/>
      <c r="OIE1" s="330"/>
      <c r="OIF1" s="330"/>
      <c r="OIG1" s="330"/>
      <c r="OIH1" s="330"/>
      <c r="OII1" s="330"/>
      <c r="OIJ1" s="330"/>
      <c r="OIK1" s="329"/>
      <c r="OIL1" s="330"/>
      <c r="OIM1" s="330"/>
      <c r="OIN1" s="330"/>
      <c r="OIO1" s="330"/>
      <c r="OIP1" s="330"/>
      <c r="OIQ1" s="330"/>
      <c r="OIR1" s="330"/>
      <c r="OIS1" s="330"/>
      <c r="OIT1" s="330"/>
      <c r="OIU1" s="330"/>
      <c r="OIV1" s="330"/>
      <c r="OIW1" s="330"/>
      <c r="OIX1" s="330"/>
      <c r="OIY1" s="330"/>
      <c r="OIZ1" s="330"/>
      <c r="OJA1" s="329"/>
      <c r="OJB1" s="330"/>
      <c r="OJC1" s="330"/>
      <c r="OJD1" s="330"/>
      <c r="OJE1" s="330"/>
      <c r="OJF1" s="330"/>
      <c r="OJG1" s="330"/>
      <c r="OJH1" s="330"/>
      <c r="OJI1" s="330"/>
      <c r="OJJ1" s="330"/>
      <c r="OJK1" s="330"/>
      <c r="OJL1" s="330"/>
      <c r="OJM1" s="330"/>
      <c r="OJN1" s="330"/>
      <c r="OJO1" s="330"/>
      <c r="OJP1" s="330"/>
      <c r="OJQ1" s="329"/>
      <c r="OJR1" s="330"/>
      <c r="OJS1" s="330"/>
      <c r="OJT1" s="330"/>
      <c r="OJU1" s="330"/>
      <c r="OJV1" s="330"/>
      <c r="OJW1" s="330"/>
      <c r="OJX1" s="330"/>
      <c r="OJY1" s="330"/>
      <c r="OJZ1" s="330"/>
      <c r="OKA1" s="330"/>
      <c r="OKB1" s="330"/>
      <c r="OKC1" s="330"/>
      <c r="OKD1" s="330"/>
      <c r="OKE1" s="330"/>
      <c r="OKF1" s="330"/>
      <c r="OKG1" s="329"/>
      <c r="OKH1" s="330"/>
      <c r="OKI1" s="330"/>
      <c r="OKJ1" s="330"/>
      <c r="OKK1" s="330"/>
      <c r="OKL1" s="330"/>
      <c r="OKM1" s="330"/>
      <c r="OKN1" s="330"/>
      <c r="OKO1" s="330"/>
      <c r="OKP1" s="330"/>
      <c r="OKQ1" s="330"/>
      <c r="OKR1" s="330"/>
      <c r="OKS1" s="330"/>
      <c r="OKT1" s="330"/>
      <c r="OKU1" s="330"/>
      <c r="OKV1" s="330"/>
      <c r="OKW1" s="329"/>
      <c r="OKX1" s="330"/>
      <c r="OKY1" s="330"/>
      <c r="OKZ1" s="330"/>
      <c r="OLA1" s="330"/>
      <c r="OLB1" s="330"/>
      <c r="OLC1" s="330"/>
      <c r="OLD1" s="330"/>
      <c r="OLE1" s="330"/>
      <c r="OLF1" s="330"/>
      <c r="OLG1" s="330"/>
      <c r="OLH1" s="330"/>
      <c r="OLI1" s="330"/>
      <c r="OLJ1" s="330"/>
      <c r="OLK1" s="330"/>
      <c r="OLL1" s="330"/>
      <c r="OLM1" s="329"/>
      <c r="OLN1" s="330"/>
      <c r="OLO1" s="330"/>
      <c r="OLP1" s="330"/>
      <c r="OLQ1" s="330"/>
      <c r="OLR1" s="330"/>
      <c r="OLS1" s="330"/>
      <c r="OLT1" s="330"/>
      <c r="OLU1" s="330"/>
      <c r="OLV1" s="330"/>
      <c r="OLW1" s="330"/>
      <c r="OLX1" s="330"/>
      <c r="OLY1" s="330"/>
      <c r="OLZ1" s="330"/>
      <c r="OMA1" s="330"/>
      <c r="OMB1" s="330"/>
      <c r="OMC1" s="329"/>
      <c r="OMD1" s="330"/>
      <c r="OME1" s="330"/>
      <c r="OMF1" s="330"/>
      <c r="OMG1" s="330"/>
      <c r="OMH1" s="330"/>
      <c r="OMI1" s="330"/>
      <c r="OMJ1" s="330"/>
      <c r="OMK1" s="330"/>
      <c r="OML1" s="330"/>
      <c r="OMM1" s="330"/>
      <c r="OMN1" s="330"/>
      <c r="OMO1" s="330"/>
      <c r="OMP1" s="330"/>
      <c r="OMQ1" s="330"/>
      <c r="OMR1" s="330"/>
      <c r="OMS1" s="329"/>
      <c r="OMT1" s="330"/>
      <c r="OMU1" s="330"/>
      <c r="OMV1" s="330"/>
      <c r="OMW1" s="330"/>
      <c r="OMX1" s="330"/>
      <c r="OMY1" s="330"/>
      <c r="OMZ1" s="330"/>
      <c r="ONA1" s="330"/>
      <c r="ONB1" s="330"/>
      <c r="ONC1" s="330"/>
      <c r="OND1" s="330"/>
      <c r="ONE1" s="330"/>
      <c r="ONF1" s="330"/>
      <c r="ONG1" s="330"/>
      <c r="ONH1" s="330"/>
      <c r="ONI1" s="329"/>
      <c r="ONJ1" s="330"/>
      <c r="ONK1" s="330"/>
      <c r="ONL1" s="330"/>
      <c r="ONM1" s="330"/>
      <c r="ONN1" s="330"/>
      <c r="ONO1" s="330"/>
      <c r="ONP1" s="330"/>
      <c r="ONQ1" s="330"/>
      <c r="ONR1" s="330"/>
      <c r="ONS1" s="330"/>
      <c r="ONT1" s="330"/>
      <c r="ONU1" s="330"/>
      <c r="ONV1" s="330"/>
      <c r="ONW1" s="330"/>
      <c r="ONX1" s="330"/>
      <c r="ONY1" s="329"/>
      <c r="ONZ1" s="330"/>
      <c r="OOA1" s="330"/>
      <c r="OOB1" s="330"/>
      <c r="OOC1" s="330"/>
      <c r="OOD1" s="330"/>
      <c r="OOE1" s="330"/>
      <c r="OOF1" s="330"/>
      <c r="OOG1" s="330"/>
      <c r="OOH1" s="330"/>
      <c r="OOI1" s="330"/>
      <c r="OOJ1" s="330"/>
      <c r="OOK1" s="330"/>
      <c r="OOL1" s="330"/>
      <c r="OOM1" s="330"/>
      <c r="OON1" s="330"/>
      <c r="OOO1" s="329"/>
      <c r="OOP1" s="330"/>
      <c r="OOQ1" s="330"/>
      <c r="OOR1" s="330"/>
      <c r="OOS1" s="330"/>
      <c r="OOT1" s="330"/>
      <c r="OOU1" s="330"/>
      <c r="OOV1" s="330"/>
      <c r="OOW1" s="330"/>
      <c r="OOX1" s="330"/>
      <c r="OOY1" s="330"/>
      <c r="OOZ1" s="330"/>
      <c r="OPA1" s="330"/>
      <c r="OPB1" s="330"/>
      <c r="OPC1" s="330"/>
      <c r="OPD1" s="330"/>
      <c r="OPE1" s="329"/>
      <c r="OPF1" s="330"/>
      <c r="OPG1" s="330"/>
      <c r="OPH1" s="330"/>
      <c r="OPI1" s="330"/>
      <c r="OPJ1" s="330"/>
      <c r="OPK1" s="330"/>
      <c r="OPL1" s="330"/>
      <c r="OPM1" s="330"/>
      <c r="OPN1" s="330"/>
      <c r="OPO1" s="330"/>
      <c r="OPP1" s="330"/>
      <c r="OPQ1" s="330"/>
      <c r="OPR1" s="330"/>
      <c r="OPS1" s="330"/>
      <c r="OPT1" s="330"/>
      <c r="OPU1" s="329"/>
      <c r="OPV1" s="330"/>
      <c r="OPW1" s="330"/>
      <c r="OPX1" s="330"/>
      <c r="OPY1" s="330"/>
      <c r="OPZ1" s="330"/>
      <c r="OQA1" s="330"/>
      <c r="OQB1" s="330"/>
      <c r="OQC1" s="330"/>
      <c r="OQD1" s="330"/>
      <c r="OQE1" s="330"/>
      <c r="OQF1" s="330"/>
      <c r="OQG1" s="330"/>
      <c r="OQH1" s="330"/>
      <c r="OQI1" s="330"/>
      <c r="OQJ1" s="330"/>
      <c r="OQK1" s="329"/>
      <c r="OQL1" s="330"/>
      <c r="OQM1" s="330"/>
      <c r="OQN1" s="330"/>
      <c r="OQO1" s="330"/>
      <c r="OQP1" s="330"/>
      <c r="OQQ1" s="330"/>
      <c r="OQR1" s="330"/>
      <c r="OQS1" s="330"/>
      <c r="OQT1" s="330"/>
      <c r="OQU1" s="330"/>
      <c r="OQV1" s="330"/>
      <c r="OQW1" s="330"/>
      <c r="OQX1" s="330"/>
      <c r="OQY1" s="330"/>
      <c r="OQZ1" s="330"/>
      <c r="ORA1" s="329"/>
      <c r="ORB1" s="330"/>
      <c r="ORC1" s="330"/>
      <c r="ORD1" s="330"/>
      <c r="ORE1" s="330"/>
      <c r="ORF1" s="330"/>
      <c r="ORG1" s="330"/>
      <c r="ORH1" s="330"/>
      <c r="ORI1" s="330"/>
      <c r="ORJ1" s="330"/>
      <c r="ORK1" s="330"/>
      <c r="ORL1" s="330"/>
      <c r="ORM1" s="330"/>
      <c r="ORN1" s="330"/>
      <c r="ORO1" s="330"/>
      <c r="ORP1" s="330"/>
      <c r="ORQ1" s="329"/>
      <c r="ORR1" s="330"/>
      <c r="ORS1" s="330"/>
      <c r="ORT1" s="330"/>
      <c r="ORU1" s="330"/>
      <c r="ORV1" s="330"/>
      <c r="ORW1" s="330"/>
      <c r="ORX1" s="330"/>
      <c r="ORY1" s="330"/>
      <c r="ORZ1" s="330"/>
      <c r="OSA1" s="330"/>
      <c r="OSB1" s="330"/>
      <c r="OSC1" s="330"/>
      <c r="OSD1" s="330"/>
      <c r="OSE1" s="330"/>
      <c r="OSF1" s="330"/>
      <c r="OSG1" s="329"/>
      <c r="OSH1" s="330"/>
      <c r="OSI1" s="330"/>
      <c r="OSJ1" s="330"/>
      <c r="OSK1" s="330"/>
      <c r="OSL1" s="330"/>
      <c r="OSM1" s="330"/>
      <c r="OSN1" s="330"/>
      <c r="OSO1" s="330"/>
      <c r="OSP1" s="330"/>
      <c r="OSQ1" s="330"/>
      <c r="OSR1" s="330"/>
      <c r="OSS1" s="330"/>
      <c r="OST1" s="330"/>
      <c r="OSU1" s="330"/>
      <c r="OSV1" s="330"/>
      <c r="OSW1" s="329"/>
      <c r="OSX1" s="330"/>
      <c r="OSY1" s="330"/>
      <c r="OSZ1" s="330"/>
      <c r="OTA1" s="330"/>
      <c r="OTB1" s="330"/>
      <c r="OTC1" s="330"/>
      <c r="OTD1" s="330"/>
      <c r="OTE1" s="330"/>
      <c r="OTF1" s="330"/>
      <c r="OTG1" s="330"/>
      <c r="OTH1" s="330"/>
      <c r="OTI1" s="330"/>
      <c r="OTJ1" s="330"/>
      <c r="OTK1" s="330"/>
      <c r="OTL1" s="330"/>
      <c r="OTM1" s="329"/>
      <c r="OTN1" s="330"/>
      <c r="OTO1" s="330"/>
      <c r="OTP1" s="330"/>
      <c r="OTQ1" s="330"/>
      <c r="OTR1" s="330"/>
      <c r="OTS1" s="330"/>
      <c r="OTT1" s="330"/>
      <c r="OTU1" s="330"/>
      <c r="OTV1" s="330"/>
      <c r="OTW1" s="330"/>
      <c r="OTX1" s="330"/>
      <c r="OTY1" s="330"/>
      <c r="OTZ1" s="330"/>
      <c r="OUA1" s="330"/>
      <c r="OUB1" s="330"/>
      <c r="OUC1" s="329"/>
      <c r="OUD1" s="330"/>
      <c r="OUE1" s="330"/>
      <c r="OUF1" s="330"/>
      <c r="OUG1" s="330"/>
      <c r="OUH1" s="330"/>
      <c r="OUI1" s="330"/>
      <c r="OUJ1" s="330"/>
      <c r="OUK1" s="330"/>
      <c r="OUL1" s="330"/>
      <c r="OUM1" s="330"/>
      <c r="OUN1" s="330"/>
      <c r="OUO1" s="330"/>
      <c r="OUP1" s="330"/>
      <c r="OUQ1" s="330"/>
      <c r="OUR1" s="330"/>
      <c r="OUS1" s="329"/>
      <c r="OUT1" s="330"/>
      <c r="OUU1" s="330"/>
      <c r="OUV1" s="330"/>
      <c r="OUW1" s="330"/>
      <c r="OUX1" s="330"/>
      <c r="OUY1" s="330"/>
      <c r="OUZ1" s="330"/>
      <c r="OVA1" s="330"/>
      <c r="OVB1" s="330"/>
      <c r="OVC1" s="330"/>
      <c r="OVD1" s="330"/>
      <c r="OVE1" s="330"/>
      <c r="OVF1" s="330"/>
      <c r="OVG1" s="330"/>
      <c r="OVH1" s="330"/>
      <c r="OVI1" s="329"/>
      <c r="OVJ1" s="330"/>
      <c r="OVK1" s="330"/>
      <c r="OVL1" s="330"/>
      <c r="OVM1" s="330"/>
      <c r="OVN1" s="330"/>
      <c r="OVO1" s="330"/>
      <c r="OVP1" s="330"/>
      <c r="OVQ1" s="330"/>
      <c r="OVR1" s="330"/>
      <c r="OVS1" s="330"/>
      <c r="OVT1" s="330"/>
      <c r="OVU1" s="330"/>
      <c r="OVV1" s="330"/>
      <c r="OVW1" s="330"/>
      <c r="OVX1" s="330"/>
      <c r="OVY1" s="329"/>
      <c r="OVZ1" s="330"/>
      <c r="OWA1" s="330"/>
      <c r="OWB1" s="330"/>
      <c r="OWC1" s="330"/>
      <c r="OWD1" s="330"/>
      <c r="OWE1" s="330"/>
      <c r="OWF1" s="330"/>
      <c r="OWG1" s="330"/>
      <c r="OWH1" s="330"/>
      <c r="OWI1" s="330"/>
      <c r="OWJ1" s="330"/>
      <c r="OWK1" s="330"/>
      <c r="OWL1" s="330"/>
      <c r="OWM1" s="330"/>
      <c r="OWN1" s="330"/>
      <c r="OWO1" s="329"/>
      <c r="OWP1" s="330"/>
      <c r="OWQ1" s="330"/>
      <c r="OWR1" s="330"/>
      <c r="OWS1" s="330"/>
      <c r="OWT1" s="330"/>
      <c r="OWU1" s="330"/>
      <c r="OWV1" s="330"/>
      <c r="OWW1" s="330"/>
      <c r="OWX1" s="330"/>
      <c r="OWY1" s="330"/>
      <c r="OWZ1" s="330"/>
      <c r="OXA1" s="330"/>
      <c r="OXB1" s="330"/>
      <c r="OXC1" s="330"/>
      <c r="OXD1" s="330"/>
      <c r="OXE1" s="329"/>
      <c r="OXF1" s="330"/>
      <c r="OXG1" s="330"/>
      <c r="OXH1" s="330"/>
      <c r="OXI1" s="330"/>
      <c r="OXJ1" s="330"/>
      <c r="OXK1" s="330"/>
      <c r="OXL1" s="330"/>
      <c r="OXM1" s="330"/>
      <c r="OXN1" s="330"/>
      <c r="OXO1" s="330"/>
      <c r="OXP1" s="330"/>
      <c r="OXQ1" s="330"/>
      <c r="OXR1" s="330"/>
      <c r="OXS1" s="330"/>
      <c r="OXT1" s="330"/>
      <c r="OXU1" s="329"/>
      <c r="OXV1" s="330"/>
      <c r="OXW1" s="330"/>
      <c r="OXX1" s="330"/>
      <c r="OXY1" s="330"/>
      <c r="OXZ1" s="330"/>
      <c r="OYA1" s="330"/>
      <c r="OYB1" s="330"/>
      <c r="OYC1" s="330"/>
      <c r="OYD1" s="330"/>
      <c r="OYE1" s="330"/>
      <c r="OYF1" s="330"/>
      <c r="OYG1" s="330"/>
      <c r="OYH1" s="330"/>
      <c r="OYI1" s="330"/>
      <c r="OYJ1" s="330"/>
      <c r="OYK1" s="329"/>
      <c r="OYL1" s="330"/>
      <c r="OYM1" s="330"/>
      <c r="OYN1" s="330"/>
      <c r="OYO1" s="330"/>
      <c r="OYP1" s="330"/>
      <c r="OYQ1" s="330"/>
      <c r="OYR1" s="330"/>
      <c r="OYS1" s="330"/>
      <c r="OYT1" s="330"/>
      <c r="OYU1" s="330"/>
      <c r="OYV1" s="330"/>
      <c r="OYW1" s="330"/>
      <c r="OYX1" s="330"/>
      <c r="OYY1" s="330"/>
      <c r="OYZ1" s="330"/>
      <c r="OZA1" s="329"/>
      <c r="OZB1" s="330"/>
      <c r="OZC1" s="330"/>
      <c r="OZD1" s="330"/>
      <c r="OZE1" s="330"/>
      <c r="OZF1" s="330"/>
      <c r="OZG1" s="330"/>
      <c r="OZH1" s="330"/>
      <c r="OZI1" s="330"/>
      <c r="OZJ1" s="330"/>
      <c r="OZK1" s="330"/>
      <c r="OZL1" s="330"/>
      <c r="OZM1" s="330"/>
      <c r="OZN1" s="330"/>
      <c r="OZO1" s="330"/>
      <c r="OZP1" s="330"/>
      <c r="OZQ1" s="329"/>
      <c r="OZR1" s="330"/>
      <c r="OZS1" s="330"/>
      <c r="OZT1" s="330"/>
      <c r="OZU1" s="330"/>
      <c r="OZV1" s="330"/>
      <c r="OZW1" s="330"/>
      <c r="OZX1" s="330"/>
      <c r="OZY1" s="330"/>
      <c r="OZZ1" s="330"/>
      <c r="PAA1" s="330"/>
      <c r="PAB1" s="330"/>
      <c r="PAC1" s="330"/>
      <c r="PAD1" s="330"/>
      <c r="PAE1" s="330"/>
      <c r="PAF1" s="330"/>
      <c r="PAG1" s="329"/>
      <c r="PAH1" s="330"/>
      <c r="PAI1" s="330"/>
      <c r="PAJ1" s="330"/>
      <c r="PAK1" s="330"/>
      <c r="PAL1" s="330"/>
      <c r="PAM1" s="330"/>
      <c r="PAN1" s="330"/>
      <c r="PAO1" s="330"/>
      <c r="PAP1" s="330"/>
      <c r="PAQ1" s="330"/>
      <c r="PAR1" s="330"/>
      <c r="PAS1" s="330"/>
      <c r="PAT1" s="330"/>
      <c r="PAU1" s="330"/>
      <c r="PAV1" s="330"/>
      <c r="PAW1" s="329"/>
      <c r="PAX1" s="330"/>
      <c r="PAY1" s="330"/>
      <c r="PAZ1" s="330"/>
      <c r="PBA1" s="330"/>
      <c r="PBB1" s="330"/>
      <c r="PBC1" s="330"/>
      <c r="PBD1" s="330"/>
      <c r="PBE1" s="330"/>
      <c r="PBF1" s="330"/>
      <c r="PBG1" s="330"/>
      <c r="PBH1" s="330"/>
      <c r="PBI1" s="330"/>
      <c r="PBJ1" s="330"/>
      <c r="PBK1" s="330"/>
      <c r="PBL1" s="330"/>
      <c r="PBM1" s="329"/>
      <c r="PBN1" s="330"/>
      <c r="PBO1" s="330"/>
      <c r="PBP1" s="330"/>
      <c r="PBQ1" s="330"/>
      <c r="PBR1" s="330"/>
      <c r="PBS1" s="330"/>
      <c r="PBT1" s="330"/>
      <c r="PBU1" s="330"/>
      <c r="PBV1" s="330"/>
      <c r="PBW1" s="330"/>
      <c r="PBX1" s="330"/>
      <c r="PBY1" s="330"/>
      <c r="PBZ1" s="330"/>
      <c r="PCA1" s="330"/>
      <c r="PCB1" s="330"/>
      <c r="PCC1" s="329"/>
      <c r="PCD1" s="330"/>
      <c r="PCE1" s="330"/>
      <c r="PCF1" s="330"/>
      <c r="PCG1" s="330"/>
      <c r="PCH1" s="330"/>
      <c r="PCI1" s="330"/>
      <c r="PCJ1" s="330"/>
      <c r="PCK1" s="330"/>
      <c r="PCL1" s="330"/>
      <c r="PCM1" s="330"/>
      <c r="PCN1" s="330"/>
      <c r="PCO1" s="330"/>
      <c r="PCP1" s="330"/>
      <c r="PCQ1" s="330"/>
      <c r="PCR1" s="330"/>
      <c r="PCS1" s="329"/>
      <c r="PCT1" s="330"/>
      <c r="PCU1" s="330"/>
      <c r="PCV1" s="330"/>
      <c r="PCW1" s="330"/>
      <c r="PCX1" s="330"/>
      <c r="PCY1" s="330"/>
      <c r="PCZ1" s="330"/>
      <c r="PDA1" s="330"/>
      <c r="PDB1" s="330"/>
      <c r="PDC1" s="330"/>
      <c r="PDD1" s="330"/>
      <c r="PDE1" s="330"/>
      <c r="PDF1" s="330"/>
      <c r="PDG1" s="330"/>
      <c r="PDH1" s="330"/>
      <c r="PDI1" s="329"/>
      <c r="PDJ1" s="330"/>
      <c r="PDK1" s="330"/>
      <c r="PDL1" s="330"/>
      <c r="PDM1" s="330"/>
      <c r="PDN1" s="330"/>
      <c r="PDO1" s="330"/>
      <c r="PDP1" s="330"/>
      <c r="PDQ1" s="330"/>
      <c r="PDR1" s="330"/>
      <c r="PDS1" s="330"/>
      <c r="PDT1" s="330"/>
      <c r="PDU1" s="330"/>
      <c r="PDV1" s="330"/>
      <c r="PDW1" s="330"/>
      <c r="PDX1" s="330"/>
      <c r="PDY1" s="329"/>
      <c r="PDZ1" s="330"/>
      <c r="PEA1" s="330"/>
      <c r="PEB1" s="330"/>
      <c r="PEC1" s="330"/>
      <c r="PED1" s="330"/>
      <c r="PEE1" s="330"/>
      <c r="PEF1" s="330"/>
      <c r="PEG1" s="330"/>
      <c r="PEH1" s="330"/>
      <c r="PEI1" s="330"/>
      <c r="PEJ1" s="330"/>
      <c r="PEK1" s="330"/>
      <c r="PEL1" s="330"/>
      <c r="PEM1" s="330"/>
      <c r="PEN1" s="330"/>
      <c r="PEO1" s="329"/>
      <c r="PEP1" s="330"/>
      <c r="PEQ1" s="330"/>
      <c r="PER1" s="330"/>
      <c r="PES1" s="330"/>
      <c r="PET1" s="330"/>
      <c r="PEU1" s="330"/>
      <c r="PEV1" s="330"/>
      <c r="PEW1" s="330"/>
      <c r="PEX1" s="330"/>
      <c r="PEY1" s="330"/>
      <c r="PEZ1" s="330"/>
      <c r="PFA1" s="330"/>
      <c r="PFB1" s="330"/>
      <c r="PFC1" s="330"/>
      <c r="PFD1" s="330"/>
      <c r="PFE1" s="329"/>
      <c r="PFF1" s="330"/>
      <c r="PFG1" s="330"/>
      <c r="PFH1" s="330"/>
      <c r="PFI1" s="330"/>
      <c r="PFJ1" s="330"/>
      <c r="PFK1" s="330"/>
      <c r="PFL1" s="330"/>
      <c r="PFM1" s="330"/>
      <c r="PFN1" s="330"/>
      <c r="PFO1" s="330"/>
      <c r="PFP1" s="330"/>
      <c r="PFQ1" s="330"/>
      <c r="PFR1" s="330"/>
      <c r="PFS1" s="330"/>
      <c r="PFT1" s="330"/>
      <c r="PFU1" s="329"/>
      <c r="PFV1" s="330"/>
      <c r="PFW1" s="330"/>
      <c r="PFX1" s="330"/>
      <c r="PFY1" s="330"/>
      <c r="PFZ1" s="330"/>
      <c r="PGA1" s="330"/>
      <c r="PGB1" s="330"/>
      <c r="PGC1" s="330"/>
      <c r="PGD1" s="330"/>
      <c r="PGE1" s="330"/>
      <c r="PGF1" s="330"/>
      <c r="PGG1" s="330"/>
      <c r="PGH1" s="330"/>
      <c r="PGI1" s="330"/>
      <c r="PGJ1" s="330"/>
      <c r="PGK1" s="329"/>
      <c r="PGL1" s="330"/>
      <c r="PGM1" s="330"/>
      <c r="PGN1" s="330"/>
      <c r="PGO1" s="330"/>
      <c r="PGP1" s="330"/>
      <c r="PGQ1" s="330"/>
      <c r="PGR1" s="330"/>
      <c r="PGS1" s="330"/>
      <c r="PGT1" s="330"/>
      <c r="PGU1" s="330"/>
      <c r="PGV1" s="330"/>
      <c r="PGW1" s="330"/>
      <c r="PGX1" s="330"/>
      <c r="PGY1" s="330"/>
      <c r="PGZ1" s="330"/>
      <c r="PHA1" s="329"/>
      <c r="PHB1" s="330"/>
      <c r="PHC1" s="330"/>
      <c r="PHD1" s="330"/>
      <c r="PHE1" s="330"/>
      <c r="PHF1" s="330"/>
      <c r="PHG1" s="330"/>
      <c r="PHH1" s="330"/>
      <c r="PHI1" s="330"/>
      <c r="PHJ1" s="330"/>
      <c r="PHK1" s="330"/>
      <c r="PHL1" s="330"/>
      <c r="PHM1" s="330"/>
      <c r="PHN1" s="330"/>
      <c r="PHO1" s="330"/>
      <c r="PHP1" s="330"/>
      <c r="PHQ1" s="329"/>
      <c r="PHR1" s="330"/>
      <c r="PHS1" s="330"/>
      <c r="PHT1" s="330"/>
      <c r="PHU1" s="330"/>
      <c r="PHV1" s="330"/>
      <c r="PHW1" s="330"/>
      <c r="PHX1" s="330"/>
      <c r="PHY1" s="330"/>
      <c r="PHZ1" s="330"/>
      <c r="PIA1" s="330"/>
      <c r="PIB1" s="330"/>
      <c r="PIC1" s="330"/>
      <c r="PID1" s="330"/>
      <c r="PIE1" s="330"/>
      <c r="PIF1" s="330"/>
      <c r="PIG1" s="329"/>
      <c r="PIH1" s="330"/>
      <c r="PII1" s="330"/>
      <c r="PIJ1" s="330"/>
      <c r="PIK1" s="330"/>
      <c r="PIL1" s="330"/>
      <c r="PIM1" s="330"/>
      <c r="PIN1" s="330"/>
      <c r="PIO1" s="330"/>
      <c r="PIP1" s="330"/>
      <c r="PIQ1" s="330"/>
      <c r="PIR1" s="330"/>
      <c r="PIS1" s="330"/>
      <c r="PIT1" s="330"/>
      <c r="PIU1" s="330"/>
      <c r="PIV1" s="330"/>
      <c r="PIW1" s="329"/>
      <c r="PIX1" s="330"/>
      <c r="PIY1" s="330"/>
      <c r="PIZ1" s="330"/>
      <c r="PJA1" s="330"/>
      <c r="PJB1" s="330"/>
      <c r="PJC1" s="330"/>
      <c r="PJD1" s="330"/>
      <c r="PJE1" s="330"/>
      <c r="PJF1" s="330"/>
      <c r="PJG1" s="330"/>
      <c r="PJH1" s="330"/>
      <c r="PJI1" s="330"/>
      <c r="PJJ1" s="330"/>
      <c r="PJK1" s="330"/>
      <c r="PJL1" s="330"/>
      <c r="PJM1" s="329"/>
      <c r="PJN1" s="330"/>
      <c r="PJO1" s="330"/>
      <c r="PJP1" s="330"/>
      <c r="PJQ1" s="330"/>
      <c r="PJR1" s="330"/>
      <c r="PJS1" s="330"/>
      <c r="PJT1" s="330"/>
      <c r="PJU1" s="330"/>
      <c r="PJV1" s="330"/>
      <c r="PJW1" s="330"/>
      <c r="PJX1" s="330"/>
      <c r="PJY1" s="330"/>
      <c r="PJZ1" s="330"/>
      <c r="PKA1" s="330"/>
      <c r="PKB1" s="330"/>
      <c r="PKC1" s="329"/>
      <c r="PKD1" s="330"/>
      <c r="PKE1" s="330"/>
      <c r="PKF1" s="330"/>
      <c r="PKG1" s="330"/>
      <c r="PKH1" s="330"/>
      <c r="PKI1" s="330"/>
      <c r="PKJ1" s="330"/>
      <c r="PKK1" s="330"/>
      <c r="PKL1" s="330"/>
      <c r="PKM1" s="330"/>
      <c r="PKN1" s="330"/>
      <c r="PKO1" s="330"/>
      <c r="PKP1" s="330"/>
      <c r="PKQ1" s="330"/>
      <c r="PKR1" s="330"/>
      <c r="PKS1" s="329"/>
      <c r="PKT1" s="330"/>
      <c r="PKU1" s="330"/>
      <c r="PKV1" s="330"/>
      <c r="PKW1" s="330"/>
      <c r="PKX1" s="330"/>
      <c r="PKY1" s="330"/>
      <c r="PKZ1" s="330"/>
      <c r="PLA1" s="330"/>
      <c r="PLB1" s="330"/>
      <c r="PLC1" s="330"/>
      <c r="PLD1" s="330"/>
      <c r="PLE1" s="330"/>
      <c r="PLF1" s="330"/>
      <c r="PLG1" s="330"/>
      <c r="PLH1" s="330"/>
      <c r="PLI1" s="329"/>
      <c r="PLJ1" s="330"/>
      <c r="PLK1" s="330"/>
      <c r="PLL1" s="330"/>
      <c r="PLM1" s="330"/>
      <c r="PLN1" s="330"/>
      <c r="PLO1" s="330"/>
      <c r="PLP1" s="330"/>
      <c r="PLQ1" s="330"/>
      <c r="PLR1" s="330"/>
      <c r="PLS1" s="330"/>
      <c r="PLT1" s="330"/>
      <c r="PLU1" s="330"/>
      <c r="PLV1" s="330"/>
      <c r="PLW1" s="330"/>
      <c r="PLX1" s="330"/>
      <c r="PLY1" s="329"/>
      <c r="PLZ1" s="330"/>
      <c r="PMA1" s="330"/>
      <c r="PMB1" s="330"/>
      <c r="PMC1" s="330"/>
      <c r="PMD1" s="330"/>
      <c r="PME1" s="330"/>
      <c r="PMF1" s="330"/>
      <c r="PMG1" s="330"/>
      <c r="PMH1" s="330"/>
      <c r="PMI1" s="330"/>
      <c r="PMJ1" s="330"/>
      <c r="PMK1" s="330"/>
      <c r="PML1" s="330"/>
      <c r="PMM1" s="330"/>
      <c r="PMN1" s="330"/>
      <c r="PMO1" s="329"/>
      <c r="PMP1" s="330"/>
      <c r="PMQ1" s="330"/>
      <c r="PMR1" s="330"/>
      <c r="PMS1" s="330"/>
      <c r="PMT1" s="330"/>
      <c r="PMU1" s="330"/>
      <c r="PMV1" s="330"/>
      <c r="PMW1" s="330"/>
      <c r="PMX1" s="330"/>
      <c r="PMY1" s="330"/>
      <c r="PMZ1" s="330"/>
      <c r="PNA1" s="330"/>
      <c r="PNB1" s="330"/>
      <c r="PNC1" s="330"/>
      <c r="PND1" s="330"/>
      <c r="PNE1" s="329"/>
      <c r="PNF1" s="330"/>
      <c r="PNG1" s="330"/>
      <c r="PNH1" s="330"/>
      <c r="PNI1" s="330"/>
      <c r="PNJ1" s="330"/>
      <c r="PNK1" s="330"/>
      <c r="PNL1" s="330"/>
      <c r="PNM1" s="330"/>
      <c r="PNN1" s="330"/>
      <c r="PNO1" s="330"/>
      <c r="PNP1" s="330"/>
      <c r="PNQ1" s="330"/>
      <c r="PNR1" s="330"/>
      <c r="PNS1" s="330"/>
      <c r="PNT1" s="330"/>
      <c r="PNU1" s="329"/>
      <c r="PNV1" s="330"/>
      <c r="PNW1" s="330"/>
      <c r="PNX1" s="330"/>
      <c r="PNY1" s="330"/>
      <c r="PNZ1" s="330"/>
      <c r="POA1" s="330"/>
      <c r="POB1" s="330"/>
      <c r="POC1" s="330"/>
      <c r="POD1" s="330"/>
      <c r="POE1" s="330"/>
      <c r="POF1" s="330"/>
      <c r="POG1" s="330"/>
      <c r="POH1" s="330"/>
      <c r="POI1" s="330"/>
      <c r="POJ1" s="330"/>
      <c r="POK1" s="329"/>
      <c r="POL1" s="330"/>
      <c r="POM1" s="330"/>
      <c r="PON1" s="330"/>
      <c r="POO1" s="330"/>
      <c r="POP1" s="330"/>
      <c r="POQ1" s="330"/>
      <c r="POR1" s="330"/>
      <c r="POS1" s="330"/>
      <c r="POT1" s="330"/>
      <c r="POU1" s="330"/>
      <c r="POV1" s="330"/>
      <c r="POW1" s="330"/>
      <c r="POX1" s="330"/>
      <c r="POY1" s="330"/>
      <c r="POZ1" s="330"/>
      <c r="PPA1" s="329"/>
      <c r="PPB1" s="330"/>
      <c r="PPC1" s="330"/>
      <c r="PPD1" s="330"/>
      <c r="PPE1" s="330"/>
      <c r="PPF1" s="330"/>
      <c r="PPG1" s="330"/>
      <c r="PPH1" s="330"/>
      <c r="PPI1" s="330"/>
      <c r="PPJ1" s="330"/>
      <c r="PPK1" s="330"/>
      <c r="PPL1" s="330"/>
      <c r="PPM1" s="330"/>
      <c r="PPN1" s="330"/>
      <c r="PPO1" s="330"/>
      <c r="PPP1" s="330"/>
      <c r="PPQ1" s="329"/>
      <c r="PPR1" s="330"/>
      <c r="PPS1" s="330"/>
      <c r="PPT1" s="330"/>
      <c r="PPU1" s="330"/>
      <c r="PPV1" s="330"/>
      <c r="PPW1" s="330"/>
      <c r="PPX1" s="330"/>
      <c r="PPY1" s="330"/>
      <c r="PPZ1" s="330"/>
      <c r="PQA1" s="330"/>
      <c r="PQB1" s="330"/>
      <c r="PQC1" s="330"/>
      <c r="PQD1" s="330"/>
      <c r="PQE1" s="330"/>
      <c r="PQF1" s="330"/>
      <c r="PQG1" s="329"/>
      <c r="PQH1" s="330"/>
      <c r="PQI1" s="330"/>
      <c r="PQJ1" s="330"/>
      <c r="PQK1" s="330"/>
      <c r="PQL1" s="330"/>
      <c r="PQM1" s="330"/>
      <c r="PQN1" s="330"/>
      <c r="PQO1" s="330"/>
      <c r="PQP1" s="330"/>
      <c r="PQQ1" s="330"/>
      <c r="PQR1" s="330"/>
      <c r="PQS1" s="330"/>
      <c r="PQT1" s="330"/>
      <c r="PQU1" s="330"/>
      <c r="PQV1" s="330"/>
      <c r="PQW1" s="329"/>
      <c r="PQX1" s="330"/>
      <c r="PQY1" s="330"/>
      <c r="PQZ1" s="330"/>
      <c r="PRA1" s="330"/>
      <c r="PRB1" s="330"/>
      <c r="PRC1" s="330"/>
      <c r="PRD1" s="330"/>
      <c r="PRE1" s="330"/>
      <c r="PRF1" s="330"/>
      <c r="PRG1" s="330"/>
      <c r="PRH1" s="330"/>
      <c r="PRI1" s="330"/>
      <c r="PRJ1" s="330"/>
      <c r="PRK1" s="330"/>
      <c r="PRL1" s="330"/>
      <c r="PRM1" s="329"/>
      <c r="PRN1" s="330"/>
      <c r="PRO1" s="330"/>
      <c r="PRP1" s="330"/>
      <c r="PRQ1" s="330"/>
      <c r="PRR1" s="330"/>
      <c r="PRS1" s="330"/>
      <c r="PRT1" s="330"/>
      <c r="PRU1" s="330"/>
      <c r="PRV1" s="330"/>
      <c r="PRW1" s="330"/>
      <c r="PRX1" s="330"/>
      <c r="PRY1" s="330"/>
      <c r="PRZ1" s="330"/>
      <c r="PSA1" s="330"/>
      <c r="PSB1" s="330"/>
      <c r="PSC1" s="329"/>
      <c r="PSD1" s="330"/>
      <c r="PSE1" s="330"/>
      <c r="PSF1" s="330"/>
      <c r="PSG1" s="330"/>
      <c r="PSH1" s="330"/>
      <c r="PSI1" s="330"/>
      <c r="PSJ1" s="330"/>
      <c r="PSK1" s="330"/>
      <c r="PSL1" s="330"/>
      <c r="PSM1" s="330"/>
      <c r="PSN1" s="330"/>
      <c r="PSO1" s="330"/>
      <c r="PSP1" s="330"/>
      <c r="PSQ1" s="330"/>
      <c r="PSR1" s="330"/>
      <c r="PSS1" s="329"/>
      <c r="PST1" s="330"/>
      <c r="PSU1" s="330"/>
      <c r="PSV1" s="330"/>
      <c r="PSW1" s="330"/>
      <c r="PSX1" s="330"/>
      <c r="PSY1" s="330"/>
      <c r="PSZ1" s="330"/>
      <c r="PTA1" s="330"/>
      <c r="PTB1" s="330"/>
      <c r="PTC1" s="330"/>
      <c r="PTD1" s="330"/>
      <c r="PTE1" s="330"/>
      <c r="PTF1" s="330"/>
      <c r="PTG1" s="330"/>
      <c r="PTH1" s="330"/>
      <c r="PTI1" s="329"/>
      <c r="PTJ1" s="330"/>
      <c r="PTK1" s="330"/>
      <c r="PTL1" s="330"/>
      <c r="PTM1" s="330"/>
      <c r="PTN1" s="330"/>
      <c r="PTO1" s="330"/>
      <c r="PTP1" s="330"/>
      <c r="PTQ1" s="330"/>
      <c r="PTR1" s="330"/>
      <c r="PTS1" s="330"/>
      <c r="PTT1" s="330"/>
      <c r="PTU1" s="330"/>
      <c r="PTV1" s="330"/>
      <c r="PTW1" s="330"/>
      <c r="PTX1" s="330"/>
      <c r="PTY1" s="329"/>
      <c r="PTZ1" s="330"/>
      <c r="PUA1" s="330"/>
      <c r="PUB1" s="330"/>
      <c r="PUC1" s="330"/>
      <c r="PUD1" s="330"/>
      <c r="PUE1" s="330"/>
      <c r="PUF1" s="330"/>
      <c r="PUG1" s="330"/>
      <c r="PUH1" s="330"/>
      <c r="PUI1" s="330"/>
      <c r="PUJ1" s="330"/>
      <c r="PUK1" s="330"/>
      <c r="PUL1" s="330"/>
      <c r="PUM1" s="330"/>
      <c r="PUN1" s="330"/>
      <c r="PUO1" s="329"/>
      <c r="PUP1" s="330"/>
      <c r="PUQ1" s="330"/>
      <c r="PUR1" s="330"/>
      <c r="PUS1" s="330"/>
      <c r="PUT1" s="330"/>
      <c r="PUU1" s="330"/>
      <c r="PUV1" s="330"/>
      <c r="PUW1" s="330"/>
      <c r="PUX1" s="330"/>
      <c r="PUY1" s="330"/>
      <c r="PUZ1" s="330"/>
      <c r="PVA1" s="330"/>
      <c r="PVB1" s="330"/>
      <c r="PVC1" s="330"/>
      <c r="PVD1" s="330"/>
      <c r="PVE1" s="329"/>
      <c r="PVF1" s="330"/>
      <c r="PVG1" s="330"/>
      <c r="PVH1" s="330"/>
      <c r="PVI1" s="330"/>
      <c r="PVJ1" s="330"/>
      <c r="PVK1" s="330"/>
      <c r="PVL1" s="330"/>
      <c r="PVM1" s="330"/>
      <c r="PVN1" s="330"/>
      <c r="PVO1" s="330"/>
      <c r="PVP1" s="330"/>
      <c r="PVQ1" s="330"/>
      <c r="PVR1" s="330"/>
      <c r="PVS1" s="330"/>
      <c r="PVT1" s="330"/>
      <c r="PVU1" s="329"/>
      <c r="PVV1" s="330"/>
      <c r="PVW1" s="330"/>
      <c r="PVX1" s="330"/>
      <c r="PVY1" s="330"/>
      <c r="PVZ1" s="330"/>
      <c r="PWA1" s="330"/>
      <c r="PWB1" s="330"/>
      <c r="PWC1" s="330"/>
      <c r="PWD1" s="330"/>
      <c r="PWE1" s="330"/>
      <c r="PWF1" s="330"/>
      <c r="PWG1" s="330"/>
      <c r="PWH1" s="330"/>
      <c r="PWI1" s="330"/>
      <c r="PWJ1" s="330"/>
      <c r="PWK1" s="329"/>
      <c r="PWL1" s="330"/>
      <c r="PWM1" s="330"/>
      <c r="PWN1" s="330"/>
      <c r="PWO1" s="330"/>
      <c r="PWP1" s="330"/>
      <c r="PWQ1" s="330"/>
      <c r="PWR1" s="330"/>
      <c r="PWS1" s="330"/>
      <c r="PWT1" s="330"/>
      <c r="PWU1" s="330"/>
      <c r="PWV1" s="330"/>
      <c r="PWW1" s="330"/>
      <c r="PWX1" s="330"/>
      <c r="PWY1" s="330"/>
      <c r="PWZ1" s="330"/>
      <c r="PXA1" s="329"/>
      <c r="PXB1" s="330"/>
      <c r="PXC1" s="330"/>
      <c r="PXD1" s="330"/>
      <c r="PXE1" s="330"/>
      <c r="PXF1" s="330"/>
      <c r="PXG1" s="330"/>
      <c r="PXH1" s="330"/>
      <c r="PXI1" s="330"/>
      <c r="PXJ1" s="330"/>
      <c r="PXK1" s="330"/>
      <c r="PXL1" s="330"/>
      <c r="PXM1" s="330"/>
      <c r="PXN1" s="330"/>
      <c r="PXO1" s="330"/>
      <c r="PXP1" s="330"/>
      <c r="PXQ1" s="329"/>
      <c r="PXR1" s="330"/>
      <c r="PXS1" s="330"/>
      <c r="PXT1" s="330"/>
      <c r="PXU1" s="330"/>
      <c r="PXV1" s="330"/>
      <c r="PXW1" s="330"/>
      <c r="PXX1" s="330"/>
      <c r="PXY1" s="330"/>
      <c r="PXZ1" s="330"/>
      <c r="PYA1" s="330"/>
      <c r="PYB1" s="330"/>
      <c r="PYC1" s="330"/>
      <c r="PYD1" s="330"/>
      <c r="PYE1" s="330"/>
      <c r="PYF1" s="330"/>
      <c r="PYG1" s="329"/>
      <c r="PYH1" s="330"/>
      <c r="PYI1" s="330"/>
      <c r="PYJ1" s="330"/>
      <c r="PYK1" s="330"/>
      <c r="PYL1" s="330"/>
      <c r="PYM1" s="330"/>
      <c r="PYN1" s="330"/>
      <c r="PYO1" s="330"/>
      <c r="PYP1" s="330"/>
      <c r="PYQ1" s="330"/>
      <c r="PYR1" s="330"/>
      <c r="PYS1" s="330"/>
      <c r="PYT1" s="330"/>
      <c r="PYU1" s="330"/>
      <c r="PYV1" s="330"/>
      <c r="PYW1" s="329"/>
      <c r="PYX1" s="330"/>
      <c r="PYY1" s="330"/>
      <c r="PYZ1" s="330"/>
      <c r="PZA1" s="330"/>
      <c r="PZB1" s="330"/>
      <c r="PZC1" s="330"/>
      <c r="PZD1" s="330"/>
      <c r="PZE1" s="330"/>
      <c r="PZF1" s="330"/>
      <c r="PZG1" s="330"/>
      <c r="PZH1" s="330"/>
      <c r="PZI1" s="330"/>
      <c r="PZJ1" s="330"/>
      <c r="PZK1" s="330"/>
      <c r="PZL1" s="330"/>
      <c r="PZM1" s="329"/>
      <c r="PZN1" s="330"/>
      <c r="PZO1" s="330"/>
      <c r="PZP1" s="330"/>
      <c r="PZQ1" s="330"/>
      <c r="PZR1" s="330"/>
      <c r="PZS1" s="330"/>
      <c r="PZT1" s="330"/>
      <c r="PZU1" s="330"/>
      <c r="PZV1" s="330"/>
      <c r="PZW1" s="330"/>
      <c r="PZX1" s="330"/>
      <c r="PZY1" s="330"/>
      <c r="PZZ1" s="330"/>
      <c r="QAA1" s="330"/>
      <c r="QAB1" s="330"/>
      <c r="QAC1" s="329"/>
      <c r="QAD1" s="330"/>
      <c r="QAE1" s="330"/>
      <c r="QAF1" s="330"/>
      <c r="QAG1" s="330"/>
      <c r="QAH1" s="330"/>
      <c r="QAI1" s="330"/>
      <c r="QAJ1" s="330"/>
      <c r="QAK1" s="330"/>
      <c r="QAL1" s="330"/>
      <c r="QAM1" s="330"/>
      <c r="QAN1" s="330"/>
      <c r="QAO1" s="330"/>
      <c r="QAP1" s="330"/>
      <c r="QAQ1" s="330"/>
      <c r="QAR1" s="330"/>
      <c r="QAS1" s="329"/>
      <c r="QAT1" s="330"/>
      <c r="QAU1" s="330"/>
      <c r="QAV1" s="330"/>
      <c r="QAW1" s="330"/>
      <c r="QAX1" s="330"/>
      <c r="QAY1" s="330"/>
      <c r="QAZ1" s="330"/>
      <c r="QBA1" s="330"/>
      <c r="QBB1" s="330"/>
      <c r="QBC1" s="330"/>
      <c r="QBD1" s="330"/>
      <c r="QBE1" s="330"/>
      <c r="QBF1" s="330"/>
      <c r="QBG1" s="330"/>
      <c r="QBH1" s="330"/>
      <c r="QBI1" s="329"/>
      <c r="QBJ1" s="330"/>
      <c r="QBK1" s="330"/>
      <c r="QBL1" s="330"/>
      <c r="QBM1" s="330"/>
      <c r="QBN1" s="330"/>
      <c r="QBO1" s="330"/>
      <c r="QBP1" s="330"/>
      <c r="QBQ1" s="330"/>
      <c r="QBR1" s="330"/>
      <c r="QBS1" s="330"/>
      <c r="QBT1" s="330"/>
      <c r="QBU1" s="330"/>
      <c r="QBV1" s="330"/>
      <c r="QBW1" s="330"/>
      <c r="QBX1" s="330"/>
      <c r="QBY1" s="329"/>
      <c r="QBZ1" s="330"/>
      <c r="QCA1" s="330"/>
      <c r="QCB1" s="330"/>
      <c r="QCC1" s="330"/>
      <c r="QCD1" s="330"/>
      <c r="QCE1" s="330"/>
      <c r="QCF1" s="330"/>
      <c r="QCG1" s="330"/>
      <c r="QCH1" s="330"/>
      <c r="QCI1" s="330"/>
      <c r="QCJ1" s="330"/>
      <c r="QCK1" s="330"/>
      <c r="QCL1" s="330"/>
      <c r="QCM1" s="330"/>
      <c r="QCN1" s="330"/>
      <c r="QCO1" s="329"/>
      <c r="QCP1" s="330"/>
      <c r="QCQ1" s="330"/>
      <c r="QCR1" s="330"/>
      <c r="QCS1" s="330"/>
      <c r="QCT1" s="330"/>
      <c r="QCU1" s="330"/>
      <c r="QCV1" s="330"/>
      <c r="QCW1" s="330"/>
      <c r="QCX1" s="330"/>
      <c r="QCY1" s="330"/>
      <c r="QCZ1" s="330"/>
      <c r="QDA1" s="330"/>
      <c r="QDB1" s="330"/>
      <c r="QDC1" s="330"/>
      <c r="QDD1" s="330"/>
      <c r="QDE1" s="329"/>
      <c r="QDF1" s="330"/>
      <c r="QDG1" s="330"/>
      <c r="QDH1" s="330"/>
      <c r="QDI1" s="330"/>
      <c r="QDJ1" s="330"/>
      <c r="QDK1" s="330"/>
      <c r="QDL1" s="330"/>
      <c r="QDM1" s="330"/>
      <c r="QDN1" s="330"/>
      <c r="QDO1" s="330"/>
      <c r="QDP1" s="330"/>
      <c r="QDQ1" s="330"/>
      <c r="QDR1" s="330"/>
      <c r="QDS1" s="330"/>
      <c r="QDT1" s="330"/>
      <c r="QDU1" s="329"/>
      <c r="QDV1" s="330"/>
      <c r="QDW1" s="330"/>
      <c r="QDX1" s="330"/>
      <c r="QDY1" s="330"/>
      <c r="QDZ1" s="330"/>
      <c r="QEA1" s="330"/>
      <c r="QEB1" s="330"/>
      <c r="QEC1" s="330"/>
      <c r="QED1" s="330"/>
      <c r="QEE1" s="330"/>
      <c r="QEF1" s="330"/>
      <c r="QEG1" s="330"/>
      <c r="QEH1" s="330"/>
      <c r="QEI1" s="330"/>
      <c r="QEJ1" s="330"/>
      <c r="QEK1" s="329"/>
      <c r="QEL1" s="330"/>
      <c r="QEM1" s="330"/>
      <c r="QEN1" s="330"/>
      <c r="QEO1" s="330"/>
      <c r="QEP1" s="330"/>
      <c r="QEQ1" s="330"/>
      <c r="QER1" s="330"/>
      <c r="QES1" s="330"/>
      <c r="QET1" s="330"/>
      <c r="QEU1" s="330"/>
      <c r="QEV1" s="330"/>
      <c r="QEW1" s="330"/>
      <c r="QEX1" s="330"/>
      <c r="QEY1" s="330"/>
      <c r="QEZ1" s="330"/>
      <c r="QFA1" s="329"/>
      <c r="QFB1" s="330"/>
      <c r="QFC1" s="330"/>
      <c r="QFD1" s="330"/>
      <c r="QFE1" s="330"/>
      <c r="QFF1" s="330"/>
      <c r="QFG1" s="330"/>
      <c r="QFH1" s="330"/>
      <c r="QFI1" s="330"/>
      <c r="QFJ1" s="330"/>
      <c r="QFK1" s="330"/>
      <c r="QFL1" s="330"/>
      <c r="QFM1" s="330"/>
      <c r="QFN1" s="330"/>
      <c r="QFO1" s="330"/>
      <c r="QFP1" s="330"/>
      <c r="QFQ1" s="329"/>
      <c r="QFR1" s="330"/>
      <c r="QFS1" s="330"/>
      <c r="QFT1" s="330"/>
      <c r="QFU1" s="330"/>
      <c r="QFV1" s="330"/>
      <c r="QFW1" s="330"/>
      <c r="QFX1" s="330"/>
      <c r="QFY1" s="330"/>
      <c r="QFZ1" s="330"/>
      <c r="QGA1" s="330"/>
      <c r="QGB1" s="330"/>
      <c r="QGC1" s="330"/>
      <c r="QGD1" s="330"/>
      <c r="QGE1" s="330"/>
      <c r="QGF1" s="330"/>
      <c r="QGG1" s="329"/>
      <c r="QGH1" s="330"/>
      <c r="QGI1" s="330"/>
      <c r="QGJ1" s="330"/>
      <c r="QGK1" s="330"/>
      <c r="QGL1" s="330"/>
      <c r="QGM1" s="330"/>
      <c r="QGN1" s="330"/>
      <c r="QGO1" s="330"/>
      <c r="QGP1" s="330"/>
      <c r="QGQ1" s="330"/>
      <c r="QGR1" s="330"/>
      <c r="QGS1" s="330"/>
      <c r="QGT1" s="330"/>
      <c r="QGU1" s="330"/>
      <c r="QGV1" s="330"/>
      <c r="QGW1" s="329"/>
      <c r="QGX1" s="330"/>
      <c r="QGY1" s="330"/>
      <c r="QGZ1" s="330"/>
      <c r="QHA1" s="330"/>
      <c r="QHB1" s="330"/>
      <c r="QHC1" s="330"/>
      <c r="QHD1" s="330"/>
      <c r="QHE1" s="330"/>
      <c r="QHF1" s="330"/>
      <c r="QHG1" s="330"/>
      <c r="QHH1" s="330"/>
      <c r="QHI1" s="330"/>
      <c r="QHJ1" s="330"/>
      <c r="QHK1" s="330"/>
      <c r="QHL1" s="330"/>
      <c r="QHM1" s="329"/>
      <c r="QHN1" s="330"/>
      <c r="QHO1" s="330"/>
      <c r="QHP1" s="330"/>
      <c r="QHQ1" s="330"/>
      <c r="QHR1" s="330"/>
      <c r="QHS1" s="330"/>
      <c r="QHT1" s="330"/>
      <c r="QHU1" s="330"/>
      <c r="QHV1" s="330"/>
      <c r="QHW1" s="330"/>
      <c r="QHX1" s="330"/>
      <c r="QHY1" s="330"/>
      <c r="QHZ1" s="330"/>
      <c r="QIA1" s="330"/>
      <c r="QIB1" s="330"/>
      <c r="QIC1" s="329"/>
      <c r="QID1" s="330"/>
      <c r="QIE1" s="330"/>
      <c r="QIF1" s="330"/>
      <c r="QIG1" s="330"/>
      <c r="QIH1" s="330"/>
      <c r="QII1" s="330"/>
      <c r="QIJ1" s="330"/>
      <c r="QIK1" s="330"/>
      <c r="QIL1" s="330"/>
      <c r="QIM1" s="330"/>
      <c r="QIN1" s="330"/>
      <c r="QIO1" s="330"/>
      <c r="QIP1" s="330"/>
      <c r="QIQ1" s="330"/>
      <c r="QIR1" s="330"/>
      <c r="QIS1" s="329"/>
      <c r="QIT1" s="330"/>
      <c r="QIU1" s="330"/>
      <c r="QIV1" s="330"/>
      <c r="QIW1" s="330"/>
      <c r="QIX1" s="330"/>
      <c r="QIY1" s="330"/>
      <c r="QIZ1" s="330"/>
      <c r="QJA1" s="330"/>
      <c r="QJB1" s="330"/>
      <c r="QJC1" s="330"/>
      <c r="QJD1" s="330"/>
      <c r="QJE1" s="330"/>
      <c r="QJF1" s="330"/>
      <c r="QJG1" s="330"/>
      <c r="QJH1" s="330"/>
      <c r="QJI1" s="329"/>
      <c r="QJJ1" s="330"/>
      <c r="QJK1" s="330"/>
      <c r="QJL1" s="330"/>
      <c r="QJM1" s="330"/>
      <c r="QJN1" s="330"/>
      <c r="QJO1" s="330"/>
      <c r="QJP1" s="330"/>
      <c r="QJQ1" s="330"/>
      <c r="QJR1" s="330"/>
      <c r="QJS1" s="330"/>
      <c r="QJT1" s="330"/>
      <c r="QJU1" s="330"/>
      <c r="QJV1" s="330"/>
      <c r="QJW1" s="330"/>
      <c r="QJX1" s="330"/>
      <c r="QJY1" s="329"/>
      <c r="QJZ1" s="330"/>
      <c r="QKA1" s="330"/>
      <c r="QKB1" s="330"/>
      <c r="QKC1" s="330"/>
      <c r="QKD1" s="330"/>
      <c r="QKE1" s="330"/>
      <c r="QKF1" s="330"/>
      <c r="QKG1" s="330"/>
      <c r="QKH1" s="330"/>
      <c r="QKI1" s="330"/>
      <c r="QKJ1" s="330"/>
      <c r="QKK1" s="330"/>
      <c r="QKL1" s="330"/>
      <c r="QKM1" s="330"/>
      <c r="QKN1" s="330"/>
      <c r="QKO1" s="329"/>
      <c r="QKP1" s="330"/>
      <c r="QKQ1" s="330"/>
      <c r="QKR1" s="330"/>
      <c r="QKS1" s="330"/>
      <c r="QKT1" s="330"/>
      <c r="QKU1" s="330"/>
      <c r="QKV1" s="330"/>
      <c r="QKW1" s="330"/>
      <c r="QKX1" s="330"/>
      <c r="QKY1" s="330"/>
      <c r="QKZ1" s="330"/>
      <c r="QLA1" s="330"/>
      <c r="QLB1" s="330"/>
      <c r="QLC1" s="330"/>
      <c r="QLD1" s="330"/>
      <c r="QLE1" s="329"/>
      <c r="QLF1" s="330"/>
      <c r="QLG1" s="330"/>
      <c r="QLH1" s="330"/>
      <c r="QLI1" s="330"/>
      <c r="QLJ1" s="330"/>
      <c r="QLK1" s="330"/>
      <c r="QLL1" s="330"/>
      <c r="QLM1" s="330"/>
      <c r="QLN1" s="330"/>
      <c r="QLO1" s="330"/>
      <c r="QLP1" s="330"/>
      <c r="QLQ1" s="330"/>
      <c r="QLR1" s="330"/>
      <c r="QLS1" s="330"/>
      <c r="QLT1" s="330"/>
      <c r="QLU1" s="329"/>
      <c r="QLV1" s="330"/>
      <c r="QLW1" s="330"/>
      <c r="QLX1" s="330"/>
      <c r="QLY1" s="330"/>
      <c r="QLZ1" s="330"/>
      <c r="QMA1" s="330"/>
      <c r="QMB1" s="330"/>
      <c r="QMC1" s="330"/>
      <c r="QMD1" s="330"/>
      <c r="QME1" s="330"/>
      <c r="QMF1" s="330"/>
      <c r="QMG1" s="330"/>
      <c r="QMH1" s="330"/>
      <c r="QMI1" s="330"/>
      <c r="QMJ1" s="330"/>
      <c r="QMK1" s="329"/>
      <c r="QML1" s="330"/>
      <c r="QMM1" s="330"/>
      <c r="QMN1" s="330"/>
      <c r="QMO1" s="330"/>
      <c r="QMP1" s="330"/>
      <c r="QMQ1" s="330"/>
      <c r="QMR1" s="330"/>
      <c r="QMS1" s="330"/>
      <c r="QMT1" s="330"/>
      <c r="QMU1" s="330"/>
      <c r="QMV1" s="330"/>
      <c r="QMW1" s="330"/>
      <c r="QMX1" s="330"/>
      <c r="QMY1" s="330"/>
      <c r="QMZ1" s="330"/>
      <c r="QNA1" s="329"/>
      <c r="QNB1" s="330"/>
      <c r="QNC1" s="330"/>
      <c r="QND1" s="330"/>
      <c r="QNE1" s="330"/>
      <c r="QNF1" s="330"/>
      <c r="QNG1" s="330"/>
      <c r="QNH1" s="330"/>
      <c r="QNI1" s="330"/>
      <c r="QNJ1" s="330"/>
      <c r="QNK1" s="330"/>
      <c r="QNL1" s="330"/>
      <c r="QNM1" s="330"/>
      <c r="QNN1" s="330"/>
      <c r="QNO1" s="330"/>
      <c r="QNP1" s="330"/>
      <c r="QNQ1" s="329"/>
      <c r="QNR1" s="330"/>
      <c r="QNS1" s="330"/>
      <c r="QNT1" s="330"/>
      <c r="QNU1" s="330"/>
      <c r="QNV1" s="330"/>
      <c r="QNW1" s="330"/>
      <c r="QNX1" s="330"/>
      <c r="QNY1" s="330"/>
      <c r="QNZ1" s="330"/>
      <c r="QOA1" s="330"/>
      <c r="QOB1" s="330"/>
      <c r="QOC1" s="330"/>
      <c r="QOD1" s="330"/>
      <c r="QOE1" s="330"/>
      <c r="QOF1" s="330"/>
      <c r="QOG1" s="329"/>
      <c r="QOH1" s="330"/>
      <c r="QOI1" s="330"/>
      <c r="QOJ1" s="330"/>
      <c r="QOK1" s="330"/>
      <c r="QOL1" s="330"/>
      <c r="QOM1" s="330"/>
      <c r="QON1" s="330"/>
      <c r="QOO1" s="330"/>
      <c r="QOP1" s="330"/>
      <c r="QOQ1" s="330"/>
      <c r="QOR1" s="330"/>
      <c r="QOS1" s="330"/>
      <c r="QOT1" s="330"/>
      <c r="QOU1" s="330"/>
      <c r="QOV1" s="330"/>
      <c r="QOW1" s="329"/>
      <c r="QOX1" s="330"/>
      <c r="QOY1" s="330"/>
      <c r="QOZ1" s="330"/>
      <c r="QPA1" s="330"/>
      <c r="QPB1" s="330"/>
      <c r="QPC1" s="330"/>
      <c r="QPD1" s="330"/>
      <c r="QPE1" s="330"/>
      <c r="QPF1" s="330"/>
      <c r="QPG1" s="330"/>
      <c r="QPH1" s="330"/>
      <c r="QPI1" s="330"/>
      <c r="QPJ1" s="330"/>
      <c r="QPK1" s="330"/>
      <c r="QPL1" s="330"/>
      <c r="QPM1" s="329"/>
      <c r="QPN1" s="330"/>
      <c r="QPO1" s="330"/>
      <c r="QPP1" s="330"/>
      <c r="QPQ1" s="330"/>
      <c r="QPR1" s="330"/>
      <c r="QPS1" s="330"/>
      <c r="QPT1" s="330"/>
      <c r="QPU1" s="330"/>
      <c r="QPV1" s="330"/>
      <c r="QPW1" s="330"/>
      <c r="QPX1" s="330"/>
      <c r="QPY1" s="330"/>
      <c r="QPZ1" s="330"/>
      <c r="QQA1" s="330"/>
      <c r="QQB1" s="330"/>
      <c r="QQC1" s="329"/>
      <c r="QQD1" s="330"/>
      <c r="QQE1" s="330"/>
      <c r="QQF1" s="330"/>
      <c r="QQG1" s="330"/>
      <c r="QQH1" s="330"/>
      <c r="QQI1" s="330"/>
      <c r="QQJ1" s="330"/>
      <c r="QQK1" s="330"/>
      <c r="QQL1" s="330"/>
      <c r="QQM1" s="330"/>
      <c r="QQN1" s="330"/>
      <c r="QQO1" s="330"/>
      <c r="QQP1" s="330"/>
      <c r="QQQ1" s="330"/>
      <c r="QQR1" s="330"/>
      <c r="QQS1" s="329"/>
      <c r="QQT1" s="330"/>
      <c r="QQU1" s="330"/>
      <c r="QQV1" s="330"/>
      <c r="QQW1" s="330"/>
      <c r="QQX1" s="330"/>
      <c r="QQY1" s="330"/>
      <c r="QQZ1" s="330"/>
      <c r="QRA1" s="330"/>
      <c r="QRB1" s="330"/>
      <c r="QRC1" s="330"/>
      <c r="QRD1" s="330"/>
      <c r="QRE1" s="330"/>
      <c r="QRF1" s="330"/>
      <c r="QRG1" s="330"/>
      <c r="QRH1" s="330"/>
      <c r="QRI1" s="329"/>
      <c r="QRJ1" s="330"/>
      <c r="QRK1" s="330"/>
      <c r="QRL1" s="330"/>
      <c r="QRM1" s="330"/>
      <c r="QRN1" s="330"/>
      <c r="QRO1" s="330"/>
      <c r="QRP1" s="330"/>
      <c r="QRQ1" s="330"/>
      <c r="QRR1" s="330"/>
      <c r="QRS1" s="330"/>
      <c r="QRT1" s="330"/>
      <c r="QRU1" s="330"/>
      <c r="QRV1" s="330"/>
      <c r="QRW1" s="330"/>
      <c r="QRX1" s="330"/>
      <c r="QRY1" s="329"/>
      <c r="QRZ1" s="330"/>
      <c r="QSA1" s="330"/>
      <c r="QSB1" s="330"/>
      <c r="QSC1" s="330"/>
      <c r="QSD1" s="330"/>
      <c r="QSE1" s="330"/>
      <c r="QSF1" s="330"/>
      <c r="QSG1" s="330"/>
      <c r="QSH1" s="330"/>
      <c r="QSI1" s="330"/>
      <c r="QSJ1" s="330"/>
      <c r="QSK1" s="330"/>
      <c r="QSL1" s="330"/>
      <c r="QSM1" s="330"/>
      <c r="QSN1" s="330"/>
      <c r="QSO1" s="329"/>
      <c r="QSP1" s="330"/>
      <c r="QSQ1" s="330"/>
      <c r="QSR1" s="330"/>
      <c r="QSS1" s="330"/>
      <c r="QST1" s="330"/>
      <c r="QSU1" s="330"/>
      <c r="QSV1" s="330"/>
      <c r="QSW1" s="330"/>
      <c r="QSX1" s="330"/>
      <c r="QSY1" s="330"/>
      <c r="QSZ1" s="330"/>
      <c r="QTA1" s="330"/>
      <c r="QTB1" s="330"/>
      <c r="QTC1" s="330"/>
      <c r="QTD1" s="330"/>
      <c r="QTE1" s="329"/>
      <c r="QTF1" s="330"/>
      <c r="QTG1" s="330"/>
      <c r="QTH1" s="330"/>
      <c r="QTI1" s="330"/>
      <c r="QTJ1" s="330"/>
      <c r="QTK1" s="330"/>
      <c r="QTL1" s="330"/>
      <c r="QTM1" s="330"/>
      <c r="QTN1" s="330"/>
      <c r="QTO1" s="330"/>
      <c r="QTP1" s="330"/>
      <c r="QTQ1" s="330"/>
      <c r="QTR1" s="330"/>
      <c r="QTS1" s="330"/>
      <c r="QTT1" s="330"/>
      <c r="QTU1" s="329"/>
      <c r="QTV1" s="330"/>
      <c r="QTW1" s="330"/>
      <c r="QTX1" s="330"/>
      <c r="QTY1" s="330"/>
      <c r="QTZ1" s="330"/>
      <c r="QUA1" s="330"/>
      <c r="QUB1" s="330"/>
      <c r="QUC1" s="330"/>
      <c r="QUD1" s="330"/>
      <c r="QUE1" s="330"/>
      <c r="QUF1" s="330"/>
      <c r="QUG1" s="330"/>
      <c r="QUH1" s="330"/>
      <c r="QUI1" s="330"/>
      <c r="QUJ1" s="330"/>
      <c r="QUK1" s="329"/>
      <c r="QUL1" s="330"/>
      <c r="QUM1" s="330"/>
      <c r="QUN1" s="330"/>
      <c r="QUO1" s="330"/>
      <c r="QUP1" s="330"/>
      <c r="QUQ1" s="330"/>
      <c r="QUR1" s="330"/>
      <c r="QUS1" s="330"/>
      <c r="QUT1" s="330"/>
      <c r="QUU1" s="330"/>
      <c r="QUV1" s="330"/>
      <c r="QUW1" s="330"/>
      <c r="QUX1" s="330"/>
      <c r="QUY1" s="330"/>
      <c r="QUZ1" s="330"/>
      <c r="QVA1" s="329"/>
      <c r="QVB1" s="330"/>
      <c r="QVC1" s="330"/>
      <c r="QVD1" s="330"/>
      <c r="QVE1" s="330"/>
      <c r="QVF1" s="330"/>
      <c r="QVG1" s="330"/>
      <c r="QVH1" s="330"/>
      <c r="QVI1" s="330"/>
      <c r="QVJ1" s="330"/>
      <c r="QVK1" s="330"/>
      <c r="QVL1" s="330"/>
      <c r="QVM1" s="330"/>
      <c r="QVN1" s="330"/>
      <c r="QVO1" s="330"/>
      <c r="QVP1" s="330"/>
      <c r="QVQ1" s="329"/>
      <c r="QVR1" s="330"/>
      <c r="QVS1" s="330"/>
      <c r="QVT1" s="330"/>
      <c r="QVU1" s="330"/>
      <c r="QVV1" s="330"/>
      <c r="QVW1" s="330"/>
      <c r="QVX1" s="330"/>
      <c r="QVY1" s="330"/>
      <c r="QVZ1" s="330"/>
      <c r="QWA1" s="330"/>
      <c r="QWB1" s="330"/>
      <c r="QWC1" s="330"/>
      <c r="QWD1" s="330"/>
      <c r="QWE1" s="330"/>
      <c r="QWF1" s="330"/>
      <c r="QWG1" s="329"/>
      <c r="QWH1" s="330"/>
      <c r="QWI1" s="330"/>
      <c r="QWJ1" s="330"/>
      <c r="QWK1" s="330"/>
      <c r="QWL1" s="330"/>
      <c r="QWM1" s="330"/>
      <c r="QWN1" s="330"/>
      <c r="QWO1" s="330"/>
      <c r="QWP1" s="330"/>
      <c r="QWQ1" s="330"/>
      <c r="QWR1" s="330"/>
      <c r="QWS1" s="330"/>
      <c r="QWT1" s="330"/>
      <c r="QWU1" s="330"/>
      <c r="QWV1" s="330"/>
      <c r="QWW1" s="329"/>
      <c r="QWX1" s="330"/>
      <c r="QWY1" s="330"/>
      <c r="QWZ1" s="330"/>
      <c r="QXA1" s="330"/>
      <c r="QXB1" s="330"/>
      <c r="QXC1" s="330"/>
      <c r="QXD1" s="330"/>
      <c r="QXE1" s="330"/>
      <c r="QXF1" s="330"/>
      <c r="QXG1" s="330"/>
      <c r="QXH1" s="330"/>
      <c r="QXI1" s="330"/>
      <c r="QXJ1" s="330"/>
      <c r="QXK1" s="330"/>
      <c r="QXL1" s="330"/>
      <c r="QXM1" s="329"/>
      <c r="QXN1" s="330"/>
      <c r="QXO1" s="330"/>
      <c r="QXP1" s="330"/>
      <c r="QXQ1" s="330"/>
      <c r="QXR1" s="330"/>
      <c r="QXS1" s="330"/>
      <c r="QXT1" s="330"/>
      <c r="QXU1" s="330"/>
      <c r="QXV1" s="330"/>
      <c r="QXW1" s="330"/>
      <c r="QXX1" s="330"/>
      <c r="QXY1" s="330"/>
      <c r="QXZ1" s="330"/>
      <c r="QYA1" s="330"/>
      <c r="QYB1" s="330"/>
      <c r="QYC1" s="329"/>
      <c r="QYD1" s="330"/>
      <c r="QYE1" s="330"/>
      <c r="QYF1" s="330"/>
      <c r="QYG1" s="330"/>
      <c r="QYH1" s="330"/>
      <c r="QYI1" s="330"/>
      <c r="QYJ1" s="330"/>
      <c r="QYK1" s="330"/>
      <c r="QYL1" s="330"/>
      <c r="QYM1" s="330"/>
      <c r="QYN1" s="330"/>
      <c r="QYO1" s="330"/>
      <c r="QYP1" s="330"/>
      <c r="QYQ1" s="330"/>
      <c r="QYR1" s="330"/>
      <c r="QYS1" s="329"/>
      <c r="QYT1" s="330"/>
      <c r="QYU1" s="330"/>
      <c r="QYV1" s="330"/>
      <c r="QYW1" s="330"/>
      <c r="QYX1" s="330"/>
      <c r="QYY1" s="330"/>
      <c r="QYZ1" s="330"/>
      <c r="QZA1" s="330"/>
      <c r="QZB1" s="330"/>
      <c r="QZC1" s="330"/>
      <c r="QZD1" s="330"/>
      <c r="QZE1" s="330"/>
      <c r="QZF1" s="330"/>
      <c r="QZG1" s="330"/>
      <c r="QZH1" s="330"/>
      <c r="QZI1" s="329"/>
      <c r="QZJ1" s="330"/>
      <c r="QZK1" s="330"/>
      <c r="QZL1" s="330"/>
      <c r="QZM1" s="330"/>
      <c r="QZN1" s="330"/>
      <c r="QZO1" s="330"/>
      <c r="QZP1" s="330"/>
      <c r="QZQ1" s="330"/>
      <c r="QZR1" s="330"/>
      <c r="QZS1" s="330"/>
      <c r="QZT1" s="330"/>
      <c r="QZU1" s="330"/>
      <c r="QZV1" s="330"/>
      <c r="QZW1" s="330"/>
      <c r="QZX1" s="330"/>
      <c r="QZY1" s="329"/>
      <c r="QZZ1" s="330"/>
      <c r="RAA1" s="330"/>
      <c r="RAB1" s="330"/>
      <c r="RAC1" s="330"/>
      <c r="RAD1" s="330"/>
      <c r="RAE1" s="330"/>
      <c r="RAF1" s="330"/>
      <c r="RAG1" s="330"/>
      <c r="RAH1" s="330"/>
      <c r="RAI1" s="330"/>
      <c r="RAJ1" s="330"/>
      <c r="RAK1" s="330"/>
      <c r="RAL1" s="330"/>
      <c r="RAM1" s="330"/>
      <c r="RAN1" s="330"/>
      <c r="RAO1" s="329"/>
      <c r="RAP1" s="330"/>
      <c r="RAQ1" s="330"/>
      <c r="RAR1" s="330"/>
      <c r="RAS1" s="330"/>
      <c r="RAT1" s="330"/>
      <c r="RAU1" s="330"/>
      <c r="RAV1" s="330"/>
      <c r="RAW1" s="330"/>
      <c r="RAX1" s="330"/>
      <c r="RAY1" s="330"/>
      <c r="RAZ1" s="330"/>
      <c r="RBA1" s="330"/>
      <c r="RBB1" s="330"/>
      <c r="RBC1" s="330"/>
      <c r="RBD1" s="330"/>
      <c r="RBE1" s="329"/>
      <c r="RBF1" s="330"/>
      <c r="RBG1" s="330"/>
      <c r="RBH1" s="330"/>
      <c r="RBI1" s="330"/>
      <c r="RBJ1" s="330"/>
      <c r="RBK1" s="330"/>
      <c r="RBL1" s="330"/>
      <c r="RBM1" s="330"/>
      <c r="RBN1" s="330"/>
      <c r="RBO1" s="330"/>
      <c r="RBP1" s="330"/>
      <c r="RBQ1" s="330"/>
      <c r="RBR1" s="330"/>
      <c r="RBS1" s="330"/>
      <c r="RBT1" s="330"/>
      <c r="RBU1" s="329"/>
      <c r="RBV1" s="330"/>
      <c r="RBW1" s="330"/>
      <c r="RBX1" s="330"/>
      <c r="RBY1" s="330"/>
      <c r="RBZ1" s="330"/>
      <c r="RCA1" s="330"/>
      <c r="RCB1" s="330"/>
      <c r="RCC1" s="330"/>
      <c r="RCD1" s="330"/>
      <c r="RCE1" s="330"/>
      <c r="RCF1" s="330"/>
      <c r="RCG1" s="330"/>
      <c r="RCH1" s="330"/>
      <c r="RCI1" s="330"/>
      <c r="RCJ1" s="330"/>
      <c r="RCK1" s="329"/>
      <c r="RCL1" s="330"/>
      <c r="RCM1" s="330"/>
      <c r="RCN1" s="330"/>
      <c r="RCO1" s="330"/>
      <c r="RCP1" s="330"/>
      <c r="RCQ1" s="330"/>
      <c r="RCR1" s="330"/>
      <c r="RCS1" s="330"/>
      <c r="RCT1" s="330"/>
      <c r="RCU1" s="330"/>
      <c r="RCV1" s="330"/>
      <c r="RCW1" s="330"/>
      <c r="RCX1" s="330"/>
      <c r="RCY1" s="330"/>
      <c r="RCZ1" s="330"/>
      <c r="RDA1" s="329"/>
      <c r="RDB1" s="330"/>
      <c r="RDC1" s="330"/>
      <c r="RDD1" s="330"/>
      <c r="RDE1" s="330"/>
      <c r="RDF1" s="330"/>
      <c r="RDG1" s="330"/>
      <c r="RDH1" s="330"/>
      <c r="RDI1" s="330"/>
      <c r="RDJ1" s="330"/>
      <c r="RDK1" s="330"/>
      <c r="RDL1" s="330"/>
      <c r="RDM1" s="330"/>
      <c r="RDN1" s="330"/>
      <c r="RDO1" s="330"/>
      <c r="RDP1" s="330"/>
      <c r="RDQ1" s="329"/>
      <c r="RDR1" s="330"/>
      <c r="RDS1" s="330"/>
      <c r="RDT1" s="330"/>
      <c r="RDU1" s="330"/>
      <c r="RDV1" s="330"/>
      <c r="RDW1" s="330"/>
      <c r="RDX1" s="330"/>
      <c r="RDY1" s="330"/>
      <c r="RDZ1" s="330"/>
      <c r="REA1" s="330"/>
      <c r="REB1" s="330"/>
      <c r="REC1" s="330"/>
      <c r="RED1" s="330"/>
      <c r="REE1" s="330"/>
      <c r="REF1" s="330"/>
      <c r="REG1" s="329"/>
      <c r="REH1" s="330"/>
      <c r="REI1" s="330"/>
      <c r="REJ1" s="330"/>
      <c r="REK1" s="330"/>
      <c r="REL1" s="330"/>
      <c r="REM1" s="330"/>
      <c r="REN1" s="330"/>
      <c r="REO1" s="330"/>
      <c r="REP1" s="330"/>
      <c r="REQ1" s="330"/>
      <c r="RER1" s="330"/>
      <c r="RES1" s="330"/>
      <c r="RET1" s="330"/>
      <c r="REU1" s="330"/>
      <c r="REV1" s="330"/>
      <c r="REW1" s="329"/>
      <c r="REX1" s="330"/>
      <c r="REY1" s="330"/>
      <c r="REZ1" s="330"/>
      <c r="RFA1" s="330"/>
      <c r="RFB1" s="330"/>
      <c r="RFC1" s="330"/>
      <c r="RFD1" s="330"/>
      <c r="RFE1" s="330"/>
      <c r="RFF1" s="330"/>
      <c r="RFG1" s="330"/>
      <c r="RFH1" s="330"/>
      <c r="RFI1" s="330"/>
      <c r="RFJ1" s="330"/>
      <c r="RFK1" s="330"/>
      <c r="RFL1" s="330"/>
      <c r="RFM1" s="329"/>
      <c r="RFN1" s="330"/>
      <c r="RFO1" s="330"/>
      <c r="RFP1" s="330"/>
      <c r="RFQ1" s="330"/>
      <c r="RFR1" s="330"/>
      <c r="RFS1" s="330"/>
      <c r="RFT1" s="330"/>
      <c r="RFU1" s="330"/>
      <c r="RFV1" s="330"/>
      <c r="RFW1" s="330"/>
      <c r="RFX1" s="330"/>
      <c r="RFY1" s="330"/>
      <c r="RFZ1" s="330"/>
      <c r="RGA1" s="330"/>
      <c r="RGB1" s="330"/>
      <c r="RGC1" s="329"/>
      <c r="RGD1" s="330"/>
      <c r="RGE1" s="330"/>
      <c r="RGF1" s="330"/>
      <c r="RGG1" s="330"/>
      <c r="RGH1" s="330"/>
      <c r="RGI1" s="330"/>
      <c r="RGJ1" s="330"/>
      <c r="RGK1" s="330"/>
      <c r="RGL1" s="330"/>
      <c r="RGM1" s="330"/>
      <c r="RGN1" s="330"/>
      <c r="RGO1" s="330"/>
      <c r="RGP1" s="330"/>
      <c r="RGQ1" s="330"/>
      <c r="RGR1" s="330"/>
      <c r="RGS1" s="329"/>
      <c r="RGT1" s="330"/>
      <c r="RGU1" s="330"/>
      <c r="RGV1" s="330"/>
      <c r="RGW1" s="330"/>
      <c r="RGX1" s="330"/>
      <c r="RGY1" s="330"/>
      <c r="RGZ1" s="330"/>
      <c r="RHA1" s="330"/>
      <c r="RHB1" s="330"/>
      <c r="RHC1" s="330"/>
      <c r="RHD1" s="330"/>
      <c r="RHE1" s="330"/>
      <c r="RHF1" s="330"/>
      <c r="RHG1" s="330"/>
      <c r="RHH1" s="330"/>
      <c r="RHI1" s="329"/>
      <c r="RHJ1" s="330"/>
      <c r="RHK1" s="330"/>
      <c r="RHL1" s="330"/>
      <c r="RHM1" s="330"/>
      <c r="RHN1" s="330"/>
      <c r="RHO1" s="330"/>
      <c r="RHP1" s="330"/>
      <c r="RHQ1" s="330"/>
      <c r="RHR1" s="330"/>
      <c r="RHS1" s="330"/>
      <c r="RHT1" s="330"/>
      <c r="RHU1" s="330"/>
      <c r="RHV1" s="330"/>
      <c r="RHW1" s="330"/>
      <c r="RHX1" s="330"/>
      <c r="RHY1" s="329"/>
      <c r="RHZ1" s="330"/>
      <c r="RIA1" s="330"/>
      <c r="RIB1" s="330"/>
      <c r="RIC1" s="330"/>
      <c r="RID1" s="330"/>
      <c r="RIE1" s="330"/>
      <c r="RIF1" s="330"/>
      <c r="RIG1" s="330"/>
      <c r="RIH1" s="330"/>
      <c r="RII1" s="330"/>
      <c r="RIJ1" s="330"/>
      <c r="RIK1" s="330"/>
      <c r="RIL1" s="330"/>
      <c r="RIM1" s="330"/>
      <c r="RIN1" s="330"/>
      <c r="RIO1" s="329"/>
      <c r="RIP1" s="330"/>
      <c r="RIQ1" s="330"/>
      <c r="RIR1" s="330"/>
      <c r="RIS1" s="330"/>
      <c r="RIT1" s="330"/>
      <c r="RIU1" s="330"/>
      <c r="RIV1" s="330"/>
      <c r="RIW1" s="330"/>
      <c r="RIX1" s="330"/>
      <c r="RIY1" s="330"/>
      <c r="RIZ1" s="330"/>
      <c r="RJA1" s="330"/>
      <c r="RJB1" s="330"/>
      <c r="RJC1" s="330"/>
      <c r="RJD1" s="330"/>
      <c r="RJE1" s="329"/>
      <c r="RJF1" s="330"/>
      <c r="RJG1" s="330"/>
      <c r="RJH1" s="330"/>
      <c r="RJI1" s="330"/>
      <c r="RJJ1" s="330"/>
      <c r="RJK1" s="330"/>
      <c r="RJL1" s="330"/>
      <c r="RJM1" s="330"/>
      <c r="RJN1" s="330"/>
      <c r="RJO1" s="330"/>
      <c r="RJP1" s="330"/>
      <c r="RJQ1" s="330"/>
      <c r="RJR1" s="330"/>
      <c r="RJS1" s="330"/>
      <c r="RJT1" s="330"/>
      <c r="RJU1" s="329"/>
      <c r="RJV1" s="330"/>
      <c r="RJW1" s="330"/>
      <c r="RJX1" s="330"/>
      <c r="RJY1" s="330"/>
      <c r="RJZ1" s="330"/>
      <c r="RKA1" s="330"/>
      <c r="RKB1" s="330"/>
      <c r="RKC1" s="330"/>
      <c r="RKD1" s="330"/>
      <c r="RKE1" s="330"/>
      <c r="RKF1" s="330"/>
      <c r="RKG1" s="330"/>
      <c r="RKH1" s="330"/>
      <c r="RKI1" s="330"/>
      <c r="RKJ1" s="330"/>
      <c r="RKK1" s="329"/>
      <c r="RKL1" s="330"/>
      <c r="RKM1" s="330"/>
      <c r="RKN1" s="330"/>
      <c r="RKO1" s="330"/>
      <c r="RKP1" s="330"/>
      <c r="RKQ1" s="330"/>
      <c r="RKR1" s="330"/>
      <c r="RKS1" s="330"/>
      <c r="RKT1" s="330"/>
      <c r="RKU1" s="330"/>
      <c r="RKV1" s="330"/>
      <c r="RKW1" s="330"/>
      <c r="RKX1" s="330"/>
      <c r="RKY1" s="330"/>
      <c r="RKZ1" s="330"/>
      <c r="RLA1" s="329"/>
      <c r="RLB1" s="330"/>
      <c r="RLC1" s="330"/>
      <c r="RLD1" s="330"/>
      <c r="RLE1" s="330"/>
      <c r="RLF1" s="330"/>
      <c r="RLG1" s="330"/>
      <c r="RLH1" s="330"/>
      <c r="RLI1" s="330"/>
      <c r="RLJ1" s="330"/>
      <c r="RLK1" s="330"/>
      <c r="RLL1" s="330"/>
      <c r="RLM1" s="330"/>
      <c r="RLN1" s="330"/>
      <c r="RLO1" s="330"/>
      <c r="RLP1" s="330"/>
      <c r="RLQ1" s="329"/>
      <c r="RLR1" s="330"/>
      <c r="RLS1" s="330"/>
      <c r="RLT1" s="330"/>
      <c r="RLU1" s="330"/>
      <c r="RLV1" s="330"/>
      <c r="RLW1" s="330"/>
      <c r="RLX1" s="330"/>
      <c r="RLY1" s="330"/>
      <c r="RLZ1" s="330"/>
      <c r="RMA1" s="330"/>
      <c r="RMB1" s="330"/>
      <c r="RMC1" s="330"/>
      <c r="RMD1" s="330"/>
      <c r="RME1" s="330"/>
      <c r="RMF1" s="330"/>
      <c r="RMG1" s="329"/>
      <c r="RMH1" s="330"/>
      <c r="RMI1" s="330"/>
      <c r="RMJ1" s="330"/>
      <c r="RMK1" s="330"/>
      <c r="RML1" s="330"/>
      <c r="RMM1" s="330"/>
      <c r="RMN1" s="330"/>
      <c r="RMO1" s="330"/>
      <c r="RMP1" s="330"/>
      <c r="RMQ1" s="330"/>
      <c r="RMR1" s="330"/>
      <c r="RMS1" s="330"/>
      <c r="RMT1" s="330"/>
      <c r="RMU1" s="330"/>
      <c r="RMV1" s="330"/>
      <c r="RMW1" s="329"/>
      <c r="RMX1" s="330"/>
      <c r="RMY1" s="330"/>
      <c r="RMZ1" s="330"/>
      <c r="RNA1" s="330"/>
      <c r="RNB1" s="330"/>
      <c r="RNC1" s="330"/>
      <c r="RND1" s="330"/>
      <c r="RNE1" s="330"/>
      <c r="RNF1" s="330"/>
      <c r="RNG1" s="330"/>
      <c r="RNH1" s="330"/>
      <c r="RNI1" s="330"/>
      <c r="RNJ1" s="330"/>
      <c r="RNK1" s="330"/>
      <c r="RNL1" s="330"/>
      <c r="RNM1" s="329"/>
      <c r="RNN1" s="330"/>
      <c r="RNO1" s="330"/>
      <c r="RNP1" s="330"/>
      <c r="RNQ1" s="330"/>
      <c r="RNR1" s="330"/>
      <c r="RNS1" s="330"/>
      <c r="RNT1" s="330"/>
      <c r="RNU1" s="330"/>
      <c r="RNV1" s="330"/>
      <c r="RNW1" s="330"/>
      <c r="RNX1" s="330"/>
      <c r="RNY1" s="330"/>
      <c r="RNZ1" s="330"/>
      <c r="ROA1" s="330"/>
      <c r="ROB1" s="330"/>
      <c r="ROC1" s="329"/>
      <c r="ROD1" s="330"/>
      <c r="ROE1" s="330"/>
      <c r="ROF1" s="330"/>
      <c r="ROG1" s="330"/>
      <c r="ROH1" s="330"/>
      <c r="ROI1" s="330"/>
      <c r="ROJ1" s="330"/>
      <c r="ROK1" s="330"/>
      <c r="ROL1" s="330"/>
      <c r="ROM1" s="330"/>
      <c r="RON1" s="330"/>
      <c r="ROO1" s="330"/>
      <c r="ROP1" s="330"/>
      <c r="ROQ1" s="330"/>
      <c r="ROR1" s="330"/>
      <c r="ROS1" s="329"/>
      <c r="ROT1" s="330"/>
      <c r="ROU1" s="330"/>
      <c r="ROV1" s="330"/>
      <c r="ROW1" s="330"/>
      <c r="ROX1" s="330"/>
      <c r="ROY1" s="330"/>
      <c r="ROZ1" s="330"/>
      <c r="RPA1" s="330"/>
      <c r="RPB1" s="330"/>
      <c r="RPC1" s="330"/>
      <c r="RPD1" s="330"/>
      <c r="RPE1" s="330"/>
      <c r="RPF1" s="330"/>
      <c r="RPG1" s="330"/>
      <c r="RPH1" s="330"/>
      <c r="RPI1" s="329"/>
      <c r="RPJ1" s="330"/>
      <c r="RPK1" s="330"/>
      <c r="RPL1" s="330"/>
      <c r="RPM1" s="330"/>
      <c r="RPN1" s="330"/>
      <c r="RPO1" s="330"/>
      <c r="RPP1" s="330"/>
      <c r="RPQ1" s="330"/>
      <c r="RPR1" s="330"/>
      <c r="RPS1" s="330"/>
      <c r="RPT1" s="330"/>
      <c r="RPU1" s="330"/>
      <c r="RPV1" s="330"/>
      <c r="RPW1" s="330"/>
      <c r="RPX1" s="330"/>
      <c r="RPY1" s="329"/>
      <c r="RPZ1" s="330"/>
      <c r="RQA1" s="330"/>
      <c r="RQB1" s="330"/>
      <c r="RQC1" s="330"/>
      <c r="RQD1" s="330"/>
      <c r="RQE1" s="330"/>
      <c r="RQF1" s="330"/>
      <c r="RQG1" s="330"/>
      <c r="RQH1" s="330"/>
      <c r="RQI1" s="330"/>
      <c r="RQJ1" s="330"/>
      <c r="RQK1" s="330"/>
      <c r="RQL1" s="330"/>
      <c r="RQM1" s="330"/>
      <c r="RQN1" s="330"/>
      <c r="RQO1" s="329"/>
      <c r="RQP1" s="330"/>
      <c r="RQQ1" s="330"/>
      <c r="RQR1" s="330"/>
      <c r="RQS1" s="330"/>
      <c r="RQT1" s="330"/>
      <c r="RQU1" s="330"/>
      <c r="RQV1" s="330"/>
      <c r="RQW1" s="330"/>
      <c r="RQX1" s="330"/>
      <c r="RQY1" s="330"/>
      <c r="RQZ1" s="330"/>
      <c r="RRA1" s="330"/>
      <c r="RRB1" s="330"/>
      <c r="RRC1" s="330"/>
      <c r="RRD1" s="330"/>
      <c r="RRE1" s="329"/>
      <c r="RRF1" s="330"/>
      <c r="RRG1" s="330"/>
      <c r="RRH1" s="330"/>
      <c r="RRI1" s="330"/>
      <c r="RRJ1" s="330"/>
      <c r="RRK1" s="330"/>
      <c r="RRL1" s="330"/>
      <c r="RRM1" s="330"/>
      <c r="RRN1" s="330"/>
      <c r="RRO1" s="330"/>
      <c r="RRP1" s="330"/>
      <c r="RRQ1" s="330"/>
      <c r="RRR1" s="330"/>
      <c r="RRS1" s="330"/>
      <c r="RRT1" s="330"/>
      <c r="RRU1" s="329"/>
      <c r="RRV1" s="330"/>
      <c r="RRW1" s="330"/>
      <c r="RRX1" s="330"/>
      <c r="RRY1" s="330"/>
      <c r="RRZ1" s="330"/>
      <c r="RSA1" s="330"/>
      <c r="RSB1" s="330"/>
      <c r="RSC1" s="330"/>
      <c r="RSD1" s="330"/>
      <c r="RSE1" s="330"/>
      <c r="RSF1" s="330"/>
      <c r="RSG1" s="330"/>
      <c r="RSH1" s="330"/>
      <c r="RSI1" s="330"/>
      <c r="RSJ1" s="330"/>
      <c r="RSK1" s="329"/>
      <c r="RSL1" s="330"/>
      <c r="RSM1" s="330"/>
      <c r="RSN1" s="330"/>
      <c r="RSO1" s="330"/>
      <c r="RSP1" s="330"/>
      <c r="RSQ1" s="330"/>
      <c r="RSR1" s="330"/>
      <c r="RSS1" s="330"/>
      <c r="RST1" s="330"/>
      <c r="RSU1" s="330"/>
      <c r="RSV1" s="330"/>
      <c r="RSW1" s="330"/>
      <c r="RSX1" s="330"/>
      <c r="RSY1" s="330"/>
      <c r="RSZ1" s="330"/>
      <c r="RTA1" s="329"/>
      <c r="RTB1" s="330"/>
      <c r="RTC1" s="330"/>
      <c r="RTD1" s="330"/>
      <c r="RTE1" s="330"/>
      <c r="RTF1" s="330"/>
      <c r="RTG1" s="330"/>
      <c r="RTH1" s="330"/>
      <c r="RTI1" s="330"/>
      <c r="RTJ1" s="330"/>
      <c r="RTK1" s="330"/>
      <c r="RTL1" s="330"/>
      <c r="RTM1" s="330"/>
      <c r="RTN1" s="330"/>
      <c r="RTO1" s="330"/>
      <c r="RTP1" s="330"/>
      <c r="RTQ1" s="329"/>
      <c r="RTR1" s="330"/>
      <c r="RTS1" s="330"/>
      <c r="RTT1" s="330"/>
      <c r="RTU1" s="330"/>
      <c r="RTV1" s="330"/>
      <c r="RTW1" s="330"/>
      <c r="RTX1" s="330"/>
      <c r="RTY1" s="330"/>
      <c r="RTZ1" s="330"/>
      <c r="RUA1" s="330"/>
      <c r="RUB1" s="330"/>
      <c r="RUC1" s="330"/>
      <c r="RUD1" s="330"/>
      <c r="RUE1" s="330"/>
      <c r="RUF1" s="330"/>
      <c r="RUG1" s="329"/>
      <c r="RUH1" s="330"/>
      <c r="RUI1" s="330"/>
      <c r="RUJ1" s="330"/>
      <c r="RUK1" s="330"/>
      <c r="RUL1" s="330"/>
      <c r="RUM1" s="330"/>
      <c r="RUN1" s="330"/>
      <c r="RUO1" s="330"/>
      <c r="RUP1" s="330"/>
      <c r="RUQ1" s="330"/>
      <c r="RUR1" s="330"/>
      <c r="RUS1" s="330"/>
      <c r="RUT1" s="330"/>
      <c r="RUU1" s="330"/>
      <c r="RUV1" s="330"/>
      <c r="RUW1" s="329"/>
      <c r="RUX1" s="330"/>
      <c r="RUY1" s="330"/>
      <c r="RUZ1" s="330"/>
      <c r="RVA1" s="330"/>
      <c r="RVB1" s="330"/>
      <c r="RVC1" s="330"/>
      <c r="RVD1" s="330"/>
      <c r="RVE1" s="330"/>
      <c r="RVF1" s="330"/>
      <c r="RVG1" s="330"/>
      <c r="RVH1" s="330"/>
      <c r="RVI1" s="330"/>
      <c r="RVJ1" s="330"/>
      <c r="RVK1" s="330"/>
      <c r="RVL1" s="330"/>
      <c r="RVM1" s="329"/>
      <c r="RVN1" s="330"/>
      <c r="RVO1" s="330"/>
      <c r="RVP1" s="330"/>
      <c r="RVQ1" s="330"/>
      <c r="RVR1" s="330"/>
      <c r="RVS1" s="330"/>
      <c r="RVT1" s="330"/>
      <c r="RVU1" s="330"/>
      <c r="RVV1" s="330"/>
      <c r="RVW1" s="330"/>
      <c r="RVX1" s="330"/>
      <c r="RVY1" s="330"/>
      <c r="RVZ1" s="330"/>
      <c r="RWA1" s="330"/>
      <c r="RWB1" s="330"/>
      <c r="RWC1" s="329"/>
      <c r="RWD1" s="330"/>
      <c r="RWE1" s="330"/>
      <c r="RWF1" s="330"/>
      <c r="RWG1" s="330"/>
      <c r="RWH1" s="330"/>
      <c r="RWI1" s="330"/>
      <c r="RWJ1" s="330"/>
      <c r="RWK1" s="330"/>
      <c r="RWL1" s="330"/>
      <c r="RWM1" s="330"/>
      <c r="RWN1" s="330"/>
      <c r="RWO1" s="330"/>
      <c r="RWP1" s="330"/>
      <c r="RWQ1" s="330"/>
      <c r="RWR1" s="330"/>
      <c r="RWS1" s="329"/>
      <c r="RWT1" s="330"/>
      <c r="RWU1" s="330"/>
      <c r="RWV1" s="330"/>
      <c r="RWW1" s="330"/>
      <c r="RWX1" s="330"/>
      <c r="RWY1" s="330"/>
      <c r="RWZ1" s="330"/>
      <c r="RXA1" s="330"/>
      <c r="RXB1" s="330"/>
      <c r="RXC1" s="330"/>
      <c r="RXD1" s="330"/>
      <c r="RXE1" s="330"/>
      <c r="RXF1" s="330"/>
      <c r="RXG1" s="330"/>
      <c r="RXH1" s="330"/>
      <c r="RXI1" s="329"/>
      <c r="RXJ1" s="330"/>
      <c r="RXK1" s="330"/>
      <c r="RXL1" s="330"/>
      <c r="RXM1" s="330"/>
      <c r="RXN1" s="330"/>
      <c r="RXO1" s="330"/>
      <c r="RXP1" s="330"/>
      <c r="RXQ1" s="330"/>
      <c r="RXR1" s="330"/>
      <c r="RXS1" s="330"/>
      <c r="RXT1" s="330"/>
      <c r="RXU1" s="330"/>
      <c r="RXV1" s="330"/>
      <c r="RXW1" s="330"/>
      <c r="RXX1" s="330"/>
      <c r="RXY1" s="329"/>
      <c r="RXZ1" s="330"/>
      <c r="RYA1" s="330"/>
      <c r="RYB1" s="330"/>
      <c r="RYC1" s="330"/>
      <c r="RYD1" s="330"/>
      <c r="RYE1" s="330"/>
      <c r="RYF1" s="330"/>
      <c r="RYG1" s="330"/>
      <c r="RYH1" s="330"/>
      <c r="RYI1" s="330"/>
      <c r="RYJ1" s="330"/>
      <c r="RYK1" s="330"/>
      <c r="RYL1" s="330"/>
      <c r="RYM1" s="330"/>
      <c r="RYN1" s="330"/>
      <c r="RYO1" s="329"/>
      <c r="RYP1" s="330"/>
      <c r="RYQ1" s="330"/>
      <c r="RYR1" s="330"/>
      <c r="RYS1" s="330"/>
      <c r="RYT1" s="330"/>
      <c r="RYU1" s="330"/>
      <c r="RYV1" s="330"/>
      <c r="RYW1" s="330"/>
      <c r="RYX1" s="330"/>
      <c r="RYY1" s="330"/>
      <c r="RYZ1" s="330"/>
      <c r="RZA1" s="330"/>
      <c r="RZB1" s="330"/>
      <c r="RZC1" s="330"/>
      <c r="RZD1" s="330"/>
      <c r="RZE1" s="329"/>
      <c r="RZF1" s="330"/>
      <c r="RZG1" s="330"/>
      <c r="RZH1" s="330"/>
      <c r="RZI1" s="330"/>
      <c r="RZJ1" s="330"/>
      <c r="RZK1" s="330"/>
      <c r="RZL1" s="330"/>
      <c r="RZM1" s="330"/>
      <c r="RZN1" s="330"/>
      <c r="RZO1" s="330"/>
      <c r="RZP1" s="330"/>
      <c r="RZQ1" s="330"/>
      <c r="RZR1" s="330"/>
      <c r="RZS1" s="330"/>
      <c r="RZT1" s="330"/>
      <c r="RZU1" s="329"/>
      <c r="RZV1" s="330"/>
      <c r="RZW1" s="330"/>
      <c r="RZX1" s="330"/>
      <c r="RZY1" s="330"/>
      <c r="RZZ1" s="330"/>
      <c r="SAA1" s="330"/>
      <c r="SAB1" s="330"/>
      <c r="SAC1" s="330"/>
      <c r="SAD1" s="330"/>
      <c r="SAE1" s="330"/>
      <c r="SAF1" s="330"/>
      <c r="SAG1" s="330"/>
      <c r="SAH1" s="330"/>
      <c r="SAI1" s="330"/>
      <c r="SAJ1" s="330"/>
      <c r="SAK1" s="329"/>
      <c r="SAL1" s="330"/>
      <c r="SAM1" s="330"/>
      <c r="SAN1" s="330"/>
      <c r="SAO1" s="330"/>
      <c r="SAP1" s="330"/>
      <c r="SAQ1" s="330"/>
      <c r="SAR1" s="330"/>
      <c r="SAS1" s="330"/>
      <c r="SAT1" s="330"/>
      <c r="SAU1" s="330"/>
      <c r="SAV1" s="330"/>
      <c r="SAW1" s="330"/>
      <c r="SAX1" s="330"/>
      <c r="SAY1" s="330"/>
      <c r="SAZ1" s="330"/>
      <c r="SBA1" s="329"/>
      <c r="SBB1" s="330"/>
      <c r="SBC1" s="330"/>
      <c r="SBD1" s="330"/>
      <c r="SBE1" s="330"/>
      <c r="SBF1" s="330"/>
      <c r="SBG1" s="330"/>
      <c r="SBH1" s="330"/>
      <c r="SBI1" s="330"/>
      <c r="SBJ1" s="330"/>
      <c r="SBK1" s="330"/>
      <c r="SBL1" s="330"/>
      <c r="SBM1" s="330"/>
      <c r="SBN1" s="330"/>
      <c r="SBO1" s="330"/>
      <c r="SBP1" s="330"/>
      <c r="SBQ1" s="329"/>
      <c r="SBR1" s="330"/>
      <c r="SBS1" s="330"/>
      <c r="SBT1" s="330"/>
      <c r="SBU1" s="330"/>
      <c r="SBV1" s="330"/>
      <c r="SBW1" s="330"/>
      <c r="SBX1" s="330"/>
      <c r="SBY1" s="330"/>
      <c r="SBZ1" s="330"/>
      <c r="SCA1" s="330"/>
      <c r="SCB1" s="330"/>
      <c r="SCC1" s="330"/>
      <c r="SCD1" s="330"/>
      <c r="SCE1" s="330"/>
      <c r="SCF1" s="330"/>
      <c r="SCG1" s="329"/>
      <c r="SCH1" s="330"/>
      <c r="SCI1" s="330"/>
      <c r="SCJ1" s="330"/>
      <c r="SCK1" s="330"/>
      <c r="SCL1" s="330"/>
      <c r="SCM1" s="330"/>
      <c r="SCN1" s="330"/>
      <c r="SCO1" s="330"/>
      <c r="SCP1" s="330"/>
      <c r="SCQ1" s="330"/>
      <c r="SCR1" s="330"/>
      <c r="SCS1" s="330"/>
      <c r="SCT1" s="330"/>
      <c r="SCU1" s="330"/>
      <c r="SCV1" s="330"/>
      <c r="SCW1" s="329"/>
      <c r="SCX1" s="330"/>
      <c r="SCY1" s="330"/>
      <c r="SCZ1" s="330"/>
      <c r="SDA1" s="330"/>
      <c r="SDB1" s="330"/>
      <c r="SDC1" s="330"/>
      <c r="SDD1" s="330"/>
      <c r="SDE1" s="330"/>
      <c r="SDF1" s="330"/>
      <c r="SDG1" s="330"/>
      <c r="SDH1" s="330"/>
      <c r="SDI1" s="330"/>
      <c r="SDJ1" s="330"/>
      <c r="SDK1" s="330"/>
      <c r="SDL1" s="330"/>
      <c r="SDM1" s="329"/>
      <c r="SDN1" s="330"/>
      <c r="SDO1" s="330"/>
      <c r="SDP1" s="330"/>
      <c r="SDQ1" s="330"/>
      <c r="SDR1" s="330"/>
      <c r="SDS1" s="330"/>
      <c r="SDT1" s="330"/>
      <c r="SDU1" s="330"/>
      <c r="SDV1" s="330"/>
      <c r="SDW1" s="330"/>
      <c r="SDX1" s="330"/>
      <c r="SDY1" s="330"/>
      <c r="SDZ1" s="330"/>
      <c r="SEA1" s="330"/>
      <c r="SEB1" s="330"/>
      <c r="SEC1" s="329"/>
      <c r="SED1" s="330"/>
      <c r="SEE1" s="330"/>
      <c r="SEF1" s="330"/>
      <c r="SEG1" s="330"/>
      <c r="SEH1" s="330"/>
      <c r="SEI1" s="330"/>
      <c r="SEJ1" s="330"/>
      <c r="SEK1" s="330"/>
      <c r="SEL1" s="330"/>
      <c r="SEM1" s="330"/>
      <c r="SEN1" s="330"/>
      <c r="SEO1" s="330"/>
      <c r="SEP1" s="330"/>
      <c r="SEQ1" s="330"/>
      <c r="SER1" s="330"/>
      <c r="SES1" s="329"/>
      <c r="SET1" s="330"/>
      <c r="SEU1" s="330"/>
      <c r="SEV1" s="330"/>
      <c r="SEW1" s="330"/>
      <c r="SEX1" s="330"/>
      <c r="SEY1" s="330"/>
      <c r="SEZ1" s="330"/>
      <c r="SFA1" s="330"/>
      <c r="SFB1" s="330"/>
      <c r="SFC1" s="330"/>
      <c r="SFD1" s="330"/>
      <c r="SFE1" s="330"/>
      <c r="SFF1" s="330"/>
      <c r="SFG1" s="330"/>
      <c r="SFH1" s="330"/>
      <c r="SFI1" s="329"/>
      <c r="SFJ1" s="330"/>
      <c r="SFK1" s="330"/>
      <c r="SFL1" s="330"/>
      <c r="SFM1" s="330"/>
      <c r="SFN1" s="330"/>
      <c r="SFO1" s="330"/>
      <c r="SFP1" s="330"/>
      <c r="SFQ1" s="330"/>
      <c r="SFR1" s="330"/>
      <c r="SFS1" s="330"/>
      <c r="SFT1" s="330"/>
      <c r="SFU1" s="330"/>
      <c r="SFV1" s="330"/>
      <c r="SFW1" s="330"/>
      <c r="SFX1" s="330"/>
      <c r="SFY1" s="329"/>
      <c r="SFZ1" s="330"/>
      <c r="SGA1" s="330"/>
      <c r="SGB1" s="330"/>
      <c r="SGC1" s="330"/>
      <c r="SGD1" s="330"/>
      <c r="SGE1" s="330"/>
      <c r="SGF1" s="330"/>
      <c r="SGG1" s="330"/>
      <c r="SGH1" s="330"/>
      <c r="SGI1" s="330"/>
      <c r="SGJ1" s="330"/>
      <c r="SGK1" s="330"/>
      <c r="SGL1" s="330"/>
      <c r="SGM1" s="330"/>
      <c r="SGN1" s="330"/>
      <c r="SGO1" s="329"/>
      <c r="SGP1" s="330"/>
      <c r="SGQ1" s="330"/>
      <c r="SGR1" s="330"/>
      <c r="SGS1" s="330"/>
      <c r="SGT1" s="330"/>
      <c r="SGU1" s="330"/>
      <c r="SGV1" s="330"/>
      <c r="SGW1" s="330"/>
      <c r="SGX1" s="330"/>
      <c r="SGY1" s="330"/>
      <c r="SGZ1" s="330"/>
      <c r="SHA1" s="330"/>
      <c r="SHB1" s="330"/>
      <c r="SHC1" s="330"/>
      <c r="SHD1" s="330"/>
      <c r="SHE1" s="329"/>
      <c r="SHF1" s="330"/>
      <c r="SHG1" s="330"/>
      <c r="SHH1" s="330"/>
      <c r="SHI1" s="330"/>
      <c r="SHJ1" s="330"/>
      <c r="SHK1" s="330"/>
      <c r="SHL1" s="330"/>
      <c r="SHM1" s="330"/>
      <c r="SHN1" s="330"/>
      <c r="SHO1" s="330"/>
      <c r="SHP1" s="330"/>
      <c r="SHQ1" s="330"/>
      <c r="SHR1" s="330"/>
      <c r="SHS1" s="330"/>
      <c r="SHT1" s="330"/>
      <c r="SHU1" s="329"/>
      <c r="SHV1" s="330"/>
      <c r="SHW1" s="330"/>
      <c r="SHX1" s="330"/>
      <c r="SHY1" s="330"/>
      <c r="SHZ1" s="330"/>
      <c r="SIA1" s="330"/>
      <c r="SIB1" s="330"/>
      <c r="SIC1" s="330"/>
      <c r="SID1" s="330"/>
      <c r="SIE1" s="330"/>
      <c r="SIF1" s="330"/>
      <c r="SIG1" s="330"/>
      <c r="SIH1" s="330"/>
      <c r="SII1" s="330"/>
      <c r="SIJ1" s="330"/>
      <c r="SIK1" s="329"/>
      <c r="SIL1" s="330"/>
      <c r="SIM1" s="330"/>
      <c r="SIN1" s="330"/>
      <c r="SIO1" s="330"/>
      <c r="SIP1" s="330"/>
      <c r="SIQ1" s="330"/>
      <c r="SIR1" s="330"/>
      <c r="SIS1" s="330"/>
      <c r="SIT1" s="330"/>
      <c r="SIU1" s="330"/>
      <c r="SIV1" s="330"/>
      <c r="SIW1" s="330"/>
      <c r="SIX1" s="330"/>
      <c r="SIY1" s="330"/>
      <c r="SIZ1" s="330"/>
      <c r="SJA1" s="329"/>
      <c r="SJB1" s="330"/>
      <c r="SJC1" s="330"/>
      <c r="SJD1" s="330"/>
      <c r="SJE1" s="330"/>
      <c r="SJF1" s="330"/>
      <c r="SJG1" s="330"/>
      <c r="SJH1" s="330"/>
      <c r="SJI1" s="330"/>
      <c r="SJJ1" s="330"/>
      <c r="SJK1" s="330"/>
      <c r="SJL1" s="330"/>
      <c r="SJM1" s="330"/>
      <c r="SJN1" s="330"/>
      <c r="SJO1" s="330"/>
      <c r="SJP1" s="330"/>
      <c r="SJQ1" s="329"/>
      <c r="SJR1" s="330"/>
      <c r="SJS1" s="330"/>
      <c r="SJT1" s="330"/>
      <c r="SJU1" s="330"/>
      <c r="SJV1" s="330"/>
      <c r="SJW1" s="330"/>
      <c r="SJX1" s="330"/>
      <c r="SJY1" s="330"/>
      <c r="SJZ1" s="330"/>
      <c r="SKA1" s="330"/>
      <c r="SKB1" s="330"/>
      <c r="SKC1" s="330"/>
      <c r="SKD1" s="330"/>
      <c r="SKE1" s="330"/>
      <c r="SKF1" s="330"/>
      <c r="SKG1" s="329"/>
      <c r="SKH1" s="330"/>
      <c r="SKI1" s="330"/>
      <c r="SKJ1" s="330"/>
      <c r="SKK1" s="330"/>
      <c r="SKL1" s="330"/>
      <c r="SKM1" s="330"/>
      <c r="SKN1" s="330"/>
      <c r="SKO1" s="330"/>
      <c r="SKP1" s="330"/>
      <c r="SKQ1" s="330"/>
      <c r="SKR1" s="330"/>
      <c r="SKS1" s="330"/>
      <c r="SKT1" s="330"/>
      <c r="SKU1" s="330"/>
      <c r="SKV1" s="330"/>
      <c r="SKW1" s="329"/>
      <c r="SKX1" s="330"/>
      <c r="SKY1" s="330"/>
      <c r="SKZ1" s="330"/>
      <c r="SLA1" s="330"/>
      <c r="SLB1" s="330"/>
      <c r="SLC1" s="330"/>
      <c r="SLD1" s="330"/>
      <c r="SLE1" s="330"/>
      <c r="SLF1" s="330"/>
      <c r="SLG1" s="330"/>
      <c r="SLH1" s="330"/>
      <c r="SLI1" s="330"/>
      <c r="SLJ1" s="330"/>
      <c r="SLK1" s="330"/>
      <c r="SLL1" s="330"/>
      <c r="SLM1" s="329"/>
      <c r="SLN1" s="330"/>
      <c r="SLO1" s="330"/>
      <c r="SLP1" s="330"/>
      <c r="SLQ1" s="330"/>
      <c r="SLR1" s="330"/>
      <c r="SLS1" s="330"/>
      <c r="SLT1" s="330"/>
      <c r="SLU1" s="330"/>
      <c r="SLV1" s="330"/>
      <c r="SLW1" s="330"/>
      <c r="SLX1" s="330"/>
      <c r="SLY1" s="330"/>
      <c r="SLZ1" s="330"/>
      <c r="SMA1" s="330"/>
      <c r="SMB1" s="330"/>
      <c r="SMC1" s="329"/>
      <c r="SMD1" s="330"/>
      <c r="SME1" s="330"/>
      <c r="SMF1" s="330"/>
      <c r="SMG1" s="330"/>
      <c r="SMH1" s="330"/>
      <c r="SMI1" s="330"/>
      <c r="SMJ1" s="330"/>
      <c r="SMK1" s="330"/>
      <c r="SML1" s="330"/>
      <c r="SMM1" s="330"/>
      <c r="SMN1" s="330"/>
      <c r="SMO1" s="330"/>
      <c r="SMP1" s="330"/>
      <c r="SMQ1" s="330"/>
      <c r="SMR1" s="330"/>
      <c r="SMS1" s="329"/>
      <c r="SMT1" s="330"/>
      <c r="SMU1" s="330"/>
      <c r="SMV1" s="330"/>
      <c r="SMW1" s="330"/>
      <c r="SMX1" s="330"/>
      <c r="SMY1" s="330"/>
      <c r="SMZ1" s="330"/>
      <c r="SNA1" s="330"/>
      <c r="SNB1" s="330"/>
      <c r="SNC1" s="330"/>
      <c r="SND1" s="330"/>
      <c r="SNE1" s="330"/>
      <c r="SNF1" s="330"/>
      <c r="SNG1" s="330"/>
      <c r="SNH1" s="330"/>
      <c r="SNI1" s="329"/>
      <c r="SNJ1" s="330"/>
      <c r="SNK1" s="330"/>
      <c r="SNL1" s="330"/>
      <c r="SNM1" s="330"/>
      <c r="SNN1" s="330"/>
      <c r="SNO1" s="330"/>
      <c r="SNP1" s="330"/>
      <c r="SNQ1" s="330"/>
      <c r="SNR1" s="330"/>
      <c r="SNS1" s="330"/>
      <c r="SNT1" s="330"/>
      <c r="SNU1" s="330"/>
      <c r="SNV1" s="330"/>
      <c r="SNW1" s="330"/>
      <c r="SNX1" s="330"/>
      <c r="SNY1" s="329"/>
      <c r="SNZ1" s="330"/>
      <c r="SOA1" s="330"/>
      <c r="SOB1" s="330"/>
      <c r="SOC1" s="330"/>
      <c r="SOD1" s="330"/>
      <c r="SOE1" s="330"/>
      <c r="SOF1" s="330"/>
      <c r="SOG1" s="330"/>
      <c r="SOH1" s="330"/>
      <c r="SOI1" s="330"/>
      <c r="SOJ1" s="330"/>
      <c r="SOK1" s="330"/>
      <c r="SOL1" s="330"/>
      <c r="SOM1" s="330"/>
      <c r="SON1" s="330"/>
      <c r="SOO1" s="329"/>
      <c r="SOP1" s="330"/>
      <c r="SOQ1" s="330"/>
      <c r="SOR1" s="330"/>
      <c r="SOS1" s="330"/>
      <c r="SOT1" s="330"/>
      <c r="SOU1" s="330"/>
      <c r="SOV1" s="330"/>
      <c r="SOW1" s="330"/>
      <c r="SOX1" s="330"/>
      <c r="SOY1" s="330"/>
      <c r="SOZ1" s="330"/>
      <c r="SPA1" s="330"/>
      <c r="SPB1" s="330"/>
      <c r="SPC1" s="330"/>
      <c r="SPD1" s="330"/>
      <c r="SPE1" s="329"/>
      <c r="SPF1" s="330"/>
      <c r="SPG1" s="330"/>
      <c r="SPH1" s="330"/>
      <c r="SPI1" s="330"/>
      <c r="SPJ1" s="330"/>
      <c r="SPK1" s="330"/>
      <c r="SPL1" s="330"/>
      <c r="SPM1" s="330"/>
      <c r="SPN1" s="330"/>
      <c r="SPO1" s="330"/>
      <c r="SPP1" s="330"/>
      <c r="SPQ1" s="330"/>
      <c r="SPR1" s="330"/>
      <c r="SPS1" s="330"/>
      <c r="SPT1" s="330"/>
      <c r="SPU1" s="329"/>
      <c r="SPV1" s="330"/>
      <c r="SPW1" s="330"/>
      <c r="SPX1" s="330"/>
      <c r="SPY1" s="330"/>
      <c r="SPZ1" s="330"/>
      <c r="SQA1" s="330"/>
      <c r="SQB1" s="330"/>
      <c r="SQC1" s="330"/>
      <c r="SQD1" s="330"/>
      <c r="SQE1" s="330"/>
      <c r="SQF1" s="330"/>
      <c r="SQG1" s="330"/>
      <c r="SQH1" s="330"/>
      <c r="SQI1" s="330"/>
      <c r="SQJ1" s="330"/>
      <c r="SQK1" s="329"/>
      <c r="SQL1" s="330"/>
      <c r="SQM1" s="330"/>
      <c r="SQN1" s="330"/>
      <c r="SQO1" s="330"/>
      <c r="SQP1" s="330"/>
      <c r="SQQ1" s="330"/>
      <c r="SQR1" s="330"/>
      <c r="SQS1" s="330"/>
      <c r="SQT1" s="330"/>
      <c r="SQU1" s="330"/>
      <c r="SQV1" s="330"/>
      <c r="SQW1" s="330"/>
      <c r="SQX1" s="330"/>
      <c r="SQY1" s="330"/>
      <c r="SQZ1" s="330"/>
      <c r="SRA1" s="329"/>
      <c r="SRB1" s="330"/>
      <c r="SRC1" s="330"/>
      <c r="SRD1" s="330"/>
      <c r="SRE1" s="330"/>
      <c r="SRF1" s="330"/>
      <c r="SRG1" s="330"/>
      <c r="SRH1" s="330"/>
      <c r="SRI1" s="330"/>
      <c r="SRJ1" s="330"/>
      <c r="SRK1" s="330"/>
      <c r="SRL1" s="330"/>
      <c r="SRM1" s="330"/>
      <c r="SRN1" s="330"/>
      <c r="SRO1" s="330"/>
      <c r="SRP1" s="330"/>
      <c r="SRQ1" s="329"/>
      <c r="SRR1" s="330"/>
      <c r="SRS1" s="330"/>
      <c r="SRT1" s="330"/>
      <c r="SRU1" s="330"/>
      <c r="SRV1" s="330"/>
      <c r="SRW1" s="330"/>
      <c r="SRX1" s="330"/>
      <c r="SRY1" s="330"/>
      <c r="SRZ1" s="330"/>
      <c r="SSA1" s="330"/>
      <c r="SSB1" s="330"/>
      <c r="SSC1" s="330"/>
      <c r="SSD1" s="330"/>
      <c r="SSE1" s="330"/>
      <c r="SSF1" s="330"/>
      <c r="SSG1" s="329"/>
      <c r="SSH1" s="330"/>
      <c r="SSI1" s="330"/>
      <c r="SSJ1" s="330"/>
      <c r="SSK1" s="330"/>
      <c r="SSL1" s="330"/>
      <c r="SSM1" s="330"/>
      <c r="SSN1" s="330"/>
      <c r="SSO1" s="330"/>
      <c r="SSP1" s="330"/>
      <c r="SSQ1" s="330"/>
      <c r="SSR1" s="330"/>
      <c r="SSS1" s="330"/>
      <c r="SST1" s="330"/>
      <c r="SSU1" s="330"/>
      <c r="SSV1" s="330"/>
      <c r="SSW1" s="329"/>
      <c r="SSX1" s="330"/>
      <c r="SSY1" s="330"/>
      <c r="SSZ1" s="330"/>
      <c r="STA1" s="330"/>
      <c r="STB1" s="330"/>
      <c r="STC1" s="330"/>
      <c r="STD1" s="330"/>
      <c r="STE1" s="330"/>
      <c r="STF1" s="330"/>
      <c r="STG1" s="330"/>
      <c r="STH1" s="330"/>
      <c r="STI1" s="330"/>
      <c r="STJ1" s="330"/>
      <c r="STK1" s="330"/>
      <c r="STL1" s="330"/>
      <c r="STM1" s="329"/>
      <c r="STN1" s="330"/>
      <c r="STO1" s="330"/>
      <c r="STP1" s="330"/>
      <c r="STQ1" s="330"/>
      <c r="STR1" s="330"/>
      <c r="STS1" s="330"/>
      <c r="STT1" s="330"/>
      <c r="STU1" s="330"/>
      <c r="STV1" s="330"/>
      <c r="STW1" s="330"/>
      <c r="STX1" s="330"/>
      <c r="STY1" s="330"/>
      <c r="STZ1" s="330"/>
      <c r="SUA1" s="330"/>
      <c r="SUB1" s="330"/>
      <c r="SUC1" s="329"/>
      <c r="SUD1" s="330"/>
      <c r="SUE1" s="330"/>
      <c r="SUF1" s="330"/>
      <c r="SUG1" s="330"/>
      <c r="SUH1" s="330"/>
      <c r="SUI1" s="330"/>
      <c r="SUJ1" s="330"/>
      <c r="SUK1" s="330"/>
      <c r="SUL1" s="330"/>
      <c r="SUM1" s="330"/>
      <c r="SUN1" s="330"/>
      <c r="SUO1" s="330"/>
      <c r="SUP1" s="330"/>
      <c r="SUQ1" s="330"/>
      <c r="SUR1" s="330"/>
      <c r="SUS1" s="329"/>
      <c r="SUT1" s="330"/>
      <c r="SUU1" s="330"/>
      <c r="SUV1" s="330"/>
      <c r="SUW1" s="330"/>
      <c r="SUX1" s="330"/>
      <c r="SUY1" s="330"/>
      <c r="SUZ1" s="330"/>
      <c r="SVA1" s="330"/>
      <c r="SVB1" s="330"/>
      <c r="SVC1" s="330"/>
      <c r="SVD1" s="330"/>
      <c r="SVE1" s="330"/>
      <c r="SVF1" s="330"/>
      <c r="SVG1" s="330"/>
      <c r="SVH1" s="330"/>
      <c r="SVI1" s="329"/>
      <c r="SVJ1" s="330"/>
      <c r="SVK1" s="330"/>
      <c r="SVL1" s="330"/>
      <c r="SVM1" s="330"/>
      <c r="SVN1" s="330"/>
      <c r="SVO1" s="330"/>
      <c r="SVP1" s="330"/>
      <c r="SVQ1" s="330"/>
      <c r="SVR1" s="330"/>
      <c r="SVS1" s="330"/>
      <c r="SVT1" s="330"/>
      <c r="SVU1" s="330"/>
      <c r="SVV1" s="330"/>
      <c r="SVW1" s="330"/>
      <c r="SVX1" s="330"/>
      <c r="SVY1" s="329"/>
      <c r="SVZ1" s="330"/>
      <c r="SWA1" s="330"/>
      <c r="SWB1" s="330"/>
      <c r="SWC1" s="330"/>
      <c r="SWD1" s="330"/>
      <c r="SWE1" s="330"/>
      <c r="SWF1" s="330"/>
      <c r="SWG1" s="330"/>
      <c r="SWH1" s="330"/>
      <c r="SWI1" s="330"/>
      <c r="SWJ1" s="330"/>
      <c r="SWK1" s="330"/>
      <c r="SWL1" s="330"/>
      <c r="SWM1" s="330"/>
      <c r="SWN1" s="330"/>
      <c r="SWO1" s="329"/>
      <c r="SWP1" s="330"/>
      <c r="SWQ1" s="330"/>
      <c r="SWR1" s="330"/>
      <c r="SWS1" s="330"/>
      <c r="SWT1" s="330"/>
      <c r="SWU1" s="330"/>
      <c r="SWV1" s="330"/>
      <c r="SWW1" s="330"/>
      <c r="SWX1" s="330"/>
      <c r="SWY1" s="330"/>
      <c r="SWZ1" s="330"/>
      <c r="SXA1" s="330"/>
      <c r="SXB1" s="330"/>
      <c r="SXC1" s="330"/>
      <c r="SXD1" s="330"/>
      <c r="SXE1" s="329"/>
      <c r="SXF1" s="330"/>
      <c r="SXG1" s="330"/>
      <c r="SXH1" s="330"/>
      <c r="SXI1" s="330"/>
      <c r="SXJ1" s="330"/>
      <c r="SXK1" s="330"/>
      <c r="SXL1" s="330"/>
      <c r="SXM1" s="330"/>
      <c r="SXN1" s="330"/>
      <c r="SXO1" s="330"/>
      <c r="SXP1" s="330"/>
      <c r="SXQ1" s="330"/>
      <c r="SXR1" s="330"/>
      <c r="SXS1" s="330"/>
      <c r="SXT1" s="330"/>
      <c r="SXU1" s="329"/>
      <c r="SXV1" s="330"/>
      <c r="SXW1" s="330"/>
      <c r="SXX1" s="330"/>
      <c r="SXY1" s="330"/>
      <c r="SXZ1" s="330"/>
      <c r="SYA1" s="330"/>
      <c r="SYB1" s="330"/>
      <c r="SYC1" s="330"/>
      <c r="SYD1" s="330"/>
      <c r="SYE1" s="330"/>
      <c r="SYF1" s="330"/>
      <c r="SYG1" s="330"/>
      <c r="SYH1" s="330"/>
      <c r="SYI1" s="330"/>
      <c r="SYJ1" s="330"/>
      <c r="SYK1" s="329"/>
      <c r="SYL1" s="330"/>
      <c r="SYM1" s="330"/>
      <c r="SYN1" s="330"/>
      <c r="SYO1" s="330"/>
      <c r="SYP1" s="330"/>
      <c r="SYQ1" s="330"/>
      <c r="SYR1" s="330"/>
      <c r="SYS1" s="330"/>
      <c r="SYT1" s="330"/>
      <c r="SYU1" s="330"/>
      <c r="SYV1" s="330"/>
      <c r="SYW1" s="330"/>
      <c r="SYX1" s="330"/>
      <c r="SYY1" s="330"/>
      <c r="SYZ1" s="330"/>
      <c r="SZA1" s="329"/>
      <c r="SZB1" s="330"/>
      <c r="SZC1" s="330"/>
      <c r="SZD1" s="330"/>
      <c r="SZE1" s="330"/>
      <c r="SZF1" s="330"/>
      <c r="SZG1" s="330"/>
      <c r="SZH1" s="330"/>
      <c r="SZI1" s="330"/>
      <c r="SZJ1" s="330"/>
      <c r="SZK1" s="330"/>
      <c r="SZL1" s="330"/>
      <c r="SZM1" s="330"/>
      <c r="SZN1" s="330"/>
      <c r="SZO1" s="330"/>
      <c r="SZP1" s="330"/>
      <c r="SZQ1" s="329"/>
      <c r="SZR1" s="330"/>
      <c r="SZS1" s="330"/>
      <c r="SZT1" s="330"/>
      <c r="SZU1" s="330"/>
      <c r="SZV1" s="330"/>
      <c r="SZW1" s="330"/>
      <c r="SZX1" s="330"/>
      <c r="SZY1" s="330"/>
      <c r="SZZ1" s="330"/>
      <c r="TAA1" s="330"/>
      <c r="TAB1" s="330"/>
      <c r="TAC1" s="330"/>
      <c r="TAD1" s="330"/>
      <c r="TAE1" s="330"/>
      <c r="TAF1" s="330"/>
      <c r="TAG1" s="329"/>
      <c r="TAH1" s="330"/>
      <c r="TAI1" s="330"/>
      <c r="TAJ1" s="330"/>
      <c r="TAK1" s="330"/>
      <c r="TAL1" s="330"/>
      <c r="TAM1" s="330"/>
      <c r="TAN1" s="330"/>
      <c r="TAO1" s="330"/>
      <c r="TAP1" s="330"/>
      <c r="TAQ1" s="330"/>
      <c r="TAR1" s="330"/>
      <c r="TAS1" s="330"/>
      <c r="TAT1" s="330"/>
      <c r="TAU1" s="330"/>
      <c r="TAV1" s="330"/>
      <c r="TAW1" s="329"/>
      <c r="TAX1" s="330"/>
      <c r="TAY1" s="330"/>
      <c r="TAZ1" s="330"/>
      <c r="TBA1" s="330"/>
      <c r="TBB1" s="330"/>
      <c r="TBC1" s="330"/>
      <c r="TBD1" s="330"/>
      <c r="TBE1" s="330"/>
      <c r="TBF1" s="330"/>
      <c r="TBG1" s="330"/>
      <c r="TBH1" s="330"/>
      <c r="TBI1" s="330"/>
      <c r="TBJ1" s="330"/>
      <c r="TBK1" s="330"/>
      <c r="TBL1" s="330"/>
      <c r="TBM1" s="329"/>
      <c r="TBN1" s="330"/>
      <c r="TBO1" s="330"/>
      <c r="TBP1" s="330"/>
      <c r="TBQ1" s="330"/>
      <c r="TBR1" s="330"/>
      <c r="TBS1" s="330"/>
      <c r="TBT1" s="330"/>
      <c r="TBU1" s="330"/>
      <c r="TBV1" s="330"/>
      <c r="TBW1" s="330"/>
      <c r="TBX1" s="330"/>
      <c r="TBY1" s="330"/>
      <c r="TBZ1" s="330"/>
      <c r="TCA1" s="330"/>
      <c r="TCB1" s="330"/>
      <c r="TCC1" s="329"/>
      <c r="TCD1" s="330"/>
      <c r="TCE1" s="330"/>
      <c r="TCF1" s="330"/>
      <c r="TCG1" s="330"/>
      <c r="TCH1" s="330"/>
      <c r="TCI1" s="330"/>
      <c r="TCJ1" s="330"/>
      <c r="TCK1" s="330"/>
      <c r="TCL1" s="330"/>
      <c r="TCM1" s="330"/>
      <c r="TCN1" s="330"/>
      <c r="TCO1" s="330"/>
      <c r="TCP1" s="330"/>
      <c r="TCQ1" s="330"/>
      <c r="TCR1" s="330"/>
      <c r="TCS1" s="329"/>
      <c r="TCT1" s="330"/>
      <c r="TCU1" s="330"/>
      <c r="TCV1" s="330"/>
      <c r="TCW1" s="330"/>
      <c r="TCX1" s="330"/>
      <c r="TCY1" s="330"/>
      <c r="TCZ1" s="330"/>
      <c r="TDA1" s="330"/>
      <c r="TDB1" s="330"/>
      <c r="TDC1" s="330"/>
      <c r="TDD1" s="330"/>
      <c r="TDE1" s="330"/>
      <c r="TDF1" s="330"/>
      <c r="TDG1" s="330"/>
      <c r="TDH1" s="330"/>
      <c r="TDI1" s="329"/>
      <c r="TDJ1" s="330"/>
      <c r="TDK1" s="330"/>
      <c r="TDL1" s="330"/>
      <c r="TDM1" s="330"/>
      <c r="TDN1" s="330"/>
      <c r="TDO1" s="330"/>
      <c r="TDP1" s="330"/>
      <c r="TDQ1" s="330"/>
      <c r="TDR1" s="330"/>
      <c r="TDS1" s="330"/>
      <c r="TDT1" s="330"/>
      <c r="TDU1" s="330"/>
      <c r="TDV1" s="330"/>
      <c r="TDW1" s="330"/>
      <c r="TDX1" s="330"/>
      <c r="TDY1" s="329"/>
      <c r="TDZ1" s="330"/>
      <c r="TEA1" s="330"/>
      <c r="TEB1" s="330"/>
      <c r="TEC1" s="330"/>
      <c r="TED1" s="330"/>
      <c r="TEE1" s="330"/>
      <c r="TEF1" s="330"/>
      <c r="TEG1" s="330"/>
      <c r="TEH1" s="330"/>
      <c r="TEI1" s="330"/>
      <c r="TEJ1" s="330"/>
      <c r="TEK1" s="330"/>
      <c r="TEL1" s="330"/>
      <c r="TEM1" s="330"/>
      <c r="TEN1" s="330"/>
      <c r="TEO1" s="329"/>
      <c r="TEP1" s="330"/>
      <c r="TEQ1" s="330"/>
      <c r="TER1" s="330"/>
      <c r="TES1" s="330"/>
      <c r="TET1" s="330"/>
      <c r="TEU1" s="330"/>
      <c r="TEV1" s="330"/>
      <c r="TEW1" s="330"/>
      <c r="TEX1" s="330"/>
      <c r="TEY1" s="330"/>
      <c r="TEZ1" s="330"/>
      <c r="TFA1" s="330"/>
      <c r="TFB1" s="330"/>
      <c r="TFC1" s="330"/>
      <c r="TFD1" s="330"/>
      <c r="TFE1" s="329"/>
      <c r="TFF1" s="330"/>
      <c r="TFG1" s="330"/>
      <c r="TFH1" s="330"/>
      <c r="TFI1" s="330"/>
      <c r="TFJ1" s="330"/>
      <c r="TFK1" s="330"/>
      <c r="TFL1" s="330"/>
      <c r="TFM1" s="330"/>
      <c r="TFN1" s="330"/>
      <c r="TFO1" s="330"/>
      <c r="TFP1" s="330"/>
      <c r="TFQ1" s="330"/>
      <c r="TFR1" s="330"/>
      <c r="TFS1" s="330"/>
      <c r="TFT1" s="330"/>
      <c r="TFU1" s="329"/>
      <c r="TFV1" s="330"/>
      <c r="TFW1" s="330"/>
      <c r="TFX1" s="330"/>
      <c r="TFY1" s="330"/>
      <c r="TFZ1" s="330"/>
      <c r="TGA1" s="330"/>
      <c r="TGB1" s="330"/>
      <c r="TGC1" s="330"/>
      <c r="TGD1" s="330"/>
      <c r="TGE1" s="330"/>
      <c r="TGF1" s="330"/>
      <c r="TGG1" s="330"/>
      <c r="TGH1" s="330"/>
      <c r="TGI1" s="330"/>
      <c r="TGJ1" s="330"/>
      <c r="TGK1" s="329"/>
      <c r="TGL1" s="330"/>
      <c r="TGM1" s="330"/>
      <c r="TGN1" s="330"/>
      <c r="TGO1" s="330"/>
      <c r="TGP1" s="330"/>
      <c r="TGQ1" s="330"/>
      <c r="TGR1" s="330"/>
      <c r="TGS1" s="330"/>
      <c r="TGT1" s="330"/>
      <c r="TGU1" s="330"/>
      <c r="TGV1" s="330"/>
      <c r="TGW1" s="330"/>
      <c r="TGX1" s="330"/>
      <c r="TGY1" s="330"/>
      <c r="TGZ1" s="330"/>
      <c r="THA1" s="329"/>
      <c r="THB1" s="330"/>
      <c r="THC1" s="330"/>
      <c r="THD1" s="330"/>
      <c r="THE1" s="330"/>
      <c r="THF1" s="330"/>
      <c r="THG1" s="330"/>
      <c r="THH1" s="330"/>
      <c r="THI1" s="330"/>
      <c r="THJ1" s="330"/>
      <c r="THK1" s="330"/>
      <c r="THL1" s="330"/>
      <c r="THM1" s="330"/>
      <c r="THN1" s="330"/>
      <c r="THO1" s="330"/>
      <c r="THP1" s="330"/>
      <c r="THQ1" s="329"/>
      <c r="THR1" s="330"/>
      <c r="THS1" s="330"/>
      <c r="THT1" s="330"/>
      <c r="THU1" s="330"/>
      <c r="THV1" s="330"/>
      <c r="THW1" s="330"/>
      <c r="THX1" s="330"/>
      <c r="THY1" s="330"/>
      <c r="THZ1" s="330"/>
      <c r="TIA1" s="330"/>
      <c r="TIB1" s="330"/>
      <c r="TIC1" s="330"/>
      <c r="TID1" s="330"/>
      <c r="TIE1" s="330"/>
      <c r="TIF1" s="330"/>
      <c r="TIG1" s="329"/>
      <c r="TIH1" s="330"/>
      <c r="TII1" s="330"/>
      <c r="TIJ1" s="330"/>
      <c r="TIK1" s="330"/>
      <c r="TIL1" s="330"/>
      <c r="TIM1" s="330"/>
      <c r="TIN1" s="330"/>
      <c r="TIO1" s="330"/>
      <c r="TIP1" s="330"/>
      <c r="TIQ1" s="330"/>
      <c r="TIR1" s="330"/>
      <c r="TIS1" s="330"/>
      <c r="TIT1" s="330"/>
      <c r="TIU1" s="330"/>
      <c r="TIV1" s="330"/>
      <c r="TIW1" s="329"/>
      <c r="TIX1" s="330"/>
      <c r="TIY1" s="330"/>
      <c r="TIZ1" s="330"/>
      <c r="TJA1" s="330"/>
      <c r="TJB1" s="330"/>
      <c r="TJC1" s="330"/>
      <c r="TJD1" s="330"/>
      <c r="TJE1" s="330"/>
      <c r="TJF1" s="330"/>
      <c r="TJG1" s="330"/>
      <c r="TJH1" s="330"/>
      <c r="TJI1" s="330"/>
      <c r="TJJ1" s="330"/>
      <c r="TJK1" s="330"/>
      <c r="TJL1" s="330"/>
      <c r="TJM1" s="329"/>
      <c r="TJN1" s="330"/>
      <c r="TJO1" s="330"/>
      <c r="TJP1" s="330"/>
      <c r="TJQ1" s="330"/>
      <c r="TJR1" s="330"/>
      <c r="TJS1" s="330"/>
      <c r="TJT1" s="330"/>
      <c r="TJU1" s="330"/>
      <c r="TJV1" s="330"/>
      <c r="TJW1" s="330"/>
      <c r="TJX1" s="330"/>
      <c r="TJY1" s="330"/>
      <c r="TJZ1" s="330"/>
      <c r="TKA1" s="330"/>
      <c r="TKB1" s="330"/>
      <c r="TKC1" s="329"/>
      <c r="TKD1" s="330"/>
      <c r="TKE1" s="330"/>
      <c r="TKF1" s="330"/>
      <c r="TKG1" s="330"/>
      <c r="TKH1" s="330"/>
      <c r="TKI1" s="330"/>
      <c r="TKJ1" s="330"/>
      <c r="TKK1" s="330"/>
      <c r="TKL1" s="330"/>
      <c r="TKM1" s="330"/>
      <c r="TKN1" s="330"/>
      <c r="TKO1" s="330"/>
      <c r="TKP1" s="330"/>
      <c r="TKQ1" s="330"/>
      <c r="TKR1" s="330"/>
      <c r="TKS1" s="329"/>
      <c r="TKT1" s="330"/>
      <c r="TKU1" s="330"/>
      <c r="TKV1" s="330"/>
      <c r="TKW1" s="330"/>
      <c r="TKX1" s="330"/>
      <c r="TKY1" s="330"/>
      <c r="TKZ1" s="330"/>
      <c r="TLA1" s="330"/>
      <c r="TLB1" s="330"/>
      <c r="TLC1" s="330"/>
      <c r="TLD1" s="330"/>
      <c r="TLE1" s="330"/>
      <c r="TLF1" s="330"/>
      <c r="TLG1" s="330"/>
      <c r="TLH1" s="330"/>
      <c r="TLI1" s="329"/>
      <c r="TLJ1" s="330"/>
      <c r="TLK1" s="330"/>
      <c r="TLL1" s="330"/>
      <c r="TLM1" s="330"/>
      <c r="TLN1" s="330"/>
      <c r="TLO1" s="330"/>
      <c r="TLP1" s="330"/>
      <c r="TLQ1" s="330"/>
      <c r="TLR1" s="330"/>
      <c r="TLS1" s="330"/>
      <c r="TLT1" s="330"/>
      <c r="TLU1" s="330"/>
      <c r="TLV1" s="330"/>
      <c r="TLW1" s="330"/>
      <c r="TLX1" s="330"/>
      <c r="TLY1" s="329"/>
      <c r="TLZ1" s="330"/>
      <c r="TMA1" s="330"/>
      <c r="TMB1" s="330"/>
      <c r="TMC1" s="330"/>
      <c r="TMD1" s="330"/>
      <c r="TME1" s="330"/>
      <c r="TMF1" s="330"/>
      <c r="TMG1" s="330"/>
      <c r="TMH1" s="330"/>
      <c r="TMI1" s="330"/>
      <c r="TMJ1" s="330"/>
      <c r="TMK1" s="330"/>
      <c r="TML1" s="330"/>
      <c r="TMM1" s="330"/>
      <c r="TMN1" s="330"/>
      <c r="TMO1" s="329"/>
      <c r="TMP1" s="330"/>
      <c r="TMQ1" s="330"/>
      <c r="TMR1" s="330"/>
      <c r="TMS1" s="330"/>
      <c r="TMT1" s="330"/>
      <c r="TMU1" s="330"/>
      <c r="TMV1" s="330"/>
      <c r="TMW1" s="330"/>
      <c r="TMX1" s="330"/>
      <c r="TMY1" s="330"/>
      <c r="TMZ1" s="330"/>
      <c r="TNA1" s="330"/>
      <c r="TNB1" s="330"/>
      <c r="TNC1" s="330"/>
      <c r="TND1" s="330"/>
      <c r="TNE1" s="329"/>
      <c r="TNF1" s="330"/>
      <c r="TNG1" s="330"/>
      <c r="TNH1" s="330"/>
      <c r="TNI1" s="330"/>
      <c r="TNJ1" s="330"/>
      <c r="TNK1" s="330"/>
      <c r="TNL1" s="330"/>
      <c r="TNM1" s="330"/>
      <c r="TNN1" s="330"/>
      <c r="TNO1" s="330"/>
      <c r="TNP1" s="330"/>
      <c r="TNQ1" s="330"/>
      <c r="TNR1" s="330"/>
      <c r="TNS1" s="330"/>
      <c r="TNT1" s="330"/>
      <c r="TNU1" s="329"/>
      <c r="TNV1" s="330"/>
      <c r="TNW1" s="330"/>
      <c r="TNX1" s="330"/>
      <c r="TNY1" s="330"/>
      <c r="TNZ1" s="330"/>
      <c r="TOA1" s="330"/>
      <c r="TOB1" s="330"/>
      <c r="TOC1" s="330"/>
      <c r="TOD1" s="330"/>
      <c r="TOE1" s="330"/>
      <c r="TOF1" s="330"/>
      <c r="TOG1" s="330"/>
      <c r="TOH1" s="330"/>
      <c r="TOI1" s="330"/>
      <c r="TOJ1" s="330"/>
      <c r="TOK1" s="329"/>
      <c r="TOL1" s="330"/>
      <c r="TOM1" s="330"/>
      <c r="TON1" s="330"/>
      <c r="TOO1" s="330"/>
      <c r="TOP1" s="330"/>
      <c r="TOQ1" s="330"/>
      <c r="TOR1" s="330"/>
      <c r="TOS1" s="330"/>
      <c r="TOT1" s="330"/>
      <c r="TOU1" s="330"/>
      <c r="TOV1" s="330"/>
      <c r="TOW1" s="330"/>
      <c r="TOX1" s="330"/>
      <c r="TOY1" s="330"/>
      <c r="TOZ1" s="330"/>
      <c r="TPA1" s="329"/>
      <c r="TPB1" s="330"/>
      <c r="TPC1" s="330"/>
      <c r="TPD1" s="330"/>
      <c r="TPE1" s="330"/>
      <c r="TPF1" s="330"/>
      <c r="TPG1" s="330"/>
      <c r="TPH1" s="330"/>
      <c r="TPI1" s="330"/>
      <c r="TPJ1" s="330"/>
      <c r="TPK1" s="330"/>
      <c r="TPL1" s="330"/>
      <c r="TPM1" s="330"/>
      <c r="TPN1" s="330"/>
      <c r="TPO1" s="330"/>
      <c r="TPP1" s="330"/>
      <c r="TPQ1" s="329"/>
      <c r="TPR1" s="330"/>
      <c r="TPS1" s="330"/>
      <c r="TPT1" s="330"/>
      <c r="TPU1" s="330"/>
      <c r="TPV1" s="330"/>
      <c r="TPW1" s="330"/>
      <c r="TPX1" s="330"/>
      <c r="TPY1" s="330"/>
      <c r="TPZ1" s="330"/>
      <c r="TQA1" s="330"/>
      <c r="TQB1" s="330"/>
      <c r="TQC1" s="330"/>
      <c r="TQD1" s="330"/>
      <c r="TQE1" s="330"/>
      <c r="TQF1" s="330"/>
      <c r="TQG1" s="329"/>
      <c r="TQH1" s="330"/>
      <c r="TQI1" s="330"/>
      <c r="TQJ1" s="330"/>
      <c r="TQK1" s="330"/>
      <c r="TQL1" s="330"/>
      <c r="TQM1" s="330"/>
      <c r="TQN1" s="330"/>
      <c r="TQO1" s="330"/>
      <c r="TQP1" s="330"/>
      <c r="TQQ1" s="330"/>
      <c r="TQR1" s="330"/>
      <c r="TQS1" s="330"/>
      <c r="TQT1" s="330"/>
      <c r="TQU1" s="330"/>
      <c r="TQV1" s="330"/>
      <c r="TQW1" s="329"/>
      <c r="TQX1" s="330"/>
      <c r="TQY1" s="330"/>
      <c r="TQZ1" s="330"/>
      <c r="TRA1" s="330"/>
      <c r="TRB1" s="330"/>
      <c r="TRC1" s="330"/>
      <c r="TRD1" s="330"/>
      <c r="TRE1" s="330"/>
      <c r="TRF1" s="330"/>
      <c r="TRG1" s="330"/>
      <c r="TRH1" s="330"/>
      <c r="TRI1" s="330"/>
      <c r="TRJ1" s="330"/>
      <c r="TRK1" s="330"/>
      <c r="TRL1" s="330"/>
      <c r="TRM1" s="329"/>
      <c r="TRN1" s="330"/>
      <c r="TRO1" s="330"/>
      <c r="TRP1" s="330"/>
      <c r="TRQ1" s="330"/>
      <c r="TRR1" s="330"/>
      <c r="TRS1" s="330"/>
      <c r="TRT1" s="330"/>
      <c r="TRU1" s="330"/>
      <c r="TRV1" s="330"/>
      <c r="TRW1" s="330"/>
      <c r="TRX1" s="330"/>
      <c r="TRY1" s="330"/>
      <c r="TRZ1" s="330"/>
      <c r="TSA1" s="330"/>
      <c r="TSB1" s="330"/>
      <c r="TSC1" s="329"/>
      <c r="TSD1" s="330"/>
      <c r="TSE1" s="330"/>
      <c r="TSF1" s="330"/>
      <c r="TSG1" s="330"/>
      <c r="TSH1" s="330"/>
      <c r="TSI1" s="330"/>
      <c r="TSJ1" s="330"/>
      <c r="TSK1" s="330"/>
      <c r="TSL1" s="330"/>
      <c r="TSM1" s="330"/>
      <c r="TSN1" s="330"/>
      <c r="TSO1" s="330"/>
      <c r="TSP1" s="330"/>
      <c r="TSQ1" s="330"/>
      <c r="TSR1" s="330"/>
      <c r="TSS1" s="329"/>
      <c r="TST1" s="330"/>
      <c r="TSU1" s="330"/>
      <c r="TSV1" s="330"/>
      <c r="TSW1" s="330"/>
      <c r="TSX1" s="330"/>
      <c r="TSY1" s="330"/>
      <c r="TSZ1" s="330"/>
      <c r="TTA1" s="330"/>
      <c r="TTB1" s="330"/>
      <c r="TTC1" s="330"/>
      <c r="TTD1" s="330"/>
      <c r="TTE1" s="330"/>
      <c r="TTF1" s="330"/>
      <c r="TTG1" s="330"/>
      <c r="TTH1" s="330"/>
      <c r="TTI1" s="329"/>
      <c r="TTJ1" s="330"/>
      <c r="TTK1" s="330"/>
      <c r="TTL1" s="330"/>
      <c r="TTM1" s="330"/>
      <c r="TTN1" s="330"/>
      <c r="TTO1" s="330"/>
      <c r="TTP1" s="330"/>
      <c r="TTQ1" s="330"/>
      <c r="TTR1" s="330"/>
      <c r="TTS1" s="330"/>
      <c r="TTT1" s="330"/>
      <c r="TTU1" s="330"/>
      <c r="TTV1" s="330"/>
      <c r="TTW1" s="330"/>
      <c r="TTX1" s="330"/>
      <c r="TTY1" s="329"/>
      <c r="TTZ1" s="330"/>
      <c r="TUA1" s="330"/>
      <c r="TUB1" s="330"/>
      <c r="TUC1" s="330"/>
      <c r="TUD1" s="330"/>
      <c r="TUE1" s="330"/>
      <c r="TUF1" s="330"/>
      <c r="TUG1" s="330"/>
      <c r="TUH1" s="330"/>
      <c r="TUI1" s="330"/>
      <c r="TUJ1" s="330"/>
      <c r="TUK1" s="330"/>
      <c r="TUL1" s="330"/>
      <c r="TUM1" s="330"/>
      <c r="TUN1" s="330"/>
      <c r="TUO1" s="329"/>
      <c r="TUP1" s="330"/>
      <c r="TUQ1" s="330"/>
      <c r="TUR1" s="330"/>
      <c r="TUS1" s="330"/>
      <c r="TUT1" s="330"/>
      <c r="TUU1" s="330"/>
      <c r="TUV1" s="330"/>
      <c r="TUW1" s="330"/>
      <c r="TUX1" s="330"/>
      <c r="TUY1" s="330"/>
      <c r="TUZ1" s="330"/>
      <c r="TVA1" s="330"/>
      <c r="TVB1" s="330"/>
      <c r="TVC1" s="330"/>
      <c r="TVD1" s="330"/>
      <c r="TVE1" s="329"/>
      <c r="TVF1" s="330"/>
      <c r="TVG1" s="330"/>
      <c r="TVH1" s="330"/>
      <c r="TVI1" s="330"/>
      <c r="TVJ1" s="330"/>
      <c r="TVK1" s="330"/>
      <c r="TVL1" s="330"/>
      <c r="TVM1" s="330"/>
      <c r="TVN1" s="330"/>
      <c r="TVO1" s="330"/>
      <c r="TVP1" s="330"/>
      <c r="TVQ1" s="330"/>
      <c r="TVR1" s="330"/>
      <c r="TVS1" s="330"/>
      <c r="TVT1" s="330"/>
      <c r="TVU1" s="329"/>
      <c r="TVV1" s="330"/>
      <c r="TVW1" s="330"/>
      <c r="TVX1" s="330"/>
      <c r="TVY1" s="330"/>
      <c r="TVZ1" s="330"/>
      <c r="TWA1" s="330"/>
      <c r="TWB1" s="330"/>
      <c r="TWC1" s="330"/>
      <c r="TWD1" s="330"/>
      <c r="TWE1" s="330"/>
      <c r="TWF1" s="330"/>
      <c r="TWG1" s="330"/>
      <c r="TWH1" s="330"/>
      <c r="TWI1" s="330"/>
      <c r="TWJ1" s="330"/>
      <c r="TWK1" s="329"/>
      <c r="TWL1" s="330"/>
      <c r="TWM1" s="330"/>
      <c r="TWN1" s="330"/>
      <c r="TWO1" s="330"/>
      <c r="TWP1" s="330"/>
      <c r="TWQ1" s="330"/>
      <c r="TWR1" s="330"/>
      <c r="TWS1" s="330"/>
      <c r="TWT1" s="330"/>
      <c r="TWU1" s="330"/>
      <c r="TWV1" s="330"/>
      <c r="TWW1" s="330"/>
      <c r="TWX1" s="330"/>
      <c r="TWY1" s="330"/>
      <c r="TWZ1" s="330"/>
      <c r="TXA1" s="329"/>
      <c r="TXB1" s="330"/>
      <c r="TXC1" s="330"/>
      <c r="TXD1" s="330"/>
      <c r="TXE1" s="330"/>
      <c r="TXF1" s="330"/>
      <c r="TXG1" s="330"/>
      <c r="TXH1" s="330"/>
      <c r="TXI1" s="330"/>
      <c r="TXJ1" s="330"/>
      <c r="TXK1" s="330"/>
      <c r="TXL1" s="330"/>
      <c r="TXM1" s="330"/>
      <c r="TXN1" s="330"/>
      <c r="TXO1" s="330"/>
      <c r="TXP1" s="330"/>
      <c r="TXQ1" s="329"/>
      <c r="TXR1" s="330"/>
      <c r="TXS1" s="330"/>
      <c r="TXT1" s="330"/>
      <c r="TXU1" s="330"/>
      <c r="TXV1" s="330"/>
      <c r="TXW1" s="330"/>
      <c r="TXX1" s="330"/>
      <c r="TXY1" s="330"/>
      <c r="TXZ1" s="330"/>
      <c r="TYA1" s="330"/>
      <c r="TYB1" s="330"/>
      <c r="TYC1" s="330"/>
      <c r="TYD1" s="330"/>
      <c r="TYE1" s="330"/>
      <c r="TYF1" s="330"/>
      <c r="TYG1" s="329"/>
      <c r="TYH1" s="330"/>
      <c r="TYI1" s="330"/>
      <c r="TYJ1" s="330"/>
      <c r="TYK1" s="330"/>
      <c r="TYL1" s="330"/>
      <c r="TYM1" s="330"/>
      <c r="TYN1" s="330"/>
      <c r="TYO1" s="330"/>
      <c r="TYP1" s="330"/>
      <c r="TYQ1" s="330"/>
      <c r="TYR1" s="330"/>
      <c r="TYS1" s="330"/>
      <c r="TYT1" s="330"/>
      <c r="TYU1" s="330"/>
      <c r="TYV1" s="330"/>
      <c r="TYW1" s="329"/>
      <c r="TYX1" s="330"/>
      <c r="TYY1" s="330"/>
      <c r="TYZ1" s="330"/>
      <c r="TZA1" s="330"/>
      <c r="TZB1" s="330"/>
      <c r="TZC1" s="330"/>
      <c r="TZD1" s="330"/>
      <c r="TZE1" s="330"/>
      <c r="TZF1" s="330"/>
      <c r="TZG1" s="330"/>
      <c r="TZH1" s="330"/>
      <c r="TZI1" s="330"/>
      <c r="TZJ1" s="330"/>
      <c r="TZK1" s="330"/>
      <c r="TZL1" s="330"/>
      <c r="TZM1" s="329"/>
      <c r="TZN1" s="330"/>
      <c r="TZO1" s="330"/>
      <c r="TZP1" s="330"/>
      <c r="TZQ1" s="330"/>
      <c r="TZR1" s="330"/>
      <c r="TZS1" s="330"/>
      <c r="TZT1" s="330"/>
      <c r="TZU1" s="330"/>
      <c r="TZV1" s="330"/>
      <c r="TZW1" s="330"/>
      <c r="TZX1" s="330"/>
      <c r="TZY1" s="330"/>
      <c r="TZZ1" s="330"/>
      <c r="UAA1" s="330"/>
      <c r="UAB1" s="330"/>
      <c r="UAC1" s="329"/>
      <c r="UAD1" s="330"/>
      <c r="UAE1" s="330"/>
      <c r="UAF1" s="330"/>
      <c r="UAG1" s="330"/>
      <c r="UAH1" s="330"/>
      <c r="UAI1" s="330"/>
      <c r="UAJ1" s="330"/>
      <c r="UAK1" s="330"/>
      <c r="UAL1" s="330"/>
      <c r="UAM1" s="330"/>
      <c r="UAN1" s="330"/>
      <c r="UAO1" s="330"/>
      <c r="UAP1" s="330"/>
      <c r="UAQ1" s="330"/>
      <c r="UAR1" s="330"/>
      <c r="UAS1" s="329"/>
      <c r="UAT1" s="330"/>
      <c r="UAU1" s="330"/>
      <c r="UAV1" s="330"/>
      <c r="UAW1" s="330"/>
      <c r="UAX1" s="330"/>
      <c r="UAY1" s="330"/>
      <c r="UAZ1" s="330"/>
      <c r="UBA1" s="330"/>
      <c r="UBB1" s="330"/>
      <c r="UBC1" s="330"/>
      <c r="UBD1" s="330"/>
      <c r="UBE1" s="330"/>
      <c r="UBF1" s="330"/>
      <c r="UBG1" s="330"/>
      <c r="UBH1" s="330"/>
      <c r="UBI1" s="329"/>
      <c r="UBJ1" s="330"/>
      <c r="UBK1" s="330"/>
      <c r="UBL1" s="330"/>
      <c r="UBM1" s="330"/>
      <c r="UBN1" s="330"/>
      <c r="UBO1" s="330"/>
      <c r="UBP1" s="330"/>
      <c r="UBQ1" s="330"/>
      <c r="UBR1" s="330"/>
      <c r="UBS1" s="330"/>
      <c r="UBT1" s="330"/>
      <c r="UBU1" s="330"/>
      <c r="UBV1" s="330"/>
      <c r="UBW1" s="330"/>
      <c r="UBX1" s="330"/>
      <c r="UBY1" s="329"/>
      <c r="UBZ1" s="330"/>
      <c r="UCA1" s="330"/>
      <c r="UCB1" s="330"/>
      <c r="UCC1" s="330"/>
      <c r="UCD1" s="330"/>
      <c r="UCE1" s="330"/>
      <c r="UCF1" s="330"/>
      <c r="UCG1" s="330"/>
      <c r="UCH1" s="330"/>
      <c r="UCI1" s="330"/>
      <c r="UCJ1" s="330"/>
      <c r="UCK1" s="330"/>
      <c r="UCL1" s="330"/>
      <c r="UCM1" s="330"/>
      <c r="UCN1" s="330"/>
      <c r="UCO1" s="329"/>
      <c r="UCP1" s="330"/>
      <c r="UCQ1" s="330"/>
      <c r="UCR1" s="330"/>
      <c r="UCS1" s="330"/>
      <c r="UCT1" s="330"/>
      <c r="UCU1" s="330"/>
      <c r="UCV1" s="330"/>
      <c r="UCW1" s="330"/>
      <c r="UCX1" s="330"/>
      <c r="UCY1" s="330"/>
      <c r="UCZ1" s="330"/>
      <c r="UDA1" s="330"/>
      <c r="UDB1" s="330"/>
      <c r="UDC1" s="330"/>
      <c r="UDD1" s="330"/>
      <c r="UDE1" s="329"/>
      <c r="UDF1" s="330"/>
      <c r="UDG1" s="330"/>
      <c r="UDH1" s="330"/>
      <c r="UDI1" s="330"/>
      <c r="UDJ1" s="330"/>
      <c r="UDK1" s="330"/>
      <c r="UDL1" s="330"/>
      <c r="UDM1" s="330"/>
      <c r="UDN1" s="330"/>
      <c r="UDO1" s="330"/>
      <c r="UDP1" s="330"/>
      <c r="UDQ1" s="330"/>
      <c r="UDR1" s="330"/>
      <c r="UDS1" s="330"/>
      <c r="UDT1" s="330"/>
      <c r="UDU1" s="329"/>
      <c r="UDV1" s="330"/>
      <c r="UDW1" s="330"/>
      <c r="UDX1" s="330"/>
      <c r="UDY1" s="330"/>
      <c r="UDZ1" s="330"/>
      <c r="UEA1" s="330"/>
      <c r="UEB1" s="330"/>
      <c r="UEC1" s="330"/>
      <c r="UED1" s="330"/>
      <c r="UEE1" s="330"/>
      <c r="UEF1" s="330"/>
      <c r="UEG1" s="330"/>
      <c r="UEH1" s="330"/>
      <c r="UEI1" s="330"/>
      <c r="UEJ1" s="330"/>
      <c r="UEK1" s="329"/>
      <c r="UEL1" s="330"/>
      <c r="UEM1" s="330"/>
      <c r="UEN1" s="330"/>
      <c r="UEO1" s="330"/>
      <c r="UEP1" s="330"/>
      <c r="UEQ1" s="330"/>
      <c r="UER1" s="330"/>
      <c r="UES1" s="330"/>
      <c r="UET1" s="330"/>
      <c r="UEU1" s="330"/>
      <c r="UEV1" s="330"/>
      <c r="UEW1" s="330"/>
      <c r="UEX1" s="330"/>
      <c r="UEY1" s="330"/>
      <c r="UEZ1" s="330"/>
      <c r="UFA1" s="329"/>
      <c r="UFB1" s="330"/>
      <c r="UFC1" s="330"/>
      <c r="UFD1" s="330"/>
      <c r="UFE1" s="330"/>
      <c r="UFF1" s="330"/>
      <c r="UFG1" s="330"/>
      <c r="UFH1" s="330"/>
      <c r="UFI1" s="330"/>
      <c r="UFJ1" s="330"/>
      <c r="UFK1" s="330"/>
      <c r="UFL1" s="330"/>
      <c r="UFM1" s="330"/>
      <c r="UFN1" s="330"/>
      <c r="UFO1" s="330"/>
      <c r="UFP1" s="330"/>
      <c r="UFQ1" s="329"/>
      <c r="UFR1" s="330"/>
      <c r="UFS1" s="330"/>
      <c r="UFT1" s="330"/>
      <c r="UFU1" s="330"/>
      <c r="UFV1" s="330"/>
      <c r="UFW1" s="330"/>
      <c r="UFX1" s="330"/>
      <c r="UFY1" s="330"/>
      <c r="UFZ1" s="330"/>
      <c r="UGA1" s="330"/>
      <c r="UGB1" s="330"/>
      <c r="UGC1" s="330"/>
      <c r="UGD1" s="330"/>
      <c r="UGE1" s="330"/>
      <c r="UGF1" s="330"/>
      <c r="UGG1" s="329"/>
      <c r="UGH1" s="330"/>
      <c r="UGI1" s="330"/>
      <c r="UGJ1" s="330"/>
      <c r="UGK1" s="330"/>
      <c r="UGL1" s="330"/>
      <c r="UGM1" s="330"/>
      <c r="UGN1" s="330"/>
      <c r="UGO1" s="330"/>
      <c r="UGP1" s="330"/>
      <c r="UGQ1" s="330"/>
      <c r="UGR1" s="330"/>
      <c r="UGS1" s="330"/>
      <c r="UGT1" s="330"/>
      <c r="UGU1" s="330"/>
      <c r="UGV1" s="330"/>
      <c r="UGW1" s="329"/>
      <c r="UGX1" s="330"/>
      <c r="UGY1" s="330"/>
      <c r="UGZ1" s="330"/>
      <c r="UHA1" s="330"/>
      <c r="UHB1" s="330"/>
      <c r="UHC1" s="330"/>
      <c r="UHD1" s="330"/>
      <c r="UHE1" s="330"/>
      <c r="UHF1" s="330"/>
      <c r="UHG1" s="330"/>
      <c r="UHH1" s="330"/>
      <c r="UHI1" s="330"/>
      <c r="UHJ1" s="330"/>
      <c r="UHK1" s="330"/>
      <c r="UHL1" s="330"/>
      <c r="UHM1" s="329"/>
      <c r="UHN1" s="330"/>
      <c r="UHO1" s="330"/>
      <c r="UHP1" s="330"/>
      <c r="UHQ1" s="330"/>
      <c r="UHR1" s="330"/>
      <c r="UHS1" s="330"/>
      <c r="UHT1" s="330"/>
      <c r="UHU1" s="330"/>
      <c r="UHV1" s="330"/>
      <c r="UHW1" s="330"/>
      <c r="UHX1" s="330"/>
      <c r="UHY1" s="330"/>
      <c r="UHZ1" s="330"/>
      <c r="UIA1" s="330"/>
      <c r="UIB1" s="330"/>
      <c r="UIC1" s="329"/>
      <c r="UID1" s="330"/>
      <c r="UIE1" s="330"/>
      <c r="UIF1" s="330"/>
      <c r="UIG1" s="330"/>
      <c r="UIH1" s="330"/>
      <c r="UII1" s="330"/>
      <c r="UIJ1" s="330"/>
      <c r="UIK1" s="330"/>
      <c r="UIL1" s="330"/>
      <c r="UIM1" s="330"/>
      <c r="UIN1" s="330"/>
      <c r="UIO1" s="330"/>
      <c r="UIP1" s="330"/>
      <c r="UIQ1" s="330"/>
      <c r="UIR1" s="330"/>
      <c r="UIS1" s="329"/>
      <c r="UIT1" s="330"/>
      <c r="UIU1" s="330"/>
      <c r="UIV1" s="330"/>
      <c r="UIW1" s="330"/>
      <c r="UIX1" s="330"/>
      <c r="UIY1" s="330"/>
      <c r="UIZ1" s="330"/>
      <c r="UJA1" s="330"/>
      <c r="UJB1" s="330"/>
      <c r="UJC1" s="330"/>
      <c r="UJD1" s="330"/>
      <c r="UJE1" s="330"/>
      <c r="UJF1" s="330"/>
      <c r="UJG1" s="330"/>
      <c r="UJH1" s="330"/>
      <c r="UJI1" s="329"/>
      <c r="UJJ1" s="330"/>
      <c r="UJK1" s="330"/>
      <c r="UJL1" s="330"/>
      <c r="UJM1" s="330"/>
      <c r="UJN1" s="330"/>
      <c r="UJO1" s="330"/>
      <c r="UJP1" s="330"/>
      <c r="UJQ1" s="330"/>
      <c r="UJR1" s="330"/>
      <c r="UJS1" s="330"/>
      <c r="UJT1" s="330"/>
      <c r="UJU1" s="330"/>
      <c r="UJV1" s="330"/>
      <c r="UJW1" s="330"/>
      <c r="UJX1" s="330"/>
      <c r="UJY1" s="329"/>
      <c r="UJZ1" s="330"/>
      <c r="UKA1" s="330"/>
      <c r="UKB1" s="330"/>
      <c r="UKC1" s="330"/>
      <c r="UKD1" s="330"/>
      <c r="UKE1" s="330"/>
      <c r="UKF1" s="330"/>
      <c r="UKG1" s="330"/>
      <c r="UKH1" s="330"/>
      <c r="UKI1" s="330"/>
      <c r="UKJ1" s="330"/>
      <c r="UKK1" s="330"/>
      <c r="UKL1" s="330"/>
      <c r="UKM1" s="330"/>
      <c r="UKN1" s="330"/>
      <c r="UKO1" s="329"/>
      <c r="UKP1" s="330"/>
      <c r="UKQ1" s="330"/>
      <c r="UKR1" s="330"/>
      <c r="UKS1" s="330"/>
      <c r="UKT1" s="330"/>
      <c r="UKU1" s="330"/>
      <c r="UKV1" s="330"/>
      <c r="UKW1" s="330"/>
      <c r="UKX1" s="330"/>
      <c r="UKY1" s="330"/>
      <c r="UKZ1" s="330"/>
      <c r="ULA1" s="330"/>
      <c r="ULB1" s="330"/>
      <c r="ULC1" s="330"/>
      <c r="ULD1" s="330"/>
      <c r="ULE1" s="329"/>
      <c r="ULF1" s="330"/>
      <c r="ULG1" s="330"/>
      <c r="ULH1" s="330"/>
      <c r="ULI1" s="330"/>
      <c r="ULJ1" s="330"/>
      <c r="ULK1" s="330"/>
      <c r="ULL1" s="330"/>
      <c r="ULM1" s="330"/>
      <c r="ULN1" s="330"/>
      <c r="ULO1" s="330"/>
      <c r="ULP1" s="330"/>
      <c r="ULQ1" s="330"/>
      <c r="ULR1" s="330"/>
      <c r="ULS1" s="330"/>
      <c r="ULT1" s="330"/>
      <c r="ULU1" s="329"/>
      <c r="ULV1" s="330"/>
      <c r="ULW1" s="330"/>
      <c r="ULX1" s="330"/>
      <c r="ULY1" s="330"/>
      <c r="ULZ1" s="330"/>
      <c r="UMA1" s="330"/>
      <c r="UMB1" s="330"/>
      <c r="UMC1" s="330"/>
      <c r="UMD1" s="330"/>
      <c r="UME1" s="330"/>
      <c r="UMF1" s="330"/>
      <c r="UMG1" s="330"/>
      <c r="UMH1" s="330"/>
      <c r="UMI1" s="330"/>
      <c r="UMJ1" s="330"/>
      <c r="UMK1" s="329"/>
      <c r="UML1" s="330"/>
      <c r="UMM1" s="330"/>
      <c r="UMN1" s="330"/>
      <c r="UMO1" s="330"/>
      <c r="UMP1" s="330"/>
      <c r="UMQ1" s="330"/>
      <c r="UMR1" s="330"/>
      <c r="UMS1" s="330"/>
      <c r="UMT1" s="330"/>
      <c r="UMU1" s="330"/>
      <c r="UMV1" s="330"/>
      <c r="UMW1" s="330"/>
      <c r="UMX1" s="330"/>
      <c r="UMY1" s="330"/>
      <c r="UMZ1" s="330"/>
      <c r="UNA1" s="329"/>
      <c r="UNB1" s="330"/>
      <c r="UNC1" s="330"/>
      <c r="UND1" s="330"/>
      <c r="UNE1" s="330"/>
      <c r="UNF1" s="330"/>
      <c r="UNG1" s="330"/>
      <c r="UNH1" s="330"/>
      <c r="UNI1" s="330"/>
      <c r="UNJ1" s="330"/>
      <c r="UNK1" s="330"/>
      <c r="UNL1" s="330"/>
      <c r="UNM1" s="330"/>
      <c r="UNN1" s="330"/>
      <c r="UNO1" s="330"/>
      <c r="UNP1" s="330"/>
      <c r="UNQ1" s="329"/>
      <c r="UNR1" s="330"/>
      <c r="UNS1" s="330"/>
      <c r="UNT1" s="330"/>
      <c r="UNU1" s="330"/>
      <c r="UNV1" s="330"/>
      <c r="UNW1" s="330"/>
      <c r="UNX1" s="330"/>
      <c r="UNY1" s="330"/>
      <c r="UNZ1" s="330"/>
      <c r="UOA1" s="330"/>
      <c r="UOB1" s="330"/>
      <c r="UOC1" s="330"/>
      <c r="UOD1" s="330"/>
      <c r="UOE1" s="330"/>
      <c r="UOF1" s="330"/>
      <c r="UOG1" s="329"/>
      <c r="UOH1" s="330"/>
      <c r="UOI1" s="330"/>
      <c r="UOJ1" s="330"/>
      <c r="UOK1" s="330"/>
      <c r="UOL1" s="330"/>
      <c r="UOM1" s="330"/>
      <c r="UON1" s="330"/>
      <c r="UOO1" s="330"/>
      <c r="UOP1" s="330"/>
      <c r="UOQ1" s="330"/>
      <c r="UOR1" s="330"/>
      <c r="UOS1" s="330"/>
      <c r="UOT1" s="330"/>
      <c r="UOU1" s="330"/>
      <c r="UOV1" s="330"/>
      <c r="UOW1" s="329"/>
      <c r="UOX1" s="330"/>
      <c r="UOY1" s="330"/>
      <c r="UOZ1" s="330"/>
      <c r="UPA1" s="330"/>
      <c r="UPB1" s="330"/>
      <c r="UPC1" s="330"/>
      <c r="UPD1" s="330"/>
      <c r="UPE1" s="330"/>
      <c r="UPF1" s="330"/>
      <c r="UPG1" s="330"/>
      <c r="UPH1" s="330"/>
      <c r="UPI1" s="330"/>
      <c r="UPJ1" s="330"/>
      <c r="UPK1" s="330"/>
      <c r="UPL1" s="330"/>
      <c r="UPM1" s="329"/>
      <c r="UPN1" s="330"/>
      <c r="UPO1" s="330"/>
      <c r="UPP1" s="330"/>
      <c r="UPQ1" s="330"/>
      <c r="UPR1" s="330"/>
      <c r="UPS1" s="330"/>
      <c r="UPT1" s="330"/>
      <c r="UPU1" s="330"/>
      <c r="UPV1" s="330"/>
      <c r="UPW1" s="330"/>
      <c r="UPX1" s="330"/>
      <c r="UPY1" s="330"/>
      <c r="UPZ1" s="330"/>
      <c r="UQA1" s="330"/>
      <c r="UQB1" s="330"/>
      <c r="UQC1" s="329"/>
      <c r="UQD1" s="330"/>
      <c r="UQE1" s="330"/>
      <c r="UQF1" s="330"/>
      <c r="UQG1" s="330"/>
      <c r="UQH1" s="330"/>
      <c r="UQI1" s="330"/>
      <c r="UQJ1" s="330"/>
      <c r="UQK1" s="330"/>
      <c r="UQL1" s="330"/>
      <c r="UQM1" s="330"/>
      <c r="UQN1" s="330"/>
      <c r="UQO1" s="330"/>
      <c r="UQP1" s="330"/>
      <c r="UQQ1" s="330"/>
      <c r="UQR1" s="330"/>
      <c r="UQS1" s="329"/>
      <c r="UQT1" s="330"/>
      <c r="UQU1" s="330"/>
      <c r="UQV1" s="330"/>
      <c r="UQW1" s="330"/>
      <c r="UQX1" s="330"/>
      <c r="UQY1" s="330"/>
      <c r="UQZ1" s="330"/>
      <c r="URA1" s="330"/>
      <c r="URB1" s="330"/>
      <c r="URC1" s="330"/>
      <c r="URD1" s="330"/>
      <c r="URE1" s="330"/>
      <c r="URF1" s="330"/>
      <c r="URG1" s="330"/>
      <c r="URH1" s="330"/>
      <c r="URI1" s="329"/>
      <c r="URJ1" s="330"/>
      <c r="URK1" s="330"/>
      <c r="URL1" s="330"/>
      <c r="URM1" s="330"/>
      <c r="URN1" s="330"/>
      <c r="URO1" s="330"/>
      <c r="URP1" s="330"/>
      <c r="URQ1" s="330"/>
      <c r="URR1" s="330"/>
      <c r="URS1" s="330"/>
      <c r="URT1" s="330"/>
      <c r="URU1" s="330"/>
      <c r="URV1" s="330"/>
      <c r="URW1" s="330"/>
      <c r="URX1" s="330"/>
      <c r="URY1" s="329"/>
      <c r="URZ1" s="330"/>
      <c r="USA1" s="330"/>
      <c r="USB1" s="330"/>
      <c r="USC1" s="330"/>
      <c r="USD1" s="330"/>
      <c r="USE1" s="330"/>
      <c r="USF1" s="330"/>
      <c r="USG1" s="330"/>
      <c r="USH1" s="330"/>
      <c r="USI1" s="330"/>
      <c r="USJ1" s="330"/>
      <c r="USK1" s="330"/>
      <c r="USL1" s="330"/>
      <c r="USM1" s="330"/>
      <c r="USN1" s="330"/>
      <c r="USO1" s="329"/>
      <c r="USP1" s="330"/>
      <c r="USQ1" s="330"/>
      <c r="USR1" s="330"/>
      <c r="USS1" s="330"/>
      <c r="UST1" s="330"/>
      <c r="USU1" s="330"/>
      <c r="USV1" s="330"/>
      <c r="USW1" s="330"/>
      <c r="USX1" s="330"/>
      <c r="USY1" s="330"/>
      <c r="USZ1" s="330"/>
      <c r="UTA1" s="330"/>
      <c r="UTB1" s="330"/>
      <c r="UTC1" s="330"/>
      <c r="UTD1" s="330"/>
      <c r="UTE1" s="329"/>
      <c r="UTF1" s="330"/>
      <c r="UTG1" s="330"/>
      <c r="UTH1" s="330"/>
      <c r="UTI1" s="330"/>
      <c r="UTJ1" s="330"/>
      <c r="UTK1" s="330"/>
      <c r="UTL1" s="330"/>
      <c r="UTM1" s="330"/>
      <c r="UTN1" s="330"/>
      <c r="UTO1" s="330"/>
      <c r="UTP1" s="330"/>
      <c r="UTQ1" s="330"/>
      <c r="UTR1" s="330"/>
      <c r="UTS1" s="330"/>
      <c r="UTT1" s="330"/>
      <c r="UTU1" s="329"/>
      <c r="UTV1" s="330"/>
      <c r="UTW1" s="330"/>
      <c r="UTX1" s="330"/>
      <c r="UTY1" s="330"/>
      <c r="UTZ1" s="330"/>
      <c r="UUA1" s="330"/>
      <c r="UUB1" s="330"/>
      <c r="UUC1" s="330"/>
      <c r="UUD1" s="330"/>
      <c r="UUE1" s="330"/>
      <c r="UUF1" s="330"/>
      <c r="UUG1" s="330"/>
      <c r="UUH1" s="330"/>
      <c r="UUI1" s="330"/>
      <c r="UUJ1" s="330"/>
      <c r="UUK1" s="329"/>
      <c r="UUL1" s="330"/>
      <c r="UUM1" s="330"/>
      <c r="UUN1" s="330"/>
      <c r="UUO1" s="330"/>
      <c r="UUP1" s="330"/>
      <c r="UUQ1" s="330"/>
      <c r="UUR1" s="330"/>
      <c r="UUS1" s="330"/>
      <c r="UUT1" s="330"/>
      <c r="UUU1" s="330"/>
      <c r="UUV1" s="330"/>
      <c r="UUW1" s="330"/>
      <c r="UUX1" s="330"/>
      <c r="UUY1" s="330"/>
      <c r="UUZ1" s="330"/>
      <c r="UVA1" s="329"/>
      <c r="UVB1" s="330"/>
      <c r="UVC1" s="330"/>
      <c r="UVD1" s="330"/>
      <c r="UVE1" s="330"/>
      <c r="UVF1" s="330"/>
      <c r="UVG1" s="330"/>
      <c r="UVH1" s="330"/>
      <c r="UVI1" s="330"/>
      <c r="UVJ1" s="330"/>
      <c r="UVK1" s="330"/>
      <c r="UVL1" s="330"/>
      <c r="UVM1" s="330"/>
      <c r="UVN1" s="330"/>
      <c r="UVO1" s="330"/>
      <c r="UVP1" s="330"/>
      <c r="UVQ1" s="329"/>
      <c r="UVR1" s="330"/>
      <c r="UVS1" s="330"/>
      <c r="UVT1" s="330"/>
      <c r="UVU1" s="330"/>
      <c r="UVV1" s="330"/>
      <c r="UVW1" s="330"/>
      <c r="UVX1" s="330"/>
      <c r="UVY1" s="330"/>
      <c r="UVZ1" s="330"/>
      <c r="UWA1" s="330"/>
      <c r="UWB1" s="330"/>
      <c r="UWC1" s="330"/>
      <c r="UWD1" s="330"/>
      <c r="UWE1" s="330"/>
      <c r="UWF1" s="330"/>
      <c r="UWG1" s="329"/>
      <c r="UWH1" s="330"/>
      <c r="UWI1" s="330"/>
      <c r="UWJ1" s="330"/>
      <c r="UWK1" s="330"/>
      <c r="UWL1" s="330"/>
      <c r="UWM1" s="330"/>
      <c r="UWN1" s="330"/>
      <c r="UWO1" s="330"/>
      <c r="UWP1" s="330"/>
      <c r="UWQ1" s="330"/>
      <c r="UWR1" s="330"/>
      <c r="UWS1" s="330"/>
      <c r="UWT1" s="330"/>
      <c r="UWU1" s="330"/>
      <c r="UWV1" s="330"/>
      <c r="UWW1" s="329"/>
      <c r="UWX1" s="330"/>
      <c r="UWY1" s="330"/>
      <c r="UWZ1" s="330"/>
      <c r="UXA1" s="330"/>
      <c r="UXB1" s="330"/>
      <c r="UXC1" s="330"/>
      <c r="UXD1" s="330"/>
      <c r="UXE1" s="330"/>
      <c r="UXF1" s="330"/>
      <c r="UXG1" s="330"/>
      <c r="UXH1" s="330"/>
      <c r="UXI1" s="330"/>
      <c r="UXJ1" s="330"/>
      <c r="UXK1" s="330"/>
      <c r="UXL1" s="330"/>
      <c r="UXM1" s="329"/>
      <c r="UXN1" s="330"/>
      <c r="UXO1" s="330"/>
      <c r="UXP1" s="330"/>
      <c r="UXQ1" s="330"/>
      <c r="UXR1" s="330"/>
      <c r="UXS1" s="330"/>
      <c r="UXT1" s="330"/>
      <c r="UXU1" s="330"/>
      <c r="UXV1" s="330"/>
      <c r="UXW1" s="330"/>
      <c r="UXX1" s="330"/>
      <c r="UXY1" s="330"/>
      <c r="UXZ1" s="330"/>
      <c r="UYA1" s="330"/>
      <c r="UYB1" s="330"/>
      <c r="UYC1" s="329"/>
      <c r="UYD1" s="330"/>
      <c r="UYE1" s="330"/>
      <c r="UYF1" s="330"/>
      <c r="UYG1" s="330"/>
      <c r="UYH1" s="330"/>
      <c r="UYI1" s="330"/>
      <c r="UYJ1" s="330"/>
      <c r="UYK1" s="330"/>
      <c r="UYL1" s="330"/>
      <c r="UYM1" s="330"/>
      <c r="UYN1" s="330"/>
      <c r="UYO1" s="330"/>
      <c r="UYP1" s="330"/>
      <c r="UYQ1" s="330"/>
      <c r="UYR1" s="330"/>
      <c r="UYS1" s="329"/>
      <c r="UYT1" s="330"/>
      <c r="UYU1" s="330"/>
      <c r="UYV1" s="330"/>
      <c r="UYW1" s="330"/>
      <c r="UYX1" s="330"/>
      <c r="UYY1" s="330"/>
      <c r="UYZ1" s="330"/>
      <c r="UZA1" s="330"/>
      <c r="UZB1" s="330"/>
      <c r="UZC1" s="330"/>
      <c r="UZD1" s="330"/>
      <c r="UZE1" s="330"/>
      <c r="UZF1" s="330"/>
      <c r="UZG1" s="330"/>
      <c r="UZH1" s="330"/>
      <c r="UZI1" s="329"/>
      <c r="UZJ1" s="330"/>
      <c r="UZK1" s="330"/>
      <c r="UZL1" s="330"/>
      <c r="UZM1" s="330"/>
      <c r="UZN1" s="330"/>
      <c r="UZO1" s="330"/>
      <c r="UZP1" s="330"/>
      <c r="UZQ1" s="330"/>
      <c r="UZR1" s="330"/>
      <c r="UZS1" s="330"/>
      <c r="UZT1" s="330"/>
      <c r="UZU1" s="330"/>
      <c r="UZV1" s="330"/>
      <c r="UZW1" s="330"/>
      <c r="UZX1" s="330"/>
      <c r="UZY1" s="329"/>
      <c r="UZZ1" s="330"/>
      <c r="VAA1" s="330"/>
      <c r="VAB1" s="330"/>
      <c r="VAC1" s="330"/>
      <c r="VAD1" s="330"/>
      <c r="VAE1" s="330"/>
      <c r="VAF1" s="330"/>
      <c r="VAG1" s="330"/>
      <c r="VAH1" s="330"/>
      <c r="VAI1" s="330"/>
      <c r="VAJ1" s="330"/>
      <c r="VAK1" s="330"/>
      <c r="VAL1" s="330"/>
      <c r="VAM1" s="330"/>
      <c r="VAN1" s="330"/>
      <c r="VAO1" s="329"/>
      <c r="VAP1" s="330"/>
      <c r="VAQ1" s="330"/>
      <c r="VAR1" s="330"/>
      <c r="VAS1" s="330"/>
      <c r="VAT1" s="330"/>
      <c r="VAU1" s="330"/>
      <c r="VAV1" s="330"/>
      <c r="VAW1" s="330"/>
      <c r="VAX1" s="330"/>
      <c r="VAY1" s="330"/>
      <c r="VAZ1" s="330"/>
      <c r="VBA1" s="330"/>
      <c r="VBB1" s="330"/>
      <c r="VBC1" s="330"/>
      <c r="VBD1" s="330"/>
      <c r="VBE1" s="329"/>
      <c r="VBF1" s="330"/>
      <c r="VBG1" s="330"/>
      <c r="VBH1" s="330"/>
      <c r="VBI1" s="330"/>
      <c r="VBJ1" s="330"/>
      <c r="VBK1" s="330"/>
      <c r="VBL1" s="330"/>
      <c r="VBM1" s="330"/>
      <c r="VBN1" s="330"/>
      <c r="VBO1" s="330"/>
      <c r="VBP1" s="330"/>
      <c r="VBQ1" s="330"/>
      <c r="VBR1" s="330"/>
      <c r="VBS1" s="330"/>
      <c r="VBT1" s="330"/>
      <c r="VBU1" s="329"/>
      <c r="VBV1" s="330"/>
      <c r="VBW1" s="330"/>
      <c r="VBX1" s="330"/>
      <c r="VBY1" s="330"/>
      <c r="VBZ1" s="330"/>
      <c r="VCA1" s="330"/>
      <c r="VCB1" s="330"/>
      <c r="VCC1" s="330"/>
      <c r="VCD1" s="330"/>
      <c r="VCE1" s="330"/>
      <c r="VCF1" s="330"/>
      <c r="VCG1" s="330"/>
      <c r="VCH1" s="330"/>
      <c r="VCI1" s="330"/>
      <c r="VCJ1" s="330"/>
      <c r="VCK1" s="329"/>
      <c r="VCL1" s="330"/>
      <c r="VCM1" s="330"/>
      <c r="VCN1" s="330"/>
      <c r="VCO1" s="330"/>
      <c r="VCP1" s="330"/>
      <c r="VCQ1" s="330"/>
      <c r="VCR1" s="330"/>
      <c r="VCS1" s="330"/>
      <c r="VCT1" s="330"/>
      <c r="VCU1" s="330"/>
      <c r="VCV1" s="330"/>
      <c r="VCW1" s="330"/>
      <c r="VCX1" s="330"/>
      <c r="VCY1" s="330"/>
      <c r="VCZ1" s="330"/>
      <c r="VDA1" s="329"/>
      <c r="VDB1" s="330"/>
      <c r="VDC1" s="330"/>
      <c r="VDD1" s="330"/>
      <c r="VDE1" s="330"/>
      <c r="VDF1" s="330"/>
      <c r="VDG1" s="330"/>
      <c r="VDH1" s="330"/>
      <c r="VDI1" s="330"/>
      <c r="VDJ1" s="330"/>
      <c r="VDK1" s="330"/>
      <c r="VDL1" s="330"/>
      <c r="VDM1" s="330"/>
      <c r="VDN1" s="330"/>
      <c r="VDO1" s="330"/>
      <c r="VDP1" s="330"/>
      <c r="VDQ1" s="329"/>
      <c r="VDR1" s="330"/>
      <c r="VDS1" s="330"/>
      <c r="VDT1" s="330"/>
      <c r="VDU1" s="330"/>
      <c r="VDV1" s="330"/>
      <c r="VDW1" s="330"/>
      <c r="VDX1" s="330"/>
      <c r="VDY1" s="330"/>
      <c r="VDZ1" s="330"/>
      <c r="VEA1" s="330"/>
      <c r="VEB1" s="330"/>
      <c r="VEC1" s="330"/>
      <c r="VED1" s="330"/>
      <c r="VEE1" s="330"/>
      <c r="VEF1" s="330"/>
      <c r="VEG1" s="329"/>
      <c r="VEH1" s="330"/>
      <c r="VEI1" s="330"/>
      <c r="VEJ1" s="330"/>
      <c r="VEK1" s="330"/>
      <c r="VEL1" s="330"/>
      <c r="VEM1" s="330"/>
      <c r="VEN1" s="330"/>
      <c r="VEO1" s="330"/>
      <c r="VEP1" s="330"/>
      <c r="VEQ1" s="330"/>
      <c r="VER1" s="330"/>
      <c r="VES1" s="330"/>
      <c r="VET1" s="330"/>
      <c r="VEU1" s="330"/>
      <c r="VEV1" s="330"/>
      <c r="VEW1" s="329"/>
      <c r="VEX1" s="330"/>
      <c r="VEY1" s="330"/>
      <c r="VEZ1" s="330"/>
      <c r="VFA1" s="330"/>
      <c r="VFB1" s="330"/>
      <c r="VFC1" s="330"/>
      <c r="VFD1" s="330"/>
      <c r="VFE1" s="330"/>
      <c r="VFF1" s="330"/>
      <c r="VFG1" s="330"/>
      <c r="VFH1" s="330"/>
      <c r="VFI1" s="330"/>
      <c r="VFJ1" s="330"/>
      <c r="VFK1" s="330"/>
      <c r="VFL1" s="330"/>
      <c r="VFM1" s="329"/>
      <c r="VFN1" s="330"/>
      <c r="VFO1" s="330"/>
      <c r="VFP1" s="330"/>
      <c r="VFQ1" s="330"/>
      <c r="VFR1" s="330"/>
      <c r="VFS1" s="330"/>
      <c r="VFT1" s="330"/>
      <c r="VFU1" s="330"/>
      <c r="VFV1" s="330"/>
      <c r="VFW1" s="330"/>
      <c r="VFX1" s="330"/>
      <c r="VFY1" s="330"/>
      <c r="VFZ1" s="330"/>
      <c r="VGA1" s="330"/>
      <c r="VGB1" s="330"/>
      <c r="VGC1" s="329"/>
      <c r="VGD1" s="330"/>
      <c r="VGE1" s="330"/>
      <c r="VGF1" s="330"/>
      <c r="VGG1" s="330"/>
      <c r="VGH1" s="330"/>
      <c r="VGI1" s="330"/>
      <c r="VGJ1" s="330"/>
      <c r="VGK1" s="330"/>
      <c r="VGL1" s="330"/>
      <c r="VGM1" s="330"/>
      <c r="VGN1" s="330"/>
      <c r="VGO1" s="330"/>
      <c r="VGP1" s="330"/>
      <c r="VGQ1" s="330"/>
      <c r="VGR1" s="330"/>
      <c r="VGS1" s="329"/>
      <c r="VGT1" s="330"/>
      <c r="VGU1" s="330"/>
      <c r="VGV1" s="330"/>
      <c r="VGW1" s="330"/>
      <c r="VGX1" s="330"/>
      <c r="VGY1" s="330"/>
      <c r="VGZ1" s="330"/>
      <c r="VHA1" s="330"/>
      <c r="VHB1" s="330"/>
      <c r="VHC1" s="330"/>
      <c r="VHD1" s="330"/>
      <c r="VHE1" s="330"/>
      <c r="VHF1" s="330"/>
      <c r="VHG1" s="330"/>
      <c r="VHH1" s="330"/>
      <c r="VHI1" s="329"/>
      <c r="VHJ1" s="330"/>
      <c r="VHK1" s="330"/>
      <c r="VHL1" s="330"/>
      <c r="VHM1" s="330"/>
      <c r="VHN1" s="330"/>
      <c r="VHO1" s="330"/>
      <c r="VHP1" s="330"/>
      <c r="VHQ1" s="330"/>
      <c r="VHR1" s="330"/>
      <c r="VHS1" s="330"/>
      <c r="VHT1" s="330"/>
      <c r="VHU1" s="330"/>
      <c r="VHV1" s="330"/>
      <c r="VHW1" s="330"/>
      <c r="VHX1" s="330"/>
      <c r="VHY1" s="329"/>
      <c r="VHZ1" s="330"/>
      <c r="VIA1" s="330"/>
      <c r="VIB1" s="330"/>
      <c r="VIC1" s="330"/>
      <c r="VID1" s="330"/>
      <c r="VIE1" s="330"/>
      <c r="VIF1" s="330"/>
      <c r="VIG1" s="330"/>
      <c r="VIH1" s="330"/>
      <c r="VII1" s="330"/>
      <c r="VIJ1" s="330"/>
      <c r="VIK1" s="330"/>
      <c r="VIL1" s="330"/>
      <c r="VIM1" s="330"/>
      <c r="VIN1" s="330"/>
      <c r="VIO1" s="329"/>
      <c r="VIP1" s="330"/>
      <c r="VIQ1" s="330"/>
      <c r="VIR1" s="330"/>
      <c r="VIS1" s="330"/>
      <c r="VIT1" s="330"/>
      <c r="VIU1" s="330"/>
      <c r="VIV1" s="330"/>
      <c r="VIW1" s="330"/>
      <c r="VIX1" s="330"/>
      <c r="VIY1" s="330"/>
      <c r="VIZ1" s="330"/>
      <c r="VJA1" s="330"/>
      <c r="VJB1" s="330"/>
      <c r="VJC1" s="330"/>
      <c r="VJD1" s="330"/>
      <c r="VJE1" s="329"/>
      <c r="VJF1" s="330"/>
      <c r="VJG1" s="330"/>
      <c r="VJH1" s="330"/>
      <c r="VJI1" s="330"/>
      <c r="VJJ1" s="330"/>
      <c r="VJK1" s="330"/>
      <c r="VJL1" s="330"/>
      <c r="VJM1" s="330"/>
      <c r="VJN1" s="330"/>
      <c r="VJO1" s="330"/>
      <c r="VJP1" s="330"/>
      <c r="VJQ1" s="330"/>
      <c r="VJR1" s="330"/>
      <c r="VJS1" s="330"/>
      <c r="VJT1" s="330"/>
      <c r="VJU1" s="329"/>
      <c r="VJV1" s="330"/>
      <c r="VJW1" s="330"/>
      <c r="VJX1" s="330"/>
      <c r="VJY1" s="330"/>
      <c r="VJZ1" s="330"/>
      <c r="VKA1" s="330"/>
      <c r="VKB1" s="330"/>
      <c r="VKC1" s="330"/>
      <c r="VKD1" s="330"/>
      <c r="VKE1" s="330"/>
      <c r="VKF1" s="330"/>
      <c r="VKG1" s="330"/>
      <c r="VKH1" s="330"/>
      <c r="VKI1" s="330"/>
      <c r="VKJ1" s="330"/>
      <c r="VKK1" s="329"/>
      <c r="VKL1" s="330"/>
      <c r="VKM1" s="330"/>
      <c r="VKN1" s="330"/>
      <c r="VKO1" s="330"/>
      <c r="VKP1" s="330"/>
      <c r="VKQ1" s="330"/>
      <c r="VKR1" s="330"/>
      <c r="VKS1" s="330"/>
      <c r="VKT1" s="330"/>
      <c r="VKU1" s="330"/>
      <c r="VKV1" s="330"/>
      <c r="VKW1" s="330"/>
      <c r="VKX1" s="330"/>
      <c r="VKY1" s="330"/>
      <c r="VKZ1" s="330"/>
      <c r="VLA1" s="329"/>
      <c r="VLB1" s="330"/>
      <c r="VLC1" s="330"/>
      <c r="VLD1" s="330"/>
      <c r="VLE1" s="330"/>
      <c r="VLF1" s="330"/>
      <c r="VLG1" s="330"/>
      <c r="VLH1" s="330"/>
      <c r="VLI1" s="330"/>
      <c r="VLJ1" s="330"/>
      <c r="VLK1" s="330"/>
      <c r="VLL1" s="330"/>
      <c r="VLM1" s="330"/>
      <c r="VLN1" s="330"/>
      <c r="VLO1" s="330"/>
      <c r="VLP1" s="330"/>
      <c r="VLQ1" s="329"/>
      <c r="VLR1" s="330"/>
      <c r="VLS1" s="330"/>
      <c r="VLT1" s="330"/>
      <c r="VLU1" s="330"/>
      <c r="VLV1" s="330"/>
      <c r="VLW1" s="330"/>
      <c r="VLX1" s="330"/>
      <c r="VLY1" s="330"/>
      <c r="VLZ1" s="330"/>
      <c r="VMA1" s="330"/>
      <c r="VMB1" s="330"/>
      <c r="VMC1" s="330"/>
      <c r="VMD1" s="330"/>
      <c r="VME1" s="330"/>
      <c r="VMF1" s="330"/>
      <c r="VMG1" s="329"/>
      <c r="VMH1" s="330"/>
      <c r="VMI1" s="330"/>
      <c r="VMJ1" s="330"/>
      <c r="VMK1" s="330"/>
      <c r="VML1" s="330"/>
      <c r="VMM1" s="330"/>
      <c r="VMN1" s="330"/>
      <c r="VMO1" s="330"/>
      <c r="VMP1" s="330"/>
      <c r="VMQ1" s="330"/>
      <c r="VMR1" s="330"/>
      <c r="VMS1" s="330"/>
      <c r="VMT1" s="330"/>
      <c r="VMU1" s="330"/>
      <c r="VMV1" s="330"/>
      <c r="VMW1" s="329"/>
      <c r="VMX1" s="330"/>
      <c r="VMY1" s="330"/>
      <c r="VMZ1" s="330"/>
      <c r="VNA1" s="330"/>
      <c r="VNB1" s="330"/>
      <c r="VNC1" s="330"/>
      <c r="VND1" s="330"/>
      <c r="VNE1" s="330"/>
      <c r="VNF1" s="330"/>
      <c r="VNG1" s="330"/>
      <c r="VNH1" s="330"/>
      <c r="VNI1" s="330"/>
      <c r="VNJ1" s="330"/>
      <c r="VNK1" s="330"/>
      <c r="VNL1" s="330"/>
      <c r="VNM1" s="329"/>
      <c r="VNN1" s="330"/>
      <c r="VNO1" s="330"/>
      <c r="VNP1" s="330"/>
      <c r="VNQ1" s="330"/>
      <c r="VNR1" s="330"/>
      <c r="VNS1" s="330"/>
      <c r="VNT1" s="330"/>
      <c r="VNU1" s="330"/>
      <c r="VNV1" s="330"/>
      <c r="VNW1" s="330"/>
      <c r="VNX1" s="330"/>
      <c r="VNY1" s="330"/>
      <c r="VNZ1" s="330"/>
      <c r="VOA1" s="330"/>
      <c r="VOB1" s="330"/>
      <c r="VOC1" s="329"/>
      <c r="VOD1" s="330"/>
      <c r="VOE1" s="330"/>
      <c r="VOF1" s="330"/>
      <c r="VOG1" s="330"/>
      <c r="VOH1" s="330"/>
      <c r="VOI1" s="330"/>
      <c r="VOJ1" s="330"/>
      <c r="VOK1" s="330"/>
      <c r="VOL1" s="330"/>
      <c r="VOM1" s="330"/>
      <c r="VON1" s="330"/>
      <c r="VOO1" s="330"/>
      <c r="VOP1" s="330"/>
      <c r="VOQ1" s="330"/>
      <c r="VOR1" s="330"/>
      <c r="VOS1" s="329"/>
      <c r="VOT1" s="330"/>
      <c r="VOU1" s="330"/>
      <c r="VOV1" s="330"/>
      <c r="VOW1" s="330"/>
      <c r="VOX1" s="330"/>
      <c r="VOY1" s="330"/>
      <c r="VOZ1" s="330"/>
      <c r="VPA1" s="330"/>
      <c r="VPB1" s="330"/>
      <c r="VPC1" s="330"/>
      <c r="VPD1" s="330"/>
      <c r="VPE1" s="330"/>
      <c r="VPF1" s="330"/>
      <c r="VPG1" s="330"/>
      <c r="VPH1" s="330"/>
      <c r="VPI1" s="329"/>
      <c r="VPJ1" s="330"/>
      <c r="VPK1" s="330"/>
      <c r="VPL1" s="330"/>
      <c r="VPM1" s="330"/>
      <c r="VPN1" s="330"/>
      <c r="VPO1" s="330"/>
      <c r="VPP1" s="330"/>
      <c r="VPQ1" s="330"/>
      <c r="VPR1" s="330"/>
      <c r="VPS1" s="330"/>
      <c r="VPT1" s="330"/>
      <c r="VPU1" s="330"/>
      <c r="VPV1" s="330"/>
      <c r="VPW1" s="330"/>
      <c r="VPX1" s="330"/>
      <c r="VPY1" s="329"/>
      <c r="VPZ1" s="330"/>
      <c r="VQA1" s="330"/>
      <c r="VQB1" s="330"/>
      <c r="VQC1" s="330"/>
      <c r="VQD1" s="330"/>
      <c r="VQE1" s="330"/>
      <c r="VQF1" s="330"/>
      <c r="VQG1" s="330"/>
      <c r="VQH1" s="330"/>
      <c r="VQI1" s="330"/>
      <c r="VQJ1" s="330"/>
      <c r="VQK1" s="330"/>
      <c r="VQL1" s="330"/>
      <c r="VQM1" s="330"/>
      <c r="VQN1" s="330"/>
      <c r="VQO1" s="329"/>
      <c r="VQP1" s="330"/>
      <c r="VQQ1" s="330"/>
      <c r="VQR1" s="330"/>
      <c r="VQS1" s="330"/>
      <c r="VQT1" s="330"/>
      <c r="VQU1" s="330"/>
      <c r="VQV1" s="330"/>
      <c r="VQW1" s="330"/>
      <c r="VQX1" s="330"/>
      <c r="VQY1" s="330"/>
      <c r="VQZ1" s="330"/>
      <c r="VRA1" s="330"/>
      <c r="VRB1" s="330"/>
      <c r="VRC1" s="330"/>
      <c r="VRD1" s="330"/>
      <c r="VRE1" s="329"/>
      <c r="VRF1" s="330"/>
      <c r="VRG1" s="330"/>
      <c r="VRH1" s="330"/>
      <c r="VRI1" s="330"/>
      <c r="VRJ1" s="330"/>
      <c r="VRK1" s="330"/>
      <c r="VRL1" s="330"/>
      <c r="VRM1" s="330"/>
      <c r="VRN1" s="330"/>
      <c r="VRO1" s="330"/>
      <c r="VRP1" s="330"/>
      <c r="VRQ1" s="330"/>
      <c r="VRR1" s="330"/>
      <c r="VRS1" s="330"/>
      <c r="VRT1" s="330"/>
      <c r="VRU1" s="329"/>
      <c r="VRV1" s="330"/>
      <c r="VRW1" s="330"/>
      <c r="VRX1" s="330"/>
      <c r="VRY1" s="330"/>
      <c r="VRZ1" s="330"/>
      <c r="VSA1" s="330"/>
      <c r="VSB1" s="330"/>
      <c r="VSC1" s="330"/>
      <c r="VSD1" s="330"/>
      <c r="VSE1" s="330"/>
      <c r="VSF1" s="330"/>
      <c r="VSG1" s="330"/>
      <c r="VSH1" s="330"/>
      <c r="VSI1" s="330"/>
      <c r="VSJ1" s="330"/>
      <c r="VSK1" s="329"/>
      <c r="VSL1" s="330"/>
      <c r="VSM1" s="330"/>
      <c r="VSN1" s="330"/>
      <c r="VSO1" s="330"/>
      <c r="VSP1" s="330"/>
      <c r="VSQ1" s="330"/>
      <c r="VSR1" s="330"/>
      <c r="VSS1" s="330"/>
      <c r="VST1" s="330"/>
      <c r="VSU1" s="330"/>
      <c r="VSV1" s="330"/>
      <c r="VSW1" s="330"/>
      <c r="VSX1" s="330"/>
      <c r="VSY1" s="330"/>
      <c r="VSZ1" s="330"/>
      <c r="VTA1" s="329"/>
      <c r="VTB1" s="330"/>
      <c r="VTC1" s="330"/>
      <c r="VTD1" s="330"/>
      <c r="VTE1" s="330"/>
      <c r="VTF1" s="330"/>
      <c r="VTG1" s="330"/>
      <c r="VTH1" s="330"/>
      <c r="VTI1" s="330"/>
      <c r="VTJ1" s="330"/>
      <c r="VTK1" s="330"/>
      <c r="VTL1" s="330"/>
      <c r="VTM1" s="330"/>
      <c r="VTN1" s="330"/>
      <c r="VTO1" s="330"/>
      <c r="VTP1" s="330"/>
      <c r="VTQ1" s="329"/>
      <c r="VTR1" s="330"/>
      <c r="VTS1" s="330"/>
      <c r="VTT1" s="330"/>
      <c r="VTU1" s="330"/>
      <c r="VTV1" s="330"/>
      <c r="VTW1" s="330"/>
      <c r="VTX1" s="330"/>
      <c r="VTY1" s="330"/>
      <c r="VTZ1" s="330"/>
      <c r="VUA1" s="330"/>
      <c r="VUB1" s="330"/>
      <c r="VUC1" s="330"/>
      <c r="VUD1" s="330"/>
      <c r="VUE1" s="330"/>
      <c r="VUF1" s="330"/>
      <c r="VUG1" s="329"/>
      <c r="VUH1" s="330"/>
      <c r="VUI1" s="330"/>
      <c r="VUJ1" s="330"/>
      <c r="VUK1" s="330"/>
      <c r="VUL1" s="330"/>
      <c r="VUM1" s="330"/>
      <c r="VUN1" s="330"/>
      <c r="VUO1" s="330"/>
      <c r="VUP1" s="330"/>
      <c r="VUQ1" s="330"/>
      <c r="VUR1" s="330"/>
      <c r="VUS1" s="330"/>
      <c r="VUT1" s="330"/>
      <c r="VUU1" s="330"/>
      <c r="VUV1" s="330"/>
      <c r="VUW1" s="329"/>
      <c r="VUX1" s="330"/>
      <c r="VUY1" s="330"/>
      <c r="VUZ1" s="330"/>
      <c r="VVA1" s="330"/>
      <c r="VVB1" s="330"/>
      <c r="VVC1" s="330"/>
      <c r="VVD1" s="330"/>
      <c r="VVE1" s="330"/>
      <c r="VVF1" s="330"/>
      <c r="VVG1" s="330"/>
      <c r="VVH1" s="330"/>
      <c r="VVI1" s="330"/>
      <c r="VVJ1" s="330"/>
      <c r="VVK1" s="330"/>
      <c r="VVL1" s="330"/>
      <c r="VVM1" s="329"/>
      <c r="VVN1" s="330"/>
      <c r="VVO1" s="330"/>
      <c r="VVP1" s="330"/>
      <c r="VVQ1" s="330"/>
      <c r="VVR1" s="330"/>
      <c r="VVS1" s="330"/>
      <c r="VVT1" s="330"/>
      <c r="VVU1" s="330"/>
      <c r="VVV1" s="330"/>
      <c r="VVW1" s="330"/>
      <c r="VVX1" s="330"/>
      <c r="VVY1" s="330"/>
      <c r="VVZ1" s="330"/>
      <c r="VWA1" s="330"/>
      <c r="VWB1" s="330"/>
      <c r="VWC1" s="329"/>
      <c r="VWD1" s="330"/>
      <c r="VWE1" s="330"/>
      <c r="VWF1" s="330"/>
      <c r="VWG1" s="330"/>
      <c r="VWH1" s="330"/>
      <c r="VWI1" s="330"/>
      <c r="VWJ1" s="330"/>
      <c r="VWK1" s="330"/>
      <c r="VWL1" s="330"/>
      <c r="VWM1" s="330"/>
      <c r="VWN1" s="330"/>
      <c r="VWO1" s="330"/>
      <c r="VWP1" s="330"/>
      <c r="VWQ1" s="330"/>
      <c r="VWR1" s="330"/>
      <c r="VWS1" s="329"/>
      <c r="VWT1" s="330"/>
      <c r="VWU1" s="330"/>
      <c r="VWV1" s="330"/>
      <c r="VWW1" s="330"/>
      <c r="VWX1" s="330"/>
      <c r="VWY1" s="330"/>
      <c r="VWZ1" s="330"/>
      <c r="VXA1" s="330"/>
      <c r="VXB1" s="330"/>
      <c r="VXC1" s="330"/>
      <c r="VXD1" s="330"/>
      <c r="VXE1" s="330"/>
      <c r="VXF1" s="330"/>
      <c r="VXG1" s="330"/>
      <c r="VXH1" s="330"/>
      <c r="VXI1" s="329"/>
      <c r="VXJ1" s="330"/>
      <c r="VXK1" s="330"/>
      <c r="VXL1" s="330"/>
      <c r="VXM1" s="330"/>
      <c r="VXN1" s="330"/>
      <c r="VXO1" s="330"/>
      <c r="VXP1" s="330"/>
      <c r="VXQ1" s="330"/>
      <c r="VXR1" s="330"/>
      <c r="VXS1" s="330"/>
      <c r="VXT1" s="330"/>
      <c r="VXU1" s="330"/>
      <c r="VXV1" s="330"/>
      <c r="VXW1" s="330"/>
      <c r="VXX1" s="330"/>
      <c r="VXY1" s="329"/>
      <c r="VXZ1" s="330"/>
      <c r="VYA1" s="330"/>
      <c r="VYB1" s="330"/>
      <c r="VYC1" s="330"/>
      <c r="VYD1" s="330"/>
      <c r="VYE1" s="330"/>
      <c r="VYF1" s="330"/>
      <c r="VYG1" s="330"/>
      <c r="VYH1" s="330"/>
      <c r="VYI1" s="330"/>
      <c r="VYJ1" s="330"/>
      <c r="VYK1" s="330"/>
      <c r="VYL1" s="330"/>
      <c r="VYM1" s="330"/>
      <c r="VYN1" s="330"/>
      <c r="VYO1" s="329"/>
      <c r="VYP1" s="330"/>
      <c r="VYQ1" s="330"/>
      <c r="VYR1" s="330"/>
      <c r="VYS1" s="330"/>
      <c r="VYT1" s="330"/>
      <c r="VYU1" s="330"/>
      <c r="VYV1" s="330"/>
      <c r="VYW1" s="330"/>
      <c r="VYX1" s="330"/>
      <c r="VYY1" s="330"/>
      <c r="VYZ1" s="330"/>
      <c r="VZA1" s="330"/>
      <c r="VZB1" s="330"/>
      <c r="VZC1" s="330"/>
      <c r="VZD1" s="330"/>
      <c r="VZE1" s="329"/>
      <c r="VZF1" s="330"/>
      <c r="VZG1" s="330"/>
      <c r="VZH1" s="330"/>
      <c r="VZI1" s="330"/>
      <c r="VZJ1" s="330"/>
      <c r="VZK1" s="330"/>
      <c r="VZL1" s="330"/>
      <c r="VZM1" s="330"/>
      <c r="VZN1" s="330"/>
      <c r="VZO1" s="330"/>
      <c r="VZP1" s="330"/>
      <c r="VZQ1" s="330"/>
      <c r="VZR1" s="330"/>
      <c r="VZS1" s="330"/>
      <c r="VZT1" s="330"/>
      <c r="VZU1" s="329"/>
      <c r="VZV1" s="330"/>
      <c r="VZW1" s="330"/>
      <c r="VZX1" s="330"/>
      <c r="VZY1" s="330"/>
      <c r="VZZ1" s="330"/>
      <c r="WAA1" s="330"/>
      <c r="WAB1" s="330"/>
      <c r="WAC1" s="330"/>
      <c r="WAD1" s="330"/>
      <c r="WAE1" s="330"/>
      <c r="WAF1" s="330"/>
      <c r="WAG1" s="330"/>
      <c r="WAH1" s="330"/>
      <c r="WAI1" s="330"/>
      <c r="WAJ1" s="330"/>
      <c r="WAK1" s="329"/>
      <c r="WAL1" s="330"/>
      <c r="WAM1" s="330"/>
      <c r="WAN1" s="330"/>
      <c r="WAO1" s="330"/>
      <c r="WAP1" s="330"/>
      <c r="WAQ1" s="330"/>
      <c r="WAR1" s="330"/>
      <c r="WAS1" s="330"/>
      <c r="WAT1" s="330"/>
      <c r="WAU1" s="330"/>
      <c r="WAV1" s="330"/>
      <c r="WAW1" s="330"/>
      <c r="WAX1" s="330"/>
      <c r="WAY1" s="330"/>
      <c r="WAZ1" s="330"/>
      <c r="WBA1" s="329"/>
      <c r="WBB1" s="330"/>
      <c r="WBC1" s="330"/>
      <c r="WBD1" s="330"/>
      <c r="WBE1" s="330"/>
      <c r="WBF1" s="330"/>
      <c r="WBG1" s="330"/>
      <c r="WBH1" s="330"/>
      <c r="WBI1" s="330"/>
      <c r="WBJ1" s="330"/>
      <c r="WBK1" s="330"/>
      <c r="WBL1" s="330"/>
      <c r="WBM1" s="330"/>
      <c r="WBN1" s="330"/>
      <c r="WBO1" s="330"/>
      <c r="WBP1" s="330"/>
      <c r="WBQ1" s="329"/>
      <c r="WBR1" s="330"/>
      <c r="WBS1" s="330"/>
      <c r="WBT1" s="330"/>
      <c r="WBU1" s="330"/>
      <c r="WBV1" s="330"/>
      <c r="WBW1" s="330"/>
      <c r="WBX1" s="330"/>
      <c r="WBY1" s="330"/>
      <c r="WBZ1" s="330"/>
      <c r="WCA1" s="330"/>
      <c r="WCB1" s="330"/>
      <c r="WCC1" s="330"/>
      <c r="WCD1" s="330"/>
      <c r="WCE1" s="330"/>
      <c r="WCF1" s="330"/>
      <c r="WCG1" s="329"/>
      <c r="WCH1" s="330"/>
      <c r="WCI1" s="330"/>
      <c r="WCJ1" s="330"/>
      <c r="WCK1" s="330"/>
      <c r="WCL1" s="330"/>
      <c r="WCM1" s="330"/>
      <c r="WCN1" s="330"/>
      <c r="WCO1" s="330"/>
      <c r="WCP1" s="330"/>
      <c r="WCQ1" s="330"/>
      <c r="WCR1" s="330"/>
      <c r="WCS1" s="330"/>
      <c r="WCT1" s="330"/>
      <c r="WCU1" s="330"/>
      <c r="WCV1" s="330"/>
      <c r="WCW1" s="329"/>
      <c r="WCX1" s="330"/>
      <c r="WCY1" s="330"/>
      <c r="WCZ1" s="330"/>
      <c r="WDA1" s="330"/>
      <c r="WDB1" s="330"/>
      <c r="WDC1" s="330"/>
      <c r="WDD1" s="330"/>
      <c r="WDE1" s="330"/>
      <c r="WDF1" s="330"/>
      <c r="WDG1" s="330"/>
      <c r="WDH1" s="330"/>
      <c r="WDI1" s="330"/>
      <c r="WDJ1" s="330"/>
      <c r="WDK1" s="330"/>
      <c r="WDL1" s="330"/>
      <c r="WDM1" s="329"/>
      <c r="WDN1" s="330"/>
      <c r="WDO1" s="330"/>
      <c r="WDP1" s="330"/>
      <c r="WDQ1" s="330"/>
      <c r="WDR1" s="330"/>
      <c r="WDS1" s="330"/>
      <c r="WDT1" s="330"/>
      <c r="WDU1" s="330"/>
      <c r="WDV1" s="330"/>
      <c r="WDW1" s="330"/>
      <c r="WDX1" s="330"/>
      <c r="WDY1" s="330"/>
      <c r="WDZ1" s="330"/>
      <c r="WEA1" s="330"/>
      <c r="WEB1" s="330"/>
      <c r="WEC1" s="329"/>
      <c r="WED1" s="330"/>
      <c r="WEE1" s="330"/>
      <c r="WEF1" s="330"/>
      <c r="WEG1" s="330"/>
      <c r="WEH1" s="330"/>
      <c r="WEI1" s="330"/>
      <c r="WEJ1" s="330"/>
      <c r="WEK1" s="330"/>
      <c r="WEL1" s="330"/>
      <c r="WEM1" s="330"/>
      <c r="WEN1" s="330"/>
      <c r="WEO1" s="330"/>
      <c r="WEP1" s="330"/>
      <c r="WEQ1" s="330"/>
      <c r="WER1" s="330"/>
      <c r="WES1" s="329"/>
      <c r="WET1" s="330"/>
      <c r="WEU1" s="330"/>
      <c r="WEV1" s="330"/>
      <c r="WEW1" s="330"/>
      <c r="WEX1" s="330"/>
      <c r="WEY1" s="330"/>
      <c r="WEZ1" s="330"/>
      <c r="WFA1" s="330"/>
      <c r="WFB1" s="330"/>
      <c r="WFC1" s="330"/>
      <c r="WFD1" s="330"/>
      <c r="WFE1" s="330"/>
      <c r="WFF1" s="330"/>
      <c r="WFG1" s="330"/>
      <c r="WFH1" s="330"/>
      <c r="WFI1" s="329"/>
      <c r="WFJ1" s="330"/>
      <c r="WFK1" s="330"/>
      <c r="WFL1" s="330"/>
      <c r="WFM1" s="330"/>
      <c r="WFN1" s="330"/>
      <c r="WFO1" s="330"/>
      <c r="WFP1" s="330"/>
      <c r="WFQ1" s="330"/>
      <c r="WFR1" s="330"/>
      <c r="WFS1" s="330"/>
      <c r="WFT1" s="330"/>
      <c r="WFU1" s="330"/>
      <c r="WFV1" s="330"/>
      <c r="WFW1" s="330"/>
      <c r="WFX1" s="330"/>
      <c r="WFY1" s="329"/>
      <c r="WFZ1" s="330"/>
      <c r="WGA1" s="330"/>
      <c r="WGB1" s="330"/>
      <c r="WGC1" s="330"/>
      <c r="WGD1" s="330"/>
      <c r="WGE1" s="330"/>
      <c r="WGF1" s="330"/>
      <c r="WGG1" s="330"/>
      <c r="WGH1" s="330"/>
      <c r="WGI1" s="330"/>
      <c r="WGJ1" s="330"/>
      <c r="WGK1" s="330"/>
      <c r="WGL1" s="330"/>
      <c r="WGM1" s="330"/>
      <c r="WGN1" s="330"/>
      <c r="WGO1" s="329"/>
      <c r="WGP1" s="330"/>
      <c r="WGQ1" s="330"/>
      <c r="WGR1" s="330"/>
      <c r="WGS1" s="330"/>
      <c r="WGT1" s="330"/>
      <c r="WGU1" s="330"/>
      <c r="WGV1" s="330"/>
      <c r="WGW1" s="330"/>
      <c r="WGX1" s="330"/>
      <c r="WGY1" s="330"/>
      <c r="WGZ1" s="330"/>
      <c r="WHA1" s="330"/>
      <c r="WHB1" s="330"/>
      <c r="WHC1" s="330"/>
      <c r="WHD1" s="330"/>
      <c r="WHE1" s="329"/>
      <c r="WHF1" s="330"/>
      <c r="WHG1" s="330"/>
      <c r="WHH1" s="330"/>
      <c r="WHI1" s="330"/>
      <c r="WHJ1" s="330"/>
      <c r="WHK1" s="330"/>
      <c r="WHL1" s="330"/>
      <c r="WHM1" s="330"/>
      <c r="WHN1" s="330"/>
      <c r="WHO1" s="330"/>
      <c r="WHP1" s="330"/>
      <c r="WHQ1" s="330"/>
      <c r="WHR1" s="330"/>
      <c r="WHS1" s="330"/>
      <c r="WHT1" s="330"/>
      <c r="WHU1" s="329"/>
      <c r="WHV1" s="330"/>
      <c r="WHW1" s="330"/>
      <c r="WHX1" s="330"/>
      <c r="WHY1" s="330"/>
      <c r="WHZ1" s="330"/>
      <c r="WIA1" s="330"/>
      <c r="WIB1" s="330"/>
      <c r="WIC1" s="330"/>
      <c r="WID1" s="330"/>
      <c r="WIE1" s="330"/>
      <c r="WIF1" s="330"/>
      <c r="WIG1" s="330"/>
      <c r="WIH1" s="330"/>
      <c r="WII1" s="330"/>
      <c r="WIJ1" s="330"/>
      <c r="WIK1" s="329"/>
      <c r="WIL1" s="330"/>
      <c r="WIM1" s="330"/>
      <c r="WIN1" s="330"/>
      <c r="WIO1" s="330"/>
      <c r="WIP1" s="330"/>
      <c r="WIQ1" s="330"/>
      <c r="WIR1" s="330"/>
      <c r="WIS1" s="330"/>
      <c r="WIT1" s="330"/>
      <c r="WIU1" s="330"/>
      <c r="WIV1" s="330"/>
      <c r="WIW1" s="330"/>
      <c r="WIX1" s="330"/>
      <c r="WIY1" s="330"/>
      <c r="WIZ1" s="330"/>
      <c r="WJA1" s="329"/>
      <c r="WJB1" s="330"/>
      <c r="WJC1" s="330"/>
      <c r="WJD1" s="330"/>
      <c r="WJE1" s="330"/>
      <c r="WJF1" s="330"/>
      <c r="WJG1" s="330"/>
      <c r="WJH1" s="330"/>
      <c r="WJI1" s="330"/>
      <c r="WJJ1" s="330"/>
      <c r="WJK1" s="330"/>
      <c r="WJL1" s="330"/>
      <c r="WJM1" s="330"/>
      <c r="WJN1" s="330"/>
      <c r="WJO1" s="330"/>
      <c r="WJP1" s="330"/>
      <c r="WJQ1" s="329"/>
      <c r="WJR1" s="330"/>
      <c r="WJS1" s="330"/>
      <c r="WJT1" s="330"/>
      <c r="WJU1" s="330"/>
      <c r="WJV1" s="330"/>
      <c r="WJW1" s="330"/>
      <c r="WJX1" s="330"/>
      <c r="WJY1" s="330"/>
      <c r="WJZ1" s="330"/>
      <c r="WKA1" s="330"/>
      <c r="WKB1" s="330"/>
      <c r="WKC1" s="330"/>
      <c r="WKD1" s="330"/>
      <c r="WKE1" s="330"/>
      <c r="WKF1" s="330"/>
      <c r="WKG1" s="329"/>
      <c r="WKH1" s="330"/>
      <c r="WKI1" s="330"/>
      <c r="WKJ1" s="330"/>
      <c r="WKK1" s="330"/>
      <c r="WKL1" s="330"/>
      <c r="WKM1" s="330"/>
      <c r="WKN1" s="330"/>
      <c r="WKO1" s="330"/>
      <c r="WKP1" s="330"/>
      <c r="WKQ1" s="330"/>
      <c r="WKR1" s="330"/>
      <c r="WKS1" s="330"/>
      <c r="WKT1" s="330"/>
      <c r="WKU1" s="330"/>
      <c r="WKV1" s="330"/>
      <c r="WKW1" s="329"/>
      <c r="WKX1" s="330"/>
      <c r="WKY1" s="330"/>
      <c r="WKZ1" s="330"/>
      <c r="WLA1" s="330"/>
      <c r="WLB1" s="330"/>
      <c r="WLC1" s="330"/>
      <c r="WLD1" s="330"/>
      <c r="WLE1" s="330"/>
      <c r="WLF1" s="330"/>
      <c r="WLG1" s="330"/>
      <c r="WLH1" s="330"/>
      <c r="WLI1" s="330"/>
      <c r="WLJ1" s="330"/>
      <c r="WLK1" s="330"/>
      <c r="WLL1" s="330"/>
      <c r="WLM1" s="329"/>
      <c r="WLN1" s="330"/>
      <c r="WLO1" s="330"/>
      <c r="WLP1" s="330"/>
      <c r="WLQ1" s="330"/>
      <c r="WLR1" s="330"/>
      <c r="WLS1" s="330"/>
      <c r="WLT1" s="330"/>
      <c r="WLU1" s="330"/>
      <c r="WLV1" s="330"/>
      <c r="WLW1" s="330"/>
      <c r="WLX1" s="330"/>
      <c r="WLY1" s="330"/>
      <c r="WLZ1" s="330"/>
      <c r="WMA1" s="330"/>
      <c r="WMB1" s="330"/>
      <c r="WMC1" s="329"/>
      <c r="WMD1" s="330"/>
      <c r="WME1" s="330"/>
      <c r="WMF1" s="330"/>
      <c r="WMG1" s="330"/>
      <c r="WMH1" s="330"/>
      <c r="WMI1" s="330"/>
      <c r="WMJ1" s="330"/>
      <c r="WMK1" s="330"/>
      <c r="WML1" s="330"/>
      <c r="WMM1" s="330"/>
      <c r="WMN1" s="330"/>
      <c r="WMO1" s="330"/>
      <c r="WMP1" s="330"/>
      <c r="WMQ1" s="330"/>
      <c r="WMR1" s="330"/>
      <c r="WMS1" s="329"/>
      <c r="WMT1" s="330"/>
      <c r="WMU1" s="330"/>
      <c r="WMV1" s="330"/>
      <c r="WMW1" s="330"/>
      <c r="WMX1" s="330"/>
      <c r="WMY1" s="330"/>
      <c r="WMZ1" s="330"/>
      <c r="WNA1" s="330"/>
      <c r="WNB1" s="330"/>
      <c r="WNC1" s="330"/>
      <c r="WND1" s="330"/>
      <c r="WNE1" s="330"/>
      <c r="WNF1" s="330"/>
      <c r="WNG1" s="330"/>
      <c r="WNH1" s="330"/>
      <c r="WNI1" s="329"/>
      <c r="WNJ1" s="330"/>
      <c r="WNK1" s="330"/>
      <c r="WNL1" s="330"/>
      <c r="WNM1" s="330"/>
      <c r="WNN1" s="330"/>
      <c r="WNO1" s="330"/>
      <c r="WNP1" s="330"/>
      <c r="WNQ1" s="330"/>
      <c r="WNR1" s="330"/>
      <c r="WNS1" s="330"/>
      <c r="WNT1" s="330"/>
      <c r="WNU1" s="330"/>
      <c r="WNV1" s="330"/>
      <c r="WNW1" s="330"/>
      <c r="WNX1" s="330"/>
      <c r="WNY1" s="329"/>
      <c r="WNZ1" s="330"/>
      <c r="WOA1" s="330"/>
      <c r="WOB1" s="330"/>
      <c r="WOC1" s="330"/>
      <c r="WOD1" s="330"/>
      <c r="WOE1" s="330"/>
      <c r="WOF1" s="330"/>
      <c r="WOG1" s="330"/>
      <c r="WOH1" s="330"/>
      <c r="WOI1" s="330"/>
      <c r="WOJ1" s="330"/>
      <c r="WOK1" s="330"/>
      <c r="WOL1" s="330"/>
      <c r="WOM1" s="330"/>
      <c r="WON1" s="330"/>
      <c r="WOO1" s="329"/>
      <c r="WOP1" s="330"/>
      <c r="WOQ1" s="330"/>
      <c r="WOR1" s="330"/>
      <c r="WOS1" s="330"/>
      <c r="WOT1" s="330"/>
      <c r="WOU1" s="330"/>
      <c r="WOV1" s="330"/>
      <c r="WOW1" s="330"/>
      <c r="WOX1" s="330"/>
      <c r="WOY1" s="330"/>
      <c r="WOZ1" s="330"/>
      <c r="WPA1" s="330"/>
      <c r="WPB1" s="330"/>
      <c r="WPC1" s="330"/>
      <c r="WPD1" s="330"/>
      <c r="WPE1" s="329"/>
      <c r="WPF1" s="330"/>
      <c r="WPG1" s="330"/>
      <c r="WPH1" s="330"/>
      <c r="WPI1" s="330"/>
      <c r="WPJ1" s="330"/>
      <c r="WPK1" s="330"/>
      <c r="WPL1" s="330"/>
      <c r="WPM1" s="330"/>
      <c r="WPN1" s="330"/>
      <c r="WPO1" s="330"/>
      <c r="WPP1" s="330"/>
      <c r="WPQ1" s="330"/>
      <c r="WPR1" s="330"/>
      <c r="WPS1" s="330"/>
      <c r="WPT1" s="330"/>
      <c r="WPU1" s="329"/>
      <c r="WPV1" s="330"/>
      <c r="WPW1" s="330"/>
      <c r="WPX1" s="330"/>
      <c r="WPY1" s="330"/>
      <c r="WPZ1" s="330"/>
      <c r="WQA1" s="330"/>
      <c r="WQB1" s="330"/>
      <c r="WQC1" s="330"/>
      <c r="WQD1" s="330"/>
      <c r="WQE1" s="330"/>
      <c r="WQF1" s="330"/>
      <c r="WQG1" s="330"/>
      <c r="WQH1" s="330"/>
      <c r="WQI1" s="330"/>
      <c r="WQJ1" s="330"/>
      <c r="WQK1" s="329"/>
      <c r="WQL1" s="330"/>
      <c r="WQM1" s="330"/>
      <c r="WQN1" s="330"/>
      <c r="WQO1" s="330"/>
      <c r="WQP1" s="330"/>
      <c r="WQQ1" s="330"/>
      <c r="WQR1" s="330"/>
      <c r="WQS1" s="330"/>
      <c r="WQT1" s="330"/>
      <c r="WQU1" s="330"/>
      <c r="WQV1" s="330"/>
      <c r="WQW1" s="330"/>
      <c r="WQX1" s="330"/>
      <c r="WQY1" s="330"/>
      <c r="WQZ1" s="330"/>
      <c r="WRA1" s="329"/>
      <c r="WRB1" s="330"/>
      <c r="WRC1" s="330"/>
      <c r="WRD1" s="330"/>
      <c r="WRE1" s="330"/>
      <c r="WRF1" s="330"/>
      <c r="WRG1" s="330"/>
      <c r="WRH1" s="330"/>
      <c r="WRI1" s="330"/>
      <c r="WRJ1" s="330"/>
      <c r="WRK1" s="330"/>
      <c r="WRL1" s="330"/>
      <c r="WRM1" s="330"/>
      <c r="WRN1" s="330"/>
      <c r="WRO1" s="330"/>
      <c r="WRP1" s="330"/>
      <c r="WRQ1" s="329"/>
      <c r="WRR1" s="330"/>
      <c r="WRS1" s="330"/>
      <c r="WRT1" s="330"/>
      <c r="WRU1" s="330"/>
      <c r="WRV1" s="330"/>
      <c r="WRW1" s="330"/>
      <c r="WRX1" s="330"/>
      <c r="WRY1" s="330"/>
      <c r="WRZ1" s="330"/>
      <c r="WSA1" s="330"/>
      <c r="WSB1" s="330"/>
      <c r="WSC1" s="330"/>
      <c r="WSD1" s="330"/>
      <c r="WSE1" s="330"/>
      <c r="WSF1" s="330"/>
      <c r="WSG1" s="329"/>
      <c r="WSH1" s="330"/>
      <c r="WSI1" s="330"/>
      <c r="WSJ1" s="330"/>
      <c r="WSK1" s="330"/>
      <c r="WSL1" s="330"/>
      <c r="WSM1" s="330"/>
      <c r="WSN1" s="330"/>
      <c r="WSO1" s="330"/>
      <c r="WSP1" s="330"/>
      <c r="WSQ1" s="330"/>
      <c r="WSR1" s="330"/>
      <c r="WSS1" s="330"/>
      <c r="WST1" s="330"/>
      <c r="WSU1" s="330"/>
      <c r="WSV1" s="330"/>
      <c r="WSW1" s="329"/>
      <c r="WSX1" s="330"/>
      <c r="WSY1" s="330"/>
      <c r="WSZ1" s="330"/>
      <c r="WTA1" s="330"/>
      <c r="WTB1" s="330"/>
      <c r="WTC1" s="330"/>
      <c r="WTD1" s="330"/>
      <c r="WTE1" s="330"/>
      <c r="WTF1" s="330"/>
      <c r="WTG1" s="330"/>
      <c r="WTH1" s="330"/>
      <c r="WTI1" s="330"/>
      <c r="WTJ1" s="330"/>
      <c r="WTK1" s="330"/>
      <c r="WTL1" s="330"/>
      <c r="WTM1" s="329"/>
      <c r="WTN1" s="330"/>
      <c r="WTO1" s="330"/>
      <c r="WTP1" s="330"/>
      <c r="WTQ1" s="330"/>
      <c r="WTR1" s="330"/>
      <c r="WTS1" s="330"/>
      <c r="WTT1" s="330"/>
      <c r="WTU1" s="330"/>
      <c r="WTV1" s="330"/>
      <c r="WTW1" s="330"/>
      <c r="WTX1" s="330"/>
      <c r="WTY1" s="330"/>
      <c r="WTZ1" s="330"/>
      <c r="WUA1" s="330"/>
      <c r="WUB1" s="330"/>
      <c r="WUC1" s="329"/>
      <c r="WUD1" s="330"/>
      <c r="WUE1" s="330"/>
      <c r="WUF1" s="330"/>
      <c r="WUG1" s="330"/>
      <c r="WUH1" s="330"/>
      <c r="WUI1" s="330"/>
      <c r="WUJ1" s="330"/>
      <c r="WUK1" s="330"/>
      <c r="WUL1" s="330"/>
      <c r="WUM1" s="330"/>
      <c r="WUN1" s="330"/>
      <c r="WUO1" s="330"/>
      <c r="WUP1" s="330"/>
      <c r="WUQ1" s="330"/>
      <c r="WUR1" s="330"/>
      <c r="WUS1" s="329"/>
      <c r="WUT1" s="330"/>
      <c r="WUU1" s="330"/>
      <c r="WUV1" s="330"/>
      <c r="WUW1" s="330"/>
      <c r="WUX1" s="330"/>
      <c r="WUY1" s="330"/>
      <c r="WUZ1" s="330"/>
      <c r="WVA1" s="330"/>
      <c r="WVB1" s="330"/>
      <c r="WVC1" s="330"/>
      <c r="WVD1" s="330"/>
      <c r="WVE1" s="330"/>
      <c r="WVF1" s="330"/>
      <c r="WVG1" s="330"/>
      <c r="WVH1" s="330"/>
      <c r="WVI1" s="329"/>
      <c r="WVJ1" s="330"/>
      <c r="WVK1" s="330"/>
      <c r="WVL1" s="330"/>
      <c r="WVM1" s="330"/>
      <c r="WVN1" s="330"/>
      <c r="WVO1" s="330"/>
      <c r="WVP1" s="330"/>
      <c r="WVQ1" s="330"/>
      <c r="WVR1" s="330"/>
      <c r="WVS1" s="330"/>
      <c r="WVT1" s="330"/>
      <c r="WVU1" s="330"/>
      <c r="WVV1" s="330"/>
      <c r="WVW1" s="330"/>
      <c r="WVX1" s="330"/>
      <c r="WVY1" s="329"/>
      <c r="WVZ1" s="330"/>
      <c r="WWA1" s="330"/>
      <c r="WWB1" s="330"/>
      <c r="WWC1" s="330"/>
      <c r="WWD1" s="330"/>
      <c r="WWE1" s="330"/>
      <c r="WWF1" s="330"/>
      <c r="WWG1" s="330"/>
      <c r="WWH1" s="330"/>
      <c r="WWI1" s="330"/>
      <c r="WWJ1" s="330"/>
      <c r="WWK1" s="330"/>
      <c r="WWL1" s="330"/>
      <c r="WWM1" s="330"/>
      <c r="WWN1" s="330"/>
      <c r="WWO1" s="329"/>
      <c r="WWP1" s="330"/>
      <c r="WWQ1" s="330"/>
      <c r="WWR1" s="330"/>
      <c r="WWS1" s="330"/>
      <c r="WWT1" s="330"/>
      <c r="WWU1" s="330"/>
      <c r="WWV1" s="330"/>
      <c r="WWW1" s="330"/>
      <c r="WWX1" s="330"/>
      <c r="WWY1" s="330"/>
      <c r="WWZ1" s="330"/>
      <c r="WXA1" s="330"/>
      <c r="WXB1" s="330"/>
      <c r="WXC1" s="330"/>
      <c r="WXD1" s="330"/>
      <c r="WXE1" s="329"/>
      <c r="WXF1" s="330"/>
      <c r="WXG1" s="330"/>
      <c r="WXH1" s="330"/>
      <c r="WXI1" s="330"/>
      <c r="WXJ1" s="330"/>
      <c r="WXK1" s="330"/>
      <c r="WXL1" s="330"/>
      <c r="WXM1" s="330"/>
      <c r="WXN1" s="330"/>
      <c r="WXO1" s="330"/>
      <c r="WXP1" s="330"/>
      <c r="WXQ1" s="330"/>
      <c r="WXR1" s="330"/>
      <c r="WXS1" s="330"/>
      <c r="WXT1" s="330"/>
      <c r="WXU1" s="329"/>
      <c r="WXV1" s="330"/>
      <c r="WXW1" s="330"/>
      <c r="WXX1" s="330"/>
      <c r="WXY1" s="330"/>
      <c r="WXZ1" s="330"/>
      <c r="WYA1" s="330"/>
      <c r="WYB1" s="330"/>
      <c r="WYC1" s="330"/>
      <c r="WYD1" s="330"/>
      <c r="WYE1" s="330"/>
      <c r="WYF1" s="330"/>
      <c r="WYG1" s="330"/>
      <c r="WYH1" s="330"/>
      <c r="WYI1" s="330"/>
      <c r="WYJ1" s="330"/>
      <c r="WYK1" s="329"/>
      <c r="WYL1" s="330"/>
      <c r="WYM1" s="330"/>
      <c r="WYN1" s="330"/>
      <c r="WYO1" s="330"/>
      <c r="WYP1" s="330"/>
      <c r="WYQ1" s="330"/>
      <c r="WYR1" s="330"/>
      <c r="WYS1" s="330"/>
      <c r="WYT1" s="330"/>
      <c r="WYU1" s="330"/>
      <c r="WYV1" s="330"/>
      <c r="WYW1" s="330"/>
      <c r="WYX1" s="330"/>
      <c r="WYY1" s="330"/>
      <c r="WYZ1" s="330"/>
      <c r="WZA1" s="329"/>
      <c r="WZB1" s="330"/>
      <c r="WZC1" s="330"/>
      <c r="WZD1" s="330"/>
      <c r="WZE1" s="330"/>
      <c r="WZF1" s="330"/>
      <c r="WZG1" s="330"/>
      <c r="WZH1" s="330"/>
      <c r="WZI1" s="330"/>
      <c r="WZJ1" s="330"/>
      <c r="WZK1" s="330"/>
      <c r="WZL1" s="330"/>
      <c r="WZM1" s="330"/>
      <c r="WZN1" s="330"/>
      <c r="WZO1" s="330"/>
      <c r="WZP1" s="330"/>
      <c r="WZQ1" s="329"/>
      <c r="WZR1" s="330"/>
      <c r="WZS1" s="330"/>
      <c r="WZT1" s="330"/>
      <c r="WZU1" s="330"/>
      <c r="WZV1" s="330"/>
      <c r="WZW1" s="330"/>
      <c r="WZX1" s="330"/>
      <c r="WZY1" s="330"/>
      <c r="WZZ1" s="330"/>
      <c r="XAA1" s="330"/>
      <c r="XAB1" s="330"/>
      <c r="XAC1" s="330"/>
      <c r="XAD1" s="330"/>
      <c r="XAE1" s="330"/>
      <c r="XAF1" s="330"/>
      <c r="XAG1" s="329"/>
      <c r="XAH1" s="330"/>
      <c r="XAI1" s="330"/>
      <c r="XAJ1" s="330"/>
      <c r="XAK1" s="330"/>
      <c r="XAL1" s="330"/>
      <c r="XAM1" s="330"/>
      <c r="XAN1" s="330"/>
      <c r="XAO1" s="330"/>
      <c r="XAP1" s="330"/>
      <c r="XAQ1" s="330"/>
      <c r="XAR1" s="330"/>
      <c r="XAS1" s="330"/>
      <c r="XAT1" s="330"/>
      <c r="XAU1" s="330"/>
      <c r="XAV1" s="330"/>
      <c r="XAW1" s="329"/>
      <c r="XAX1" s="330"/>
      <c r="XAY1" s="330"/>
      <c r="XAZ1" s="330"/>
      <c r="XBA1" s="330"/>
      <c r="XBB1" s="330"/>
      <c r="XBC1" s="330"/>
      <c r="XBD1" s="330"/>
      <c r="XBE1" s="330"/>
      <c r="XBF1" s="330"/>
      <c r="XBG1" s="330"/>
      <c r="XBH1" s="330"/>
      <c r="XBI1" s="330"/>
      <c r="XBJ1" s="330"/>
      <c r="XBK1" s="330"/>
      <c r="XBL1" s="330"/>
      <c r="XBM1" s="329"/>
      <c r="XBN1" s="330"/>
      <c r="XBO1" s="330"/>
      <c r="XBP1" s="330"/>
      <c r="XBQ1" s="330"/>
      <c r="XBR1" s="330"/>
      <c r="XBS1" s="330"/>
      <c r="XBT1" s="330"/>
      <c r="XBU1" s="330"/>
      <c r="XBV1" s="330"/>
      <c r="XBW1" s="330"/>
      <c r="XBX1" s="330"/>
      <c r="XBY1" s="330"/>
      <c r="XBZ1" s="330"/>
      <c r="XCA1" s="330"/>
      <c r="XCB1" s="330"/>
      <c r="XCC1" s="329"/>
      <c r="XCD1" s="330"/>
      <c r="XCE1" s="330"/>
      <c r="XCF1" s="330"/>
      <c r="XCG1" s="330"/>
      <c r="XCH1" s="330"/>
      <c r="XCI1" s="330"/>
      <c r="XCJ1" s="330"/>
      <c r="XCK1" s="330"/>
      <c r="XCL1" s="330"/>
      <c r="XCM1" s="330"/>
      <c r="XCN1" s="330"/>
      <c r="XCO1" s="330"/>
      <c r="XCP1" s="330"/>
      <c r="XCQ1" s="330"/>
      <c r="XCR1" s="330"/>
      <c r="XCS1" s="329"/>
      <c r="XCT1" s="330"/>
      <c r="XCU1" s="330"/>
      <c r="XCV1" s="330"/>
      <c r="XCW1" s="330"/>
      <c r="XCX1" s="330"/>
      <c r="XCY1" s="330"/>
      <c r="XCZ1" s="330"/>
      <c r="XDA1" s="330"/>
      <c r="XDB1" s="330"/>
      <c r="XDC1" s="330"/>
      <c r="XDD1" s="330"/>
      <c r="XDE1" s="330"/>
      <c r="XDF1" s="330"/>
      <c r="XDG1" s="330"/>
      <c r="XDH1" s="330"/>
      <c r="XDI1" s="329"/>
      <c r="XDJ1" s="330"/>
      <c r="XDK1" s="330"/>
      <c r="XDL1" s="330"/>
      <c r="XDM1" s="330"/>
      <c r="XDN1" s="330"/>
      <c r="XDO1" s="330"/>
      <c r="XDP1" s="330"/>
      <c r="XDQ1" s="330"/>
      <c r="XDR1" s="330"/>
      <c r="XDS1" s="330"/>
      <c r="XDT1" s="330"/>
      <c r="XDU1" s="330"/>
      <c r="XDV1" s="330"/>
      <c r="XDW1" s="330"/>
      <c r="XDX1" s="330"/>
      <c r="XDY1" s="329"/>
      <c r="XDZ1" s="330"/>
      <c r="XEA1" s="330"/>
      <c r="XEB1" s="330"/>
      <c r="XEC1" s="330"/>
      <c r="XED1" s="330"/>
      <c r="XEE1" s="330"/>
      <c r="XEF1" s="330"/>
      <c r="XEG1" s="330"/>
      <c r="XEH1" s="330"/>
      <c r="XEI1" s="330"/>
      <c r="XEJ1" s="330"/>
      <c r="XEK1" s="330"/>
      <c r="XEL1" s="330"/>
      <c r="XEM1" s="330"/>
      <c r="XEN1" s="330"/>
      <c r="XEO1" s="329"/>
      <c r="XEP1" s="330"/>
      <c r="XEQ1" s="330"/>
      <c r="XER1" s="330"/>
      <c r="XES1" s="330"/>
      <c r="XET1" s="330"/>
      <c r="XEU1" s="330"/>
      <c r="XEV1" s="330"/>
      <c r="XEW1" s="330"/>
      <c r="XEX1" s="330"/>
      <c r="XEY1" s="330"/>
      <c r="XEZ1" s="330"/>
      <c r="XFA1" s="330"/>
      <c r="XFB1" s="330"/>
      <c r="XFC1" s="330"/>
      <c r="XFD1" s="330"/>
    </row>
    <row r="2" spans="1:16384"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c r="Q2" s="329"/>
      <c r="R2" s="330"/>
      <c r="S2" s="330"/>
      <c r="T2" s="330"/>
      <c r="U2" s="330"/>
      <c r="V2" s="330"/>
      <c r="W2" s="330"/>
      <c r="X2" s="330"/>
      <c r="Y2" s="330"/>
      <c r="Z2" s="330"/>
      <c r="AA2" s="330"/>
      <c r="AB2" s="330"/>
      <c r="AC2" s="330"/>
      <c r="AD2" s="330"/>
      <c r="AE2" s="330"/>
      <c r="AF2" s="330"/>
      <c r="AG2" s="329"/>
      <c r="AH2" s="330"/>
      <c r="AI2" s="330"/>
      <c r="AJ2" s="330"/>
      <c r="AK2" s="330"/>
      <c r="AL2" s="330"/>
      <c r="AM2" s="330"/>
      <c r="AN2" s="330"/>
      <c r="AO2" s="330"/>
      <c r="AP2" s="330"/>
      <c r="AQ2" s="330"/>
      <c r="AR2" s="330"/>
      <c r="AS2" s="330"/>
      <c r="AT2" s="330"/>
      <c r="AU2" s="330"/>
      <c r="AV2" s="330"/>
      <c r="AW2" s="329"/>
      <c r="AX2" s="330"/>
      <c r="AY2" s="330"/>
      <c r="AZ2" s="330"/>
      <c r="BA2" s="330"/>
      <c r="BB2" s="330"/>
      <c r="BC2" s="330"/>
      <c r="BD2" s="330"/>
      <c r="BE2" s="330"/>
      <c r="BF2" s="330"/>
      <c r="BG2" s="330"/>
      <c r="BH2" s="330"/>
      <c r="BI2" s="330"/>
      <c r="BJ2" s="330"/>
      <c r="BK2" s="330"/>
      <c r="BL2" s="330"/>
      <c r="BM2" s="329"/>
      <c r="BN2" s="330"/>
      <c r="BO2" s="330"/>
      <c r="BP2" s="330"/>
      <c r="BQ2" s="330"/>
      <c r="BR2" s="330"/>
      <c r="BS2" s="330"/>
      <c r="BT2" s="330"/>
      <c r="BU2" s="330"/>
      <c r="BV2" s="330"/>
      <c r="BW2" s="330"/>
      <c r="BX2" s="330"/>
      <c r="BY2" s="330"/>
      <c r="BZ2" s="330"/>
      <c r="CA2" s="330"/>
      <c r="CB2" s="330"/>
      <c r="CC2" s="329"/>
      <c r="CD2" s="330"/>
      <c r="CE2" s="330"/>
      <c r="CF2" s="330"/>
      <c r="CG2" s="330"/>
      <c r="CH2" s="330"/>
      <c r="CI2" s="330"/>
      <c r="CJ2" s="330"/>
      <c r="CK2" s="330"/>
      <c r="CL2" s="330"/>
      <c r="CM2" s="330"/>
      <c r="CN2" s="330"/>
      <c r="CO2" s="330"/>
      <c r="CP2" s="330"/>
      <c r="CQ2" s="330"/>
      <c r="CR2" s="330"/>
      <c r="CS2" s="329"/>
      <c r="CT2" s="330"/>
      <c r="CU2" s="330"/>
      <c r="CV2" s="330"/>
      <c r="CW2" s="330"/>
      <c r="CX2" s="330"/>
      <c r="CY2" s="330"/>
      <c r="CZ2" s="330"/>
      <c r="DA2" s="330"/>
      <c r="DB2" s="330"/>
      <c r="DC2" s="330"/>
      <c r="DD2" s="330"/>
      <c r="DE2" s="330"/>
      <c r="DF2" s="330"/>
      <c r="DG2" s="330"/>
      <c r="DH2" s="330"/>
      <c r="DI2" s="329"/>
      <c r="DJ2" s="330"/>
      <c r="DK2" s="330"/>
      <c r="DL2" s="330"/>
      <c r="DM2" s="330"/>
      <c r="DN2" s="330"/>
      <c r="DO2" s="330"/>
      <c r="DP2" s="330"/>
      <c r="DQ2" s="330"/>
      <c r="DR2" s="330"/>
      <c r="DS2" s="330"/>
      <c r="DT2" s="330"/>
      <c r="DU2" s="330"/>
      <c r="DV2" s="330"/>
      <c r="DW2" s="330"/>
      <c r="DX2" s="330"/>
      <c r="DY2" s="329"/>
      <c r="DZ2" s="330"/>
      <c r="EA2" s="330"/>
      <c r="EB2" s="330"/>
      <c r="EC2" s="330"/>
      <c r="ED2" s="330"/>
      <c r="EE2" s="330"/>
      <c r="EF2" s="330"/>
      <c r="EG2" s="330"/>
      <c r="EH2" s="330"/>
      <c r="EI2" s="330"/>
      <c r="EJ2" s="330"/>
      <c r="EK2" s="330"/>
      <c r="EL2" s="330"/>
      <c r="EM2" s="330"/>
      <c r="EN2" s="330"/>
      <c r="EO2" s="329"/>
      <c r="EP2" s="330"/>
      <c r="EQ2" s="330"/>
      <c r="ER2" s="330"/>
      <c r="ES2" s="330"/>
      <c r="ET2" s="330"/>
      <c r="EU2" s="330"/>
      <c r="EV2" s="330"/>
      <c r="EW2" s="330"/>
      <c r="EX2" s="330"/>
      <c r="EY2" s="330"/>
      <c r="EZ2" s="330"/>
      <c r="FA2" s="330"/>
      <c r="FB2" s="330"/>
      <c r="FC2" s="330"/>
      <c r="FD2" s="330"/>
      <c r="FE2" s="329"/>
      <c r="FF2" s="330"/>
      <c r="FG2" s="330"/>
      <c r="FH2" s="330"/>
      <c r="FI2" s="330"/>
      <c r="FJ2" s="330"/>
      <c r="FK2" s="330"/>
      <c r="FL2" s="330"/>
      <c r="FM2" s="330"/>
      <c r="FN2" s="330"/>
      <c r="FO2" s="330"/>
      <c r="FP2" s="330"/>
      <c r="FQ2" s="330"/>
      <c r="FR2" s="330"/>
      <c r="FS2" s="330"/>
      <c r="FT2" s="330"/>
      <c r="FU2" s="329"/>
      <c r="FV2" s="330"/>
      <c r="FW2" s="330"/>
      <c r="FX2" s="330"/>
      <c r="FY2" s="330"/>
      <c r="FZ2" s="330"/>
      <c r="GA2" s="330"/>
      <c r="GB2" s="330"/>
      <c r="GC2" s="330"/>
      <c r="GD2" s="330"/>
      <c r="GE2" s="330"/>
      <c r="GF2" s="330"/>
      <c r="GG2" s="330"/>
      <c r="GH2" s="330"/>
      <c r="GI2" s="330"/>
      <c r="GJ2" s="330"/>
      <c r="GK2" s="329"/>
      <c r="GL2" s="330"/>
      <c r="GM2" s="330"/>
      <c r="GN2" s="330"/>
      <c r="GO2" s="330"/>
      <c r="GP2" s="330"/>
      <c r="GQ2" s="330"/>
      <c r="GR2" s="330"/>
      <c r="GS2" s="330"/>
      <c r="GT2" s="330"/>
      <c r="GU2" s="330"/>
      <c r="GV2" s="330"/>
      <c r="GW2" s="330"/>
      <c r="GX2" s="330"/>
      <c r="GY2" s="330"/>
      <c r="GZ2" s="330"/>
      <c r="HA2" s="329"/>
      <c r="HB2" s="330"/>
      <c r="HC2" s="330"/>
      <c r="HD2" s="330"/>
      <c r="HE2" s="330"/>
      <c r="HF2" s="330"/>
      <c r="HG2" s="330"/>
      <c r="HH2" s="330"/>
      <c r="HI2" s="330"/>
      <c r="HJ2" s="330"/>
      <c r="HK2" s="330"/>
      <c r="HL2" s="330"/>
      <c r="HM2" s="330"/>
      <c r="HN2" s="330"/>
      <c r="HO2" s="330"/>
      <c r="HP2" s="330"/>
      <c r="HQ2" s="329"/>
      <c r="HR2" s="330"/>
      <c r="HS2" s="330"/>
      <c r="HT2" s="330"/>
      <c r="HU2" s="330"/>
      <c r="HV2" s="330"/>
      <c r="HW2" s="330"/>
      <c r="HX2" s="330"/>
      <c r="HY2" s="330"/>
      <c r="HZ2" s="330"/>
      <c r="IA2" s="330"/>
      <c r="IB2" s="330"/>
      <c r="IC2" s="330"/>
      <c r="ID2" s="330"/>
      <c r="IE2" s="330"/>
      <c r="IF2" s="330"/>
      <c r="IG2" s="329"/>
      <c r="IH2" s="330"/>
      <c r="II2" s="330"/>
      <c r="IJ2" s="330"/>
      <c r="IK2" s="330"/>
      <c r="IL2" s="330"/>
      <c r="IM2" s="330"/>
      <c r="IN2" s="330"/>
      <c r="IO2" s="330"/>
      <c r="IP2" s="330"/>
      <c r="IQ2" s="330"/>
      <c r="IR2" s="330"/>
      <c r="IS2" s="330"/>
      <c r="IT2" s="330"/>
      <c r="IU2" s="330"/>
      <c r="IV2" s="330"/>
      <c r="IW2" s="329"/>
      <c r="IX2" s="330"/>
      <c r="IY2" s="330"/>
      <c r="IZ2" s="330"/>
      <c r="JA2" s="330"/>
      <c r="JB2" s="330"/>
      <c r="JC2" s="330"/>
      <c r="JD2" s="330"/>
      <c r="JE2" s="330"/>
      <c r="JF2" s="330"/>
      <c r="JG2" s="330"/>
      <c r="JH2" s="330"/>
      <c r="JI2" s="330"/>
      <c r="JJ2" s="330"/>
      <c r="JK2" s="330"/>
      <c r="JL2" s="330"/>
      <c r="JM2" s="329"/>
      <c r="JN2" s="330"/>
      <c r="JO2" s="330"/>
      <c r="JP2" s="330"/>
      <c r="JQ2" s="330"/>
      <c r="JR2" s="330"/>
      <c r="JS2" s="330"/>
      <c r="JT2" s="330"/>
      <c r="JU2" s="330"/>
      <c r="JV2" s="330"/>
      <c r="JW2" s="330"/>
      <c r="JX2" s="330"/>
      <c r="JY2" s="330"/>
      <c r="JZ2" s="330"/>
      <c r="KA2" s="330"/>
      <c r="KB2" s="330"/>
      <c r="KC2" s="329"/>
      <c r="KD2" s="330"/>
      <c r="KE2" s="330"/>
      <c r="KF2" s="330"/>
      <c r="KG2" s="330"/>
      <c r="KH2" s="330"/>
      <c r="KI2" s="330"/>
      <c r="KJ2" s="330"/>
      <c r="KK2" s="330"/>
      <c r="KL2" s="330"/>
      <c r="KM2" s="330"/>
      <c r="KN2" s="330"/>
      <c r="KO2" s="330"/>
      <c r="KP2" s="330"/>
      <c r="KQ2" s="330"/>
      <c r="KR2" s="330"/>
      <c r="KS2" s="329"/>
      <c r="KT2" s="330"/>
      <c r="KU2" s="330"/>
      <c r="KV2" s="330"/>
      <c r="KW2" s="330"/>
      <c r="KX2" s="330"/>
      <c r="KY2" s="330"/>
      <c r="KZ2" s="330"/>
      <c r="LA2" s="330"/>
      <c r="LB2" s="330"/>
      <c r="LC2" s="330"/>
      <c r="LD2" s="330"/>
      <c r="LE2" s="330"/>
      <c r="LF2" s="330"/>
      <c r="LG2" s="330"/>
      <c r="LH2" s="330"/>
      <c r="LI2" s="329"/>
      <c r="LJ2" s="330"/>
      <c r="LK2" s="330"/>
      <c r="LL2" s="330"/>
      <c r="LM2" s="330"/>
      <c r="LN2" s="330"/>
      <c r="LO2" s="330"/>
      <c r="LP2" s="330"/>
      <c r="LQ2" s="330"/>
      <c r="LR2" s="330"/>
      <c r="LS2" s="330"/>
      <c r="LT2" s="330"/>
      <c r="LU2" s="330"/>
      <c r="LV2" s="330"/>
      <c r="LW2" s="330"/>
      <c r="LX2" s="330"/>
      <c r="LY2" s="329"/>
      <c r="LZ2" s="330"/>
      <c r="MA2" s="330"/>
      <c r="MB2" s="330"/>
      <c r="MC2" s="330"/>
      <c r="MD2" s="330"/>
      <c r="ME2" s="330"/>
      <c r="MF2" s="330"/>
      <c r="MG2" s="330"/>
      <c r="MH2" s="330"/>
      <c r="MI2" s="330"/>
      <c r="MJ2" s="330"/>
      <c r="MK2" s="330"/>
      <c r="ML2" s="330"/>
      <c r="MM2" s="330"/>
      <c r="MN2" s="330"/>
      <c r="MO2" s="329"/>
      <c r="MP2" s="330"/>
      <c r="MQ2" s="330"/>
      <c r="MR2" s="330"/>
      <c r="MS2" s="330"/>
      <c r="MT2" s="330"/>
      <c r="MU2" s="330"/>
      <c r="MV2" s="330"/>
      <c r="MW2" s="330"/>
      <c r="MX2" s="330"/>
      <c r="MY2" s="330"/>
      <c r="MZ2" s="330"/>
      <c r="NA2" s="330"/>
      <c r="NB2" s="330"/>
      <c r="NC2" s="330"/>
      <c r="ND2" s="330"/>
      <c r="NE2" s="329"/>
      <c r="NF2" s="330"/>
      <c r="NG2" s="330"/>
      <c r="NH2" s="330"/>
      <c r="NI2" s="330"/>
      <c r="NJ2" s="330"/>
      <c r="NK2" s="330"/>
      <c r="NL2" s="330"/>
      <c r="NM2" s="330"/>
      <c r="NN2" s="330"/>
      <c r="NO2" s="330"/>
      <c r="NP2" s="330"/>
      <c r="NQ2" s="330"/>
      <c r="NR2" s="330"/>
      <c r="NS2" s="330"/>
      <c r="NT2" s="330"/>
      <c r="NU2" s="329"/>
      <c r="NV2" s="330"/>
      <c r="NW2" s="330"/>
      <c r="NX2" s="330"/>
      <c r="NY2" s="330"/>
      <c r="NZ2" s="330"/>
      <c r="OA2" s="330"/>
      <c r="OB2" s="330"/>
      <c r="OC2" s="330"/>
      <c r="OD2" s="330"/>
      <c r="OE2" s="330"/>
      <c r="OF2" s="330"/>
      <c r="OG2" s="330"/>
      <c r="OH2" s="330"/>
      <c r="OI2" s="330"/>
      <c r="OJ2" s="330"/>
      <c r="OK2" s="329"/>
      <c r="OL2" s="330"/>
      <c r="OM2" s="330"/>
      <c r="ON2" s="330"/>
      <c r="OO2" s="330"/>
      <c r="OP2" s="330"/>
      <c r="OQ2" s="330"/>
      <c r="OR2" s="330"/>
      <c r="OS2" s="330"/>
      <c r="OT2" s="330"/>
      <c r="OU2" s="330"/>
      <c r="OV2" s="330"/>
      <c r="OW2" s="330"/>
      <c r="OX2" s="330"/>
      <c r="OY2" s="330"/>
      <c r="OZ2" s="330"/>
      <c r="PA2" s="329"/>
      <c r="PB2" s="330"/>
      <c r="PC2" s="330"/>
      <c r="PD2" s="330"/>
      <c r="PE2" s="330"/>
      <c r="PF2" s="330"/>
      <c r="PG2" s="330"/>
      <c r="PH2" s="330"/>
      <c r="PI2" s="330"/>
      <c r="PJ2" s="330"/>
      <c r="PK2" s="330"/>
      <c r="PL2" s="330"/>
      <c r="PM2" s="330"/>
      <c r="PN2" s="330"/>
      <c r="PO2" s="330"/>
      <c r="PP2" s="330"/>
      <c r="PQ2" s="329"/>
      <c r="PR2" s="330"/>
      <c r="PS2" s="330"/>
      <c r="PT2" s="330"/>
      <c r="PU2" s="330"/>
      <c r="PV2" s="330"/>
      <c r="PW2" s="330"/>
      <c r="PX2" s="330"/>
      <c r="PY2" s="330"/>
      <c r="PZ2" s="330"/>
      <c r="QA2" s="330"/>
      <c r="QB2" s="330"/>
      <c r="QC2" s="330"/>
      <c r="QD2" s="330"/>
      <c r="QE2" s="330"/>
      <c r="QF2" s="330"/>
      <c r="QG2" s="329"/>
      <c r="QH2" s="330"/>
      <c r="QI2" s="330"/>
      <c r="QJ2" s="330"/>
      <c r="QK2" s="330"/>
      <c r="QL2" s="330"/>
      <c r="QM2" s="330"/>
      <c r="QN2" s="330"/>
      <c r="QO2" s="330"/>
      <c r="QP2" s="330"/>
      <c r="QQ2" s="330"/>
      <c r="QR2" s="330"/>
      <c r="QS2" s="330"/>
      <c r="QT2" s="330"/>
      <c r="QU2" s="330"/>
      <c r="QV2" s="330"/>
      <c r="QW2" s="329"/>
      <c r="QX2" s="330"/>
      <c r="QY2" s="330"/>
      <c r="QZ2" s="330"/>
      <c r="RA2" s="330"/>
      <c r="RB2" s="330"/>
      <c r="RC2" s="330"/>
      <c r="RD2" s="330"/>
      <c r="RE2" s="330"/>
      <c r="RF2" s="330"/>
      <c r="RG2" s="330"/>
      <c r="RH2" s="330"/>
      <c r="RI2" s="330"/>
      <c r="RJ2" s="330"/>
      <c r="RK2" s="330"/>
      <c r="RL2" s="330"/>
      <c r="RM2" s="329"/>
      <c r="RN2" s="330"/>
      <c r="RO2" s="330"/>
      <c r="RP2" s="330"/>
      <c r="RQ2" s="330"/>
      <c r="RR2" s="330"/>
      <c r="RS2" s="330"/>
      <c r="RT2" s="330"/>
      <c r="RU2" s="330"/>
      <c r="RV2" s="330"/>
      <c r="RW2" s="330"/>
      <c r="RX2" s="330"/>
      <c r="RY2" s="330"/>
      <c r="RZ2" s="330"/>
      <c r="SA2" s="330"/>
      <c r="SB2" s="330"/>
      <c r="SC2" s="329"/>
      <c r="SD2" s="330"/>
      <c r="SE2" s="330"/>
      <c r="SF2" s="330"/>
      <c r="SG2" s="330"/>
      <c r="SH2" s="330"/>
      <c r="SI2" s="330"/>
      <c r="SJ2" s="330"/>
      <c r="SK2" s="330"/>
      <c r="SL2" s="330"/>
      <c r="SM2" s="330"/>
      <c r="SN2" s="330"/>
      <c r="SO2" s="330"/>
      <c r="SP2" s="330"/>
      <c r="SQ2" s="330"/>
      <c r="SR2" s="330"/>
      <c r="SS2" s="329"/>
      <c r="ST2" s="330"/>
      <c r="SU2" s="330"/>
      <c r="SV2" s="330"/>
      <c r="SW2" s="330"/>
      <c r="SX2" s="330"/>
      <c r="SY2" s="330"/>
      <c r="SZ2" s="330"/>
      <c r="TA2" s="330"/>
      <c r="TB2" s="330"/>
      <c r="TC2" s="330"/>
      <c r="TD2" s="330"/>
      <c r="TE2" s="330"/>
      <c r="TF2" s="330"/>
      <c r="TG2" s="330"/>
      <c r="TH2" s="330"/>
      <c r="TI2" s="329"/>
      <c r="TJ2" s="330"/>
      <c r="TK2" s="330"/>
      <c r="TL2" s="330"/>
      <c r="TM2" s="330"/>
      <c r="TN2" s="330"/>
      <c r="TO2" s="330"/>
      <c r="TP2" s="330"/>
      <c r="TQ2" s="330"/>
      <c r="TR2" s="330"/>
      <c r="TS2" s="330"/>
      <c r="TT2" s="330"/>
      <c r="TU2" s="330"/>
      <c r="TV2" s="330"/>
      <c r="TW2" s="330"/>
      <c r="TX2" s="330"/>
      <c r="TY2" s="329"/>
      <c r="TZ2" s="330"/>
      <c r="UA2" s="330"/>
      <c r="UB2" s="330"/>
      <c r="UC2" s="330"/>
      <c r="UD2" s="330"/>
      <c r="UE2" s="330"/>
      <c r="UF2" s="330"/>
      <c r="UG2" s="330"/>
      <c r="UH2" s="330"/>
      <c r="UI2" s="330"/>
      <c r="UJ2" s="330"/>
      <c r="UK2" s="330"/>
      <c r="UL2" s="330"/>
      <c r="UM2" s="330"/>
      <c r="UN2" s="330"/>
      <c r="UO2" s="329"/>
      <c r="UP2" s="330"/>
      <c r="UQ2" s="330"/>
      <c r="UR2" s="330"/>
      <c r="US2" s="330"/>
      <c r="UT2" s="330"/>
      <c r="UU2" s="330"/>
      <c r="UV2" s="330"/>
      <c r="UW2" s="330"/>
      <c r="UX2" s="330"/>
      <c r="UY2" s="330"/>
      <c r="UZ2" s="330"/>
      <c r="VA2" s="330"/>
      <c r="VB2" s="330"/>
      <c r="VC2" s="330"/>
      <c r="VD2" s="330"/>
      <c r="VE2" s="329"/>
      <c r="VF2" s="330"/>
      <c r="VG2" s="330"/>
      <c r="VH2" s="330"/>
      <c r="VI2" s="330"/>
      <c r="VJ2" s="330"/>
      <c r="VK2" s="330"/>
      <c r="VL2" s="330"/>
      <c r="VM2" s="330"/>
      <c r="VN2" s="330"/>
      <c r="VO2" s="330"/>
      <c r="VP2" s="330"/>
      <c r="VQ2" s="330"/>
      <c r="VR2" s="330"/>
      <c r="VS2" s="330"/>
      <c r="VT2" s="330"/>
      <c r="VU2" s="329"/>
      <c r="VV2" s="330"/>
      <c r="VW2" s="330"/>
      <c r="VX2" s="330"/>
      <c r="VY2" s="330"/>
      <c r="VZ2" s="330"/>
      <c r="WA2" s="330"/>
      <c r="WB2" s="330"/>
      <c r="WC2" s="330"/>
      <c r="WD2" s="330"/>
      <c r="WE2" s="330"/>
      <c r="WF2" s="330"/>
      <c r="WG2" s="330"/>
      <c r="WH2" s="330"/>
      <c r="WI2" s="330"/>
      <c r="WJ2" s="330"/>
      <c r="WK2" s="329"/>
      <c r="WL2" s="330"/>
      <c r="WM2" s="330"/>
      <c r="WN2" s="330"/>
      <c r="WO2" s="330"/>
      <c r="WP2" s="330"/>
      <c r="WQ2" s="330"/>
      <c r="WR2" s="330"/>
      <c r="WS2" s="330"/>
      <c r="WT2" s="330"/>
      <c r="WU2" s="330"/>
      <c r="WV2" s="330"/>
      <c r="WW2" s="330"/>
      <c r="WX2" s="330"/>
      <c r="WY2" s="330"/>
      <c r="WZ2" s="330"/>
      <c r="XA2" s="329"/>
      <c r="XB2" s="330"/>
      <c r="XC2" s="330"/>
      <c r="XD2" s="330"/>
      <c r="XE2" s="330"/>
      <c r="XF2" s="330"/>
      <c r="XG2" s="330"/>
      <c r="XH2" s="330"/>
      <c r="XI2" s="330"/>
      <c r="XJ2" s="330"/>
      <c r="XK2" s="330"/>
      <c r="XL2" s="330"/>
      <c r="XM2" s="330"/>
      <c r="XN2" s="330"/>
      <c r="XO2" s="330"/>
      <c r="XP2" s="330"/>
      <c r="XQ2" s="329"/>
      <c r="XR2" s="330"/>
      <c r="XS2" s="330"/>
      <c r="XT2" s="330"/>
      <c r="XU2" s="330"/>
      <c r="XV2" s="330"/>
      <c r="XW2" s="330"/>
      <c r="XX2" s="330"/>
      <c r="XY2" s="330"/>
      <c r="XZ2" s="330"/>
      <c r="YA2" s="330"/>
      <c r="YB2" s="330"/>
      <c r="YC2" s="330"/>
      <c r="YD2" s="330"/>
      <c r="YE2" s="330"/>
      <c r="YF2" s="330"/>
      <c r="YG2" s="329"/>
      <c r="YH2" s="330"/>
      <c r="YI2" s="330"/>
      <c r="YJ2" s="330"/>
      <c r="YK2" s="330"/>
      <c r="YL2" s="330"/>
      <c r="YM2" s="330"/>
      <c r="YN2" s="330"/>
      <c r="YO2" s="330"/>
      <c r="YP2" s="330"/>
      <c r="YQ2" s="330"/>
      <c r="YR2" s="330"/>
      <c r="YS2" s="330"/>
      <c r="YT2" s="330"/>
      <c r="YU2" s="330"/>
      <c r="YV2" s="330"/>
      <c r="YW2" s="329"/>
      <c r="YX2" s="330"/>
      <c r="YY2" s="330"/>
      <c r="YZ2" s="330"/>
      <c r="ZA2" s="330"/>
      <c r="ZB2" s="330"/>
      <c r="ZC2" s="330"/>
      <c r="ZD2" s="330"/>
      <c r="ZE2" s="330"/>
      <c r="ZF2" s="330"/>
      <c r="ZG2" s="330"/>
      <c r="ZH2" s="330"/>
      <c r="ZI2" s="330"/>
      <c r="ZJ2" s="330"/>
      <c r="ZK2" s="330"/>
      <c r="ZL2" s="330"/>
      <c r="ZM2" s="329"/>
      <c r="ZN2" s="330"/>
      <c r="ZO2" s="330"/>
      <c r="ZP2" s="330"/>
      <c r="ZQ2" s="330"/>
      <c r="ZR2" s="330"/>
      <c r="ZS2" s="330"/>
      <c r="ZT2" s="330"/>
      <c r="ZU2" s="330"/>
      <c r="ZV2" s="330"/>
      <c r="ZW2" s="330"/>
      <c r="ZX2" s="330"/>
      <c r="ZY2" s="330"/>
      <c r="ZZ2" s="330"/>
      <c r="AAA2" s="330"/>
      <c r="AAB2" s="330"/>
      <c r="AAC2" s="329"/>
      <c r="AAD2" s="330"/>
      <c r="AAE2" s="330"/>
      <c r="AAF2" s="330"/>
      <c r="AAG2" s="330"/>
      <c r="AAH2" s="330"/>
      <c r="AAI2" s="330"/>
      <c r="AAJ2" s="330"/>
      <c r="AAK2" s="330"/>
      <c r="AAL2" s="330"/>
      <c r="AAM2" s="330"/>
      <c r="AAN2" s="330"/>
      <c r="AAO2" s="330"/>
      <c r="AAP2" s="330"/>
      <c r="AAQ2" s="330"/>
      <c r="AAR2" s="330"/>
      <c r="AAS2" s="329"/>
      <c r="AAT2" s="330"/>
      <c r="AAU2" s="330"/>
      <c r="AAV2" s="330"/>
      <c r="AAW2" s="330"/>
      <c r="AAX2" s="330"/>
      <c r="AAY2" s="330"/>
      <c r="AAZ2" s="330"/>
      <c r="ABA2" s="330"/>
      <c r="ABB2" s="330"/>
      <c r="ABC2" s="330"/>
      <c r="ABD2" s="330"/>
      <c r="ABE2" s="330"/>
      <c r="ABF2" s="330"/>
      <c r="ABG2" s="330"/>
      <c r="ABH2" s="330"/>
      <c r="ABI2" s="329"/>
      <c r="ABJ2" s="330"/>
      <c r="ABK2" s="330"/>
      <c r="ABL2" s="330"/>
      <c r="ABM2" s="330"/>
      <c r="ABN2" s="330"/>
      <c r="ABO2" s="330"/>
      <c r="ABP2" s="330"/>
      <c r="ABQ2" s="330"/>
      <c r="ABR2" s="330"/>
      <c r="ABS2" s="330"/>
      <c r="ABT2" s="330"/>
      <c r="ABU2" s="330"/>
      <c r="ABV2" s="330"/>
      <c r="ABW2" s="330"/>
      <c r="ABX2" s="330"/>
      <c r="ABY2" s="329"/>
      <c r="ABZ2" s="330"/>
      <c r="ACA2" s="330"/>
      <c r="ACB2" s="330"/>
      <c r="ACC2" s="330"/>
      <c r="ACD2" s="330"/>
      <c r="ACE2" s="330"/>
      <c r="ACF2" s="330"/>
      <c r="ACG2" s="330"/>
      <c r="ACH2" s="330"/>
      <c r="ACI2" s="330"/>
      <c r="ACJ2" s="330"/>
      <c r="ACK2" s="330"/>
      <c r="ACL2" s="330"/>
      <c r="ACM2" s="330"/>
      <c r="ACN2" s="330"/>
      <c r="ACO2" s="329"/>
      <c r="ACP2" s="330"/>
      <c r="ACQ2" s="330"/>
      <c r="ACR2" s="330"/>
      <c r="ACS2" s="330"/>
      <c r="ACT2" s="330"/>
      <c r="ACU2" s="330"/>
      <c r="ACV2" s="330"/>
      <c r="ACW2" s="330"/>
      <c r="ACX2" s="330"/>
      <c r="ACY2" s="330"/>
      <c r="ACZ2" s="330"/>
      <c r="ADA2" s="330"/>
      <c r="ADB2" s="330"/>
      <c r="ADC2" s="330"/>
      <c r="ADD2" s="330"/>
      <c r="ADE2" s="329"/>
      <c r="ADF2" s="330"/>
      <c r="ADG2" s="330"/>
      <c r="ADH2" s="330"/>
      <c r="ADI2" s="330"/>
      <c r="ADJ2" s="330"/>
      <c r="ADK2" s="330"/>
      <c r="ADL2" s="330"/>
      <c r="ADM2" s="330"/>
      <c r="ADN2" s="330"/>
      <c r="ADO2" s="330"/>
      <c r="ADP2" s="330"/>
      <c r="ADQ2" s="330"/>
      <c r="ADR2" s="330"/>
      <c r="ADS2" s="330"/>
      <c r="ADT2" s="330"/>
      <c r="ADU2" s="329"/>
      <c r="ADV2" s="330"/>
      <c r="ADW2" s="330"/>
      <c r="ADX2" s="330"/>
      <c r="ADY2" s="330"/>
      <c r="ADZ2" s="330"/>
      <c r="AEA2" s="330"/>
      <c r="AEB2" s="330"/>
      <c r="AEC2" s="330"/>
      <c r="AED2" s="330"/>
      <c r="AEE2" s="330"/>
      <c r="AEF2" s="330"/>
      <c r="AEG2" s="330"/>
      <c r="AEH2" s="330"/>
      <c r="AEI2" s="330"/>
      <c r="AEJ2" s="330"/>
      <c r="AEK2" s="329"/>
      <c r="AEL2" s="330"/>
      <c r="AEM2" s="330"/>
      <c r="AEN2" s="330"/>
      <c r="AEO2" s="330"/>
      <c r="AEP2" s="330"/>
      <c r="AEQ2" s="330"/>
      <c r="AER2" s="330"/>
      <c r="AES2" s="330"/>
      <c r="AET2" s="330"/>
      <c r="AEU2" s="330"/>
      <c r="AEV2" s="330"/>
      <c r="AEW2" s="330"/>
      <c r="AEX2" s="330"/>
      <c r="AEY2" s="330"/>
      <c r="AEZ2" s="330"/>
      <c r="AFA2" s="329"/>
      <c r="AFB2" s="330"/>
      <c r="AFC2" s="330"/>
      <c r="AFD2" s="330"/>
      <c r="AFE2" s="330"/>
      <c r="AFF2" s="330"/>
      <c r="AFG2" s="330"/>
      <c r="AFH2" s="330"/>
      <c r="AFI2" s="330"/>
      <c r="AFJ2" s="330"/>
      <c r="AFK2" s="330"/>
      <c r="AFL2" s="330"/>
      <c r="AFM2" s="330"/>
      <c r="AFN2" s="330"/>
      <c r="AFO2" s="330"/>
      <c r="AFP2" s="330"/>
      <c r="AFQ2" s="329"/>
      <c r="AFR2" s="330"/>
      <c r="AFS2" s="330"/>
      <c r="AFT2" s="330"/>
      <c r="AFU2" s="330"/>
      <c r="AFV2" s="330"/>
      <c r="AFW2" s="330"/>
      <c r="AFX2" s="330"/>
      <c r="AFY2" s="330"/>
      <c r="AFZ2" s="330"/>
      <c r="AGA2" s="330"/>
      <c r="AGB2" s="330"/>
      <c r="AGC2" s="330"/>
      <c r="AGD2" s="330"/>
      <c r="AGE2" s="330"/>
      <c r="AGF2" s="330"/>
      <c r="AGG2" s="329"/>
      <c r="AGH2" s="330"/>
      <c r="AGI2" s="330"/>
      <c r="AGJ2" s="330"/>
      <c r="AGK2" s="330"/>
      <c r="AGL2" s="330"/>
      <c r="AGM2" s="330"/>
      <c r="AGN2" s="330"/>
      <c r="AGO2" s="330"/>
      <c r="AGP2" s="330"/>
      <c r="AGQ2" s="330"/>
      <c r="AGR2" s="330"/>
      <c r="AGS2" s="330"/>
      <c r="AGT2" s="330"/>
      <c r="AGU2" s="330"/>
      <c r="AGV2" s="330"/>
      <c r="AGW2" s="329"/>
      <c r="AGX2" s="330"/>
      <c r="AGY2" s="330"/>
      <c r="AGZ2" s="330"/>
      <c r="AHA2" s="330"/>
      <c r="AHB2" s="330"/>
      <c r="AHC2" s="330"/>
      <c r="AHD2" s="330"/>
      <c r="AHE2" s="330"/>
      <c r="AHF2" s="330"/>
      <c r="AHG2" s="330"/>
      <c r="AHH2" s="330"/>
      <c r="AHI2" s="330"/>
      <c r="AHJ2" s="330"/>
      <c r="AHK2" s="330"/>
      <c r="AHL2" s="330"/>
      <c r="AHM2" s="329"/>
      <c r="AHN2" s="330"/>
      <c r="AHO2" s="330"/>
      <c r="AHP2" s="330"/>
      <c r="AHQ2" s="330"/>
      <c r="AHR2" s="330"/>
      <c r="AHS2" s="330"/>
      <c r="AHT2" s="330"/>
      <c r="AHU2" s="330"/>
      <c r="AHV2" s="330"/>
      <c r="AHW2" s="330"/>
      <c r="AHX2" s="330"/>
      <c r="AHY2" s="330"/>
      <c r="AHZ2" s="330"/>
      <c r="AIA2" s="330"/>
      <c r="AIB2" s="330"/>
      <c r="AIC2" s="329"/>
      <c r="AID2" s="330"/>
      <c r="AIE2" s="330"/>
      <c r="AIF2" s="330"/>
      <c r="AIG2" s="330"/>
      <c r="AIH2" s="330"/>
      <c r="AII2" s="330"/>
      <c r="AIJ2" s="330"/>
      <c r="AIK2" s="330"/>
      <c r="AIL2" s="330"/>
      <c r="AIM2" s="330"/>
      <c r="AIN2" s="330"/>
      <c r="AIO2" s="330"/>
      <c r="AIP2" s="330"/>
      <c r="AIQ2" s="330"/>
      <c r="AIR2" s="330"/>
      <c r="AIS2" s="329"/>
      <c r="AIT2" s="330"/>
      <c r="AIU2" s="330"/>
      <c r="AIV2" s="330"/>
      <c r="AIW2" s="330"/>
      <c r="AIX2" s="330"/>
      <c r="AIY2" s="330"/>
      <c r="AIZ2" s="330"/>
      <c r="AJA2" s="330"/>
      <c r="AJB2" s="330"/>
      <c r="AJC2" s="330"/>
      <c r="AJD2" s="330"/>
      <c r="AJE2" s="330"/>
      <c r="AJF2" s="330"/>
      <c r="AJG2" s="330"/>
      <c r="AJH2" s="330"/>
      <c r="AJI2" s="329"/>
      <c r="AJJ2" s="330"/>
      <c r="AJK2" s="330"/>
      <c r="AJL2" s="330"/>
      <c r="AJM2" s="330"/>
      <c r="AJN2" s="330"/>
      <c r="AJO2" s="330"/>
      <c r="AJP2" s="330"/>
      <c r="AJQ2" s="330"/>
      <c r="AJR2" s="330"/>
      <c r="AJS2" s="330"/>
      <c r="AJT2" s="330"/>
      <c r="AJU2" s="330"/>
      <c r="AJV2" s="330"/>
      <c r="AJW2" s="330"/>
      <c r="AJX2" s="330"/>
      <c r="AJY2" s="329"/>
      <c r="AJZ2" s="330"/>
      <c r="AKA2" s="330"/>
      <c r="AKB2" s="330"/>
      <c r="AKC2" s="330"/>
      <c r="AKD2" s="330"/>
      <c r="AKE2" s="330"/>
      <c r="AKF2" s="330"/>
      <c r="AKG2" s="330"/>
      <c r="AKH2" s="330"/>
      <c r="AKI2" s="330"/>
      <c r="AKJ2" s="330"/>
      <c r="AKK2" s="330"/>
      <c r="AKL2" s="330"/>
      <c r="AKM2" s="330"/>
      <c r="AKN2" s="330"/>
      <c r="AKO2" s="329"/>
      <c r="AKP2" s="330"/>
      <c r="AKQ2" s="330"/>
      <c r="AKR2" s="330"/>
      <c r="AKS2" s="330"/>
      <c r="AKT2" s="330"/>
      <c r="AKU2" s="330"/>
      <c r="AKV2" s="330"/>
      <c r="AKW2" s="330"/>
      <c r="AKX2" s="330"/>
      <c r="AKY2" s="330"/>
      <c r="AKZ2" s="330"/>
      <c r="ALA2" s="330"/>
      <c r="ALB2" s="330"/>
      <c r="ALC2" s="330"/>
      <c r="ALD2" s="330"/>
      <c r="ALE2" s="329"/>
      <c r="ALF2" s="330"/>
      <c r="ALG2" s="330"/>
      <c r="ALH2" s="330"/>
      <c r="ALI2" s="330"/>
      <c r="ALJ2" s="330"/>
      <c r="ALK2" s="330"/>
      <c r="ALL2" s="330"/>
      <c r="ALM2" s="330"/>
      <c r="ALN2" s="330"/>
      <c r="ALO2" s="330"/>
      <c r="ALP2" s="330"/>
      <c r="ALQ2" s="330"/>
      <c r="ALR2" s="330"/>
      <c r="ALS2" s="330"/>
      <c r="ALT2" s="330"/>
      <c r="ALU2" s="329"/>
      <c r="ALV2" s="330"/>
      <c r="ALW2" s="330"/>
      <c r="ALX2" s="330"/>
      <c r="ALY2" s="330"/>
      <c r="ALZ2" s="330"/>
      <c r="AMA2" s="330"/>
      <c r="AMB2" s="330"/>
      <c r="AMC2" s="330"/>
      <c r="AMD2" s="330"/>
      <c r="AME2" s="330"/>
      <c r="AMF2" s="330"/>
      <c r="AMG2" s="330"/>
      <c r="AMH2" s="330"/>
      <c r="AMI2" s="330"/>
      <c r="AMJ2" s="330"/>
      <c r="AMK2" s="329"/>
      <c r="AML2" s="330"/>
      <c r="AMM2" s="330"/>
      <c r="AMN2" s="330"/>
      <c r="AMO2" s="330"/>
      <c r="AMP2" s="330"/>
      <c r="AMQ2" s="330"/>
      <c r="AMR2" s="330"/>
      <c r="AMS2" s="330"/>
      <c r="AMT2" s="330"/>
      <c r="AMU2" s="330"/>
      <c r="AMV2" s="330"/>
      <c r="AMW2" s="330"/>
      <c r="AMX2" s="330"/>
      <c r="AMY2" s="330"/>
      <c r="AMZ2" s="330"/>
      <c r="ANA2" s="329"/>
      <c r="ANB2" s="330"/>
      <c r="ANC2" s="330"/>
      <c r="AND2" s="330"/>
      <c r="ANE2" s="330"/>
      <c r="ANF2" s="330"/>
      <c r="ANG2" s="330"/>
      <c r="ANH2" s="330"/>
      <c r="ANI2" s="330"/>
      <c r="ANJ2" s="330"/>
      <c r="ANK2" s="330"/>
      <c r="ANL2" s="330"/>
      <c r="ANM2" s="330"/>
      <c r="ANN2" s="330"/>
      <c r="ANO2" s="330"/>
      <c r="ANP2" s="330"/>
      <c r="ANQ2" s="329"/>
      <c r="ANR2" s="330"/>
      <c r="ANS2" s="330"/>
      <c r="ANT2" s="330"/>
      <c r="ANU2" s="330"/>
      <c r="ANV2" s="330"/>
      <c r="ANW2" s="330"/>
      <c r="ANX2" s="330"/>
      <c r="ANY2" s="330"/>
      <c r="ANZ2" s="330"/>
      <c r="AOA2" s="330"/>
      <c r="AOB2" s="330"/>
      <c r="AOC2" s="330"/>
      <c r="AOD2" s="330"/>
      <c r="AOE2" s="330"/>
      <c r="AOF2" s="330"/>
      <c r="AOG2" s="329"/>
      <c r="AOH2" s="330"/>
      <c r="AOI2" s="330"/>
      <c r="AOJ2" s="330"/>
      <c r="AOK2" s="330"/>
      <c r="AOL2" s="330"/>
      <c r="AOM2" s="330"/>
      <c r="AON2" s="330"/>
      <c r="AOO2" s="330"/>
      <c r="AOP2" s="330"/>
      <c r="AOQ2" s="330"/>
      <c r="AOR2" s="330"/>
      <c r="AOS2" s="330"/>
      <c r="AOT2" s="330"/>
      <c r="AOU2" s="330"/>
      <c r="AOV2" s="330"/>
      <c r="AOW2" s="329"/>
      <c r="AOX2" s="330"/>
      <c r="AOY2" s="330"/>
      <c r="AOZ2" s="330"/>
      <c r="APA2" s="330"/>
      <c r="APB2" s="330"/>
      <c r="APC2" s="330"/>
      <c r="APD2" s="330"/>
      <c r="APE2" s="330"/>
      <c r="APF2" s="330"/>
      <c r="APG2" s="330"/>
      <c r="APH2" s="330"/>
      <c r="API2" s="330"/>
      <c r="APJ2" s="330"/>
      <c r="APK2" s="330"/>
      <c r="APL2" s="330"/>
      <c r="APM2" s="329"/>
      <c r="APN2" s="330"/>
      <c r="APO2" s="330"/>
      <c r="APP2" s="330"/>
      <c r="APQ2" s="330"/>
      <c r="APR2" s="330"/>
      <c r="APS2" s="330"/>
      <c r="APT2" s="330"/>
      <c r="APU2" s="330"/>
      <c r="APV2" s="330"/>
      <c r="APW2" s="330"/>
      <c r="APX2" s="330"/>
      <c r="APY2" s="330"/>
      <c r="APZ2" s="330"/>
      <c r="AQA2" s="330"/>
      <c r="AQB2" s="330"/>
      <c r="AQC2" s="329"/>
      <c r="AQD2" s="330"/>
      <c r="AQE2" s="330"/>
      <c r="AQF2" s="330"/>
      <c r="AQG2" s="330"/>
      <c r="AQH2" s="330"/>
      <c r="AQI2" s="330"/>
      <c r="AQJ2" s="330"/>
      <c r="AQK2" s="330"/>
      <c r="AQL2" s="330"/>
      <c r="AQM2" s="330"/>
      <c r="AQN2" s="330"/>
      <c r="AQO2" s="330"/>
      <c r="AQP2" s="330"/>
      <c r="AQQ2" s="330"/>
      <c r="AQR2" s="330"/>
      <c r="AQS2" s="329"/>
      <c r="AQT2" s="330"/>
      <c r="AQU2" s="330"/>
      <c r="AQV2" s="330"/>
      <c r="AQW2" s="330"/>
      <c r="AQX2" s="330"/>
      <c r="AQY2" s="330"/>
      <c r="AQZ2" s="330"/>
      <c r="ARA2" s="330"/>
      <c r="ARB2" s="330"/>
      <c r="ARC2" s="330"/>
      <c r="ARD2" s="330"/>
      <c r="ARE2" s="330"/>
      <c r="ARF2" s="330"/>
      <c r="ARG2" s="330"/>
      <c r="ARH2" s="330"/>
      <c r="ARI2" s="329"/>
      <c r="ARJ2" s="330"/>
      <c r="ARK2" s="330"/>
      <c r="ARL2" s="330"/>
      <c r="ARM2" s="330"/>
      <c r="ARN2" s="330"/>
      <c r="ARO2" s="330"/>
      <c r="ARP2" s="330"/>
      <c r="ARQ2" s="330"/>
      <c r="ARR2" s="330"/>
      <c r="ARS2" s="330"/>
      <c r="ART2" s="330"/>
      <c r="ARU2" s="330"/>
      <c r="ARV2" s="330"/>
      <c r="ARW2" s="330"/>
      <c r="ARX2" s="330"/>
      <c r="ARY2" s="329"/>
      <c r="ARZ2" s="330"/>
      <c r="ASA2" s="330"/>
      <c r="ASB2" s="330"/>
      <c r="ASC2" s="330"/>
      <c r="ASD2" s="330"/>
      <c r="ASE2" s="330"/>
      <c r="ASF2" s="330"/>
      <c r="ASG2" s="330"/>
      <c r="ASH2" s="330"/>
      <c r="ASI2" s="330"/>
      <c r="ASJ2" s="330"/>
      <c r="ASK2" s="330"/>
      <c r="ASL2" s="330"/>
      <c r="ASM2" s="330"/>
      <c r="ASN2" s="330"/>
      <c r="ASO2" s="329"/>
      <c r="ASP2" s="330"/>
      <c r="ASQ2" s="330"/>
      <c r="ASR2" s="330"/>
      <c r="ASS2" s="330"/>
      <c r="AST2" s="330"/>
      <c r="ASU2" s="330"/>
      <c r="ASV2" s="330"/>
      <c r="ASW2" s="330"/>
      <c r="ASX2" s="330"/>
      <c r="ASY2" s="330"/>
      <c r="ASZ2" s="330"/>
      <c r="ATA2" s="330"/>
      <c r="ATB2" s="330"/>
      <c r="ATC2" s="330"/>
      <c r="ATD2" s="330"/>
      <c r="ATE2" s="329"/>
      <c r="ATF2" s="330"/>
      <c r="ATG2" s="330"/>
      <c r="ATH2" s="330"/>
      <c r="ATI2" s="330"/>
      <c r="ATJ2" s="330"/>
      <c r="ATK2" s="330"/>
      <c r="ATL2" s="330"/>
      <c r="ATM2" s="330"/>
      <c r="ATN2" s="330"/>
      <c r="ATO2" s="330"/>
      <c r="ATP2" s="330"/>
      <c r="ATQ2" s="330"/>
      <c r="ATR2" s="330"/>
      <c r="ATS2" s="330"/>
      <c r="ATT2" s="330"/>
      <c r="ATU2" s="329"/>
      <c r="ATV2" s="330"/>
      <c r="ATW2" s="330"/>
      <c r="ATX2" s="330"/>
      <c r="ATY2" s="330"/>
      <c r="ATZ2" s="330"/>
      <c r="AUA2" s="330"/>
      <c r="AUB2" s="330"/>
      <c r="AUC2" s="330"/>
      <c r="AUD2" s="330"/>
      <c r="AUE2" s="330"/>
      <c r="AUF2" s="330"/>
      <c r="AUG2" s="330"/>
      <c r="AUH2" s="330"/>
      <c r="AUI2" s="330"/>
      <c r="AUJ2" s="330"/>
      <c r="AUK2" s="329"/>
      <c r="AUL2" s="330"/>
      <c r="AUM2" s="330"/>
      <c r="AUN2" s="330"/>
      <c r="AUO2" s="330"/>
      <c r="AUP2" s="330"/>
      <c r="AUQ2" s="330"/>
      <c r="AUR2" s="330"/>
      <c r="AUS2" s="330"/>
      <c r="AUT2" s="330"/>
      <c r="AUU2" s="330"/>
      <c r="AUV2" s="330"/>
      <c r="AUW2" s="330"/>
      <c r="AUX2" s="330"/>
      <c r="AUY2" s="330"/>
      <c r="AUZ2" s="330"/>
      <c r="AVA2" s="329"/>
      <c r="AVB2" s="330"/>
      <c r="AVC2" s="330"/>
      <c r="AVD2" s="330"/>
      <c r="AVE2" s="330"/>
      <c r="AVF2" s="330"/>
      <c r="AVG2" s="330"/>
      <c r="AVH2" s="330"/>
      <c r="AVI2" s="330"/>
      <c r="AVJ2" s="330"/>
      <c r="AVK2" s="330"/>
      <c r="AVL2" s="330"/>
      <c r="AVM2" s="330"/>
      <c r="AVN2" s="330"/>
      <c r="AVO2" s="330"/>
      <c r="AVP2" s="330"/>
      <c r="AVQ2" s="329"/>
      <c r="AVR2" s="330"/>
      <c r="AVS2" s="330"/>
      <c r="AVT2" s="330"/>
      <c r="AVU2" s="330"/>
      <c r="AVV2" s="330"/>
      <c r="AVW2" s="330"/>
      <c r="AVX2" s="330"/>
      <c r="AVY2" s="330"/>
      <c r="AVZ2" s="330"/>
      <c r="AWA2" s="330"/>
      <c r="AWB2" s="330"/>
      <c r="AWC2" s="330"/>
      <c r="AWD2" s="330"/>
      <c r="AWE2" s="330"/>
      <c r="AWF2" s="330"/>
      <c r="AWG2" s="329"/>
      <c r="AWH2" s="330"/>
      <c r="AWI2" s="330"/>
      <c r="AWJ2" s="330"/>
      <c r="AWK2" s="330"/>
      <c r="AWL2" s="330"/>
      <c r="AWM2" s="330"/>
      <c r="AWN2" s="330"/>
      <c r="AWO2" s="330"/>
      <c r="AWP2" s="330"/>
      <c r="AWQ2" s="330"/>
      <c r="AWR2" s="330"/>
      <c r="AWS2" s="330"/>
      <c r="AWT2" s="330"/>
      <c r="AWU2" s="330"/>
      <c r="AWV2" s="330"/>
      <c r="AWW2" s="329"/>
      <c r="AWX2" s="330"/>
      <c r="AWY2" s="330"/>
      <c r="AWZ2" s="330"/>
      <c r="AXA2" s="330"/>
      <c r="AXB2" s="330"/>
      <c r="AXC2" s="330"/>
      <c r="AXD2" s="330"/>
      <c r="AXE2" s="330"/>
      <c r="AXF2" s="330"/>
      <c r="AXG2" s="330"/>
      <c r="AXH2" s="330"/>
      <c r="AXI2" s="330"/>
      <c r="AXJ2" s="330"/>
      <c r="AXK2" s="330"/>
      <c r="AXL2" s="330"/>
      <c r="AXM2" s="329"/>
      <c r="AXN2" s="330"/>
      <c r="AXO2" s="330"/>
      <c r="AXP2" s="330"/>
      <c r="AXQ2" s="330"/>
      <c r="AXR2" s="330"/>
      <c r="AXS2" s="330"/>
      <c r="AXT2" s="330"/>
      <c r="AXU2" s="330"/>
      <c r="AXV2" s="330"/>
      <c r="AXW2" s="330"/>
      <c r="AXX2" s="330"/>
      <c r="AXY2" s="330"/>
      <c r="AXZ2" s="330"/>
      <c r="AYA2" s="330"/>
      <c r="AYB2" s="330"/>
      <c r="AYC2" s="329"/>
      <c r="AYD2" s="330"/>
      <c r="AYE2" s="330"/>
      <c r="AYF2" s="330"/>
      <c r="AYG2" s="330"/>
      <c r="AYH2" s="330"/>
      <c r="AYI2" s="330"/>
      <c r="AYJ2" s="330"/>
      <c r="AYK2" s="330"/>
      <c r="AYL2" s="330"/>
      <c r="AYM2" s="330"/>
      <c r="AYN2" s="330"/>
      <c r="AYO2" s="330"/>
      <c r="AYP2" s="330"/>
      <c r="AYQ2" s="330"/>
      <c r="AYR2" s="330"/>
      <c r="AYS2" s="329"/>
      <c r="AYT2" s="330"/>
      <c r="AYU2" s="330"/>
      <c r="AYV2" s="330"/>
      <c r="AYW2" s="330"/>
      <c r="AYX2" s="330"/>
      <c r="AYY2" s="330"/>
      <c r="AYZ2" s="330"/>
      <c r="AZA2" s="330"/>
      <c r="AZB2" s="330"/>
      <c r="AZC2" s="330"/>
      <c r="AZD2" s="330"/>
      <c r="AZE2" s="330"/>
      <c r="AZF2" s="330"/>
      <c r="AZG2" s="330"/>
      <c r="AZH2" s="330"/>
      <c r="AZI2" s="329"/>
      <c r="AZJ2" s="330"/>
      <c r="AZK2" s="330"/>
      <c r="AZL2" s="330"/>
      <c r="AZM2" s="330"/>
      <c r="AZN2" s="330"/>
      <c r="AZO2" s="330"/>
      <c r="AZP2" s="330"/>
      <c r="AZQ2" s="330"/>
      <c r="AZR2" s="330"/>
      <c r="AZS2" s="330"/>
      <c r="AZT2" s="330"/>
      <c r="AZU2" s="330"/>
      <c r="AZV2" s="330"/>
      <c r="AZW2" s="330"/>
      <c r="AZX2" s="330"/>
      <c r="AZY2" s="329"/>
      <c r="AZZ2" s="330"/>
      <c r="BAA2" s="330"/>
      <c r="BAB2" s="330"/>
      <c r="BAC2" s="330"/>
      <c r="BAD2" s="330"/>
      <c r="BAE2" s="330"/>
      <c r="BAF2" s="330"/>
      <c r="BAG2" s="330"/>
      <c r="BAH2" s="330"/>
      <c r="BAI2" s="330"/>
      <c r="BAJ2" s="330"/>
      <c r="BAK2" s="330"/>
      <c r="BAL2" s="330"/>
      <c r="BAM2" s="330"/>
      <c r="BAN2" s="330"/>
      <c r="BAO2" s="329"/>
      <c r="BAP2" s="330"/>
      <c r="BAQ2" s="330"/>
      <c r="BAR2" s="330"/>
      <c r="BAS2" s="330"/>
      <c r="BAT2" s="330"/>
      <c r="BAU2" s="330"/>
      <c r="BAV2" s="330"/>
      <c r="BAW2" s="330"/>
      <c r="BAX2" s="330"/>
      <c r="BAY2" s="330"/>
      <c r="BAZ2" s="330"/>
      <c r="BBA2" s="330"/>
      <c r="BBB2" s="330"/>
      <c r="BBC2" s="330"/>
      <c r="BBD2" s="330"/>
      <c r="BBE2" s="329"/>
      <c r="BBF2" s="330"/>
      <c r="BBG2" s="330"/>
      <c r="BBH2" s="330"/>
      <c r="BBI2" s="330"/>
      <c r="BBJ2" s="330"/>
      <c r="BBK2" s="330"/>
      <c r="BBL2" s="330"/>
      <c r="BBM2" s="330"/>
      <c r="BBN2" s="330"/>
      <c r="BBO2" s="330"/>
      <c r="BBP2" s="330"/>
      <c r="BBQ2" s="330"/>
      <c r="BBR2" s="330"/>
      <c r="BBS2" s="330"/>
      <c r="BBT2" s="330"/>
      <c r="BBU2" s="329"/>
      <c r="BBV2" s="330"/>
      <c r="BBW2" s="330"/>
      <c r="BBX2" s="330"/>
      <c r="BBY2" s="330"/>
      <c r="BBZ2" s="330"/>
      <c r="BCA2" s="330"/>
      <c r="BCB2" s="330"/>
      <c r="BCC2" s="330"/>
      <c r="BCD2" s="330"/>
      <c r="BCE2" s="330"/>
      <c r="BCF2" s="330"/>
      <c r="BCG2" s="330"/>
      <c r="BCH2" s="330"/>
      <c r="BCI2" s="330"/>
      <c r="BCJ2" s="330"/>
      <c r="BCK2" s="329"/>
      <c r="BCL2" s="330"/>
      <c r="BCM2" s="330"/>
      <c r="BCN2" s="330"/>
      <c r="BCO2" s="330"/>
      <c r="BCP2" s="330"/>
      <c r="BCQ2" s="330"/>
      <c r="BCR2" s="330"/>
      <c r="BCS2" s="330"/>
      <c r="BCT2" s="330"/>
      <c r="BCU2" s="330"/>
      <c r="BCV2" s="330"/>
      <c r="BCW2" s="330"/>
      <c r="BCX2" s="330"/>
      <c r="BCY2" s="330"/>
      <c r="BCZ2" s="330"/>
      <c r="BDA2" s="329"/>
      <c r="BDB2" s="330"/>
      <c r="BDC2" s="330"/>
      <c r="BDD2" s="330"/>
      <c r="BDE2" s="330"/>
      <c r="BDF2" s="330"/>
      <c r="BDG2" s="330"/>
      <c r="BDH2" s="330"/>
      <c r="BDI2" s="330"/>
      <c r="BDJ2" s="330"/>
      <c r="BDK2" s="330"/>
      <c r="BDL2" s="330"/>
      <c r="BDM2" s="330"/>
      <c r="BDN2" s="330"/>
      <c r="BDO2" s="330"/>
      <c r="BDP2" s="330"/>
      <c r="BDQ2" s="329"/>
      <c r="BDR2" s="330"/>
      <c r="BDS2" s="330"/>
      <c r="BDT2" s="330"/>
      <c r="BDU2" s="330"/>
      <c r="BDV2" s="330"/>
      <c r="BDW2" s="330"/>
      <c r="BDX2" s="330"/>
      <c r="BDY2" s="330"/>
      <c r="BDZ2" s="330"/>
      <c r="BEA2" s="330"/>
      <c r="BEB2" s="330"/>
      <c r="BEC2" s="330"/>
      <c r="BED2" s="330"/>
      <c r="BEE2" s="330"/>
      <c r="BEF2" s="330"/>
      <c r="BEG2" s="329"/>
      <c r="BEH2" s="330"/>
      <c r="BEI2" s="330"/>
      <c r="BEJ2" s="330"/>
      <c r="BEK2" s="330"/>
      <c r="BEL2" s="330"/>
      <c r="BEM2" s="330"/>
      <c r="BEN2" s="330"/>
      <c r="BEO2" s="330"/>
      <c r="BEP2" s="330"/>
      <c r="BEQ2" s="330"/>
      <c r="BER2" s="330"/>
      <c r="BES2" s="330"/>
      <c r="BET2" s="330"/>
      <c r="BEU2" s="330"/>
      <c r="BEV2" s="330"/>
      <c r="BEW2" s="329"/>
      <c r="BEX2" s="330"/>
      <c r="BEY2" s="330"/>
      <c r="BEZ2" s="330"/>
      <c r="BFA2" s="330"/>
      <c r="BFB2" s="330"/>
      <c r="BFC2" s="330"/>
      <c r="BFD2" s="330"/>
      <c r="BFE2" s="330"/>
      <c r="BFF2" s="330"/>
      <c r="BFG2" s="330"/>
      <c r="BFH2" s="330"/>
      <c r="BFI2" s="330"/>
      <c r="BFJ2" s="330"/>
      <c r="BFK2" s="330"/>
      <c r="BFL2" s="330"/>
      <c r="BFM2" s="329"/>
      <c r="BFN2" s="330"/>
      <c r="BFO2" s="330"/>
      <c r="BFP2" s="330"/>
      <c r="BFQ2" s="330"/>
      <c r="BFR2" s="330"/>
      <c r="BFS2" s="330"/>
      <c r="BFT2" s="330"/>
      <c r="BFU2" s="330"/>
      <c r="BFV2" s="330"/>
      <c r="BFW2" s="330"/>
      <c r="BFX2" s="330"/>
      <c r="BFY2" s="330"/>
      <c r="BFZ2" s="330"/>
      <c r="BGA2" s="330"/>
      <c r="BGB2" s="330"/>
      <c r="BGC2" s="329"/>
      <c r="BGD2" s="330"/>
      <c r="BGE2" s="330"/>
      <c r="BGF2" s="330"/>
      <c r="BGG2" s="330"/>
      <c r="BGH2" s="330"/>
      <c r="BGI2" s="330"/>
      <c r="BGJ2" s="330"/>
      <c r="BGK2" s="330"/>
      <c r="BGL2" s="330"/>
      <c r="BGM2" s="330"/>
      <c r="BGN2" s="330"/>
      <c r="BGO2" s="330"/>
      <c r="BGP2" s="330"/>
      <c r="BGQ2" s="330"/>
      <c r="BGR2" s="330"/>
      <c r="BGS2" s="329"/>
      <c r="BGT2" s="330"/>
      <c r="BGU2" s="330"/>
      <c r="BGV2" s="330"/>
      <c r="BGW2" s="330"/>
      <c r="BGX2" s="330"/>
      <c r="BGY2" s="330"/>
      <c r="BGZ2" s="330"/>
      <c r="BHA2" s="330"/>
      <c r="BHB2" s="330"/>
      <c r="BHC2" s="330"/>
      <c r="BHD2" s="330"/>
      <c r="BHE2" s="330"/>
      <c r="BHF2" s="330"/>
      <c r="BHG2" s="330"/>
      <c r="BHH2" s="330"/>
      <c r="BHI2" s="329"/>
      <c r="BHJ2" s="330"/>
      <c r="BHK2" s="330"/>
      <c r="BHL2" s="330"/>
      <c r="BHM2" s="330"/>
      <c r="BHN2" s="330"/>
      <c r="BHO2" s="330"/>
      <c r="BHP2" s="330"/>
      <c r="BHQ2" s="330"/>
      <c r="BHR2" s="330"/>
      <c r="BHS2" s="330"/>
      <c r="BHT2" s="330"/>
      <c r="BHU2" s="330"/>
      <c r="BHV2" s="330"/>
      <c r="BHW2" s="330"/>
      <c r="BHX2" s="330"/>
      <c r="BHY2" s="329"/>
      <c r="BHZ2" s="330"/>
      <c r="BIA2" s="330"/>
      <c r="BIB2" s="330"/>
      <c r="BIC2" s="330"/>
      <c r="BID2" s="330"/>
      <c r="BIE2" s="330"/>
      <c r="BIF2" s="330"/>
      <c r="BIG2" s="330"/>
      <c r="BIH2" s="330"/>
      <c r="BII2" s="330"/>
      <c r="BIJ2" s="330"/>
      <c r="BIK2" s="330"/>
      <c r="BIL2" s="330"/>
      <c r="BIM2" s="330"/>
      <c r="BIN2" s="330"/>
      <c r="BIO2" s="329"/>
      <c r="BIP2" s="330"/>
      <c r="BIQ2" s="330"/>
      <c r="BIR2" s="330"/>
      <c r="BIS2" s="330"/>
      <c r="BIT2" s="330"/>
      <c r="BIU2" s="330"/>
      <c r="BIV2" s="330"/>
      <c r="BIW2" s="330"/>
      <c r="BIX2" s="330"/>
      <c r="BIY2" s="330"/>
      <c r="BIZ2" s="330"/>
      <c r="BJA2" s="330"/>
      <c r="BJB2" s="330"/>
      <c r="BJC2" s="330"/>
      <c r="BJD2" s="330"/>
      <c r="BJE2" s="329"/>
      <c r="BJF2" s="330"/>
      <c r="BJG2" s="330"/>
      <c r="BJH2" s="330"/>
      <c r="BJI2" s="330"/>
      <c r="BJJ2" s="330"/>
      <c r="BJK2" s="330"/>
      <c r="BJL2" s="330"/>
      <c r="BJM2" s="330"/>
      <c r="BJN2" s="330"/>
      <c r="BJO2" s="330"/>
      <c r="BJP2" s="330"/>
      <c r="BJQ2" s="330"/>
      <c r="BJR2" s="330"/>
      <c r="BJS2" s="330"/>
      <c r="BJT2" s="330"/>
      <c r="BJU2" s="329"/>
      <c r="BJV2" s="330"/>
      <c r="BJW2" s="330"/>
      <c r="BJX2" s="330"/>
      <c r="BJY2" s="330"/>
      <c r="BJZ2" s="330"/>
      <c r="BKA2" s="330"/>
      <c r="BKB2" s="330"/>
      <c r="BKC2" s="330"/>
      <c r="BKD2" s="330"/>
      <c r="BKE2" s="330"/>
      <c r="BKF2" s="330"/>
      <c r="BKG2" s="330"/>
      <c r="BKH2" s="330"/>
      <c r="BKI2" s="330"/>
      <c r="BKJ2" s="330"/>
      <c r="BKK2" s="329"/>
      <c r="BKL2" s="330"/>
      <c r="BKM2" s="330"/>
      <c r="BKN2" s="330"/>
      <c r="BKO2" s="330"/>
      <c r="BKP2" s="330"/>
      <c r="BKQ2" s="330"/>
      <c r="BKR2" s="330"/>
      <c r="BKS2" s="330"/>
      <c r="BKT2" s="330"/>
      <c r="BKU2" s="330"/>
      <c r="BKV2" s="330"/>
      <c r="BKW2" s="330"/>
      <c r="BKX2" s="330"/>
      <c r="BKY2" s="330"/>
      <c r="BKZ2" s="330"/>
      <c r="BLA2" s="329"/>
      <c r="BLB2" s="330"/>
      <c r="BLC2" s="330"/>
      <c r="BLD2" s="330"/>
      <c r="BLE2" s="330"/>
      <c r="BLF2" s="330"/>
      <c r="BLG2" s="330"/>
      <c r="BLH2" s="330"/>
      <c r="BLI2" s="330"/>
      <c r="BLJ2" s="330"/>
      <c r="BLK2" s="330"/>
      <c r="BLL2" s="330"/>
      <c r="BLM2" s="330"/>
      <c r="BLN2" s="330"/>
      <c r="BLO2" s="330"/>
      <c r="BLP2" s="330"/>
      <c r="BLQ2" s="329"/>
      <c r="BLR2" s="330"/>
      <c r="BLS2" s="330"/>
      <c r="BLT2" s="330"/>
      <c r="BLU2" s="330"/>
      <c r="BLV2" s="330"/>
      <c r="BLW2" s="330"/>
      <c r="BLX2" s="330"/>
      <c r="BLY2" s="330"/>
      <c r="BLZ2" s="330"/>
      <c r="BMA2" s="330"/>
      <c r="BMB2" s="330"/>
      <c r="BMC2" s="330"/>
      <c r="BMD2" s="330"/>
      <c r="BME2" s="330"/>
      <c r="BMF2" s="330"/>
      <c r="BMG2" s="329"/>
      <c r="BMH2" s="330"/>
      <c r="BMI2" s="330"/>
      <c r="BMJ2" s="330"/>
      <c r="BMK2" s="330"/>
      <c r="BML2" s="330"/>
      <c r="BMM2" s="330"/>
      <c r="BMN2" s="330"/>
      <c r="BMO2" s="330"/>
      <c r="BMP2" s="330"/>
      <c r="BMQ2" s="330"/>
      <c r="BMR2" s="330"/>
      <c r="BMS2" s="330"/>
      <c r="BMT2" s="330"/>
      <c r="BMU2" s="330"/>
      <c r="BMV2" s="330"/>
      <c r="BMW2" s="329"/>
      <c r="BMX2" s="330"/>
      <c r="BMY2" s="330"/>
      <c r="BMZ2" s="330"/>
      <c r="BNA2" s="330"/>
      <c r="BNB2" s="330"/>
      <c r="BNC2" s="330"/>
      <c r="BND2" s="330"/>
      <c r="BNE2" s="330"/>
      <c r="BNF2" s="330"/>
      <c r="BNG2" s="330"/>
      <c r="BNH2" s="330"/>
      <c r="BNI2" s="330"/>
      <c r="BNJ2" s="330"/>
      <c r="BNK2" s="330"/>
      <c r="BNL2" s="330"/>
      <c r="BNM2" s="329"/>
      <c r="BNN2" s="330"/>
      <c r="BNO2" s="330"/>
      <c r="BNP2" s="330"/>
      <c r="BNQ2" s="330"/>
      <c r="BNR2" s="330"/>
      <c r="BNS2" s="330"/>
      <c r="BNT2" s="330"/>
      <c r="BNU2" s="330"/>
      <c r="BNV2" s="330"/>
      <c r="BNW2" s="330"/>
      <c r="BNX2" s="330"/>
      <c r="BNY2" s="330"/>
      <c r="BNZ2" s="330"/>
      <c r="BOA2" s="330"/>
      <c r="BOB2" s="330"/>
      <c r="BOC2" s="329"/>
      <c r="BOD2" s="330"/>
      <c r="BOE2" s="330"/>
      <c r="BOF2" s="330"/>
      <c r="BOG2" s="330"/>
      <c r="BOH2" s="330"/>
      <c r="BOI2" s="330"/>
      <c r="BOJ2" s="330"/>
      <c r="BOK2" s="330"/>
      <c r="BOL2" s="330"/>
      <c r="BOM2" s="330"/>
      <c r="BON2" s="330"/>
      <c r="BOO2" s="330"/>
      <c r="BOP2" s="330"/>
      <c r="BOQ2" s="330"/>
      <c r="BOR2" s="330"/>
      <c r="BOS2" s="329"/>
      <c r="BOT2" s="330"/>
      <c r="BOU2" s="330"/>
      <c r="BOV2" s="330"/>
      <c r="BOW2" s="330"/>
      <c r="BOX2" s="330"/>
      <c r="BOY2" s="330"/>
      <c r="BOZ2" s="330"/>
      <c r="BPA2" s="330"/>
      <c r="BPB2" s="330"/>
      <c r="BPC2" s="330"/>
      <c r="BPD2" s="330"/>
      <c r="BPE2" s="330"/>
      <c r="BPF2" s="330"/>
      <c r="BPG2" s="330"/>
      <c r="BPH2" s="330"/>
      <c r="BPI2" s="329"/>
      <c r="BPJ2" s="330"/>
      <c r="BPK2" s="330"/>
      <c r="BPL2" s="330"/>
      <c r="BPM2" s="330"/>
      <c r="BPN2" s="330"/>
      <c r="BPO2" s="330"/>
      <c r="BPP2" s="330"/>
      <c r="BPQ2" s="330"/>
      <c r="BPR2" s="330"/>
      <c r="BPS2" s="330"/>
      <c r="BPT2" s="330"/>
      <c r="BPU2" s="330"/>
      <c r="BPV2" s="330"/>
      <c r="BPW2" s="330"/>
      <c r="BPX2" s="330"/>
      <c r="BPY2" s="329"/>
      <c r="BPZ2" s="330"/>
      <c r="BQA2" s="330"/>
      <c r="BQB2" s="330"/>
      <c r="BQC2" s="330"/>
      <c r="BQD2" s="330"/>
      <c r="BQE2" s="330"/>
      <c r="BQF2" s="330"/>
      <c r="BQG2" s="330"/>
      <c r="BQH2" s="330"/>
      <c r="BQI2" s="330"/>
      <c r="BQJ2" s="330"/>
      <c r="BQK2" s="330"/>
      <c r="BQL2" s="330"/>
      <c r="BQM2" s="330"/>
      <c r="BQN2" s="330"/>
      <c r="BQO2" s="329"/>
      <c r="BQP2" s="330"/>
      <c r="BQQ2" s="330"/>
      <c r="BQR2" s="330"/>
      <c r="BQS2" s="330"/>
      <c r="BQT2" s="330"/>
      <c r="BQU2" s="330"/>
      <c r="BQV2" s="330"/>
      <c r="BQW2" s="330"/>
      <c r="BQX2" s="330"/>
      <c r="BQY2" s="330"/>
      <c r="BQZ2" s="330"/>
      <c r="BRA2" s="330"/>
      <c r="BRB2" s="330"/>
      <c r="BRC2" s="330"/>
      <c r="BRD2" s="330"/>
      <c r="BRE2" s="329"/>
      <c r="BRF2" s="330"/>
      <c r="BRG2" s="330"/>
      <c r="BRH2" s="330"/>
      <c r="BRI2" s="330"/>
      <c r="BRJ2" s="330"/>
      <c r="BRK2" s="330"/>
      <c r="BRL2" s="330"/>
      <c r="BRM2" s="330"/>
      <c r="BRN2" s="330"/>
      <c r="BRO2" s="330"/>
      <c r="BRP2" s="330"/>
      <c r="BRQ2" s="330"/>
      <c r="BRR2" s="330"/>
      <c r="BRS2" s="330"/>
      <c r="BRT2" s="330"/>
      <c r="BRU2" s="329"/>
      <c r="BRV2" s="330"/>
      <c r="BRW2" s="330"/>
      <c r="BRX2" s="330"/>
      <c r="BRY2" s="330"/>
      <c r="BRZ2" s="330"/>
      <c r="BSA2" s="330"/>
      <c r="BSB2" s="330"/>
      <c r="BSC2" s="330"/>
      <c r="BSD2" s="330"/>
      <c r="BSE2" s="330"/>
      <c r="BSF2" s="330"/>
      <c r="BSG2" s="330"/>
      <c r="BSH2" s="330"/>
      <c r="BSI2" s="330"/>
      <c r="BSJ2" s="330"/>
      <c r="BSK2" s="329"/>
      <c r="BSL2" s="330"/>
      <c r="BSM2" s="330"/>
      <c r="BSN2" s="330"/>
      <c r="BSO2" s="330"/>
      <c r="BSP2" s="330"/>
      <c r="BSQ2" s="330"/>
      <c r="BSR2" s="330"/>
      <c r="BSS2" s="330"/>
      <c r="BST2" s="330"/>
      <c r="BSU2" s="330"/>
      <c r="BSV2" s="330"/>
      <c r="BSW2" s="330"/>
      <c r="BSX2" s="330"/>
      <c r="BSY2" s="330"/>
      <c r="BSZ2" s="330"/>
      <c r="BTA2" s="329"/>
      <c r="BTB2" s="330"/>
      <c r="BTC2" s="330"/>
      <c r="BTD2" s="330"/>
      <c r="BTE2" s="330"/>
      <c r="BTF2" s="330"/>
      <c r="BTG2" s="330"/>
      <c r="BTH2" s="330"/>
      <c r="BTI2" s="330"/>
      <c r="BTJ2" s="330"/>
      <c r="BTK2" s="330"/>
      <c r="BTL2" s="330"/>
      <c r="BTM2" s="330"/>
      <c r="BTN2" s="330"/>
      <c r="BTO2" s="330"/>
      <c r="BTP2" s="330"/>
      <c r="BTQ2" s="329"/>
      <c r="BTR2" s="330"/>
      <c r="BTS2" s="330"/>
      <c r="BTT2" s="330"/>
      <c r="BTU2" s="330"/>
      <c r="BTV2" s="330"/>
      <c r="BTW2" s="330"/>
      <c r="BTX2" s="330"/>
      <c r="BTY2" s="330"/>
      <c r="BTZ2" s="330"/>
      <c r="BUA2" s="330"/>
      <c r="BUB2" s="330"/>
      <c r="BUC2" s="330"/>
      <c r="BUD2" s="330"/>
      <c r="BUE2" s="330"/>
      <c r="BUF2" s="330"/>
      <c r="BUG2" s="329"/>
      <c r="BUH2" s="330"/>
      <c r="BUI2" s="330"/>
      <c r="BUJ2" s="330"/>
      <c r="BUK2" s="330"/>
      <c r="BUL2" s="330"/>
      <c r="BUM2" s="330"/>
      <c r="BUN2" s="330"/>
      <c r="BUO2" s="330"/>
      <c r="BUP2" s="330"/>
      <c r="BUQ2" s="330"/>
      <c r="BUR2" s="330"/>
      <c r="BUS2" s="330"/>
      <c r="BUT2" s="330"/>
      <c r="BUU2" s="330"/>
      <c r="BUV2" s="330"/>
      <c r="BUW2" s="329"/>
      <c r="BUX2" s="330"/>
      <c r="BUY2" s="330"/>
      <c r="BUZ2" s="330"/>
      <c r="BVA2" s="330"/>
      <c r="BVB2" s="330"/>
      <c r="BVC2" s="330"/>
      <c r="BVD2" s="330"/>
      <c r="BVE2" s="330"/>
      <c r="BVF2" s="330"/>
      <c r="BVG2" s="330"/>
      <c r="BVH2" s="330"/>
      <c r="BVI2" s="330"/>
      <c r="BVJ2" s="330"/>
      <c r="BVK2" s="330"/>
      <c r="BVL2" s="330"/>
      <c r="BVM2" s="329"/>
      <c r="BVN2" s="330"/>
      <c r="BVO2" s="330"/>
      <c r="BVP2" s="330"/>
      <c r="BVQ2" s="330"/>
      <c r="BVR2" s="330"/>
      <c r="BVS2" s="330"/>
      <c r="BVT2" s="330"/>
      <c r="BVU2" s="330"/>
      <c r="BVV2" s="330"/>
      <c r="BVW2" s="330"/>
      <c r="BVX2" s="330"/>
      <c r="BVY2" s="330"/>
      <c r="BVZ2" s="330"/>
      <c r="BWA2" s="330"/>
      <c r="BWB2" s="330"/>
      <c r="BWC2" s="329"/>
      <c r="BWD2" s="330"/>
      <c r="BWE2" s="330"/>
      <c r="BWF2" s="330"/>
      <c r="BWG2" s="330"/>
      <c r="BWH2" s="330"/>
      <c r="BWI2" s="330"/>
      <c r="BWJ2" s="330"/>
      <c r="BWK2" s="330"/>
      <c r="BWL2" s="330"/>
      <c r="BWM2" s="330"/>
      <c r="BWN2" s="330"/>
      <c r="BWO2" s="330"/>
      <c r="BWP2" s="330"/>
      <c r="BWQ2" s="330"/>
      <c r="BWR2" s="330"/>
      <c r="BWS2" s="329"/>
      <c r="BWT2" s="330"/>
      <c r="BWU2" s="330"/>
      <c r="BWV2" s="330"/>
      <c r="BWW2" s="330"/>
      <c r="BWX2" s="330"/>
      <c r="BWY2" s="330"/>
      <c r="BWZ2" s="330"/>
      <c r="BXA2" s="330"/>
      <c r="BXB2" s="330"/>
      <c r="BXC2" s="330"/>
      <c r="BXD2" s="330"/>
      <c r="BXE2" s="330"/>
      <c r="BXF2" s="330"/>
      <c r="BXG2" s="330"/>
      <c r="BXH2" s="330"/>
      <c r="BXI2" s="329"/>
      <c r="BXJ2" s="330"/>
      <c r="BXK2" s="330"/>
      <c r="BXL2" s="330"/>
      <c r="BXM2" s="330"/>
      <c r="BXN2" s="330"/>
      <c r="BXO2" s="330"/>
      <c r="BXP2" s="330"/>
      <c r="BXQ2" s="330"/>
      <c r="BXR2" s="330"/>
      <c r="BXS2" s="330"/>
      <c r="BXT2" s="330"/>
      <c r="BXU2" s="330"/>
      <c r="BXV2" s="330"/>
      <c r="BXW2" s="330"/>
      <c r="BXX2" s="330"/>
      <c r="BXY2" s="329"/>
      <c r="BXZ2" s="330"/>
      <c r="BYA2" s="330"/>
      <c r="BYB2" s="330"/>
      <c r="BYC2" s="330"/>
      <c r="BYD2" s="330"/>
      <c r="BYE2" s="330"/>
      <c r="BYF2" s="330"/>
      <c r="BYG2" s="330"/>
      <c r="BYH2" s="330"/>
      <c r="BYI2" s="330"/>
      <c r="BYJ2" s="330"/>
      <c r="BYK2" s="330"/>
      <c r="BYL2" s="330"/>
      <c r="BYM2" s="330"/>
      <c r="BYN2" s="330"/>
      <c r="BYO2" s="329"/>
      <c r="BYP2" s="330"/>
      <c r="BYQ2" s="330"/>
      <c r="BYR2" s="330"/>
      <c r="BYS2" s="330"/>
      <c r="BYT2" s="330"/>
      <c r="BYU2" s="330"/>
      <c r="BYV2" s="330"/>
      <c r="BYW2" s="330"/>
      <c r="BYX2" s="330"/>
      <c r="BYY2" s="330"/>
      <c r="BYZ2" s="330"/>
      <c r="BZA2" s="330"/>
      <c r="BZB2" s="330"/>
      <c r="BZC2" s="330"/>
      <c r="BZD2" s="330"/>
      <c r="BZE2" s="329"/>
      <c r="BZF2" s="330"/>
      <c r="BZG2" s="330"/>
      <c r="BZH2" s="330"/>
      <c r="BZI2" s="330"/>
      <c r="BZJ2" s="330"/>
      <c r="BZK2" s="330"/>
      <c r="BZL2" s="330"/>
      <c r="BZM2" s="330"/>
      <c r="BZN2" s="330"/>
      <c r="BZO2" s="330"/>
      <c r="BZP2" s="330"/>
      <c r="BZQ2" s="330"/>
      <c r="BZR2" s="330"/>
      <c r="BZS2" s="330"/>
      <c r="BZT2" s="330"/>
      <c r="BZU2" s="329"/>
      <c r="BZV2" s="330"/>
      <c r="BZW2" s="330"/>
      <c r="BZX2" s="330"/>
      <c r="BZY2" s="330"/>
      <c r="BZZ2" s="330"/>
      <c r="CAA2" s="330"/>
      <c r="CAB2" s="330"/>
      <c r="CAC2" s="330"/>
      <c r="CAD2" s="330"/>
      <c r="CAE2" s="330"/>
      <c r="CAF2" s="330"/>
      <c r="CAG2" s="330"/>
      <c r="CAH2" s="330"/>
      <c r="CAI2" s="330"/>
      <c r="CAJ2" s="330"/>
      <c r="CAK2" s="329"/>
      <c r="CAL2" s="330"/>
      <c r="CAM2" s="330"/>
      <c r="CAN2" s="330"/>
      <c r="CAO2" s="330"/>
      <c r="CAP2" s="330"/>
      <c r="CAQ2" s="330"/>
      <c r="CAR2" s="330"/>
      <c r="CAS2" s="330"/>
      <c r="CAT2" s="330"/>
      <c r="CAU2" s="330"/>
      <c r="CAV2" s="330"/>
      <c r="CAW2" s="330"/>
      <c r="CAX2" s="330"/>
      <c r="CAY2" s="330"/>
      <c r="CAZ2" s="330"/>
      <c r="CBA2" s="329"/>
      <c r="CBB2" s="330"/>
      <c r="CBC2" s="330"/>
      <c r="CBD2" s="330"/>
      <c r="CBE2" s="330"/>
      <c r="CBF2" s="330"/>
      <c r="CBG2" s="330"/>
      <c r="CBH2" s="330"/>
      <c r="CBI2" s="330"/>
      <c r="CBJ2" s="330"/>
      <c r="CBK2" s="330"/>
      <c r="CBL2" s="330"/>
      <c r="CBM2" s="330"/>
      <c r="CBN2" s="330"/>
      <c r="CBO2" s="330"/>
      <c r="CBP2" s="330"/>
      <c r="CBQ2" s="329"/>
      <c r="CBR2" s="330"/>
      <c r="CBS2" s="330"/>
      <c r="CBT2" s="330"/>
      <c r="CBU2" s="330"/>
      <c r="CBV2" s="330"/>
      <c r="CBW2" s="330"/>
      <c r="CBX2" s="330"/>
      <c r="CBY2" s="330"/>
      <c r="CBZ2" s="330"/>
      <c r="CCA2" s="330"/>
      <c r="CCB2" s="330"/>
      <c r="CCC2" s="330"/>
      <c r="CCD2" s="330"/>
      <c r="CCE2" s="330"/>
      <c r="CCF2" s="330"/>
      <c r="CCG2" s="329"/>
      <c r="CCH2" s="330"/>
      <c r="CCI2" s="330"/>
      <c r="CCJ2" s="330"/>
      <c r="CCK2" s="330"/>
      <c r="CCL2" s="330"/>
      <c r="CCM2" s="330"/>
      <c r="CCN2" s="330"/>
      <c r="CCO2" s="330"/>
      <c r="CCP2" s="330"/>
      <c r="CCQ2" s="330"/>
      <c r="CCR2" s="330"/>
      <c r="CCS2" s="330"/>
      <c r="CCT2" s="330"/>
      <c r="CCU2" s="330"/>
      <c r="CCV2" s="330"/>
      <c r="CCW2" s="329"/>
      <c r="CCX2" s="330"/>
      <c r="CCY2" s="330"/>
      <c r="CCZ2" s="330"/>
      <c r="CDA2" s="330"/>
      <c r="CDB2" s="330"/>
      <c r="CDC2" s="330"/>
      <c r="CDD2" s="330"/>
      <c r="CDE2" s="330"/>
      <c r="CDF2" s="330"/>
      <c r="CDG2" s="330"/>
      <c r="CDH2" s="330"/>
      <c r="CDI2" s="330"/>
      <c r="CDJ2" s="330"/>
      <c r="CDK2" s="330"/>
      <c r="CDL2" s="330"/>
      <c r="CDM2" s="329"/>
      <c r="CDN2" s="330"/>
      <c r="CDO2" s="330"/>
      <c r="CDP2" s="330"/>
      <c r="CDQ2" s="330"/>
      <c r="CDR2" s="330"/>
      <c r="CDS2" s="330"/>
      <c r="CDT2" s="330"/>
      <c r="CDU2" s="330"/>
      <c r="CDV2" s="330"/>
      <c r="CDW2" s="330"/>
      <c r="CDX2" s="330"/>
      <c r="CDY2" s="330"/>
      <c r="CDZ2" s="330"/>
      <c r="CEA2" s="330"/>
      <c r="CEB2" s="330"/>
      <c r="CEC2" s="329"/>
      <c r="CED2" s="330"/>
      <c r="CEE2" s="330"/>
      <c r="CEF2" s="330"/>
      <c r="CEG2" s="330"/>
      <c r="CEH2" s="330"/>
      <c r="CEI2" s="330"/>
      <c r="CEJ2" s="330"/>
      <c r="CEK2" s="330"/>
      <c r="CEL2" s="330"/>
      <c r="CEM2" s="330"/>
      <c r="CEN2" s="330"/>
      <c r="CEO2" s="330"/>
      <c r="CEP2" s="330"/>
      <c r="CEQ2" s="330"/>
      <c r="CER2" s="330"/>
      <c r="CES2" s="329"/>
      <c r="CET2" s="330"/>
      <c r="CEU2" s="330"/>
      <c r="CEV2" s="330"/>
      <c r="CEW2" s="330"/>
      <c r="CEX2" s="330"/>
      <c r="CEY2" s="330"/>
      <c r="CEZ2" s="330"/>
      <c r="CFA2" s="330"/>
      <c r="CFB2" s="330"/>
      <c r="CFC2" s="330"/>
      <c r="CFD2" s="330"/>
      <c r="CFE2" s="330"/>
      <c r="CFF2" s="330"/>
      <c r="CFG2" s="330"/>
      <c r="CFH2" s="330"/>
      <c r="CFI2" s="329"/>
      <c r="CFJ2" s="330"/>
      <c r="CFK2" s="330"/>
      <c r="CFL2" s="330"/>
      <c r="CFM2" s="330"/>
      <c r="CFN2" s="330"/>
      <c r="CFO2" s="330"/>
      <c r="CFP2" s="330"/>
      <c r="CFQ2" s="330"/>
      <c r="CFR2" s="330"/>
      <c r="CFS2" s="330"/>
      <c r="CFT2" s="330"/>
      <c r="CFU2" s="330"/>
      <c r="CFV2" s="330"/>
      <c r="CFW2" s="330"/>
      <c r="CFX2" s="330"/>
      <c r="CFY2" s="329"/>
      <c r="CFZ2" s="330"/>
      <c r="CGA2" s="330"/>
      <c r="CGB2" s="330"/>
      <c r="CGC2" s="330"/>
      <c r="CGD2" s="330"/>
      <c r="CGE2" s="330"/>
      <c r="CGF2" s="330"/>
      <c r="CGG2" s="330"/>
      <c r="CGH2" s="330"/>
      <c r="CGI2" s="330"/>
      <c r="CGJ2" s="330"/>
      <c r="CGK2" s="330"/>
      <c r="CGL2" s="330"/>
      <c r="CGM2" s="330"/>
      <c r="CGN2" s="330"/>
      <c r="CGO2" s="329"/>
      <c r="CGP2" s="330"/>
      <c r="CGQ2" s="330"/>
      <c r="CGR2" s="330"/>
      <c r="CGS2" s="330"/>
      <c r="CGT2" s="330"/>
      <c r="CGU2" s="330"/>
      <c r="CGV2" s="330"/>
      <c r="CGW2" s="330"/>
      <c r="CGX2" s="330"/>
      <c r="CGY2" s="330"/>
      <c r="CGZ2" s="330"/>
      <c r="CHA2" s="330"/>
      <c r="CHB2" s="330"/>
      <c r="CHC2" s="330"/>
      <c r="CHD2" s="330"/>
      <c r="CHE2" s="329"/>
      <c r="CHF2" s="330"/>
      <c r="CHG2" s="330"/>
      <c r="CHH2" s="330"/>
      <c r="CHI2" s="330"/>
      <c r="CHJ2" s="330"/>
      <c r="CHK2" s="330"/>
      <c r="CHL2" s="330"/>
      <c r="CHM2" s="330"/>
      <c r="CHN2" s="330"/>
      <c r="CHO2" s="330"/>
      <c r="CHP2" s="330"/>
      <c r="CHQ2" s="330"/>
      <c r="CHR2" s="330"/>
      <c r="CHS2" s="330"/>
      <c r="CHT2" s="330"/>
      <c r="CHU2" s="329"/>
      <c r="CHV2" s="330"/>
      <c r="CHW2" s="330"/>
      <c r="CHX2" s="330"/>
      <c r="CHY2" s="330"/>
      <c r="CHZ2" s="330"/>
      <c r="CIA2" s="330"/>
      <c r="CIB2" s="330"/>
      <c r="CIC2" s="330"/>
      <c r="CID2" s="330"/>
      <c r="CIE2" s="330"/>
      <c r="CIF2" s="330"/>
      <c r="CIG2" s="330"/>
      <c r="CIH2" s="330"/>
      <c r="CII2" s="330"/>
      <c r="CIJ2" s="330"/>
      <c r="CIK2" s="329"/>
      <c r="CIL2" s="330"/>
      <c r="CIM2" s="330"/>
      <c r="CIN2" s="330"/>
      <c r="CIO2" s="330"/>
      <c r="CIP2" s="330"/>
      <c r="CIQ2" s="330"/>
      <c r="CIR2" s="330"/>
      <c r="CIS2" s="330"/>
      <c r="CIT2" s="330"/>
      <c r="CIU2" s="330"/>
      <c r="CIV2" s="330"/>
      <c r="CIW2" s="330"/>
      <c r="CIX2" s="330"/>
      <c r="CIY2" s="330"/>
      <c r="CIZ2" s="330"/>
      <c r="CJA2" s="329"/>
      <c r="CJB2" s="330"/>
      <c r="CJC2" s="330"/>
      <c r="CJD2" s="330"/>
      <c r="CJE2" s="330"/>
      <c r="CJF2" s="330"/>
      <c r="CJG2" s="330"/>
      <c r="CJH2" s="330"/>
      <c r="CJI2" s="330"/>
      <c r="CJJ2" s="330"/>
      <c r="CJK2" s="330"/>
      <c r="CJL2" s="330"/>
      <c r="CJM2" s="330"/>
      <c r="CJN2" s="330"/>
      <c r="CJO2" s="330"/>
      <c r="CJP2" s="330"/>
      <c r="CJQ2" s="329"/>
      <c r="CJR2" s="330"/>
      <c r="CJS2" s="330"/>
      <c r="CJT2" s="330"/>
      <c r="CJU2" s="330"/>
      <c r="CJV2" s="330"/>
      <c r="CJW2" s="330"/>
      <c r="CJX2" s="330"/>
      <c r="CJY2" s="330"/>
      <c r="CJZ2" s="330"/>
      <c r="CKA2" s="330"/>
      <c r="CKB2" s="330"/>
      <c r="CKC2" s="330"/>
      <c r="CKD2" s="330"/>
      <c r="CKE2" s="330"/>
      <c r="CKF2" s="330"/>
      <c r="CKG2" s="329"/>
      <c r="CKH2" s="330"/>
      <c r="CKI2" s="330"/>
      <c r="CKJ2" s="330"/>
      <c r="CKK2" s="330"/>
      <c r="CKL2" s="330"/>
      <c r="CKM2" s="330"/>
      <c r="CKN2" s="330"/>
      <c r="CKO2" s="330"/>
      <c r="CKP2" s="330"/>
      <c r="CKQ2" s="330"/>
      <c r="CKR2" s="330"/>
      <c r="CKS2" s="330"/>
      <c r="CKT2" s="330"/>
      <c r="CKU2" s="330"/>
      <c r="CKV2" s="330"/>
      <c r="CKW2" s="329"/>
      <c r="CKX2" s="330"/>
      <c r="CKY2" s="330"/>
      <c r="CKZ2" s="330"/>
      <c r="CLA2" s="330"/>
      <c r="CLB2" s="330"/>
      <c r="CLC2" s="330"/>
      <c r="CLD2" s="330"/>
      <c r="CLE2" s="330"/>
      <c r="CLF2" s="330"/>
      <c r="CLG2" s="330"/>
      <c r="CLH2" s="330"/>
      <c r="CLI2" s="330"/>
      <c r="CLJ2" s="330"/>
      <c r="CLK2" s="330"/>
      <c r="CLL2" s="330"/>
      <c r="CLM2" s="329"/>
      <c r="CLN2" s="330"/>
      <c r="CLO2" s="330"/>
      <c r="CLP2" s="330"/>
      <c r="CLQ2" s="330"/>
      <c r="CLR2" s="330"/>
      <c r="CLS2" s="330"/>
      <c r="CLT2" s="330"/>
      <c r="CLU2" s="330"/>
      <c r="CLV2" s="330"/>
      <c r="CLW2" s="330"/>
      <c r="CLX2" s="330"/>
      <c r="CLY2" s="330"/>
      <c r="CLZ2" s="330"/>
      <c r="CMA2" s="330"/>
      <c r="CMB2" s="330"/>
      <c r="CMC2" s="329"/>
      <c r="CMD2" s="330"/>
      <c r="CME2" s="330"/>
      <c r="CMF2" s="330"/>
      <c r="CMG2" s="330"/>
      <c r="CMH2" s="330"/>
      <c r="CMI2" s="330"/>
      <c r="CMJ2" s="330"/>
      <c r="CMK2" s="330"/>
      <c r="CML2" s="330"/>
      <c r="CMM2" s="330"/>
      <c r="CMN2" s="330"/>
      <c r="CMO2" s="330"/>
      <c r="CMP2" s="330"/>
      <c r="CMQ2" s="330"/>
      <c r="CMR2" s="330"/>
      <c r="CMS2" s="329"/>
      <c r="CMT2" s="330"/>
      <c r="CMU2" s="330"/>
      <c r="CMV2" s="330"/>
      <c r="CMW2" s="330"/>
      <c r="CMX2" s="330"/>
      <c r="CMY2" s="330"/>
      <c r="CMZ2" s="330"/>
      <c r="CNA2" s="330"/>
      <c r="CNB2" s="330"/>
      <c r="CNC2" s="330"/>
      <c r="CND2" s="330"/>
      <c r="CNE2" s="330"/>
      <c r="CNF2" s="330"/>
      <c r="CNG2" s="330"/>
      <c r="CNH2" s="330"/>
      <c r="CNI2" s="329"/>
      <c r="CNJ2" s="330"/>
      <c r="CNK2" s="330"/>
      <c r="CNL2" s="330"/>
      <c r="CNM2" s="330"/>
      <c r="CNN2" s="330"/>
      <c r="CNO2" s="330"/>
      <c r="CNP2" s="330"/>
      <c r="CNQ2" s="330"/>
      <c r="CNR2" s="330"/>
      <c r="CNS2" s="330"/>
      <c r="CNT2" s="330"/>
      <c r="CNU2" s="330"/>
      <c r="CNV2" s="330"/>
      <c r="CNW2" s="330"/>
      <c r="CNX2" s="330"/>
      <c r="CNY2" s="329"/>
      <c r="CNZ2" s="330"/>
      <c r="COA2" s="330"/>
      <c r="COB2" s="330"/>
      <c r="COC2" s="330"/>
      <c r="COD2" s="330"/>
      <c r="COE2" s="330"/>
      <c r="COF2" s="330"/>
      <c r="COG2" s="330"/>
      <c r="COH2" s="330"/>
      <c r="COI2" s="330"/>
      <c r="COJ2" s="330"/>
      <c r="COK2" s="330"/>
      <c r="COL2" s="330"/>
      <c r="COM2" s="330"/>
      <c r="CON2" s="330"/>
      <c r="COO2" s="329"/>
      <c r="COP2" s="330"/>
      <c r="COQ2" s="330"/>
      <c r="COR2" s="330"/>
      <c r="COS2" s="330"/>
      <c r="COT2" s="330"/>
      <c r="COU2" s="330"/>
      <c r="COV2" s="330"/>
      <c r="COW2" s="330"/>
      <c r="COX2" s="330"/>
      <c r="COY2" s="330"/>
      <c r="COZ2" s="330"/>
      <c r="CPA2" s="330"/>
      <c r="CPB2" s="330"/>
      <c r="CPC2" s="330"/>
      <c r="CPD2" s="330"/>
      <c r="CPE2" s="329"/>
      <c r="CPF2" s="330"/>
      <c r="CPG2" s="330"/>
      <c r="CPH2" s="330"/>
      <c r="CPI2" s="330"/>
      <c r="CPJ2" s="330"/>
      <c r="CPK2" s="330"/>
      <c r="CPL2" s="330"/>
      <c r="CPM2" s="330"/>
      <c r="CPN2" s="330"/>
      <c r="CPO2" s="330"/>
      <c r="CPP2" s="330"/>
      <c r="CPQ2" s="330"/>
      <c r="CPR2" s="330"/>
      <c r="CPS2" s="330"/>
      <c r="CPT2" s="330"/>
      <c r="CPU2" s="329"/>
      <c r="CPV2" s="330"/>
      <c r="CPW2" s="330"/>
      <c r="CPX2" s="330"/>
      <c r="CPY2" s="330"/>
      <c r="CPZ2" s="330"/>
      <c r="CQA2" s="330"/>
      <c r="CQB2" s="330"/>
      <c r="CQC2" s="330"/>
      <c r="CQD2" s="330"/>
      <c r="CQE2" s="330"/>
      <c r="CQF2" s="330"/>
      <c r="CQG2" s="330"/>
      <c r="CQH2" s="330"/>
      <c r="CQI2" s="330"/>
      <c r="CQJ2" s="330"/>
      <c r="CQK2" s="329"/>
      <c r="CQL2" s="330"/>
      <c r="CQM2" s="330"/>
      <c r="CQN2" s="330"/>
      <c r="CQO2" s="330"/>
      <c r="CQP2" s="330"/>
      <c r="CQQ2" s="330"/>
      <c r="CQR2" s="330"/>
      <c r="CQS2" s="330"/>
      <c r="CQT2" s="330"/>
      <c r="CQU2" s="330"/>
      <c r="CQV2" s="330"/>
      <c r="CQW2" s="330"/>
      <c r="CQX2" s="330"/>
      <c r="CQY2" s="330"/>
      <c r="CQZ2" s="330"/>
      <c r="CRA2" s="329"/>
      <c r="CRB2" s="330"/>
      <c r="CRC2" s="330"/>
      <c r="CRD2" s="330"/>
      <c r="CRE2" s="330"/>
      <c r="CRF2" s="330"/>
      <c r="CRG2" s="330"/>
      <c r="CRH2" s="330"/>
      <c r="CRI2" s="330"/>
      <c r="CRJ2" s="330"/>
      <c r="CRK2" s="330"/>
      <c r="CRL2" s="330"/>
      <c r="CRM2" s="330"/>
      <c r="CRN2" s="330"/>
      <c r="CRO2" s="330"/>
      <c r="CRP2" s="330"/>
      <c r="CRQ2" s="329"/>
      <c r="CRR2" s="330"/>
      <c r="CRS2" s="330"/>
      <c r="CRT2" s="330"/>
      <c r="CRU2" s="330"/>
      <c r="CRV2" s="330"/>
      <c r="CRW2" s="330"/>
      <c r="CRX2" s="330"/>
      <c r="CRY2" s="330"/>
      <c r="CRZ2" s="330"/>
      <c r="CSA2" s="330"/>
      <c r="CSB2" s="330"/>
      <c r="CSC2" s="330"/>
      <c r="CSD2" s="330"/>
      <c r="CSE2" s="330"/>
      <c r="CSF2" s="330"/>
      <c r="CSG2" s="329"/>
      <c r="CSH2" s="330"/>
      <c r="CSI2" s="330"/>
      <c r="CSJ2" s="330"/>
      <c r="CSK2" s="330"/>
      <c r="CSL2" s="330"/>
      <c r="CSM2" s="330"/>
      <c r="CSN2" s="330"/>
      <c r="CSO2" s="330"/>
      <c r="CSP2" s="330"/>
      <c r="CSQ2" s="330"/>
      <c r="CSR2" s="330"/>
      <c r="CSS2" s="330"/>
      <c r="CST2" s="330"/>
      <c r="CSU2" s="330"/>
      <c r="CSV2" s="330"/>
      <c r="CSW2" s="329"/>
      <c r="CSX2" s="330"/>
      <c r="CSY2" s="330"/>
      <c r="CSZ2" s="330"/>
      <c r="CTA2" s="330"/>
      <c r="CTB2" s="330"/>
      <c r="CTC2" s="330"/>
      <c r="CTD2" s="330"/>
      <c r="CTE2" s="330"/>
      <c r="CTF2" s="330"/>
      <c r="CTG2" s="330"/>
      <c r="CTH2" s="330"/>
      <c r="CTI2" s="330"/>
      <c r="CTJ2" s="330"/>
      <c r="CTK2" s="330"/>
      <c r="CTL2" s="330"/>
      <c r="CTM2" s="329"/>
      <c r="CTN2" s="330"/>
      <c r="CTO2" s="330"/>
      <c r="CTP2" s="330"/>
      <c r="CTQ2" s="330"/>
      <c r="CTR2" s="330"/>
      <c r="CTS2" s="330"/>
      <c r="CTT2" s="330"/>
      <c r="CTU2" s="330"/>
      <c r="CTV2" s="330"/>
      <c r="CTW2" s="330"/>
      <c r="CTX2" s="330"/>
      <c r="CTY2" s="330"/>
      <c r="CTZ2" s="330"/>
      <c r="CUA2" s="330"/>
      <c r="CUB2" s="330"/>
      <c r="CUC2" s="329"/>
      <c r="CUD2" s="330"/>
      <c r="CUE2" s="330"/>
      <c r="CUF2" s="330"/>
      <c r="CUG2" s="330"/>
      <c r="CUH2" s="330"/>
      <c r="CUI2" s="330"/>
      <c r="CUJ2" s="330"/>
      <c r="CUK2" s="330"/>
      <c r="CUL2" s="330"/>
      <c r="CUM2" s="330"/>
      <c r="CUN2" s="330"/>
      <c r="CUO2" s="330"/>
      <c r="CUP2" s="330"/>
      <c r="CUQ2" s="330"/>
      <c r="CUR2" s="330"/>
      <c r="CUS2" s="329"/>
      <c r="CUT2" s="330"/>
      <c r="CUU2" s="330"/>
      <c r="CUV2" s="330"/>
      <c r="CUW2" s="330"/>
      <c r="CUX2" s="330"/>
      <c r="CUY2" s="330"/>
      <c r="CUZ2" s="330"/>
      <c r="CVA2" s="330"/>
      <c r="CVB2" s="330"/>
      <c r="CVC2" s="330"/>
      <c r="CVD2" s="330"/>
      <c r="CVE2" s="330"/>
      <c r="CVF2" s="330"/>
      <c r="CVG2" s="330"/>
      <c r="CVH2" s="330"/>
      <c r="CVI2" s="329"/>
      <c r="CVJ2" s="330"/>
      <c r="CVK2" s="330"/>
      <c r="CVL2" s="330"/>
      <c r="CVM2" s="330"/>
      <c r="CVN2" s="330"/>
      <c r="CVO2" s="330"/>
      <c r="CVP2" s="330"/>
      <c r="CVQ2" s="330"/>
      <c r="CVR2" s="330"/>
      <c r="CVS2" s="330"/>
      <c r="CVT2" s="330"/>
      <c r="CVU2" s="330"/>
      <c r="CVV2" s="330"/>
      <c r="CVW2" s="330"/>
      <c r="CVX2" s="330"/>
      <c r="CVY2" s="329"/>
      <c r="CVZ2" s="330"/>
      <c r="CWA2" s="330"/>
      <c r="CWB2" s="330"/>
      <c r="CWC2" s="330"/>
      <c r="CWD2" s="330"/>
      <c r="CWE2" s="330"/>
      <c r="CWF2" s="330"/>
      <c r="CWG2" s="330"/>
      <c r="CWH2" s="330"/>
      <c r="CWI2" s="330"/>
      <c r="CWJ2" s="330"/>
      <c r="CWK2" s="330"/>
      <c r="CWL2" s="330"/>
      <c r="CWM2" s="330"/>
      <c r="CWN2" s="330"/>
      <c r="CWO2" s="329"/>
      <c r="CWP2" s="330"/>
      <c r="CWQ2" s="330"/>
      <c r="CWR2" s="330"/>
      <c r="CWS2" s="330"/>
      <c r="CWT2" s="330"/>
      <c r="CWU2" s="330"/>
      <c r="CWV2" s="330"/>
      <c r="CWW2" s="330"/>
      <c r="CWX2" s="330"/>
      <c r="CWY2" s="330"/>
      <c r="CWZ2" s="330"/>
      <c r="CXA2" s="330"/>
      <c r="CXB2" s="330"/>
      <c r="CXC2" s="330"/>
      <c r="CXD2" s="330"/>
      <c r="CXE2" s="329"/>
      <c r="CXF2" s="330"/>
      <c r="CXG2" s="330"/>
      <c r="CXH2" s="330"/>
      <c r="CXI2" s="330"/>
      <c r="CXJ2" s="330"/>
      <c r="CXK2" s="330"/>
      <c r="CXL2" s="330"/>
      <c r="CXM2" s="330"/>
      <c r="CXN2" s="330"/>
      <c r="CXO2" s="330"/>
      <c r="CXP2" s="330"/>
      <c r="CXQ2" s="330"/>
      <c r="CXR2" s="330"/>
      <c r="CXS2" s="330"/>
      <c r="CXT2" s="330"/>
      <c r="CXU2" s="329"/>
      <c r="CXV2" s="330"/>
      <c r="CXW2" s="330"/>
      <c r="CXX2" s="330"/>
      <c r="CXY2" s="330"/>
      <c r="CXZ2" s="330"/>
      <c r="CYA2" s="330"/>
      <c r="CYB2" s="330"/>
      <c r="CYC2" s="330"/>
      <c r="CYD2" s="330"/>
      <c r="CYE2" s="330"/>
      <c r="CYF2" s="330"/>
      <c r="CYG2" s="330"/>
      <c r="CYH2" s="330"/>
      <c r="CYI2" s="330"/>
      <c r="CYJ2" s="330"/>
      <c r="CYK2" s="329"/>
      <c r="CYL2" s="330"/>
      <c r="CYM2" s="330"/>
      <c r="CYN2" s="330"/>
      <c r="CYO2" s="330"/>
      <c r="CYP2" s="330"/>
      <c r="CYQ2" s="330"/>
      <c r="CYR2" s="330"/>
      <c r="CYS2" s="330"/>
      <c r="CYT2" s="330"/>
      <c r="CYU2" s="330"/>
      <c r="CYV2" s="330"/>
      <c r="CYW2" s="330"/>
      <c r="CYX2" s="330"/>
      <c r="CYY2" s="330"/>
      <c r="CYZ2" s="330"/>
      <c r="CZA2" s="329"/>
      <c r="CZB2" s="330"/>
      <c r="CZC2" s="330"/>
      <c r="CZD2" s="330"/>
      <c r="CZE2" s="330"/>
      <c r="CZF2" s="330"/>
      <c r="CZG2" s="330"/>
      <c r="CZH2" s="330"/>
      <c r="CZI2" s="330"/>
      <c r="CZJ2" s="330"/>
      <c r="CZK2" s="330"/>
      <c r="CZL2" s="330"/>
      <c r="CZM2" s="330"/>
      <c r="CZN2" s="330"/>
      <c r="CZO2" s="330"/>
      <c r="CZP2" s="330"/>
      <c r="CZQ2" s="329"/>
      <c r="CZR2" s="330"/>
      <c r="CZS2" s="330"/>
      <c r="CZT2" s="330"/>
      <c r="CZU2" s="330"/>
      <c r="CZV2" s="330"/>
      <c r="CZW2" s="330"/>
      <c r="CZX2" s="330"/>
      <c r="CZY2" s="330"/>
      <c r="CZZ2" s="330"/>
      <c r="DAA2" s="330"/>
      <c r="DAB2" s="330"/>
      <c r="DAC2" s="330"/>
      <c r="DAD2" s="330"/>
      <c r="DAE2" s="330"/>
      <c r="DAF2" s="330"/>
      <c r="DAG2" s="329"/>
      <c r="DAH2" s="330"/>
      <c r="DAI2" s="330"/>
      <c r="DAJ2" s="330"/>
      <c r="DAK2" s="330"/>
      <c r="DAL2" s="330"/>
      <c r="DAM2" s="330"/>
      <c r="DAN2" s="330"/>
      <c r="DAO2" s="330"/>
      <c r="DAP2" s="330"/>
      <c r="DAQ2" s="330"/>
      <c r="DAR2" s="330"/>
      <c r="DAS2" s="330"/>
      <c r="DAT2" s="330"/>
      <c r="DAU2" s="330"/>
      <c r="DAV2" s="330"/>
      <c r="DAW2" s="329"/>
      <c r="DAX2" s="330"/>
      <c r="DAY2" s="330"/>
      <c r="DAZ2" s="330"/>
      <c r="DBA2" s="330"/>
      <c r="DBB2" s="330"/>
      <c r="DBC2" s="330"/>
      <c r="DBD2" s="330"/>
      <c r="DBE2" s="330"/>
      <c r="DBF2" s="330"/>
      <c r="DBG2" s="330"/>
      <c r="DBH2" s="330"/>
      <c r="DBI2" s="330"/>
      <c r="DBJ2" s="330"/>
      <c r="DBK2" s="330"/>
      <c r="DBL2" s="330"/>
      <c r="DBM2" s="329"/>
      <c r="DBN2" s="330"/>
      <c r="DBO2" s="330"/>
      <c r="DBP2" s="330"/>
      <c r="DBQ2" s="330"/>
      <c r="DBR2" s="330"/>
      <c r="DBS2" s="330"/>
      <c r="DBT2" s="330"/>
      <c r="DBU2" s="330"/>
      <c r="DBV2" s="330"/>
      <c r="DBW2" s="330"/>
      <c r="DBX2" s="330"/>
      <c r="DBY2" s="330"/>
      <c r="DBZ2" s="330"/>
      <c r="DCA2" s="330"/>
      <c r="DCB2" s="330"/>
      <c r="DCC2" s="329"/>
      <c r="DCD2" s="330"/>
      <c r="DCE2" s="330"/>
      <c r="DCF2" s="330"/>
      <c r="DCG2" s="330"/>
      <c r="DCH2" s="330"/>
      <c r="DCI2" s="330"/>
      <c r="DCJ2" s="330"/>
      <c r="DCK2" s="330"/>
      <c r="DCL2" s="330"/>
      <c r="DCM2" s="330"/>
      <c r="DCN2" s="330"/>
      <c r="DCO2" s="330"/>
      <c r="DCP2" s="330"/>
      <c r="DCQ2" s="330"/>
      <c r="DCR2" s="330"/>
      <c r="DCS2" s="329"/>
      <c r="DCT2" s="330"/>
      <c r="DCU2" s="330"/>
      <c r="DCV2" s="330"/>
      <c r="DCW2" s="330"/>
      <c r="DCX2" s="330"/>
      <c r="DCY2" s="330"/>
      <c r="DCZ2" s="330"/>
      <c r="DDA2" s="330"/>
      <c r="DDB2" s="330"/>
      <c r="DDC2" s="330"/>
      <c r="DDD2" s="330"/>
      <c r="DDE2" s="330"/>
      <c r="DDF2" s="330"/>
      <c r="DDG2" s="330"/>
      <c r="DDH2" s="330"/>
      <c r="DDI2" s="329"/>
      <c r="DDJ2" s="330"/>
      <c r="DDK2" s="330"/>
      <c r="DDL2" s="330"/>
      <c r="DDM2" s="330"/>
      <c r="DDN2" s="330"/>
      <c r="DDO2" s="330"/>
      <c r="DDP2" s="330"/>
      <c r="DDQ2" s="330"/>
      <c r="DDR2" s="330"/>
      <c r="DDS2" s="330"/>
      <c r="DDT2" s="330"/>
      <c r="DDU2" s="330"/>
      <c r="DDV2" s="330"/>
      <c r="DDW2" s="330"/>
      <c r="DDX2" s="330"/>
      <c r="DDY2" s="329"/>
      <c r="DDZ2" s="330"/>
      <c r="DEA2" s="330"/>
      <c r="DEB2" s="330"/>
      <c r="DEC2" s="330"/>
      <c r="DED2" s="330"/>
      <c r="DEE2" s="330"/>
      <c r="DEF2" s="330"/>
      <c r="DEG2" s="330"/>
      <c r="DEH2" s="330"/>
      <c r="DEI2" s="330"/>
      <c r="DEJ2" s="330"/>
      <c r="DEK2" s="330"/>
      <c r="DEL2" s="330"/>
      <c r="DEM2" s="330"/>
      <c r="DEN2" s="330"/>
      <c r="DEO2" s="329"/>
      <c r="DEP2" s="330"/>
      <c r="DEQ2" s="330"/>
      <c r="DER2" s="330"/>
      <c r="DES2" s="330"/>
      <c r="DET2" s="330"/>
      <c r="DEU2" s="330"/>
      <c r="DEV2" s="330"/>
      <c r="DEW2" s="330"/>
      <c r="DEX2" s="330"/>
      <c r="DEY2" s="330"/>
      <c r="DEZ2" s="330"/>
      <c r="DFA2" s="330"/>
      <c r="DFB2" s="330"/>
      <c r="DFC2" s="330"/>
      <c r="DFD2" s="330"/>
      <c r="DFE2" s="329"/>
      <c r="DFF2" s="330"/>
      <c r="DFG2" s="330"/>
      <c r="DFH2" s="330"/>
      <c r="DFI2" s="330"/>
      <c r="DFJ2" s="330"/>
      <c r="DFK2" s="330"/>
      <c r="DFL2" s="330"/>
      <c r="DFM2" s="330"/>
      <c r="DFN2" s="330"/>
      <c r="DFO2" s="330"/>
      <c r="DFP2" s="330"/>
      <c r="DFQ2" s="330"/>
      <c r="DFR2" s="330"/>
      <c r="DFS2" s="330"/>
      <c r="DFT2" s="330"/>
      <c r="DFU2" s="329"/>
      <c r="DFV2" s="330"/>
      <c r="DFW2" s="330"/>
      <c r="DFX2" s="330"/>
      <c r="DFY2" s="330"/>
      <c r="DFZ2" s="330"/>
      <c r="DGA2" s="330"/>
      <c r="DGB2" s="330"/>
      <c r="DGC2" s="330"/>
      <c r="DGD2" s="330"/>
      <c r="DGE2" s="330"/>
      <c r="DGF2" s="330"/>
      <c r="DGG2" s="330"/>
      <c r="DGH2" s="330"/>
      <c r="DGI2" s="330"/>
      <c r="DGJ2" s="330"/>
      <c r="DGK2" s="329"/>
      <c r="DGL2" s="330"/>
      <c r="DGM2" s="330"/>
      <c r="DGN2" s="330"/>
      <c r="DGO2" s="330"/>
      <c r="DGP2" s="330"/>
      <c r="DGQ2" s="330"/>
      <c r="DGR2" s="330"/>
      <c r="DGS2" s="330"/>
      <c r="DGT2" s="330"/>
      <c r="DGU2" s="330"/>
      <c r="DGV2" s="330"/>
      <c r="DGW2" s="330"/>
      <c r="DGX2" s="330"/>
      <c r="DGY2" s="330"/>
      <c r="DGZ2" s="330"/>
      <c r="DHA2" s="329"/>
      <c r="DHB2" s="330"/>
      <c r="DHC2" s="330"/>
      <c r="DHD2" s="330"/>
      <c r="DHE2" s="330"/>
      <c r="DHF2" s="330"/>
      <c r="DHG2" s="330"/>
      <c r="DHH2" s="330"/>
      <c r="DHI2" s="330"/>
      <c r="DHJ2" s="330"/>
      <c r="DHK2" s="330"/>
      <c r="DHL2" s="330"/>
      <c r="DHM2" s="330"/>
      <c r="DHN2" s="330"/>
      <c r="DHO2" s="330"/>
      <c r="DHP2" s="330"/>
      <c r="DHQ2" s="329"/>
      <c r="DHR2" s="330"/>
      <c r="DHS2" s="330"/>
      <c r="DHT2" s="330"/>
      <c r="DHU2" s="330"/>
      <c r="DHV2" s="330"/>
      <c r="DHW2" s="330"/>
      <c r="DHX2" s="330"/>
      <c r="DHY2" s="330"/>
      <c r="DHZ2" s="330"/>
      <c r="DIA2" s="330"/>
      <c r="DIB2" s="330"/>
      <c r="DIC2" s="330"/>
      <c r="DID2" s="330"/>
      <c r="DIE2" s="330"/>
      <c r="DIF2" s="330"/>
      <c r="DIG2" s="329"/>
      <c r="DIH2" s="330"/>
      <c r="DII2" s="330"/>
      <c r="DIJ2" s="330"/>
      <c r="DIK2" s="330"/>
      <c r="DIL2" s="330"/>
      <c r="DIM2" s="330"/>
      <c r="DIN2" s="330"/>
      <c r="DIO2" s="330"/>
      <c r="DIP2" s="330"/>
      <c r="DIQ2" s="330"/>
      <c r="DIR2" s="330"/>
      <c r="DIS2" s="330"/>
      <c r="DIT2" s="330"/>
      <c r="DIU2" s="330"/>
      <c r="DIV2" s="330"/>
      <c r="DIW2" s="329"/>
      <c r="DIX2" s="330"/>
      <c r="DIY2" s="330"/>
      <c r="DIZ2" s="330"/>
      <c r="DJA2" s="330"/>
      <c r="DJB2" s="330"/>
      <c r="DJC2" s="330"/>
      <c r="DJD2" s="330"/>
      <c r="DJE2" s="330"/>
      <c r="DJF2" s="330"/>
      <c r="DJG2" s="330"/>
      <c r="DJH2" s="330"/>
      <c r="DJI2" s="330"/>
      <c r="DJJ2" s="330"/>
      <c r="DJK2" s="330"/>
      <c r="DJL2" s="330"/>
      <c r="DJM2" s="329"/>
      <c r="DJN2" s="330"/>
      <c r="DJO2" s="330"/>
      <c r="DJP2" s="330"/>
      <c r="DJQ2" s="330"/>
      <c r="DJR2" s="330"/>
      <c r="DJS2" s="330"/>
      <c r="DJT2" s="330"/>
      <c r="DJU2" s="330"/>
      <c r="DJV2" s="330"/>
      <c r="DJW2" s="330"/>
      <c r="DJX2" s="330"/>
      <c r="DJY2" s="330"/>
      <c r="DJZ2" s="330"/>
      <c r="DKA2" s="330"/>
      <c r="DKB2" s="330"/>
      <c r="DKC2" s="329"/>
      <c r="DKD2" s="330"/>
      <c r="DKE2" s="330"/>
      <c r="DKF2" s="330"/>
      <c r="DKG2" s="330"/>
      <c r="DKH2" s="330"/>
      <c r="DKI2" s="330"/>
      <c r="DKJ2" s="330"/>
      <c r="DKK2" s="330"/>
      <c r="DKL2" s="330"/>
      <c r="DKM2" s="330"/>
      <c r="DKN2" s="330"/>
      <c r="DKO2" s="330"/>
      <c r="DKP2" s="330"/>
      <c r="DKQ2" s="330"/>
      <c r="DKR2" s="330"/>
      <c r="DKS2" s="329"/>
      <c r="DKT2" s="330"/>
      <c r="DKU2" s="330"/>
      <c r="DKV2" s="330"/>
      <c r="DKW2" s="330"/>
      <c r="DKX2" s="330"/>
      <c r="DKY2" s="330"/>
      <c r="DKZ2" s="330"/>
      <c r="DLA2" s="330"/>
      <c r="DLB2" s="330"/>
      <c r="DLC2" s="330"/>
      <c r="DLD2" s="330"/>
      <c r="DLE2" s="330"/>
      <c r="DLF2" s="330"/>
      <c r="DLG2" s="330"/>
      <c r="DLH2" s="330"/>
      <c r="DLI2" s="329"/>
      <c r="DLJ2" s="330"/>
      <c r="DLK2" s="330"/>
      <c r="DLL2" s="330"/>
      <c r="DLM2" s="330"/>
      <c r="DLN2" s="330"/>
      <c r="DLO2" s="330"/>
      <c r="DLP2" s="330"/>
      <c r="DLQ2" s="330"/>
      <c r="DLR2" s="330"/>
      <c r="DLS2" s="330"/>
      <c r="DLT2" s="330"/>
      <c r="DLU2" s="330"/>
      <c r="DLV2" s="330"/>
      <c r="DLW2" s="330"/>
      <c r="DLX2" s="330"/>
      <c r="DLY2" s="329"/>
      <c r="DLZ2" s="330"/>
      <c r="DMA2" s="330"/>
      <c r="DMB2" s="330"/>
      <c r="DMC2" s="330"/>
      <c r="DMD2" s="330"/>
      <c r="DME2" s="330"/>
      <c r="DMF2" s="330"/>
      <c r="DMG2" s="330"/>
      <c r="DMH2" s="330"/>
      <c r="DMI2" s="330"/>
      <c r="DMJ2" s="330"/>
      <c r="DMK2" s="330"/>
      <c r="DML2" s="330"/>
      <c r="DMM2" s="330"/>
      <c r="DMN2" s="330"/>
      <c r="DMO2" s="329"/>
      <c r="DMP2" s="330"/>
      <c r="DMQ2" s="330"/>
      <c r="DMR2" s="330"/>
      <c r="DMS2" s="330"/>
      <c r="DMT2" s="330"/>
      <c r="DMU2" s="330"/>
      <c r="DMV2" s="330"/>
      <c r="DMW2" s="330"/>
      <c r="DMX2" s="330"/>
      <c r="DMY2" s="330"/>
      <c r="DMZ2" s="330"/>
      <c r="DNA2" s="330"/>
      <c r="DNB2" s="330"/>
      <c r="DNC2" s="330"/>
      <c r="DND2" s="330"/>
      <c r="DNE2" s="329"/>
      <c r="DNF2" s="330"/>
      <c r="DNG2" s="330"/>
      <c r="DNH2" s="330"/>
      <c r="DNI2" s="330"/>
      <c r="DNJ2" s="330"/>
      <c r="DNK2" s="330"/>
      <c r="DNL2" s="330"/>
      <c r="DNM2" s="330"/>
      <c r="DNN2" s="330"/>
      <c r="DNO2" s="330"/>
      <c r="DNP2" s="330"/>
      <c r="DNQ2" s="330"/>
      <c r="DNR2" s="330"/>
      <c r="DNS2" s="330"/>
      <c r="DNT2" s="330"/>
      <c r="DNU2" s="329"/>
      <c r="DNV2" s="330"/>
      <c r="DNW2" s="330"/>
      <c r="DNX2" s="330"/>
      <c r="DNY2" s="330"/>
      <c r="DNZ2" s="330"/>
      <c r="DOA2" s="330"/>
      <c r="DOB2" s="330"/>
      <c r="DOC2" s="330"/>
      <c r="DOD2" s="330"/>
      <c r="DOE2" s="330"/>
      <c r="DOF2" s="330"/>
      <c r="DOG2" s="330"/>
      <c r="DOH2" s="330"/>
      <c r="DOI2" s="330"/>
      <c r="DOJ2" s="330"/>
      <c r="DOK2" s="329"/>
      <c r="DOL2" s="330"/>
      <c r="DOM2" s="330"/>
      <c r="DON2" s="330"/>
      <c r="DOO2" s="330"/>
      <c r="DOP2" s="330"/>
      <c r="DOQ2" s="330"/>
      <c r="DOR2" s="330"/>
      <c r="DOS2" s="330"/>
      <c r="DOT2" s="330"/>
      <c r="DOU2" s="330"/>
      <c r="DOV2" s="330"/>
      <c r="DOW2" s="330"/>
      <c r="DOX2" s="330"/>
      <c r="DOY2" s="330"/>
      <c r="DOZ2" s="330"/>
      <c r="DPA2" s="329"/>
      <c r="DPB2" s="330"/>
      <c r="DPC2" s="330"/>
      <c r="DPD2" s="330"/>
      <c r="DPE2" s="330"/>
      <c r="DPF2" s="330"/>
      <c r="DPG2" s="330"/>
      <c r="DPH2" s="330"/>
      <c r="DPI2" s="330"/>
      <c r="DPJ2" s="330"/>
      <c r="DPK2" s="330"/>
      <c r="DPL2" s="330"/>
      <c r="DPM2" s="330"/>
      <c r="DPN2" s="330"/>
      <c r="DPO2" s="330"/>
      <c r="DPP2" s="330"/>
      <c r="DPQ2" s="329"/>
      <c r="DPR2" s="330"/>
      <c r="DPS2" s="330"/>
      <c r="DPT2" s="330"/>
      <c r="DPU2" s="330"/>
      <c r="DPV2" s="330"/>
      <c r="DPW2" s="330"/>
      <c r="DPX2" s="330"/>
      <c r="DPY2" s="330"/>
      <c r="DPZ2" s="330"/>
      <c r="DQA2" s="330"/>
      <c r="DQB2" s="330"/>
      <c r="DQC2" s="330"/>
      <c r="DQD2" s="330"/>
      <c r="DQE2" s="330"/>
      <c r="DQF2" s="330"/>
      <c r="DQG2" s="329"/>
      <c r="DQH2" s="330"/>
      <c r="DQI2" s="330"/>
      <c r="DQJ2" s="330"/>
      <c r="DQK2" s="330"/>
      <c r="DQL2" s="330"/>
      <c r="DQM2" s="330"/>
      <c r="DQN2" s="330"/>
      <c r="DQO2" s="330"/>
      <c r="DQP2" s="330"/>
      <c r="DQQ2" s="330"/>
      <c r="DQR2" s="330"/>
      <c r="DQS2" s="330"/>
      <c r="DQT2" s="330"/>
      <c r="DQU2" s="330"/>
      <c r="DQV2" s="330"/>
      <c r="DQW2" s="329"/>
      <c r="DQX2" s="330"/>
      <c r="DQY2" s="330"/>
      <c r="DQZ2" s="330"/>
      <c r="DRA2" s="330"/>
      <c r="DRB2" s="330"/>
      <c r="DRC2" s="330"/>
      <c r="DRD2" s="330"/>
      <c r="DRE2" s="330"/>
      <c r="DRF2" s="330"/>
      <c r="DRG2" s="330"/>
      <c r="DRH2" s="330"/>
      <c r="DRI2" s="330"/>
      <c r="DRJ2" s="330"/>
      <c r="DRK2" s="330"/>
      <c r="DRL2" s="330"/>
      <c r="DRM2" s="329"/>
      <c r="DRN2" s="330"/>
      <c r="DRO2" s="330"/>
      <c r="DRP2" s="330"/>
      <c r="DRQ2" s="330"/>
      <c r="DRR2" s="330"/>
      <c r="DRS2" s="330"/>
      <c r="DRT2" s="330"/>
      <c r="DRU2" s="330"/>
      <c r="DRV2" s="330"/>
      <c r="DRW2" s="330"/>
      <c r="DRX2" s="330"/>
      <c r="DRY2" s="330"/>
      <c r="DRZ2" s="330"/>
      <c r="DSA2" s="330"/>
      <c r="DSB2" s="330"/>
      <c r="DSC2" s="329"/>
      <c r="DSD2" s="330"/>
      <c r="DSE2" s="330"/>
      <c r="DSF2" s="330"/>
      <c r="DSG2" s="330"/>
      <c r="DSH2" s="330"/>
      <c r="DSI2" s="330"/>
      <c r="DSJ2" s="330"/>
      <c r="DSK2" s="330"/>
      <c r="DSL2" s="330"/>
      <c r="DSM2" s="330"/>
      <c r="DSN2" s="330"/>
      <c r="DSO2" s="330"/>
      <c r="DSP2" s="330"/>
      <c r="DSQ2" s="330"/>
      <c r="DSR2" s="330"/>
      <c r="DSS2" s="329"/>
      <c r="DST2" s="330"/>
      <c r="DSU2" s="330"/>
      <c r="DSV2" s="330"/>
      <c r="DSW2" s="330"/>
      <c r="DSX2" s="330"/>
      <c r="DSY2" s="330"/>
      <c r="DSZ2" s="330"/>
      <c r="DTA2" s="330"/>
      <c r="DTB2" s="330"/>
      <c r="DTC2" s="330"/>
      <c r="DTD2" s="330"/>
      <c r="DTE2" s="330"/>
      <c r="DTF2" s="330"/>
      <c r="DTG2" s="330"/>
      <c r="DTH2" s="330"/>
      <c r="DTI2" s="329"/>
      <c r="DTJ2" s="330"/>
      <c r="DTK2" s="330"/>
      <c r="DTL2" s="330"/>
      <c r="DTM2" s="330"/>
      <c r="DTN2" s="330"/>
      <c r="DTO2" s="330"/>
      <c r="DTP2" s="330"/>
      <c r="DTQ2" s="330"/>
      <c r="DTR2" s="330"/>
      <c r="DTS2" s="330"/>
      <c r="DTT2" s="330"/>
      <c r="DTU2" s="330"/>
      <c r="DTV2" s="330"/>
      <c r="DTW2" s="330"/>
      <c r="DTX2" s="330"/>
      <c r="DTY2" s="329"/>
      <c r="DTZ2" s="330"/>
      <c r="DUA2" s="330"/>
      <c r="DUB2" s="330"/>
      <c r="DUC2" s="330"/>
      <c r="DUD2" s="330"/>
      <c r="DUE2" s="330"/>
      <c r="DUF2" s="330"/>
      <c r="DUG2" s="330"/>
      <c r="DUH2" s="330"/>
      <c r="DUI2" s="330"/>
      <c r="DUJ2" s="330"/>
      <c r="DUK2" s="330"/>
      <c r="DUL2" s="330"/>
      <c r="DUM2" s="330"/>
      <c r="DUN2" s="330"/>
      <c r="DUO2" s="329"/>
      <c r="DUP2" s="330"/>
      <c r="DUQ2" s="330"/>
      <c r="DUR2" s="330"/>
      <c r="DUS2" s="330"/>
      <c r="DUT2" s="330"/>
      <c r="DUU2" s="330"/>
      <c r="DUV2" s="330"/>
      <c r="DUW2" s="330"/>
      <c r="DUX2" s="330"/>
      <c r="DUY2" s="330"/>
      <c r="DUZ2" s="330"/>
      <c r="DVA2" s="330"/>
      <c r="DVB2" s="330"/>
      <c r="DVC2" s="330"/>
      <c r="DVD2" s="330"/>
      <c r="DVE2" s="329"/>
      <c r="DVF2" s="330"/>
      <c r="DVG2" s="330"/>
      <c r="DVH2" s="330"/>
      <c r="DVI2" s="330"/>
      <c r="DVJ2" s="330"/>
      <c r="DVK2" s="330"/>
      <c r="DVL2" s="330"/>
      <c r="DVM2" s="330"/>
      <c r="DVN2" s="330"/>
      <c r="DVO2" s="330"/>
      <c r="DVP2" s="330"/>
      <c r="DVQ2" s="330"/>
      <c r="DVR2" s="330"/>
      <c r="DVS2" s="330"/>
      <c r="DVT2" s="330"/>
      <c r="DVU2" s="329"/>
      <c r="DVV2" s="330"/>
      <c r="DVW2" s="330"/>
      <c r="DVX2" s="330"/>
      <c r="DVY2" s="330"/>
      <c r="DVZ2" s="330"/>
      <c r="DWA2" s="330"/>
      <c r="DWB2" s="330"/>
      <c r="DWC2" s="330"/>
      <c r="DWD2" s="330"/>
      <c r="DWE2" s="330"/>
      <c r="DWF2" s="330"/>
      <c r="DWG2" s="330"/>
      <c r="DWH2" s="330"/>
      <c r="DWI2" s="330"/>
      <c r="DWJ2" s="330"/>
      <c r="DWK2" s="329"/>
      <c r="DWL2" s="330"/>
      <c r="DWM2" s="330"/>
      <c r="DWN2" s="330"/>
      <c r="DWO2" s="330"/>
      <c r="DWP2" s="330"/>
      <c r="DWQ2" s="330"/>
      <c r="DWR2" s="330"/>
      <c r="DWS2" s="330"/>
      <c r="DWT2" s="330"/>
      <c r="DWU2" s="330"/>
      <c r="DWV2" s="330"/>
      <c r="DWW2" s="330"/>
      <c r="DWX2" s="330"/>
      <c r="DWY2" s="330"/>
      <c r="DWZ2" s="330"/>
      <c r="DXA2" s="329"/>
      <c r="DXB2" s="330"/>
      <c r="DXC2" s="330"/>
      <c r="DXD2" s="330"/>
      <c r="DXE2" s="330"/>
      <c r="DXF2" s="330"/>
      <c r="DXG2" s="330"/>
      <c r="DXH2" s="330"/>
      <c r="DXI2" s="330"/>
      <c r="DXJ2" s="330"/>
      <c r="DXK2" s="330"/>
      <c r="DXL2" s="330"/>
      <c r="DXM2" s="330"/>
      <c r="DXN2" s="330"/>
      <c r="DXO2" s="330"/>
      <c r="DXP2" s="330"/>
      <c r="DXQ2" s="329"/>
      <c r="DXR2" s="330"/>
      <c r="DXS2" s="330"/>
      <c r="DXT2" s="330"/>
      <c r="DXU2" s="330"/>
      <c r="DXV2" s="330"/>
      <c r="DXW2" s="330"/>
      <c r="DXX2" s="330"/>
      <c r="DXY2" s="330"/>
      <c r="DXZ2" s="330"/>
      <c r="DYA2" s="330"/>
      <c r="DYB2" s="330"/>
      <c r="DYC2" s="330"/>
      <c r="DYD2" s="330"/>
      <c r="DYE2" s="330"/>
      <c r="DYF2" s="330"/>
      <c r="DYG2" s="329"/>
      <c r="DYH2" s="330"/>
      <c r="DYI2" s="330"/>
      <c r="DYJ2" s="330"/>
      <c r="DYK2" s="330"/>
      <c r="DYL2" s="330"/>
      <c r="DYM2" s="330"/>
      <c r="DYN2" s="330"/>
      <c r="DYO2" s="330"/>
      <c r="DYP2" s="330"/>
      <c r="DYQ2" s="330"/>
      <c r="DYR2" s="330"/>
      <c r="DYS2" s="330"/>
      <c r="DYT2" s="330"/>
      <c r="DYU2" s="330"/>
      <c r="DYV2" s="330"/>
      <c r="DYW2" s="329"/>
      <c r="DYX2" s="330"/>
      <c r="DYY2" s="330"/>
      <c r="DYZ2" s="330"/>
      <c r="DZA2" s="330"/>
      <c r="DZB2" s="330"/>
      <c r="DZC2" s="330"/>
      <c r="DZD2" s="330"/>
      <c r="DZE2" s="330"/>
      <c r="DZF2" s="330"/>
      <c r="DZG2" s="330"/>
      <c r="DZH2" s="330"/>
      <c r="DZI2" s="330"/>
      <c r="DZJ2" s="330"/>
      <c r="DZK2" s="330"/>
      <c r="DZL2" s="330"/>
      <c r="DZM2" s="329"/>
      <c r="DZN2" s="330"/>
      <c r="DZO2" s="330"/>
      <c r="DZP2" s="330"/>
      <c r="DZQ2" s="330"/>
      <c r="DZR2" s="330"/>
      <c r="DZS2" s="330"/>
      <c r="DZT2" s="330"/>
      <c r="DZU2" s="330"/>
      <c r="DZV2" s="330"/>
      <c r="DZW2" s="330"/>
      <c r="DZX2" s="330"/>
      <c r="DZY2" s="330"/>
      <c r="DZZ2" s="330"/>
      <c r="EAA2" s="330"/>
      <c r="EAB2" s="330"/>
      <c r="EAC2" s="329"/>
      <c r="EAD2" s="330"/>
      <c r="EAE2" s="330"/>
      <c r="EAF2" s="330"/>
      <c r="EAG2" s="330"/>
      <c r="EAH2" s="330"/>
      <c r="EAI2" s="330"/>
      <c r="EAJ2" s="330"/>
      <c r="EAK2" s="330"/>
      <c r="EAL2" s="330"/>
      <c r="EAM2" s="330"/>
      <c r="EAN2" s="330"/>
      <c r="EAO2" s="330"/>
      <c r="EAP2" s="330"/>
      <c r="EAQ2" s="330"/>
      <c r="EAR2" s="330"/>
      <c r="EAS2" s="329"/>
      <c r="EAT2" s="330"/>
      <c r="EAU2" s="330"/>
      <c r="EAV2" s="330"/>
      <c r="EAW2" s="330"/>
      <c r="EAX2" s="330"/>
      <c r="EAY2" s="330"/>
      <c r="EAZ2" s="330"/>
      <c r="EBA2" s="330"/>
      <c r="EBB2" s="330"/>
      <c r="EBC2" s="330"/>
      <c r="EBD2" s="330"/>
      <c r="EBE2" s="330"/>
      <c r="EBF2" s="330"/>
      <c r="EBG2" s="330"/>
      <c r="EBH2" s="330"/>
      <c r="EBI2" s="329"/>
      <c r="EBJ2" s="330"/>
      <c r="EBK2" s="330"/>
      <c r="EBL2" s="330"/>
      <c r="EBM2" s="330"/>
      <c r="EBN2" s="330"/>
      <c r="EBO2" s="330"/>
      <c r="EBP2" s="330"/>
      <c r="EBQ2" s="330"/>
      <c r="EBR2" s="330"/>
      <c r="EBS2" s="330"/>
      <c r="EBT2" s="330"/>
      <c r="EBU2" s="330"/>
      <c r="EBV2" s="330"/>
      <c r="EBW2" s="330"/>
      <c r="EBX2" s="330"/>
      <c r="EBY2" s="329"/>
      <c r="EBZ2" s="330"/>
      <c r="ECA2" s="330"/>
      <c r="ECB2" s="330"/>
      <c r="ECC2" s="330"/>
      <c r="ECD2" s="330"/>
      <c r="ECE2" s="330"/>
      <c r="ECF2" s="330"/>
      <c r="ECG2" s="330"/>
      <c r="ECH2" s="330"/>
      <c r="ECI2" s="330"/>
      <c r="ECJ2" s="330"/>
      <c r="ECK2" s="330"/>
      <c r="ECL2" s="330"/>
      <c r="ECM2" s="330"/>
      <c r="ECN2" s="330"/>
      <c r="ECO2" s="329"/>
      <c r="ECP2" s="330"/>
      <c r="ECQ2" s="330"/>
      <c r="ECR2" s="330"/>
      <c r="ECS2" s="330"/>
      <c r="ECT2" s="330"/>
      <c r="ECU2" s="330"/>
      <c r="ECV2" s="330"/>
      <c r="ECW2" s="330"/>
      <c r="ECX2" s="330"/>
      <c r="ECY2" s="330"/>
      <c r="ECZ2" s="330"/>
      <c r="EDA2" s="330"/>
      <c r="EDB2" s="330"/>
      <c r="EDC2" s="330"/>
      <c r="EDD2" s="330"/>
      <c r="EDE2" s="329"/>
      <c r="EDF2" s="330"/>
      <c r="EDG2" s="330"/>
      <c r="EDH2" s="330"/>
      <c r="EDI2" s="330"/>
      <c r="EDJ2" s="330"/>
      <c r="EDK2" s="330"/>
      <c r="EDL2" s="330"/>
      <c r="EDM2" s="330"/>
      <c r="EDN2" s="330"/>
      <c r="EDO2" s="330"/>
      <c r="EDP2" s="330"/>
      <c r="EDQ2" s="330"/>
      <c r="EDR2" s="330"/>
      <c r="EDS2" s="330"/>
      <c r="EDT2" s="330"/>
      <c r="EDU2" s="329"/>
      <c r="EDV2" s="330"/>
      <c r="EDW2" s="330"/>
      <c r="EDX2" s="330"/>
      <c r="EDY2" s="330"/>
      <c r="EDZ2" s="330"/>
      <c r="EEA2" s="330"/>
      <c r="EEB2" s="330"/>
      <c r="EEC2" s="330"/>
      <c r="EED2" s="330"/>
      <c r="EEE2" s="330"/>
      <c r="EEF2" s="330"/>
      <c r="EEG2" s="330"/>
      <c r="EEH2" s="330"/>
      <c r="EEI2" s="330"/>
      <c r="EEJ2" s="330"/>
      <c r="EEK2" s="329"/>
      <c r="EEL2" s="330"/>
      <c r="EEM2" s="330"/>
      <c r="EEN2" s="330"/>
      <c r="EEO2" s="330"/>
      <c r="EEP2" s="330"/>
      <c r="EEQ2" s="330"/>
      <c r="EER2" s="330"/>
      <c r="EES2" s="330"/>
      <c r="EET2" s="330"/>
      <c r="EEU2" s="330"/>
      <c r="EEV2" s="330"/>
      <c r="EEW2" s="330"/>
      <c r="EEX2" s="330"/>
      <c r="EEY2" s="330"/>
      <c r="EEZ2" s="330"/>
      <c r="EFA2" s="329"/>
      <c r="EFB2" s="330"/>
      <c r="EFC2" s="330"/>
      <c r="EFD2" s="330"/>
      <c r="EFE2" s="330"/>
      <c r="EFF2" s="330"/>
      <c r="EFG2" s="330"/>
      <c r="EFH2" s="330"/>
      <c r="EFI2" s="330"/>
      <c r="EFJ2" s="330"/>
      <c r="EFK2" s="330"/>
      <c r="EFL2" s="330"/>
      <c r="EFM2" s="330"/>
      <c r="EFN2" s="330"/>
      <c r="EFO2" s="330"/>
      <c r="EFP2" s="330"/>
      <c r="EFQ2" s="329"/>
      <c r="EFR2" s="330"/>
      <c r="EFS2" s="330"/>
      <c r="EFT2" s="330"/>
      <c r="EFU2" s="330"/>
      <c r="EFV2" s="330"/>
      <c r="EFW2" s="330"/>
      <c r="EFX2" s="330"/>
      <c r="EFY2" s="330"/>
      <c r="EFZ2" s="330"/>
      <c r="EGA2" s="330"/>
      <c r="EGB2" s="330"/>
      <c r="EGC2" s="330"/>
      <c r="EGD2" s="330"/>
      <c r="EGE2" s="330"/>
      <c r="EGF2" s="330"/>
      <c r="EGG2" s="329"/>
      <c r="EGH2" s="330"/>
      <c r="EGI2" s="330"/>
      <c r="EGJ2" s="330"/>
      <c r="EGK2" s="330"/>
      <c r="EGL2" s="330"/>
      <c r="EGM2" s="330"/>
      <c r="EGN2" s="330"/>
      <c r="EGO2" s="330"/>
      <c r="EGP2" s="330"/>
      <c r="EGQ2" s="330"/>
      <c r="EGR2" s="330"/>
      <c r="EGS2" s="330"/>
      <c r="EGT2" s="330"/>
      <c r="EGU2" s="330"/>
      <c r="EGV2" s="330"/>
      <c r="EGW2" s="329"/>
      <c r="EGX2" s="330"/>
      <c r="EGY2" s="330"/>
      <c r="EGZ2" s="330"/>
      <c r="EHA2" s="330"/>
      <c r="EHB2" s="330"/>
      <c r="EHC2" s="330"/>
      <c r="EHD2" s="330"/>
      <c r="EHE2" s="330"/>
      <c r="EHF2" s="330"/>
      <c r="EHG2" s="330"/>
      <c r="EHH2" s="330"/>
      <c r="EHI2" s="330"/>
      <c r="EHJ2" s="330"/>
      <c r="EHK2" s="330"/>
      <c r="EHL2" s="330"/>
      <c r="EHM2" s="329"/>
      <c r="EHN2" s="330"/>
      <c r="EHO2" s="330"/>
      <c r="EHP2" s="330"/>
      <c r="EHQ2" s="330"/>
      <c r="EHR2" s="330"/>
      <c r="EHS2" s="330"/>
      <c r="EHT2" s="330"/>
      <c r="EHU2" s="330"/>
      <c r="EHV2" s="330"/>
      <c r="EHW2" s="330"/>
      <c r="EHX2" s="330"/>
      <c r="EHY2" s="330"/>
      <c r="EHZ2" s="330"/>
      <c r="EIA2" s="330"/>
      <c r="EIB2" s="330"/>
      <c r="EIC2" s="329"/>
      <c r="EID2" s="330"/>
      <c r="EIE2" s="330"/>
      <c r="EIF2" s="330"/>
      <c r="EIG2" s="330"/>
      <c r="EIH2" s="330"/>
      <c r="EII2" s="330"/>
      <c r="EIJ2" s="330"/>
      <c r="EIK2" s="330"/>
      <c r="EIL2" s="330"/>
      <c r="EIM2" s="330"/>
      <c r="EIN2" s="330"/>
      <c r="EIO2" s="330"/>
      <c r="EIP2" s="330"/>
      <c r="EIQ2" s="330"/>
      <c r="EIR2" s="330"/>
      <c r="EIS2" s="329"/>
      <c r="EIT2" s="330"/>
      <c r="EIU2" s="330"/>
      <c r="EIV2" s="330"/>
      <c r="EIW2" s="330"/>
      <c r="EIX2" s="330"/>
      <c r="EIY2" s="330"/>
      <c r="EIZ2" s="330"/>
      <c r="EJA2" s="330"/>
      <c r="EJB2" s="330"/>
      <c r="EJC2" s="330"/>
      <c r="EJD2" s="330"/>
      <c r="EJE2" s="330"/>
      <c r="EJF2" s="330"/>
      <c r="EJG2" s="330"/>
      <c r="EJH2" s="330"/>
      <c r="EJI2" s="329"/>
      <c r="EJJ2" s="330"/>
      <c r="EJK2" s="330"/>
      <c r="EJL2" s="330"/>
      <c r="EJM2" s="330"/>
      <c r="EJN2" s="330"/>
      <c r="EJO2" s="330"/>
      <c r="EJP2" s="330"/>
      <c r="EJQ2" s="330"/>
      <c r="EJR2" s="330"/>
      <c r="EJS2" s="330"/>
      <c r="EJT2" s="330"/>
      <c r="EJU2" s="330"/>
      <c r="EJV2" s="330"/>
      <c r="EJW2" s="330"/>
      <c r="EJX2" s="330"/>
      <c r="EJY2" s="329"/>
      <c r="EJZ2" s="330"/>
      <c r="EKA2" s="330"/>
      <c r="EKB2" s="330"/>
      <c r="EKC2" s="330"/>
      <c r="EKD2" s="330"/>
      <c r="EKE2" s="330"/>
      <c r="EKF2" s="330"/>
      <c r="EKG2" s="330"/>
      <c r="EKH2" s="330"/>
      <c r="EKI2" s="330"/>
      <c r="EKJ2" s="330"/>
      <c r="EKK2" s="330"/>
      <c r="EKL2" s="330"/>
      <c r="EKM2" s="330"/>
      <c r="EKN2" s="330"/>
      <c r="EKO2" s="329"/>
      <c r="EKP2" s="330"/>
      <c r="EKQ2" s="330"/>
      <c r="EKR2" s="330"/>
      <c r="EKS2" s="330"/>
      <c r="EKT2" s="330"/>
      <c r="EKU2" s="330"/>
      <c r="EKV2" s="330"/>
      <c r="EKW2" s="330"/>
      <c r="EKX2" s="330"/>
      <c r="EKY2" s="330"/>
      <c r="EKZ2" s="330"/>
      <c r="ELA2" s="330"/>
      <c r="ELB2" s="330"/>
      <c r="ELC2" s="330"/>
      <c r="ELD2" s="330"/>
      <c r="ELE2" s="329"/>
      <c r="ELF2" s="330"/>
      <c r="ELG2" s="330"/>
      <c r="ELH2" s="330"/>
      <c r="ELI2" s="330"/>
      <c r="ELJ2" s="330"/>
      <c r="ELK2" s="330"/>
      <c r="ELL2" s="330"/>
      <c r="ELM2" s="330"/>
      <c r="ELN2" s="330"/>
      <c r="ELO2" s="330"/>
      <c r="ELP2" s="330"/>
      <c r="ELQ2" s="330"/>
      <c r="ELR2" s="330"/>
      <c r="ELS2" s="330"/>
      <c r="ELT2" s="330"/>
      <c r="ELU2" s="329"/>
      <c r="ELV2" s="330"/>
      <c r="ELW2" s="330"/>
      <c r="ELX2" s="330"/>
      <c r="ELY2" s="330"/>
      <c r="ELZ2" s="330"/>
      <c r="EMA2" s="330"/>
      <c r="EMB2" s="330"/>
      <c r="EMC2" s="330"/>
      <c r="EMD2" s="330"/>
      <c r="EME2" s="330"/>
      <c r="EMF2" s="330"/>
      <c r="EMG2" s="330"/>
      <c r="EMH2" s="330"/>
      <c r="EMI2" s="330"/>
      <c r="EMJ2" s="330"/>
      <c r="EMK2" s="329"/>
      <c r="EML2" s="330"/>
      <c r="EMM2" s="330"/>
      <c r="EMN2" s="330"/>
      <c r="EMO2" s="330"/>
      <c r="EMP2" s="330"/>
      <c r="EMQ2" s="330"/>
      <c r="EMR2" s="330"/>
      <c r="EMS2" s="330"/>
      <c r="EMT2" s="330"/>
      <c r="EMU2" s="330"/>
      <c r="EMV2" s="330"/>
      <c r="EMW2" s="330"/>
      <c r="EMX2" s="330"/>
      <c r="EMY2" s="330"/>
      <c r="EMZ2" s="330"/>
      <c r="ENA2" s="329"/>
      <c r="ENB2" s="330"/>
      <c r="ENC2" s="330"/>
      <c r="END2" s="330"/>
      <c r="ENE2" s="330"/>
      <c r="ENF2" s="330"/>
      <c r="ENG2" s="330"/>
      <c r="ENH2" s="330"/>
      <c r="ENI2" s="330"/>
      <c r="ENJ2" s="330"/>
      <c r="ENK2" s="330"/>
      <c r="ENL2" s="330"/>
      <c r="ENM2" s="330"/>
      <c r="ENN2" s="330"/>
      <c r="ENO2" s="330"/>
      <c r="ENP2" s="330"/>
      <c r="ENQ2" s="329"/>
      <c r="ENR2" s="330"/>
      <c r="ENS2" s="330"/>
      <c r="ENT2" s="330"/>
      <c r="ENU2" s="330"/>
      <c r="ENV2" s="330"/>
      <c r="ENW2" s="330"/>
      <c r="ENX2" s="330"/>
      <c r="ENY2" s="330"/>
      <c r="ENZ2" s="330"/>
      <c r="EOA2" s="330"/>
      <c r="EOB2" s="330"/>
      <c r="EOC2" s="330"/>
      <c r="EOD2" s="330"/>
      <c r="EOE2" s="330"/>
      <c r="EOF2" s="330"/>
      <c r="EOG2" s="329"/>
      <c r="EOH2" s="330"/>
      <c r="EOI2" s="330"/>
      <c r="EOJ2" s="330"/>
      <c r="EOK2" s="330"/>
      <c r="EOL2" s="330"/>
      <c r="EOM2" s="330"/>
      <c r="EON2" s="330"/>
      <c r="EOO2" s="330"/>
      <c r="EOP2" s="330"/>
      <c r="EOQ2" s="330"/>
      <c r="EOR2" s="330"/>
      <c r="EOS2" s="330"/>
      <c r="EOT2" s="330"/>
      <c r="EOU2" s="330"/>
      <c r="EOV2" s="330"/>
      <c r="EOW2" s="329"/>
      <c r="EOX2" s="330"/>
      <c r="EOY2" s="330"/>
      <c r="EOZ2" s="330"/>
      <c r="EPA2" s="330"/>
      <c r="EPB2" s="330"/>
      <c r="EPC2" s="330"/>
      <c r="EPD2" s="330"/>
      <c r="EPE2" s="330"/>
      <c r="EPF2" s="330"/>
      <c r="EPG2" s="330"/>
      <c r="EPH2" s="330"/>
      <c r="EPI2" s="330"/>
      <c r="EPJ2" s="330"/>
      <c r="EPK2" s="330"/>
      <c r="EPL2" s="330"/>
      <c r="EPM2" s="329"/>
      <c r="EPN2" s="330"/>
      <c r="EPO2" s="330"/>
      <c r="EPP2" s="330"/>
      <c r="EPQ2" s="330"/>
      <c r="EPR2" s="330"/>
      <c r="EPS2" s="330"/>
      <c r="EPT2" s="330"/>
      <c r="EPU2" s="330"/>
      <c r="EPV2" s="330"/>
      <c r="EPW2" s="330"/>
      <c r="EPX2" s="330"/>
      <c r="EPY2" s="330"/>
      <c r="EPZ2" s="330"/>
      <c r="EQA2" s="330"/>
      <c r="EQB2" s="330"/>
      <c r="EQC2" s="329"/>
      <c r="EQD2" s="330"/>
      <c r="EQE2" s="330"/>
      <c r="EQF2" s="330"/>
      <c r="EQG2" s="330"/>
      <c r="EQH2" s="330"/>
      <c r="EQI2" s="330"/>
      <c r="EQJ2" s="330"/>
      <c r="EQK2" s="330"/>
      <c r="EQL2" s="330"/>
      <c r="EQM2" s="330"/>
      <c r="EQN2" s="330"/>
      <c r="EQO2" s="330"/>
      <c r="EQP2" s="330"/>
      <c r="EQQ2" s="330"/>
      <c r="EQR2" s="330"/>
      <c r="EQS2" s="329"/>
      <c r="EQT2" s="330"/>
      <c r="EQU2" s="330"/>
      <c r="EQV2" s="330"/>
      <c r="EQW2" s="330"/>
      <c r="EQX2" s="330"/>
      <c r="EQY2" s="330"/>
      <c r="EQZ2" s="330"/>
      <c r="ERA2" s="330"/>
      <c r="ERB2" s="330"/>
      <c r="ERC2" s="330"/>
      <c r="ERD2" s="330"/>
      <c r="ERE2" s="330"/>
      <c r="ERF2" s="330"/>
      <c r="ERG2" s="330"/>
      <c r="ERH2" s="330"/>
      <c r="ERI2" s="329"/>
      <c r="ERJ2" s="330"/>
      <c r="ERK2" s="330"/>
      <c r="ERL2" s="330"/>
      <c r="ERM2" s="330"/>
      <c r="ERN2" s="330"/>
      <c r="ERO2" s="330"/>
      <c r="ERP2" s="330"/>
      <c r="ERQ2" s="330"/>
      <c r="ERR2" s="330"/>
      <c r="ERS2" s="330"/>
      <c r="ERT2" s="330"/>
      <c r="ERU2" s="330"/>
      <c r="ERV2" s="330"/>
      <c r="ERW2" s="330"/>
      <c r="ERX2" s="330"/>
      <c r="ERY2" s="329"/>
      <c r="ERZ2" s="330"/>
      <c r="ESA2" s="330"/>
      <c r="ESB2" s="330"/>
      <c r="ESC2" s="330"/>
      <c r="ESD2" s="330"/>
      <c r="ESE2" s="330"/>
      <c r="ESF2" s="330"/>
      <c r="ESG2" s="330"/>
      <c r="ESH2" s="330"/>
      <c r="ESI2" s="330"/>
      <c r="ESJ2" s="330"/>
      <c r="ESK2" s="330"/>
      <c r="ESL2" s="330"/>
      <c r="ESM2" s="330"/>
      <c r="ESN2" s="330"/>
      <c r="ESO2" s="329"/>
      <c r="ESP2" s="330"/>
      <c r="ESQ2" s="330"/>
      <c r="ESR2" s="330"/>
      <c r="ESS2" s="330"/>
      <c r="EST2" s="330"/>
      <c r="ESU2" s="330"/>
      <c r="ESV2" s="330"/>
      <c r="ESW2" s="330"/>
      <c r="ESX2" s="330"/>
      <c r="ESY2" s="330"/>
      <c r="ESZ2" s="330"/>
      <c r="ETA2" s="330"/>
      <c r="ETB2" s="330"/>
      <c r="ETC2" s="330"/>
      <c r="ETD2" s="330"/>
      <c r="ETE2" s="329"/>
      <c r="ETF2" s="330"/>
      <c r="ETG2" s="330"/>
      <c r="ETH2" s="330"/>
      <c r="ETI2" s="330"/>
      <c r="ETJ2" s="330"/>
      <c r="ETK2" s="330"/>
      <c r="ETL2" s="330"/>
      <c r="ETM2" s="330"/>
      <c r="ETN2" s="330"/>
      <c r="ETO2" s="330"/>
      <c r="ETP2" s="330"/>
      <c r="ETQ2" s="330"/>
      <c r="ETR2" s="330"/>
      <c r="ETS2" s="330"/>
      <c r="ETT2" s="330"/>
      <c r="ETU2" s="329"/>
      <c r="ETV2" s="330"/>
      <c r="ETW2" s="330"/>
      <c r="ETX2" s="330"/>
      <c r="ETY2" s="330"/>
      <c r="ETZ2" s="330"/>
      <c r="EUA2" s="330"/>
      <c r="EUB2" s="330"/>
      <c r="EUC2" s="330"/>
      <c r="EUD2" s="330"/>
      <c r="EUE2" s="330"/>
      <c r="EUF2" s="330"/>
      <c r="EUG2" s="330"/>
      <c r="EUH2" s="330"/>
      <c r="EUI2" s="330"/>
      <c r="EUJ2" s="330"/>
      <c r="EUK2" s="329"/>
      <c r="EUL2" s="330"/>
      <c r="EUM2" s="330"/>
      <c r="EUN2" s="330"/>
      <c r="EUO2" s="330"/>
      <c r="EUP2" s="330"/>
      <c r="EUQ2" s="330"/>
      <c r="EUR2" s="330"/>
      <c r="EUS2" s="330"/>
      <c r="EUT2" s="330"/>
      <c r="EUU2" s="330"/>
      <c r="EUV2" s="330"/>
      <c r="EUW2" s="330"/>
      <c r="EUX2" s="330"/>
      <c r="EUY2" s="330"/>
      <c r="EUZ2" s="330"/>
      <c r="EVA2" s="329"/>
      <c r="EVB2" s="330"/>
      <c r="EVC2" s="330"/>
      <c r="EVD2" s="330"/>
      <c r="EVE2" s="330"/>
      <c r="EVF2" s="330"/>
      <c r="EVG2" s="330"/>
      <c r="EVH2" s="330"/>
      <c r="EVI2" s="330"/>
      <c r="EVJ2" s="330"/>
      <c r="EVK2" s="330"/>
      <c r="EVL2" s="330"/>
      <c r="EVM2" s="330"/>
      <c r="EVN2" s="330"/>
      <c r="EVO2" s="330"/>
      <c r="EVP2" s="330"/>
      <c r="EVQ2" s="329"/>
      <c r="EVR2" s="330"/>
      <c r="EVS2" s="330"/>
      <c r="EVT2" s="330"/>
      <c r="EVU2" s="330"/>
      <c r="EVV2" s="330"/>
      <c r="EVW2" s="330"/>
      <c r="EVX2" s="330"/>
      <c r="EVY2" s="330"/>
      <c r="EVZ2" s="330"/>
      <c r="EWA2" s="330"/>
      <c r="EWB2" s="330"/>
      <c r="EWC2" s="330"/>
      <c r="EWD2" s="330"/>
      <c r="EWE2" s="330"/>
      <c r="EWF2" s="330"/>
      <c r="EWG2" s="329"/>
      <c r="EWH2" s="330"/>
      <c r="EWI2" s="330"/>
      <c r="EWJ2" s="330"/>
      <c r="EWK2" s="330"/>
      <c r="EWL2" s="330"/>
      <c r="EWM2" s="330"/>
      <c r="EWN2" s="330"/>
      <c r="EWO2" s="330"/>
      <c r="EWP2" s="330"/>
      <c r="EWQ2" s="330"/>
      <c r="EWR2" s="330"/>
      <c r="EWS2" s="330"/>
      <c r="EWT2" s="330"/>
      <c r="EWU2" s="330"/>
      <c r="EWV2" s="330"/>
      <c r="EWW2" s="329"/>
      <c r="EWX2" s="330"/>
      <c r="EWY2" s="330"/>
      <c r="EWZ2" s="330"/>
      <c r="EXA2" s="330"/>
      <c r="EXB2" s="330"/>
      <c r="EXC2" s="330"/>
      <c r="EXD2" s="330"/>
      <c r="EXE2" s="330"/>
      <c r="EXF2" s="330"/>
      <c r="EXG2" s="330"/>
      <c r="EXH2" s="330"/>
      <c r="EXI2" s="330"/>
      <c r="EXJ2" s="330"/>
      <c r="EXK2" s="330"/>
      <c r="EXL2" s="330"/>
      <c r="EXM2" s="329"/>
      <c r="EXN2" s="330"/>
      <c r="EXO2" s="330"/>
      <c r="EXP2" s="330"/>
      <c r="EXQ2" s="330"/>
      <c r="EXR2" s="330"/>
      <c r="EXS2" s="330"/>
      <c r="EXT2" s="330"/>
      <c r="EXU2" s="330"/>
      <c r="EXV2" s="330"/>
      <c r="EXW2" s="330"/>
      <c r="EXX2" s="330"/>
      <c r="EXY2" s="330"/>
      <c r="EXZ2" s="330"/>
      <c r="EYA2" s="330"/>
      <c r="EYB2" s="330"/>
      <c r="EYC2" s="329"/>
      <c r="EYD2" s="330"/>
      <c r="EYE2" s="330"/>
      <c r="EYF2" s="330"/>
      <c r="EYG2" s="330"/>
      <c r="EYH2" s="330"/>
      <c r="EYI2" s="330"/>
      <c r="EYJ2" s="330"/>
      <c r="EYK2" s="330"/>
      <c r="EYL2" s="330"/>
      <c r="EYM2" s="330"/>
      <c r="EYN2" s="330"/>
      <c r="EYO2" s="330"/>
      <c r="EYP2" s="330"/>
      <c r="EYQ2" s="330"/>
      <c r="EYR2" s="330"/>
      <c r="EYS2" s="329"/>
      <c r="EYT2" s="330"/>
      <c r="EYU2" s="330"/>
      <c r="EYV2" s="330"/>
      <c r="EYW2" s="330"/>
      <c r="EYX2" s="330"/>
      <c r="EYY2" s="330"/>
      <c r="EYZ2" s="330"/>
      <c r="EZA2" s="330"/>
      <c r="EZB2" s="330"/>
      <c r="EZC2" s="330"/>
      <c r="EZD2" s="330"/>
      <c r="EZE2" s="330"/>
      <c r="EZF2" s="330"/>
      <c r="EZG2" s="330"/>
      <c r="EZH2" s="330"/>
      <c r="EZI2" s="329"/>
      <c r="EZJ2" s="330"/>
      <c r="EZK2" s="330"/>
      <c r="EZL2" s="330"/>
      <c r="EZM2" s="330"/>
      <c r="EZN2" s="330"/>
      <c r="EZO2" s="330"/>
      <c r="EZP2" s="330"/>
      <c r="EZQ2" s="330"/>
      <c r="EZR2" s="330"/>
      <c r="EZS2" s="330"/>
      <c r="EZT2" s="330"/>
      <c r="EZU2" s="330"/>
      <c r="EZV2" s="330"/>
      <c r="EZW2" s="330"/>
      <c r="EZX2" s="330"/>
      <c r="EZY2" s="329"/>
      <c r="EZZ2" s="330"/>
      <c r="FAA2" s="330"/>
      <c r="FAB2" s="330"/>
      <c r="FAC2" s="330"/>
      <c r="FAD2" s="330"/>
      <c r="FAE2" s="330"/>
      <c r="FAF2" s="330"/>
      <c r="FAG2" s="330"/>
      <c r="FAH2" s="330"/>
      <c r="FAI2" s="330"/>
      <c r="FAJ2" s="330"/>
      <c r="FAK2" s="330"/>
      <c r="FAL2" s="330"/>
      <c r="FAM2" s="330"/>
      <c r="FAN2" s="330"/>
      <c r="FAO2" s="329"/>
      <c r="FAP2" s="330"/>
      <c r="FAQ2" s="330"/>
      <c r="FAR2" s="330"/>
      <c r="FAS2" s="330"/>
      <c r="FAT2" s="330"/>
      <c r="FAU2" s="330"/>
      <c r="FAV2" s="330"/>
      <c r="FAW2" s="330"/>
      <c r="FAX2" s="330"/>
      <c r="FAY2" s="330"/>
      <c r="FAZ2" s="330"/>
      <c r="FBA2" s="330"/>
      <c r="FBB2" s="330"/>
      <c r="FBC2" s="330"/>
      <c r="FBD2" s="330"/>
      <c r="FBE2" s="329"/>
      <c r="FBF2" s="330"/>
      <c r="FBG2" s="330"/>
      <c r="FBH2" s="330"/>
      <c r="FBI2" s="330"/>
      <c r="FBJ2" s="330"/>
      <c r="FBK2" s="330"/>
      <c r="FBL2" s="330"/>
      <c r="FBM2" s="330"/>
      <c r="FBN2" s="330"/>
      <c r="FBO2" s="330"/>
      <c r="FBP2" s="330"/>
      <c r="FBQ2" s="330"/>
      <c r="FBR2" s="330"/>
      <c r="FBS2" s="330"/>
      <c r="FBT2" s="330"/>
      <c r="FBU2" s="329"/>
      <c r="FBV2" s="330"/>
      <c r="FBW2" s="330"/>
      <c r="FBX2" s="330"/>
      <c r="FBY2" s="330"/>
      <c r="FBZ2" s="330"/>
      <c r="FCA2" s="330"/>
      <c r="FCB2" s="330"/>
      <c r="FCC2" s="330"/>
      <c r="FCD2" s="330"/>
      <c r="FCE2" s="330"/>
      <c r="FCF2" s="330"/>
      <c r="FCG2" s="330"/>
      <c r="FCH2" s="330"/>
      <c r="FCI2" s="330"/>
      <c r="FCJ2" s="330"/>
      <c r="FCK2" s="329"/>
      <c r="FCL2" s="330"/>
      <c r="FCM2" s="330"/>
      <c r="FCN2" s="330"/>
      <c r="FCO2" s="330"/>
      <c r="FCP2" s="330"/>
      <c r="FCQ2" s="330"/>
      <c r="FCR2" s="330"/>
      <c r="FCS2" s="330"/>
      <c r="FCT2" s="330"/>
      <c r="FCU2" s="330"/>
      <c r="FCV2" s="330"/>
      <c r="FCW2" s="330"/>
      <c r="FCX2" s="330"/>
      <c r="FCY2" s="330"/>
      <c r="FCZ2" s="330"/>
      <c r="FDA2" s="329"/>
      <c r="FDB2" s="330"/>
      <c r="FDC2" s="330"/>
      <c r="FDD2" s="330"/>
      <c r="FDE2" s="330"/>
      <c r="FDF2" s="330"/>
      <c r="FDG2" s="330"/>
      <c r="FDH2" s="330"/>
      <c r="FDI2" s="330"/>
      <c r="FDJ2" s="330"/>
      <c r="FDK2" s="330"/>
      <c r="FDL2" s="330"/>
      <c r="FDM2" s="330"/>
      <c r="FDN2" s="330"/>
      <c r="FDO2" s="330"/>
      <c r="FDP2" s="330"/>
      <c r="FDQ2" s="329"/>
      <c r="FDR2" s="330"/>
      <c r="FDS2" s="330"/>
      <c r="FDT2" s="330"/>
      <c r="FDU2" s="330"/>
      <c r="FDV2" s="330"/>
      <c r="FDW2" s="330"/>
      <c r="FDX2" s="330"/>
      <c r="FDY2" s="330"/>
      <c r="FDZ2" s="330"/>
      <c r="FEA2" s="330"/>
      <c r="FEB2" s="330"/>
      <c r="FEC2" s="330"/>
      <c r="FED2" s="330"/>
      <c r="FEE2" s="330"/>
      <c r="FEF2" s="330"/>
      <c r="FEG2" s="329"/>
      <c r="FEH2" s="330"/>
      <c r="FEI2" s="330"/>
      <c r="FEJ2" s="330"/>
      <c r="FEK2" s="330"/>
      <c r="FEL2" s="330"/>
      <c r="FEM2" s="330"/>
      <c r="FEN2" s="330"/>
      <c r="FEO2" s="330"/>
      <c r="FEP2" s="330"/>
      <c r="FEQ2" s="330"/>
      <c r="FER2" s="330"/>
      <c r="FES2" s="330"/>
      <c r="FET2" s="330"/>
      <c r="FEU2" s="330"/>
      <c r="FEV2" s="330"/>
      <c r="FEW2" s="329"/>
      <c r="FEX2" s="330"/>
      <c r="FEY2" s="330"/>
      <c r="FEZ2" s="330"/>
      <c r="FFA2" s="330"/>
      <c r="FFB2" s="330"/>
      <c r="FFC2" s="330"/>
      <c r="FFD2" s="330"/>
      <c r="FFE2" s="330"/>
      <c r="FFF2" s="330"/>
      <c r="FFG2" s="330"/>
      <c r="FFH2" s="330"/>
      <c r="FFI2" s="330"/>
      <c r="FFJ2" s="330"/>
      <c r="FFK2" s="330"/>
      <c r="FFL2" s="330"/>
      <c r="FFM2" s="329"/>
      <c r="FFN2" s="330"/>
      <c r="FFO2" s="330"/>
      <c r="FFP2" s="330"/>
      <c r="FFQ2" s="330"/>
      <c r="FFR2" s="330"/>
      <c r="FFS2" s="330"/>
      <c r="FFT2" s="330"/>
      <c r="FFU2" s="330"/>
      <c r="FFV2" s="330"/>
      <c r="FFW2" s="330"/>
      <c r="FFX2" s="330"/>
      <c r="FFY2" s="330"/>
      <c r="FFZ2" s="330"/>
      <c r="FGA2" s="330"/>
      <c r="FGB2" s="330"/>
      <c r="FGC2" s="329"/>
      <c r="FGD2" s="330"/>
      <c r="FGE2" s="330"/>
      <c r="FGF2" s="330"/>
      <c r="FGG2" s="330"/>
      <c r="FGH2" s="330"/>
      <c r="FGI2" s="330"/>
      <c r="FGJ2" s="330"/>
      <c r="FGK2" s="330"/>
      <c r="FGL2" s="330"/>
      <c r="FGM2" s="330"/>
      <c r="FGN2" s="330"/>
      <c r="FGO2" s="330"/>
      <c r="FGP2" s="330"/>
      <c r="FGQ2" s="330"/>
      <c r="FGR2" s="330"/>
      <c r="FGS2" s="329"/>
      <c r="FGT2" s="330"/>
      <c r="FGU2" s="330"/>
      <c r="FGV2" s="330"/>
      <c r="FGW2" s="330"/>
      <c r="FGX2" s="330"/>
      <c r="FGY2" s="330"/>
      <c r="FGZ2" s="330"/>
      <c r="FHA2" s="330"/>
      <c r="FHB2" s="330"/>
      <c r="FHC2" s="330"/>
      <c r="FHD2" s="330"/>
      <c r="FHE2" s="330"/>
      <c r="FHF2" s="330"/>
      <c r="FHG2" s="330"/>
      <c r="FHH2" s="330"/>
      <c r="FHI2" s="329"/>
      <c r="FHJ2" s="330"/>
      <c r="FHK2" s="330"/>
      <c r="FHL2" s="330"/>
      <c r="FHM2" s="330"/>
      <c r="FHN2" s="330"/>
      <c r="FHO2" s="330"/>
      <c r="FHP2" s="330"/>
      <c r="FHQ2" s="330"/>
      <c r="FHR2" s="330"/>
      <c r="FHS2" s="330"/>
      <c r="FHT2" s="330"/>
      <c r="FHU2" s="330"/>
      <c r="FHV2" s="330"/>
      <c r="FHW2" s="330"/>
      <c r="FHX2" s="330"/>
      <c r="FHY2" s="329"/>
      <c r="FHZ2" s="330"/>
      <c r="FIA2" s="330"/>
      <c r="FIB2" s="330"/>
      <c r="FIC2" s="330"/>
      <c r="FID2" s="330"/>
      <c r="FIE2" s="330"/>
      <c r="FIF2" s="330"/>
      <c r="FIG2" s="330"/>
      <c r="FIH2" s="330"/>
      <c r="FII2" s="330"/>
      <c r="FIJ2" s="330"/>
      <c r="FIK2" s="330"/>
      <c r="FIL2" s="330"/>
      <c r="FIM2" s="330"/>
      <c r="FIN2" s="330"/>
      <c r="FIO2" s="329"/>
      <c r="FIP2" s="330"/>
      <c r="FIQ2" s="330"/>
      <c r="FIR2" s="330"/>
      <c r="FIS2" s="330"/>
      <c r="FIT2" s="330"/>
      <c r="FIU2" s="330"/>
      <c r="FIV2" s="330"/>
      <c r="FIW2" s="330"/>
      <c r="FIX2" s="330"/>
      <c r="FIY2" s="330"/>
      <c r="FIZ2" s="330"/>
      <c r="FJA2" s="330"/>
      <c r="FJB2" s="330"/>
      <c r="FJC2" s="330"/>
      <c r="FJD2" s="330"/>
      <c r="FJE2" s="329"/>
      <c r="FJF2" s="330"/>
      <c r="FJG2" s="330"/>
      <c r="FJH2" s="330"/>
      <c r="FJI2" s="330"/>
      <c r="FJJ2" s="330"/>
      <c r="FJK2" s="330"/>
      <c r="FJL2" s="330"/>
      <c r="FJM2" s="330"/>
      <c r="FJN2" s="330"/>
      <c r="FJO2" s="330"/>
      <c r="FJP2" s="330"/>
      <c r="FJQ2" s="330"/>
      <c r="FJR2" s="330"/>
      <c r="FJS2" s="330"/>
      <c r="FJT2" s="330"/>
      <c r="FJU2" s="329"/>
      <c r="FJV2" s="330"/>
      <c r="FJW2" s="330"/>
      <c r="FJX2" s="330"/>
      <c r="FJY2" s="330"/>
      <c r="FJZ2" s="330"/>
      <c r="FKA2" s="330"/>
      <c r="FKB2" s="330"/>
      <c r="FKC2" s="330"/>
      <c r="FKD2" s="330"/>
      <c r="FKE2" s="330"/>
      <c r="FKF2" s="330"/>
      <c r="FKG2" s="330"/>
      <c r="FKH2" s="330"/>
      <c r="FKI2" s="330"/>
      <c r="FKJ2" s="330"/>
      <c r="FKK2" s="329"/>
      <c r="FKL2" s="330"/>
      <c r="FKM2" s="330"/>
      <c r="FKN2" s="330"/>
      <c r="FKO2" s="330"/>
      <c r="FKP2" s="330"/>
      <c r="FKQ2" s="330"/>
      <c r="FKR2" s="330"/>
      <c r="FKS2" s="330"/>
      <c r="FKT2" s="330"/>
      <c r="FKU2" s="330"/>
      <c r="FKV2" s="330"/>
      <c r="FKW2" s="330"/>
      <c r="FKX2" s="330"/>
      <c r="FKY2" s="330"/>
      <c r="FKZ2" s="330"/>
      <c r="FLA2" s="329"/>
      <c r="FLB2" s="330"/>
      <c r="FLC2" s="330"/>
      <c r="FLD2" s="330"/>
      <c r="FLE2" s="330"/>
      <c r="FLF2" s="330"/>
      <c r="FLG2" s="330"/>
      <c r="FLH2" s="330"/>
      <c r="FLI2" s="330"/>
      <c r="FLJ2" s="330"/>
      <c r="FLK2" s="330"/>
      <c r="FLL2" s="330"/>
      <c r="FLM2" s="330"/>
      <c r="FLN2" s="330"/>
      <c r="FLO2" s="330"/>
      <c r="FLP2" s="330"/>
      <c r="FLQ2" s="329"/>
      <c r="FLR2" s="330"/>
      <c r="FLS2" s="330"/>
      <c r="FLT2" s="330"/>
      <c r="FLU2" s="330"/>
      <c r="FLV2" s="330"/>
      <c r="FLW2" s="330"/>
      <c r="FLX2" s="330"/>
      <c r="FLY2" s="330"/>
      <c r="FLZ2" s="330"/>
      <c r="FMA2" s="330"/>
      <c r="FMB2" s="330"/>
      <c r="FMC2" s="330"/>
      <c r="FMD2" s="330"/>
      <c r="FME2" s="330"/>
      <c r="FMF2" s="330"/>
      <c r="FMG2" s="329"/>
      <c r="FMH2" s="330"/>
      <c r="FMI2" s="330"/>
      <c r="FMJ2" s="330"/>
      <c r="FMK2" s="330"/>
      <c r="FML2" s="330"/>
      <c r="FMM2" s="330"/>
      <c r="FMN2" s="330"/>
      <c r="FMO2" s="330"/>
      <c r="FMP2" s="330"/>
      <c r="FMQ2" s="330"/>
      <c r="FMR2" s="330"/>
      <c r="FMS2" s="330"/>
      <c r="FMT2" s="330"/>
      <c r="FMU2" s="330"/>
      <c r="FMV2" s="330"/>
      <c r="FMW2" s="329"/>
      <c r="FMX2" s="330"/>
      <c r="FMY2" s="330"/>
      <c r="FMZ2" s="330"/>
      <c r="FNA2" s="330"/>
      <c r="FNB2" s="330"/>
      <c r="FNC2" s="330"/>
      <c r="FND2" s="330"/>
      <c r="FNE2" s="330"/>
      <c r="FNF2" s="330"/>
      <c r="FNG2" s="330"/>
      <c r="FNH2" s="330"/>
      <c r="FNI2" s="330"/>
      <c r="FNJ2" s="330"/>
      <c r="FNK2" s="330"/>
      <c r="FNL2" s="330"/>
      <c r="FNM2" s="329"/>
      <c r="FNN2" s="330"/>
      <c r="FNO2" s="330"/>
      <c r="FNP2" s="330"/>
      <c r="FNQ2" s="330"/>
      <c r="FNR2" s="330"/>
      <c r="FNS2" s="330"/>
      <c r="FNT2" s="330"/>
      <c r="FNU2" s="330"/>
      <c r="FNV2" s="330"/>
      <c r="FNW2" s="330"/>
      <c r="FNX2" s="330"/>
      <c r="FNY2" s="330"/>
      <c r="FNZ2" s="330"/>
      <c r="FOA2" s="330"/>
      <c r="FOB2" s="330"/>
      <c r="FOC2" s="329"/>
      <c r="FOD2" s="330"/>
      <c r="FOE2" s="330"/>
      <c r="FOF2" s="330"/>
      <c r="FOG2" s="330"/>
      <c r="FOH2" s="330"/>
      <c r="FOI2" s="330"/>
      <c r="FOJ2" s="330"/>
      <c r="FOK2" s="330"/>
      <c r="FOL2" s="330"/>
      <c r="FOM2" s="330"/>
      <c r="FON2" s="330"/>
      <c r="FOO2" s="330"/>
      <c r="FOP2" s="330"/>
      <c r="FOQ2" s="330"/>
      <c r="FOR2" s="330"/>
      <c r="FOS2" s="329"/>
      <c r="FOT2" s="330"/>
      <c r="FOU2" s="330"/>
      <c r="FOV2" s="330"/>
      <c r="FOW2" s="330"/>
      <c r="FOX2" s="330"/>
      <c r="FOY2" s="330"/>
      <c r="FOZ2" s="330"/>
      <c r="FPA2" s="330"/>
      <c r="FPB2" s="330"/>
      <c r="FPC2" s="330"/>
      <c r="FPD2" s="330"/>
      <c r="FPE2" s="330"/>
      <c r="FPF2" s="330"/>
      <c r="FPG2" s="330"/>
      <c r="FPH2" s="330"/>
      <c r="FPI2" s="329"/>
      <c r="FPJ2" s="330"/>
      <c r="FPK2" s="330"/>
      <c r="FPL2" s="330"/>
      <c r="FPM2" s="330"/>
      <c r="FPN2" s="330"/>
      <c r="FPO2" s="330"/>
      <c r="FPP2" s="330"/>
      <c r="FPQ2" s="330"/>
      <c r="FPR2" s="330"/>
      <c r="FPS2" s="330"/>
      <c r="FPT2" s="330"/>
      <c r="FPU2" s="330"/>
      <c r="FPV2" s="330"/>
      <c r="FPW2" s="330"/>
      <c r="FPX2" s="330"/>
      <c r="FPY2" s="329"/>
      <c r="FPZ2" s="330"/>
      <c r="FQA2" s="330"/>
      <c r="FQB2" s="330"/>
      <c r="FQC2" s="330"/>
      <c r="FQD2" s="330"/>
      <c r="FQE2" s="330"/>
      <c r="FQF2" s="330"/>
      <c r="FQG2" s="330"/>
      <c r="FQH2" s="330"/>
      <c r="FQI2" s="330"/>
      <c r="FQJ2" s="330"/>
      <c r="FQK2" s="330"/>
      <c r="FQL2" s="330"/>
      <c r="FQM2" s="330"/>
      <c r="FQN2" s="330"/>
      <c r="FQO2" s="329"/>
      <c r="FQP2" s="330"/>
      <c r="FQQ2" s="330"/>
      <c r="FQR2" s="330"/>
      <c r="FQS2" s="330"/>
      <c r="FQT2" s="330"/>
      <c r="FQU2" s="330"/>
      <c r="FQV2" s="330"/>
      <c r="FQW2" s="330"/>
      <c r="FQX2" s="330"/>
      <c r="FQY2" s="330"/>
      <c r="FQZ2" s="330"/>
      <c r="FRA2" s="330"/>
      <c r="FRB2" s="330"/>
      <c r="FRC2" s="330"/>
      <c r="FRD2" s="330"/>
      <c r="FRE2" s="329"/>
      <c r="FRF2" s="330"/>
      <c r="FRG2" s="330"/>
      <c r="FRH2" s="330"/>
      <c r="FRI2" s="330"/>
      <c r="FRJ2" s="330"/>
      <c r="FRK2" s="330"/>
      <c r="FRL2" s="330"/>
      <c r="FRM2" s="330"/>
      <c r="FRN2" s="330"/>
      <c r="FRO2" s="330"/>
      <c r="FRP2" s="330"/>
      <c r="FRQ2" s="330"/>
      <c r="FRR2" s="330"/>
      <c r="FRS2" s="330"/>
      <c r="FRT2" s="330"/>
      <c r="FRU2" s="329"/>
      <c r="FRV2" s="330"/>
      <c r="FRW2" s="330"/>
      <c r="FRX2" s="330"/>
      <c r="FRY2" s="330"/>
      <c r="FRZ2" s="330"/>
      <c r="FSA2" s="330"/>
      <c r="FSB2" s="330"/>
      <c r="FSC2" s="330"/>
      <c r="FSD2" s="330"/>
      <c r="FSE2" s="330"/>
      <c r="FSF2" s="330"/>
      <c r="FSG2" s="330"/>
      <c r="FSH2" s="330"/>
      <c r="FSI2" s="330"/>
      <c r="FSJ2" s="330"/>
      <c r="FSK2" s="329"/>
      <c r="FSL2" s="330"/>
      <c r="FSM2" s="330"/>
      <c r="FSN2" s="330"/>
      <c r="FSO2" s="330"/>
      <c r="FSP2" s="330"/>
      <c r="FSQ2" s="330"/>
      <c r="FSR2" s="330"/>
      <c r="FSS2" s="330"/>
      <c r="FST2" s="330"/>
      <c r="FSU2" s="330"/>
      <c r="FSV2" s="330"/>
      <c r="FSW2" s="330"/>
      <c r="FSX2" s="330"/>
      <c r="FSY2" s="330"/>
      <c r="FSZ2" s="330"/>
      <c r="FTA2" s="329"/>
      <c r="FTB2" s="330"/>
      <c r="FTC2" s="330"/>
      <c r="FTD2" s="330"/>
      <c r="FTE2" s="330"/>
      <c r="FTF2" s="330"/>
      <c r="FTG2" s="330"/>
      <c r="FTH2" s="330"/>
      <c r="FTI2" s="330"/>
      <c r="FTJ2" s="330"/>
      <c r="FTK2" s="330"/>
      <c r="FTL2" s="330"/>
      <c r="FTM2" s="330"/>
      <c r="FTN2" s="330"/>
      <c r="FTO2" s="330"/>
      <c r="FTP2" s="330"/>
      <c r="FTQ2" s="329"/>
      <c r="FTR2" s="330"/>
      <c r="FTS2" s="330"/>
      <c r="FTT2" s="330"/>
      <c r="FTU2" s="330"/>
      <c r="FTV2" s="330"/>
      <c r="FTW2" s="330"/>
      <c r="FTX2" s="330"/>
      <c r="FTY2" s="330"/>
      <c r="FTZ2" s="330"/>
      <c r="FUA2" s="330"/>
      <c r="FUB2" s="330"/>
      <c r="FUC2" s="330"/>
      <c r="FUD2" s="330"/>
      <c r="FUE2" s="330"/>
      <c r="FUF2" s="330"/>
      <c r="FUG2" s="329"/>
      <c r="FUH2" s="330"/>
      <c r="FUI2" s="330"/>
      <c r="FUJ2" s="330"/>
      <c r="FUK2" s="330"/>
      <c r="FUL2" s="330"/>
      <c r="FUM2" s="330"/>
      <c r="FUN2" s="330"/>
      <c r="FUO2" s="330"/>
      <c r="FUP2" s="330"/>
      <c r="FUQ2" s="330"/>
      <c r="FUR2" s="330"/>
      <c r="FUS2" s="330"/>
      <c r="FUT2" s="330"/>
      <c r="FUU2" s="330"/>
      <c r="FUV2" s="330"/>
      <c r="FUW2" s="329"/>
      <c r="FUX2" s="330"/>
      <c r="FUY2" s="330"/>
      <c r="FUZ2" s="330"/>
      <c r="FVA2" s="330"/>
      <c r="FVB2" s="330"/>
      <c r="FVC2" s="330"/>
      <c r="FVD2" s="330"/>
      <c r="FVE2" s="330"/>
      <c r="FVF2" s="330"/>
      <c r="FVG2" s="330"/>
      <c r="FVH2" s="330"/>
      <c r="FVI2" s="330"/>
      <c r="FVJ2" s="330"/>
      <c r="FVK2" s="330"/>
      <c r="FVL2" s="330"/>
      <c r="FVM2" s="329"/>
      <c r="FVN2" s="330"/>
      <c r="FVO2" s="330"/>
      <c r="FVP2" s="330"/>
      <c r="FVQ2" s="330"/>
      <c r="FVR2" s="330"/>
      <c r="FVS2" s="330"/>
      <c r="FVT2" s="330"/>
      <c r="FVU2" s="330"/>
      <c r="FVV2" s="330"/>
      <c r="FVW2" s="330"/>
      <c r="FVX2" s="330"/>
      <c r="FVY2" s="330"/>
      <c r="FVZ2" s="330"/>
      <c r="FWA2" s="330"/>
      <c r="FWB2" s="330"/>
      <c r="FWC2" s="329"/>
      <c r="FWD2" s="330"/>
      <c r="FWE2" s="330"/>
      <c r="FWF2" s="330"/>
      <c r="FWG2" s="330"/>
      <c r="FWH2" s="330"/>
      <c r="FWI2" s="330"/>
      <c r="FWJ2" s="330"/>
      <c r="FWK2" s="330"/>
      <c r="FWL2" s="330"/>
      <c r="FWM2" s="330"/>
      <c r="FWN2" s="330"/>
      <c r="FWO2" s="330"/>
      <c r="FWP2" s="330"/>
      <c r="FWQ2" s="330"/>
      <c r="FWR2" s="330"/>
      <c r="FWS2" s="329"/>
      <c r="FWT2" s="330"/>
      <c r="FWU2" s="330"/>
      <c r="FWV2" s="330"/>
      <c r="FWW2" s="330"/>
      <c r="FWX2" s="330"/>
      <c r="FWY2" s="330"/>
      <c r="FWZ2" s="330"/>
      <c r="FXA2" s="330"/>
      <c r="FXB2" s="330"/>
      <c r="FXC2" s="330"/>
      <c r="FXD2" s="330"/>
      <c r="FXE2" s="330"/>
      <c r="FXF2" s="330"/>
      <c r="FXG2" s="330"/>
      <c r="FXH2" s="330"/>
      <c r="FXI2" s="329"/>
      <c r="FXJ2" s="330"/>
      <c r="FXK2" s="330"/>
      <c r="FXL2" s="330"/>
      <c r="FXM2" s="330"/>
      <c r="FXN2" s="330"/>
      <c r="FXO2" s="330"/>
      <c r="FXP2" s="330"/>
      <c r="FXQ2" s="330"/>
      <c r="FXR2" s="330"/>
      <c r="FXS2" s="330"/>
      <c r="FXT2" s="330"/>
      <c r="FXU2" s="330"/>
      <c r="FXV2" s="330"/>
      <c r="FXW2" s="330"/>
      <c r="FXX2" s="330"/>
      <c r="FXY2" s="329"/>
      <c r="FXZ2" s="330"/>
      <c r="FYA2" s="330"/>
      <c r="FYB2" s="330"/>
      <c r="FYC2" s="330"/>
      <c r="FYD2" s="330"/>
      <c r="FYE2" s="330"/>
      <c r="FYF2" s="330"/>
      <c r="FYG2" s="330"/>
      <c r="FYH2" s="330"/>
      <c r="FYI2" s="330"/>
      <c r="FYJ2" s="330"/>
      <c r="FYK2" s="330"/>
      <c r="FYL2" s="330"/>
      <c r="FYM2" s="330"/>
      <c r="FYN2" s="330"/>
      <c r="FYO2" s="329"/>
      <c r="FYP2" s="330"/>
      <c r="FYQ2" s="330"/>
      <c r="FYR2" s="330"/>
      <c r="FYS2" s="330"/>
      <c r="FYT2" s="330"/>
      <c r="FYU2" s="330"/>
      <c r="FYV2" s="330"/>
      <c r="FYW2" s="330"/>
      <c r="FYX2" s="330"/>
      <c r="FYY2" s="330"/>
      <c r="FYZ2" s="330"/>
      <c r="FZA2" s="330"/>
      <c r="FZB2" s="330"/>
      <c r="FZC2" s="330"/>
      <c r="FZD2" s="330"/>
      <c r="FZE2" s="329"/>
      <c r="FZF2" s="330"/>
      <c r="FZG2" s="330"/>
      <c r="FZH2" s="330"/>
      <c r="FZI2" s="330"/>
      <c r="FZJ2" s="330"/>
      <c r="FZK2" s="330"/>
      <c r="FZL2" s="330"/>
      <c r="FZM2" s="330"/>
      <c r="FZN2" s="330"/>
      <c r="FZO2" s="330"/>
      <c r="FZP2" s="330"/>
      <c r="FZQ2" s="330"/>
      <c r="FZR2" s="330"/>
      <c r="FZS2" s="330"/>
      <c r="FZT2" s="330"/>
      <c r="FZU2" s="329"/>
      <c r="FZV2" s="330"/>
      <c r="FZW2" s="330"/>
      <c r="FZX2" s="330"/>
      <c r="FZY2" s="330"/>
      <c r="FZZ2" s="330"/>
      <c r="GAA2" s="330"/>
      <c r="GAB2" s="330"/>
      <c r="GAC2" s="330"/>
      <c r="GAD2" s="330"/>
      <c r="GAE2" s="330"/>
      <c r="GAF2" s="330"/>
      <c r="GAG2" s="330"/>
      <c r="GAH2" s="330"/>
      <c r="GAI2" s="330"/>
      <c r="GAJ2" s="330"/>
      <c r="GAK2" s="329"/>
      <c r="GAL2" s="330"/>
      <c r="GAM2" s="330"/>
      <c r="GAN2" s="330"/>
      <c r="GAO2" s="330"/>
      <c r="GAP2" s="330"/>
      <c r="GAQ2" s="330"/>
      <c r="GAR2" s="330"/>
      <c r="GAS2" s="330"/>
      <c r="GAT2" s="330"/>
      <c r="GAU2" s="330"/>
      <c r="GAV2" s="330"/>
      <c r="GAW2" s="330"/>
      <c r="GAX2" s="330"/>
      <c r="GAY2" s="330"/>
      <c r="GAZ2" s="330"/>
      <c r="GBA2" s="329"/>
      <c r="GBB2" s="330"/>
      <c r="GBC2" s="330"/>
      <c r="GBD2" s="330"/>
      <c r="GBE2" s="330"/>
      <c r="GBF2" s="330"/>
      <c r="GBG2" s="330"/>
      <c r="GBH2" s="330"/>
      <c r="GBI2" s="330"/>
      <c r="GBJ2" s="330"/>
      <c r="GBK2" s="330"/>
      <c r="GBL2" s="330"/>
      <c r="GBM2" s="330"/>
      <c r="GBN2" s="330"/>
      <c r="GBO2" s="330"/>
      <c r="GBP2" s="330"/>
      <c r="GBQ2" s="329"/>
      <c r="GBR2" s="330"/>
      <c r="GBS2" s="330"/>
      <c r="GBT2" s="330"/>
      <c r="GBU2" s="330"/>
      <c r="GBV2" s="330"/>
      <c r="GBW2" s="330"/>
      <c r="GBX2" s="330"/>
      <c r="GBY2" s="330"/>
      <c r="GBZ2" s="330"/>
      <c r="GCA2" s="330"/>
      <c r="GCB2" s="330"/>
      <c r="GCC2" s="330"/>
      <c r="GCD2" s="330"/>
      <c r="GCE2" s="330"/>
      <c r="GCF2" s="330"/>
      <c r="GCG2" s="329"/>
      <c r="GCH2" s="330"/>
      <c r="GCI2" s="330"/>
      <c r="GCJ2" s="330"/>
      <c r="GCK2" s="330"/>
      <c r="GCL2" s="330"/>
      <c r="GCM2" s="330"/>
      <c r="GCN2" s="330"/>
      <c r="GCO2" s="330"/>
      <c r="GCP2" s="330"/>
      <c r="GCQ2" s="330"/>
      <c r="GCR2" s="330"/>
      <c r="GCS2" s="330"/>
      <c r="GCT2" s="330"/>
      <c r="GCU2" s="330"/>
      <c r="GCV2" s="330"/>
      <c r="GCW2" s="329"/>
      <c r="GCX2" s="330"/>
      <c r="GCY2" s="330"/>
      <c r="GCZ2" s="330"/>
      <c r="GDA2" s="330"/>
      <c r="GDB2" s="330"/>
      <c r="GDC2" s="330"/>
      <c r="GDD2" s="330"/>
      <c r="GDE2" s="330"/>
      <c r="GDF2" s="330"/>
      <c r="GDG2" s="330"/>
      <c r="GDH2" s="330"/>
      <c r="GDI2" s="330"/>
      <c r="GDJ2" s="330"/>
      <c r="GDK2" s="330"/>
      <c r="GDL2" s="330"/>
      <c r="GDM2" s="329"/>
      <c r="GDN2" s="330"/>
      <c r="GDO2" s="330"/>
      <c r="GDP2" s="330"/>
      <c r="GDQ2" s="330"/>
      <c r="GDR2" s="330"/>
      <c r="GDS2" s="330"/>
      <c r="GDT2" s="330"/>
      <c r="GDU2" s="330"/>
      <c r="GDV2" s="330"/>
      <c r="GDW2" s="330"/>
      <c r="GDX2" s="330"/>
      <c r="GDY2" s="330"/>
      <c r="GDZ2" s="330"/>
      <c r="GEA2" s="330"/>
      <c r="GEB2" s="330"/>
      <c r="GEC2" s="329"/>
      <c r="GED2" s="330"/>
      <c r="GEE2" s="330"/>
      <c r="GEF2" s="330"/>
      <c r="GEG2" s="330"/>
      <c r="GEH2" s="330"/>
      <c r="GEI2" s="330"/>
      <c r="GEJ2" s="330"/>
      <c r="GEK2" s="330"/>
      <c r="GEL2" s="330"/>
      <c r="GEM2" s="330"/>
      <c r="GEN2" s="330"/>
      <c r="GEO2" s="330"/>
      <c r="GEP2" s="330"/>
      <c r="GEQ2" s="330"/>
      <c r="GER2" s="330"/>
      <c r="GES2" s="329"/>
      <c r="GET2" s="330"/>
      <c r="GEU2" s="330"/>
      <c r="GEV2" s="330"/>
      <c r="GEW2" s="330"/>
      <c r="GEX2" s="330"/>
      <c r="GEY2" s="330"/>
      <c r="GEZ2" s="330"/>
      <c r="GFA2" s="330"/>
      <c r="GFB2" s="330"/>
      <c r="GFC2" s="330"/>
      <c r="GFD2" s="330"/>
      <c r="GFE2" s="330"/>
      <c r="GFF2" s="330"/>
      <c r="GFG2" s="330"/>
      <c r="GFH2" s="330"/>
      <c r="GFI2" s="329"/>
      <c r="GFJ2" s="330"/>
      <c r="GFK2" s="330"/>
      <c r="GFL2" s="330"/>
      <c r="GFM2" s="330"/>
      <c r="GFN2" s="330"/>
      <c r="GFO2" s="330"/>
      <c r="GFP2" s="330"/>
      <c r="GFQ2" s="330"/>
      <c r="GFR2" s="330"/>
      <c r="GFS2" s="330"/>
      <c r="GFT2" s="330"/>
      <c r="GFU2" s="330"/>
      <c r="GFV2" s="330"/>
      <c r="GFW2" s="330"/>
      <c r="GFX2" s="330"/>
      <c r="GFY2" s="329"/>
      <c r="GFZ2" s="330"/>
      <c r="GGA2" s="330"/>
      <c r="GGB2" s="330"/>
      <c r="GGC2" s="330"/>
      <c r="GGD2" s="330"/>
      <c r="GGE2" s="330"/>
      <c r="GGF2" s="330"/>
      <c r="GGG2" s="330"/>
      <c r="GGH2" s="330"/>
      <c r="GGI2" s="330"/>
      <c r="GGJ2" s="330"/>
      <c r="GGK2" s="330"/>
      <c r="GGL2" s="330"/>
      <c r="GGM2" s="330"/>
      <c r="GGN2" s="330"/>
      <c r="GGO2" s="329"/>
      <c r="GGP2" s="330"/>
      <c r="GGQ2" s="330"/>
      <c r="GGR2" s="330"/>
      <c r="GGS2" s="330"/>
      <c r="GGT2" s="330"/>
      <c r="GGU2" s="330"/>
      <c r="GGV2" s="330"/>
      <c r="GGW2" s="330"/>
      <c r="GGX2" s="330"/>
      <c r="GGY2" s="330"/>
      <c r="GGZ2" s="330"/>
      <c r="GHA2" s="330"/>
      <c r="GHB2" s="330"/>
      <c r="GHC2" s="330"/>
      <c r="GHD2" s="330"/>
      <c r="GHE2" s="329"/>
      <c r="GHF2" s="330"/>
      <c r="GHG2" s="330"/>
      <c r="GHH2" s="330"/>
      <c r="GHI2" s="330"/>
      <c r="GHJ2" s="330"/>
      <c r="GHK2" s="330"/>
      <c r="GHL2" s="330"/>
      <c r="GHM2" s="330"/>
      <c r="GHN2" s="330"/>
      <c r="GHO2" s="330"/>
      <c r="GHP2" s="330"/>
      <c r="GHQ2" s="330"/>
      <c r="GHR2" s="330"/>
      <c r="GHS2" s="330"/>
      <c r="GHT2" s="330"/>
      <c r="GHU2" s="329"/>
      <c r="GHV2" s="330"/>
      <c r="GHW2" s="330"/>
      <c r="GHX2" s="330"/>
      <c r="GHY2" s="330"/>
      <c r="GHZ2" s="330"/>
      <c r="GIA2" s="330"/>
      <c r="GIB2" s="330"/>
      <c r="GIC2" s="330"/>
      <c r="GID2" s="330"/>
      <c r="GIE2" s="330"/>
      <c r="GIF2" s="330"/>
      <c r="GIG2" s="330"/>
      <c r="GIH2" s="330"/>
      <c r="GII2" s="330"/>
      <c r="GIJ2" s="330"/>
      <c r="GIK2" s="329"/>
      <c r="GIL2" s="330"/>
      <c r="GIM2" s="330"/>
      <c r="GIN2" s="330"/>
      <c r="GIO2" s="330"/>
      <c r="GIP2" s="330"/>
      <c r="GIQ2" s="330"/>
      <c r="GIR2" s="330"/>
      <c r="GIS2" s="330"/>
      <c r="GIT2" s="330"/>
      <c r="GIU2" s="330"/>
      <c r="GIV2" s="330"/>
      <c r="GIW2" s="330"/>
      <c r="GIX2" s="330"/>
      <c r="GIY2" s="330"/>
      <c r="GIZ2" s="330"/>
      <c r="GJA2" s="329"/>
      <c r="GJB2" s="330"/>
      <c r="GJC2" s="330"/>
      <c r="GJD2" s="330"/>
      <c r="GJE2" s="330"/>
      <c r="GJF2" s="330"/>
      <c r="GJG2" s="330"/>
      <c r="GJH2" s="330"/>
      <c r="GJI2" s="330"/>
      <c r="GJJ2" s="330"/>
      <c r="GJK2" s="330"/>
      <c r="GJL2" s="330"/>
      <c r="GJM2" s="330"/>
      <c r="GJN2" s="330"/>
      <c r="GJO2" s="330"/>
      <c r="GJP2" s="330"/>
      <c r="GJQ2" s="329"/>
      <c r="GJR2" s="330"/>
      <c r="GJS2" s="330"/>
      <c r="GJT2" s="330"/>
      <c r="GJU2" s="330"/>
      <c r="GJV2" s="330"/>
      <c r="GJW2" s="330"/>
      <c r="GJX2" s="330"/>
      <c r="GJY2" s="330"/>
      <c r="GJZ2" s="330"/>
      <c r="GKA2" s="330"/>
      <c r="GKB2" s="330"/>
      <c r="GKC2" s="330"/>
      <c r="GKD2" s="330"/>
      <c r="GKE2" s="330"/>
      <c r="GKF2" s="330"/>
      <c r="GKG2" s="329"/>
      <c r="GKH2" s="330"/>
      <c r="GKI2" s="330"/>
      <c r="GKJ2" s="330"/>
      <c r="GKK2" s="330"/>
      <c r="GKL2" s="330"/>
      <c r="GKM2" s="330"/>
      <c r="GKN2" s="330"/>
      <c r="GKO2" s="330"/>
      <c r="GKP2" s="330"/>
      <c r="GKQ2" s="330"/>
      <c r="GKR2" s="330"/>
      <c r="GKS2" s="330"/>
      <c r="GKT2" s="330"/>
      <c r="GKU2" s="330"/>
      <c r="GKV2" s="330"/>
      <c r="GKW2" s="329"/>
      <c r="GKX2" s="330"/>
      <c r="GKY2" s="330"/>
      <c r="GKZ2" s="330"/>
      <c r="GLA2" s="330"/>
      <c r="GLB2" s="330"/>
      <c r="GLC2" s="330"/>
      <c r="GLD2" s="330"/>
      <c r="GLE2" s="330"/>
      <c r="GLF2" s="330"/>
      <c r="GLG2" s="330"/>
      <c r="GLH2" s="330"/>
      <c r="GLI2" s="330"/>
      <c r="GLJ2" s="330"/>
      <c r="GLK2" s="330"/>
      <c r="GLL2" s="330"/>
      <c r="GLM2" s="329"/>
      <c r="GLN2" s="330"/>
      <c r="GLO2" s="330"/>
      <c r="GLP2" s="330"/>
      <c r="GLQ2" s="330"/>
      <c r="GLR2" s="330"/>
      <c r="GLS2" s="330"/>
      <c r="GLT2" s="330"/>
      <c r="GLU2" s="330"/>
      <c r="GLV2" s="330"/>
      <c r="GLW2" s="330"/>
      <c r="GLX2" s="330"/>
      <c r="GLY2" s="330"/>
      <c r="GLZ2" s="330"/>
      <c r="GMA2" s="330"/>
      <c r="GMB2" s="330"/>
      <c r="GMC2" s="329"/>
      <c r="GMD2" s="330"/>
      <c r="GME2" s="330"/>
      <c r="GMF2" s="330"/>
      <c r="GMG2" s="330"/>
      <c r="GMH2" s="330"/>
      <c r="GMI2" s="330"/>
      <c r="GMJ2" s="330"/>
      <c r="GMK2" s="330"/>
      <c r="GML2" s="330"/>
      <c r="GMM2" s="330"/>
      <c r="GMN2" s="330"/>
      <c r="GMO2" s="330"/>
      <c r="GMP2" s="330"/>
      <c r="GMQ2" s="330"/>
      <c r="GMR2" s="330"/>
      <c r="GMS2" s="329"/>
      <c r="GMT2" s="330"/>
      <c r="GMU2" s="330"/>
      <c r="GMV2" s="330"/>
      <c r="GMW2" s="330"/>
      <c r="GMX2" s="330"/>
      <c r="GMY2" s="330"/>
      <c r="GMZ2" s="330"/>
      <c r="GNA2" s="330"/>
      <c r="GNB2" s="330"/>
      <c r="GNC2" s="330"/>
      <c r="GND2" s="330"/>
      <c r="GNE2" s="330"/>
      <c r="GNF2" s="330"/>
      <c r="GNG2" s="330"/>
      <c r="GNH2" s="330"/>
      <c r="GNI2" s="329"/>
      <c r="GNJ2" s="330"/>
      <c r="GNK2" s="330"/>
      <c r="GNL2" s="330"/>
      <c r="GNM2" s="330"/>
      <c r="GNN2" s="330"/>
      <c r="GNO2" s="330"/>
      <c r="GNP2" s="330"/>
      <c r="GNQ2" s="330"/>
      <c r="GNR2" s="330"/>
      <c r="GNS2" s="330"/>
      <c r="GNT2" s="330"/>
      <c r="GNU2" s="330"/>
      <c r="GNV2" s="330"/>
      <c r="GNW2" s="330"/>
      <c r="GNX2" s="330"/>
      <c r="GNY2" s="329"/>
      <c r="GNZ2" s="330"/>
      <c r="GOA2" s="330"/>
      <c r="GOB2" s="330"/>
      <c r="GOC2" s="330"/>
      <c r="GOD2" s="330"/>
      <c r="GOE2" s="330"/>
      <c r="GOF2" s="330"/>
      <c r="GOG2" s="330"/>
      <c r="GOH2" s="330"/>
      <c r="GOI2" s="330"/>
      <c r="GOJ2" s="330"/>
      <c r="GOK2" s="330"/>
      <c r="GOL2" s="330"/>
      <c r="GOM2" s="330"/>
      <c r="GON2" s="330"/>
      <c r="GOO2" s="329"/>
      <c r="GOP2" s="330"/>
      <c r="GOQ2" s="330"/>
      <c r="GOR2" s="330"/>
      <c r="GOS2" s="330"/>
      <c r="GOT2" s="330"/>
      <c r="GOU2" s="330"/>
      <c r="GOV2" s="330"/>
      <c r="GOW2" s="330"/>
      <c r="GOX2" s="330"/>
      <c r="GOY2" s="330"/>
      <c r="GOZ2" s="330"/>
      <c r="GPA2" s="330"/>
      <c r="GPB2" s="330"/>
      <c r="GPC2" s="330"/>
      <c r="GPD2" s="330"/>
      <c r="GPE2" s="329"/>
      <c r="GPF2" s="330"/>
      <c r="GPG2" s="330"/>
      <c r="GPH2" s="330"/>
      <c r="GPI2" s="330"/>
      <c r="GPJ2" s="330"/>
      <c r="GPK2" s="330"/>
      <c r="GPL2" s="330"/>
      <c r="GPM2" s="330"/>
      <c r="GPN2" s="330"/>
      <c r="GPO2" s="330"/>
      <c r="GPP2" s="330"/>
      <c r="GPQ2" s="330"/>
      <c r="GPR2" s="330"/>
      <c r="GPS2" s="330"/>
      <c r="GPT2" s="330"/>
      <c r="GPU2" s="329"/>
      <c r="GPV2" s="330"/>
      <c r="GPW2" s="330"/>
      <c r="GPX2" s="330"/>
      <c r="GPY2" s="330"/>
      <c r="GPZ2" s="330"/>
      <c r="GQA2" s="330"/>
      <c r="GQB2" s="330"/>
      <c r="GQC2" s="330"/>
      <c r="GQD2" s="330"/>
      <c r="GQE2" s="330"/>
      <c r="GQF2" s="330"/>
      <c r="GQG2" s="330"/>
      <c r="GQH2" s="330"/>
      <c r="GQI2" s="330"/>
      <c r="GQJ2" s="330"/>
      <c r="GQK2" s="329"/>
      <c r="GQL2" s="330"/>
      <c r="GQM2" s="330"/>
      <c r="GQN2" s="330"/>
      <c r="GQO2" s="330"/>
      <c r="GQP2" s="330"/>
      <c r="GQQ2" s="330"/>
      <c r="GQR2" s="330"/>
      <c r="GQS2" s="330"/>
      <c r="GQT2" s="330"/>
      <c r="GQU2" s="330"/>
      <c r="GQV2" s="330"/>
      <c r="GQW2" s="330"/>
      <c r="GQX2" s="330"/>
      <c r="GQY2" s="330"/>
      <c r="GQZ2" s="330"/>
      <c r="GRA2" s="329"/>
      <c r="GRB2" s="330"/>
      <c r="GRC2" s="330"/>
      <c r="GRD2" s="330"/>
      <c r="GRE2" s="330"/>
      <c r="GRF2" s="330"/>
      <c r="GRG2" s="330"/>
      <c r="GRH2" s="330"/>
      <c r="GRI2" s="330"/>
      <c r="GRJ2" s="330"/>
      <c r="GRK2" s="330"/>
      <c r="GRL2" s="330"/>
      <c r="GRM2" s="330"/>
      <c r="GRN2" s="330"/>
      <c r="GRO2" s="330"/>
      <c r="GRP2" s="330"/>
      <c r="GRQ2" s="329"/>
      <c r="GRR2" s="330"/>
      <c r="GRS2" s="330"/>
      <c r="GRT2" s="330"/>
      <c r="GRU2" s="330"/>
      <c r="GRV2" s="330"/>
      <c r="GRW2" s="330"/>
      <c r="GRX2" s="330"/>
      <c r="GRY2" s="330"/>
      <c r="GRZ2" s="330"/>
      <c r="GSA2" s="330"/>
      <c r="GSB2" s="330"/>
      <c r="GSC2" s="330"/>
      <c r="GSD2" s="330"/>
      <c r="GSE2" s="330"/>
      <c r="GSF2" s="330"/>
      <c r="GSG2" s="329"/>
      <c r="GSH2" s="330"/>
      <c r="GSI2" s="330"/>
      <c r="GSJ2" s="330"/>
      <c r="GSK2" s="330"/>
      <c r="GSL2" s="330"/>
      <c r="GSM2" s="330"/>
      <c r="GSN2" s="330"/>
      <c r="GSO2" s="330"/>
      <c r="GSP2" s="330"/>
      <c r="GSQ2" s="330"/>
      <c r="GSR2" s="330"/>
      <c r="GSS2" s="330"/>
      <c r="GST2" s="330"/>
      <c r="GSU2" s="330"/>
      <c r="GSV2" s="330"/>
      <c r="GSW2" s="329"/>
      <c r="GSX2" s="330"/>
      <c r="GSY2" s="330"/>
      <c r="GSZ2" s="330"/>
      <c r="GTA2" s="330"/>
      <c r="GTB2" s="330"/>
      <c r="GTC2" s="330"/>
      <c r="GTD2" s="330"/>
      <c r="GTE2" s="330"/>
      <c r="GTF2" s="330"/>
      <c r="GTG2" s="330"/>
      <c r="GTH2" s="330"/>
      <c r="GTI2" s="330"/>
      <c r="GTJ2" s="330"/>
      <c r="GTK2" s="330"/>
      <c r="GTL2" s="330"/>
      <c r="GTM2" s="329"/>
      <c r="GTN2" s="330"/>
      <c r="GTO2" s="330"/>
      <c r="GTP2" s="330"/>
      <c r="GTQ2" s="330"/>
      <c r="GTR2" s="330"/>
      <c r="GTS2" s="330"/>
      <c r="GTT2" s="330"/>
      <c r="GTU2" s="330"/>
      <c r="GTV2" s="330"/>
      <c r="GTW2" s="330"/>
      <c r="GTX2" s="330"/>
      <c r="GTY2" s="330"/>
      <c r="GTZ2" s="330"/>
      <c r="GUA2" s="330"/>
      <c r="GUB2" s="330"/>
      <c r="GUC2" s="329"/>
      <c r="GUD2" s="330"/>
      <c r="GUE2" s="330"/>
      <c r="GUF2" s="330"/>
      <c r="GUG2" s="330"/>
      <c r="GUH2" s="330"/>
      <c r="GUI2" s="330"/>
      <c r="GUJ2" s="330"/>
      <c r="GUK2" s="330"/>
      <c r="GUL2" s="330"/>
      <c r="GUM2" s="330"/>
      <c r="GUN2" s="330"/>
      <c r="GUO2" s="330"/>
      <c r="GUP2" s="330"/>
      <c r="GUQ2" s="330"/>
      <c r="GUR2" s="330"/>
      <c r="GUS2" s="329"/>
      <c r="GUT2" s="330"/>
      <c r="GUU2" s="330"/>
      <c r="GUV2" s="330"/>
      <c r="GUW2" s="330"/>
      <c r="GUX2" s="330"/>
      <c r="GUY2" s="330"/>
      <c r="GUZ2" s="330"/>
      <c r="GVA2" s="330"/>
      <c r="GVB2" s="330"/>
      <c r="GVC2" s="330"/>
      <c r="GVD2" s="330"/>
      <c r="GVE2" s="330"/>
      <c r="GVF2" s="330"/>
      <c r="GVG2" s="330"/>
      <c r="GVH2" s="330"/>
      <c r="GVI2" s="329"/>
      <c r="GVJ2" s="330"/>
      <c r="GVK2" s="330"/>
      <c r="GVL2" s="330"/>
      <c r="GVM2" s="330"/>
      <c r="GVN2" s="330"/>
      <c r="GVO2" s="330"/>
      <c r="GVP2" s="330"/>
      <c r="GVQ2" s="330"/>
      <c r="GVR2" s="330"/>
      <c r="GVS2" s="330"/>
      <c r="GVT2" s="330"/>
      <c r="GVU2" s="330"/>
      <c r="GVV2" s="330"/>
      <c r="GVW2" s="330"/>
      <c r="GVX2" s="330"/>
      <c r="GVY2" s="329"/>
      <c r="GVZ2" s="330"/>
      <c r="GWA2" s="330"/>
      <c r="GWB2" s="330"/>
      <c r="GWC2" s="330"/>
      <c r="GWD2" s="330"/>
      <c r="GWE2" s="330"/>
      <c r="GWF2" s="330"/>
      <c r="GWG2" s="330"/>
      <c r="GWH2" s="330"/>
      <c r="GWI2" s="330"/>
      <c r="GWJ2" s="330"/>
      <c r="GWK2" s="330"/>
      <c r="GWL2" s="330"/>
      <c r="GWM2" s="330"/>
      <c r="GWN2" s="330"/>
      <c r="GWO2" s="329"/>
      <c r="GWP2" s="330"/>
      <c r="GWQ2" s="330"/>
      <c r="GWR2" s="330"/>
      <c r="GWS2" s="330"/>
      <c r="GWT2" s="330"/>
      <c r="GWU2" s="330"/>
      <c r="GWV2" s="330"/>
      <c r="GWW2" s="330"/>
      <c r="GWX2" s="330"/>
      <c r="GWY2" s="330"/>
      <c r="GWZ2" s="330"/>
      <c r="GXA2" s="330"/>
      <c r="GXB2" s="330"/>
      <c r="GXC2" s="330"/>
      <c r="GXD2" s="330"/>
      <c r="GXE2" s="329"/>
      <c r="GXF2" s="330"/>
      <c r="GXG2" s="330"/>
      <c r="GXH2" s="330"/>
      <c r="GXI2" s="330"/>
      <c r="GXJ2" s="330"/>
      <c r="GXK2" s="330"/>
      <c r="GXL2" s="330"/>
      <c r="GXM2" s="330"/>
      <c r="GXN2" s="330"/>
      <c r="GXO2" s="330"/>
      <c r="GXP2" s="330"/>
      <c r="GXQ2" s="330"/>
      <c r="GXR2" s="330"/>
      <c r="GXS2" s="330"/>
      <c r="GXT2" s="330"/>
      <c r="GXU2" s="329"/>
      <c r="GXV2" s="330"/>
      <c r="GXW2" s="330"/>
      <c r="GXX2" s="330"/>
      <c r="GXY2" s="330"/>
      <c r="GXZ2" s="330"/>
      <c r="GYA2" s="330"/>
      <c r="GYB2" s="330"/>
      <c r="GYC2" s="330"/>
      <c r="GYD2" s="330"/>
      <c r="GYE2" s="330"/>
      <c r="GYF2" s="330"/>
      <c r="GYG2" s="330"/>
      <c r="GYH2" s="330"/>
      <c r="GYI2" s="330"/>
      <c r="GYJ2" s="330"/>
      <c r="GYK2" s="329"/>
      <c r="GYL2" s="330"/>
      <c r="GYM2" s="330"/>
      <c r="GYN2" s="330"/>
      <c r="GYO2" s="330"/>
      <c r="GYP2" s="330"/>
      <c r="GYQ2" s="330"/>
      <c r="GYR2" s="330"/>
      <c r="GYS2" s="330"/>
      <c r="GYT2" s="330"/>
      <c r="GYU2" s="330"/>
      <c r="GYV2" s="330"/>
      <c r="GYW2" s="330"/>
      <c r="GYX2" s="330"/>
      <c r="GYY2" s="330"/>
      <c r="GYZ2" s="330"/>
      <c r="GZA2" s="329"/>
      <c r="GZB2" s="330"/>
      <c r="GZC2" s="330"/>
      <c r="GZD2" s="330"/>
      <c r="GZE2" s="330"/>
      <c r="GZF2" s="330"/>
      <c r="GZG2" s="330"/>
      <c r="GZH2" s="330"/>
      <c r="GZI2" s="330"/>
      <c r="GZJ2" s="330"/>
      <c r="GZK2" s="330"/>
      <c r="GZL2" s="330"/>
      <c r="GZM2" s="330"/>
      <c r="GZN2" s="330"/>
      <c r="GZO2" s="330"/>
      <c r="GZP2" s="330"/>
      <c r="GZQ2" s="329"/>
      <c r="GZR2" s="330"/>
      <c r="GZS2" s="330"/>
      <c r="GZT2" s="330"/>
      <c r="GZU2" s="330"/>
      <c r="GZV2" s="330"/>
      <c r="GZW2" s="330"/>
      <c r="GZX2" s="330"/>
      <c r="GZY2" s="330"/>
      <c r="GZZ2" s="330"/>
      <c r="HAA2" s="330"/>
      <c r="HAB2" s="330"/>
      <c r="HAC2" s="330"/>
      <c r="HAD2" s="330"/>
      <c r="HAE2" s="330"/>
      <c r="HAF2" s="330"/>
      <c r="HAG2" s="329"/>
      <c r="HAH2" s="330"/>
      <c r="HAI2" s="330"/>
      <c r="HAJ2" s="330"/>
      <c r="HAK2" s="330"/>
      <c r="HAL2" s="330"/>
      <c r="HAM2" s="330"/>
      <c r="HAN2" s="330"/>
      <c r="HAO2" s="330"/>
      <c r="HAP2" s="330"/>
      <c r="HAQ2" s="330"/>
      <c r="HAR2" s="330"/>
      <c r="HAS2" s="330"/>
      <c r="HAT2" s="330"/>
      <c r="HAU2" s="330"/>
      <c r="HAV2" s="330"/>
      <c r="HAW2" s="329"/>
      <c r="HAX2" s="330"/>
      <c r="HAY2" s="330"/>
      <c r="HAZ2" s="330"/>
      <c r="HBA2" s="330"/>
      <c r="HBB2" s="330"/>
      <c r="HBC2" s="330"/>
      <c r="HBD2" s="330"/>
      <c r="HBE2" s="330"/>
      <c r="HBF2" s="330"/>
      <c r="HBG2" s="330"/>
      <c r="HBH2" s="330"/>
      <c r="HBI2" s="330"/>
      <c r="HBJ2" s="330"/>
      <c r="HBK2" s="330"/>
      <c r="HBL2" s="330"/>
      <c r="HBM2" s="329"/>
      <c r="HBN2" s="330"/>
      <c r="HBO2" s="330"/>
      <c r="HBP2" s="330"/>
      <c r="HBQ2" s="330"/>
      <c r="HBR2" s="330"/>
      <c r="HBS2" s="330"/>
      <c r="HBT2" s="330"/>
      <c r="HBU2" s="330"/>
      <c r="HBV2" s="330"/>
      <c r="HBW2" s="330"/>
      <c r="HBX2" s="330"/>
      <c r="HBY2" s="330"/>
      <c r="HBZ2" s="330"/>
      <c r="HCA2" s="330"/>
      <c r="HCB2" s="330"/>
      <c r="HCC2" s="329"/>
      <c r="HCD2" s="330"/>
      <c r="HCE2" s="330"/>
      <c r="HCF2" s="330"/>
      <c r="HCG2" s="330"/>
      <c r="HCH2" s="330"/>
      <c r="HCI2" s="330"/>
      <c r="HCJ2" s="330"/>
      <c r="HCK2" s="330"/>
      <c r="HCL2" s="330"/>
      <c r="HCM2" s="330"/>
      <c r="HCN2" s="330"/>
      <c r="HCO2" s="330"/>
      <c r="HCP2" s="330"/>
      <c r="HCQ2" s="330"/>
      <c r="HCR2" s="330"/>
      <c r="HCS2" s="329"/>
      <c r="HCT2" s="330"/>
      <c r="HCU2" s="330"/>
      <c r="HCV2" s="330"/>
      <c r="HCW2" s="330"/>
      <c r="HCX2" s="330"/>
      <c r="HCY2" s="330"/>
      <c r="HCZ2" s="330"/>
      <c r="HDA2" s="330"/>
      <c r="HDB2" s="330"/>
      <c r="HDC2" s="330"/>
      <c r="HDD2" s="330"/>
      <c r="HDE2" s="330"/>
      <c r="HDF2" s="330"/>
      <c r="HDG2" s="330"/>
      <c r="HDH2" s="330"/>
      <c r="HDI2" s="329"/>
      <c r="HDJ2" s="330"/>
      <c r="HDK2" s="330"/>
      <c r="HDL2" s="330"/>
      <c r="HDM2" s="330"/>
      <c r="HDN2" s="330"/>
      <c r="HDO2" s="330"/>
      <c r="HDP2" s="330"/>
      <c r="HDQ2" s="330"/>
      <c r="HDR2" s="330"/>
      <c r="HDS2" s="330"/>
      <c r="HDT2" s="330"/>
      <c r="HDU2" s="330"/>
      <c r="HDV2" s="330"/>
      <c r="HDW2" s="330"/>
      <c r="HDX2" s="330"/>
      <c r="HDY2" s="329"/>
      <c r="HDZ2" s="330"/>
      <c r="HEA2" s="330"/>
      <c r="HEB2" s="330"/>
      <c r="HEC2" s="330"/>
      <c r="HED2" s="330"/>
      <c r="HEE2" s="330"/>
      <c r="HEF2" s="330"/>
      <c r="HEG2" s="330"/>
      <c r="HEH2" s="330"/>
      <c r="HEI2" s="330"/>
      <c r="HEJ2" s="330"/>
      <c r="HEK2" s="330"/>
      <c r="HEL2" s="330"/>
      <c r="HEM2" s="330"/>
      <c r="HEN2" s="330"/>
      <c r="HEO2" s="329"/>
      <c r="HEP2" s="330"/>
      <c r="HEQ2" s="330"/>
      <c r="HER2" s="330"/>
      <c r="HES2" s="330"/>
      <c r="HET2" s="330"/>
      <c r="HEU2" s="330"/>
      <c r="HEV2" s="330"/>
      <c r="HEW2" s="330"/>
      <c r="HEX2" s="330"/>
      <c r="HEY2" s="330"/>
      <c r="HEZ2" s="330"/>
      <c r="HFA2" s="330"/>
      <c r="HFB2" s="330"/>
      <c r="HFC2" s="330"/>
      <c r="HFD2" s="330"/>
      <c r="HFE2" s="329"/>
      <c r="HFF2" s="330"/>
      <c r="HFG2" s="330"/>
      <c r="HFH2" s="330"/>
      <c r="HFI2" s="330"/>
      <c r="HFJ2" s="330"/>
      <c r="HFK2" s="330"/>
      <c r="HFL2" s="330"/>
      <c r="HFM2" s="330"/>
      <c r="HFN2" s="330"/>
      <c r="HFO2" s="330"/>
      <c r="HFP2" s="330"/>
      <c r="HFQ2" s="330"/>
      <c r="HFR2" s="330"/>
      <c r="HFS2" s="330"/>
      <c r="HFT2" s="330"/>
      <c r="HFU2" s="329"/>
      <c r="HFV2" s="330"/>
      <c r="HFW2" s="330"/>
      <c r="HFX2" s="330"/>
      <c r="HFY2" s="330"/>
      <c r="HFZ2" s="330"/>
      <c r="HGA2" s="330"/>
      <c r="HGB2" s="330"/>
      <c r="HGC2" s="330"/>
      <c r="HGD2" s="330"/>
      <c r="HGE2" s="330"/>
      <c r="HGF2" s="330"/>
      <c r="HGG2" s="330"/>
      <c r="HGH2" s="330"/>
      <c r="HGI2" s="330"/>
      <c r="HGJ2" s="330"/>
      <c r="HGK2" s="329"/>
      <c r="HGL2" s="330"/>
      <c r="HGM2" s="330"/>
      <c r="HGN2" s="330"/>
      <c r="HGO2" s="330"/>
      <c r="HGP2" s="330"/>
      <c r="HGQ2" s="330"/>
      <c r="HGR2" s="330"/>
      <c r="HGS2" s="330"/>
      <c r="HGT2" s="330"/>
      <c r="HGU2" s="330"/>
      <c r="HGV2" s="330"/>
      <c r="HGW2" s="330"/>
      <c r="HGX2" s="330"/>
      <c r="HGY2" s="330"/>
      <c r="HGZ2" s="330"/>
      <c r="HHA2" s="329"/>
      <c r="HHB2" s="330"/>
      <c r="HHC2" s="330"/>
      <c r="HHD2" s="330"/>
      <c r="HHE2" s="330"/>
      <c r="HHF2" s="330"/>
      <c r="HHG2" s="330"/>
      <c r="HHH2" s="330"/>
      <c r="HHI2" s="330"/>
      <c r="HHJ2" s="330"/>
      <c r="HHK2" s="330"/>
      <c r="HHL2" s="330"/>
      <c r="HHM2" s="330"/>
      <c r="HHN2" s="330"/>
      <c r="HHO2" s="330"/>
      <c r="HHP2" s="330"/>
      <c r="HHQ2" s="329"/>
      <c r="HHR2" s="330"/>
      <c r="HHS2" s="330"/>
      <c r="HHT2" s="330"/>
      <c r="HHU2" s="330"/>
      <c r="HHV2" s="330"/>
      <c r="HHW2" s="330"/>
      <c r="HHX2" s="330"/>
      <c r="HHY2" s="330"/>
      <c r="HHZ2" s="330"/>
      <c r="HIA2" s="330"/>
      <c r="HIB2" s="330"/>
      <c r="HIC2" s="330"/>
      <c r="HID2" s="330"/>
      <c r="HIE2" s="330"/>
      <c r="HIF2" s="330"/>
      <c r="HIG2" s="329"/>
      <c r="HIH2" s="330"/>
      <c r="HII2" s="330"/>
      <c r="HIJ2" s="330"/>
      <c r="HIK2" s="330"/>
      <c r="HIL2" s="330"/>
      <c r="HIM2" s="330"/>
      <c r="HIN2" s="330"/>
      <c r="HIO2" s="330"/>
      <c r="HIP2" s="330"/>
      <c r="HIQ2" s="330"/>
      <c r="HIR2" s="330"/>
      <c r="HIS2" s="330"/>
      <c r="HIT2" s="330"/>
      <c r="HIU2" s="330"/>
      <c r="HIV2" s="330"/>
      <c r="HIW2" s="329"/>
      <c r="HIX2" s="330"/>
      <c r="HIY2" s="330"/>
      <c r="HIZ2" s="330"/>
      <c r="HJA2" s="330"/>
      <c r="HJB2" s="330"/>
      <c r="HJC2" s="330"/>
      <c r="HJD2" s="330"/>
      <c r="HJE2" s="330"/>
      <c r="HJF2" s="330"/>
      <c r="HJG2" s="330"/>
      <c r="HJH2" s="330"/>
      <c r="HJI2" s="330"/>
      <c r="HJJ2" s="330"/>
      <c r="HJK2" s="330"/>
      <c r="HJL2" s="330"/>
      <c r="HJM2" s="329"/>
      <c r="HJN2" s="330"/>
      <c r="HJO2" s="330"/>
      <c r="HJP2" s="330"/>
      <c r="HJQ2" s="330"/>
      <c r="HJR2" s="330"/>
      <c r="HJS2" s="330"/>
      <c r="HJT2" s="330"/>
      <c r="HJU2" s="330"/>
      <c r="HJV2" s="330"/>
      <c r="HJW2" s="330"/>
      <c r="HJX2" s="330"/>
      <c r="HJY2" s="330"/>
      <c r="HJZ2" s="330"/>
      <c r="HKA2" s="330"/>
      <c r="HKB2" s="330"/>
      <c r="HKC2" s="329"/>
      <c r="HKD2" s="330"/>
      <c r="HKE2" s="330"/>
      <c r="HKF2" s="330"/>
      <c r="HKG2" s="330"/>
      <c r="HKH2" s="330"/>
      <c r="HKI2" s="330"/>
      <c r="HKJ2" s="330"/>
      <c r="HKK2" s="330"/>
      <c r="HKL2" s="330"/>
      <c r="HKM2" s="330"/>
      <c r="HKN2" s="330"/>
      <c r="HKO2" s="330"/>
      <c r="HKP2" s="330"/>
      <c r="HKQ2" s="330"/>
      <c r="HKR2" s="330"/>
      <c r="HKS2" s="329"/>
      <c r="HKT2" s="330"/>
      <c r="HKU2" s="330"/>
      <c r="HKV2" s="330"/>
      <c r="HKW2" s="330"/>
      <c r="HKX2" s="330"/>
      <c r="HKY2" s="330"/>
      <c r="HKZ2" s="330"/>
      <c r="HLA2" s="330"/>
      <c r="HLB2" s="330"/>
      <c r="HLC2" s="330"/>
      <c r="HLD2" s="330"/>
      <c r="HLE2" s="330"/>
      <c r="HLF2" s="330"/>
      <c r="HLG2" s="330"/>
      <c r="HLH2" s="330"/>
      <c r="HLI2" s="329"/>
      <c r="HLJ2" s="330"/>
      <c r="HLK2" s="330"/>
      <c r="HLL2" s="330"/>
      <c r="HLM2" s="330"/>
      <c r="HLN2" s="330"/>
      <c r="HLO2" s="330"/>
      <c r="HLP2" s="330"/>
      <c r="HLQ2" s="330"/>
      <c r="HLR2" s="330"/>
      <c r="HLS2" s="330"/>
      <c r="HLT2" s="330"/>
      <c r="HLU2" s="330"/>
      <c r="HLV2" s="330"/>
      <c r="HLW2" s="330"/>
      <c r="HLX2" s="330"/>
      <c r="HLY2" s="329"/>
      <c r="HLZ2" s="330"/>
      <c r="HMA2" s="330"/>
      <c r="HMB2" s="330"/>
      <c r="HMC2" s="330"/>
      <c r="HMD2" s="330"/>
      <c r="HME2" s="330"/>
      <c r="HMF2" s="330"/>
      <c r="HMG2" s="330"/>
      <c r="HMH2" s="330"/>
      <c r="HMI2" s="330"/>
      <c r="HMJ2" s="330"/>
      <c r="HMK2" s="330"/>
      <c r="HML2" s="330"/>
      <c r="HMM2" s="330"/>
      <c r="HMN2" s="330"/>
      <c r="HMO2" s="329"/>
      <c r="HMP2" s="330"/>
      <c r="HMQ2" s="330"/>
      <c r="HMR2" s="330"/>
      <c r="HMS2" s="330"/>
      <c r="HMT2" s="330"/>
      <c r="HMU2" s="330"/>
      <c r="HMV2" s="330"/>
      <c r="HMW2" s="330"/>
      <c r="HMX2" s="330"/>
      <c r="HMY2" s="330"/>
      <c r="HMZ2" s="330"/>
      <c r="HNA2" s="330"/>
      <c r="HNB2" s="330"/>
      <c r="HNC2" s="330"/>
      <c r="HND2" s="330"/>
      <c r="HNE2" s="329"/>
      <c r="HNF2" s="330"/>
      <c r="HNG2" s="330"/>
      <c r="HNH2" s="330"/>
      <c r="HNI2" s="330"/>
      <c r="HNJ2" s="330"/>
      <c r="HNK2" s="330"/>
      <c r="HNL2" s="330"/>
      <c r="HNM2" s="330"/>
      <c r="HNN2" s="330"/>
      <c r="HNO2" s="330"/>
      <c r="HNP2" s="330"/>
      <c r="HNQ2" s="330"/>
      <c r="HNR2" s="330"/>
      <c r="HNS2" s="330"/>
      <c r="HNT2" s="330"/>
      <c r="HNU2" s="329"/>
      <c r="HNV2" s="330"/>
      <c r="HNW2" s="330"/>
      <c r="HNX2" s="330"/>
      <c r="HNY2" s="330"/>
      <c r="HNZ2" s="330"/>
      <c r="HOA2" s="330"/>
      <c r="HOB2" s="330"/>
      <c r="HOC2" s="330"/>
      <c r="HOD2" s="330"/>
      <c r="HOE2" s="330"/>
      <c r="HOF2" s="330"/>
      <c r="HOG2" s="330"/>
      <c r="HOH2" s="330"/>
      <c r="HOI2" s="330"/>
      <c r="HOJ2" s="330"/>
      <c r="HOK2" s="329"/>
      <c r="HOL2" s="330"/>
      <c r="HOM2" s="330"/>
      <c r="HON2" s="330"/>
      <c r="HOO2" s="330"/>
      <c r="HOP2" s="330"/>
      <c r="HOQ2" s="330"/>
      <c r="HOR2" s="330"/>
      <c r="HOS2" s="330"/>
      <c r="HOT2" s="330"/>
      <c r="HOU2" s="330"/>
      <c r="HOV2" s="330"/>
      <c r="HOW2" s="330"/>
      <c r="HOX2" s="330"/>
      <c r="HOY2" s="330"/>
      <c r="HOZ2" s="330"/>
      <c r="HPA2" s="329"/>
      <c r="HPB2" s="330"/>
      <c r="HPC2" s="330"/>
      <c r="HPD2" s="330"/>
      <c r="HPE2" s="330"/>
      <c r="HPF2" s="330"/>
      <c r="HPG2" s="330"/>
      <c r="HPH2" s="330"/>
      <c r="HPI2" s="330"/>
      <c r="HPJ2" s="330"/>
      <c r="HPK2" s="330"/>
      <c r="HPL2" s="330"/>
      <c r="HPM2" s="330"/>
      <c r="HPN2" s="330"/>
      <c r="HPO2" s="330"/>
      <c r="HPP2" s="330"/>
      <c r="HPQ2" s="329"/>
      <c r="HPR2" s="330"/>
      <c r="HPS2" s="330"/>
      <c r="HPT2" s="330"/>
      <c r="HPU2" s="330"/>
      <c r="HPV2" s="330"/>
      <c r="HPW2" s="330"/>
      <c r="HPX2" s="330"/>
      <c r="HPY2" s="330"/>
      <c r="HPZ2" s="330"/>
      <c r="HQA2" s="330"/>
      <c r="HQB2" s="330"/>
      <c r="HQC2" s="330"/>
      <c r="HQD2" s="330"/>
      <c r="HQE2" s="330"/>
      <c r="HQF2" s="330"/>
      <c r="HQG2" s="329"/>
      <c r="HQH2" s="330"/>
      <c r="HQI2" s="330"/>
      <c r="HQJ2" s="330"/>
      <c r="HQK2" s="330"/>
      <c r="HQL2" s="330"/>
      <c r="HQM2" s="330"/>
      <c r="HQN2" s="330"/>
      <c r="HQO2" s="330"/>
      <c r="HQP2" s="330"/>
      <c r="HQQ2" s="330"/>
      <c r="HQR2" s="330"/>
      <c r="HQS2" s="330"/>
      <c r="HQT2" s="330"/>
      <c r="HQU2" s="330"/>
      <c r="HQV2" s="330"/>
      <c r="HQW2" s="329"/>
      <c r="HQX2" s="330"/>
      <c r="HQY2" s="330"/>
      <c r="HQZ2" s="330"/>
      <c r="HRA2" s="330"/>
      <c r="HRB2" s="330"/>
      <c r="HRC2" s="330"/>
      <c r="HRD2" s="330"/>
      <c r="HRE2" s="330"/>
      <c r="HRF2" s="330"/>
      <c r="HRG2" s="330"/>
      <c r="HRH2" s="330"/>
      <c r="HRI2" s="330"/>
      <c r="HRJ2" s="330"/>
      <c r="HRK2" s="330"/>
      <c r="HRL2" s="330"/>
      <c r="HRM2" s="329"/>
      <c r="HRN2" s="330"/>
      <c r="HRO2" s="330"/>
      <c r="HRP2" s="330"/>
      <c r="HRQ2" s="330"/>
      <c r="HRR2" s="330"/>
      <c r="HRS2" s="330"/>
      <c r="HRT2" s="330"/>
      <c r="HRU2" s="330"/>
      <c r="HRV2" s="330"/>
      <c r="HRW2" s="330"/>
      <c r="HRX2" s="330"/>
      <c r="HRY2" s="330"/>
      <c r="HRZ2" s="330"/>
      <c r="HSA2" s="330"/>
      <c r="HSB2" s="330"/>
      <c r="HSC2" s="329"/>
      <c r="HSD2" s="330"/>
      <c r="HSE2" s="330"/>
      <c r="HSF2" s="330"/>
      <c r="HSG2" s="330"/>
      <c r="HSH2" s="330"/>
      <c r="HSI2" s="330"/>
      <c r="HSJ2" s="330"/>
      <c r="HSK2" s="330"/>
      <c r="HSL2" s="330"/>
      <c r="HSM2" s="330"/>
      <c r="HSN2" s="330"/>
      <c r="HSO2" s="330"/>
      <c r="HSP2" s="330"/>
      <c r="HSQ2" s="330"/>
      <c r="HSR2" s="330"/>
      <c r="HSS2" s="329"/>
      <c r="HST2" s="330"/>
      <c r="HSU2" s="330"/>
      <c r="HSV2" s="330"/>
      <c r="HSW2" s="330"/>
      <c r="HSX2" s="330"/>
      <c r="HSY2" s="330"/>
      <c r="HSZ2" s="330"/>
      <c r="HTA2" s="330"/>
      <c r="HTB2" s="330"/>
      <c r="HTC2" s="330"/>
      <c r="HTD2" s="330"/>
      <c r="HTE2" s="330"/>
      <c r="HTF2" s="330"/>
      <c r="HTG2" s="330"/>
      <c r="HTH2" s="330"/>
      <c r="HTI2" s="329"/>
      <c r="HTJ2" s="330"/>
      <c r="HTK2" s="330"/>
      <c r="HTL2" s="330"/>
      <c r="HTM2" s="330"/>
      <c r="HTN2" s="330"/>
      <c r="HTO2" s="330"/>
      <c r="HTP2" s="330"/>
      <c r="HTQ2" s="330"/>
      <c r="HTR2" s="330"/>
      <c r="HTS2" s="330"/>
      <c r="HTT2" s="330"/>
      <c r="HTU2" s="330"/>
      <c r="HTV2" s="330"/>
      <c r="HTW2" s="330"/>
      <c r="HTX2" s="330"/>
      <c r="HTY2" s="329"/>
      <c r="HTZ2" s="330"/>
      <c r="HUA2" s="330"/>
      <c r="HUB2" s="330"/>
      <c r="HUC2" s="330"/>
      <c r="HUD2" s="330"/>
      <c r="HUE2" s="330"/>
      <c r="HUF2" s="330"/>
      <c r="HUG2" s="330"/>
      <c r="HUH2" s="330"/>
      <c r="HUI2" s="330"/>
      <c r="HUJ2" s="330"/>
      <c r="HUK2" s="330"/>
      <c r="HUL2" s="330"/>
      <c r="HUM2" s="330"/>
      <c r="HUN2" s="330"/>
      <c r="HUO2" s="329"/>
      <c r="HUP2" s="330"/>
      <c r="HUQ2" s="330"/>
      <c r="HUR2" s="330"/>
      <c r="HUS2" s="330"/>
      <c r="HUT2" s="330"/>
      <c r="HUU2" s="330"/>
      <c r="HUV2" s="330"/>
      <c r="HUW2" s="330"/>
      <c r="HUX2" s="330"/>
      <c r="HUY2" s="330"/>
      <c r="HUZ2" s="330"/>
      <c r="HVA2" s="330"/>
      <c r="HVB2" s="330"/>
      <c r="HVC2" s="330"/>
      <c r="HVD2" s="330"/>
      <c r="HVE2" s="329"/>
      <c r="HVF2" s="330"/>
      <c r="HVG2" s="330"/>
      <c r="HVH2" s="330"/>
      <c r="HVI2" s="330"/>
      <c r="HVJ2" s="330"/>
      <c r="HVK2" s="330"/>
      <c r="HVL2" s="330"/>
      <c r="HVM2" s="330"/>
      <c r="HVN2" s="330"/>
      <c r="HVO2" s="330"/>
      <c r="HVP2" s="330"/>
      <c r="HVQ2" s="330"/>
      <c r="HVR2" s="330"/>
      <c r="HVS2" s="330"/>
      <c r="HVT2" s="330"/>
      <c r="HVU2" s="329"/>
      <c r="HVV2" s="330"/>
      <c r="HVW2" s="330"/>
      <c r="HVX2" s="330"/>
      <c r="HVY2" s="330"/>
      <c r="HVZ2" s="330"/>
      <c r="HWA2" s="330"/>
      <c r="HWB2" s="330"/>
      <c r="HWC2" s="330"/>
      <c r="HWD2" s="330"/>
      <c r="HWE2" s="330"/>
      <c r="HWF2" s="330"/>
      <c r="HWG2" s="330"/>
      <c r="HWH2" s="330"/>
      <c r="HWI2" s="330"/>
      <c r="HWJ2" s="330"/>
      <c r="HWK2" s="329"/>
      <c r="HWL2" s="330"/>
      <c r="HWM2" s="330"/>
      <c r="HWN2" s="330"/>
      <c r="HWO2" s="330"/>
      <c r="HWP2" s="330"/>
      <c r="HWQ2" s="330"/>
      <c r="HWR2" s="330"/>
      <c r="HWS2" s="330"/>
      <c r="HWT2" s="330"/>
      <c r="HWU2" s="330"/>
      <c r="HWV2" s="330"/>
      <c r="HWW2" s="330"/>
      <c r="HWX2" s="330"/>
      <c r="HWY2" s="330"/>
      <c r="HWZ2" s="330"/>
      <c r="HXA2" s="329"/>
      <c r="HXB2" s="330"/>
      <c r="HXC2" s="330"/>
      <c r="HXD2" s="330"/>
      <c r="HXE2" s="330"/>
      <c r="HXF2" s="330"/>
      <c r="HXG2" s="330"/>
      <c r="HXH2" s="330"/>
      <c r="HXI2" s="330"/>
      <c r="HXJ2" s="330"/>
      <c r="HXK2" s="330"/>
      <c r="HXL2" s="330"/>
      <c r="HXM2" s="330"/>
      <c r="HXN2" s="330"/>
      <c r="HXO2" s="330"/>
      <c r="HXP2" s="330"/>
      <c r="HXQ2" s="329"/>
      <c r="HXR2" s="330"/>
      <c r="HXS2" s="330"/>
      <c r="HXT2" s="330"/>
      <c r="HXU2" s="330"/>
      <c r="HXV2" s="330"/>
      <c r="HXW2" s="330"/>
      <c r="HXX2" s="330"/>
      <c r="HXY2" s="330"/>
      <c r="HXZ2" s="330"/>
      <c r="HYA2" s="330"/>
      <c r="HYB2" s="330"/>
      <c r="HYC2" s="330"/>
      <c r="HYD2" s="330"/>
      <c r="HYE2" s="330"/>
      <c r="HYF2" s="330"/>
      <c r="HYG2" s="329"/>
      <c r="HYH2" s="330"/>
      <c r="HYI2" s="330"/>
      <c r="HYJ2" s="330"/>
      <c r="HYK2" s="330"/>
      <c r="HYL2" s="330"/>
      <c r="HYM2" s="330"/>
      <c r="HYN2" s="330"/>
      <c r="HYO2" s="330"/>
      <c r="HYP2" s="330"/>
      <c r="HYQ2" s="330"/>
      <c r="HYR2" s="330"/>
      <c r="HYS2" s="330"/>
      <c r="HYT2" s="330"/>
      <c r="HYU2" s="330"/>
      <c r="HYV2" s="330"/>
      <c r="HYW2" s="329"/>
      <c r="HYX2" s="330"/>
      <c r="HYY2" s="330"/>
      <c r="HYZ2" s="330"/>
      <c r="HZA2" s="330"/>
      <c r="HZB2" s="330"/>
      <c r="HZC2" s="330"/>
      <c r="HZD2" s="330"/>
      <c r="HZE2" s="330"/>
      <c r="HZF2" s="330"/>
      <c r="HZG2" s="330"/>
      <c r="HZH2" s="330"/>
      <c r="HZI2" s="330"/>
      <c r="HZJ2" s="330"/>
      <c r="HZK2" s="330"/>
      <c r="HZL2" s="330"/>
      <c r="HZM2" s="329"/>
      <c r="HZN2" s="330"/>
      <c r="HZO2" s="330"/>
      <c r="HZP2" s="330"/>
      <c r="HZQ2" s="330"/>
      <c r="HZR2" s="330"/>
      <c r="HZS2" s="330"/>
      <c r="HZT2" s="330"/>
      <c r="HZU2" s="330"/>
      <c r="HZV2" s="330"/>
      <c r="HZW2" s="330"/>
      <c r="HZX2" s="330"/>
      <c r="HZY2" s="330"/>
      <c r="HZZ2" s="330"/>
      <c r="IAA2" s="330"/>
      <c r="IAB2" s="330"/>
      <c r="IAC2" s="329"/>
      <c r="IAD2" s="330"/>
      <c r="IAE2" s="330"/>
      <c r="IAF2" s="330"/>
      <c r="IAG2" s="330"/>
      <c r="IAH2" s="330"/>
      <c r="IAI2" s="330"/>
      <c r="IAJ2" s="330"/>
      <c r="IAK2" s="330"/>
      <c r="IAL2" s="330"/>
      <c r="IAM2" s="330"/>
      <c r="IAN2" s="330"/>
      <c r="IAO2" s="330"/>
      <c r="IAP2" s="330"/>
      <c r="IAQ2" s="330"/>
      <c r="IAR2" s="330"/>
      <c r="IAS2" s="329"/>
      <c r="IAT2" s="330"/>
      <c r="IAU2" s="330"/>
      <c r="IAV2" s="330"/>
      <c r="IAW2" s="330"/>
      <c r="IAX2" s="330"/>
      <c r="IAY2" s="330"/>
      <c r="IAZ2" s="330"/>
      <c r="IBA2" s="330"/>
      <c r="IBB2" s="330"/>
      <c r="IBC2" s="330"/>
      <c r="IBD2" s="330"/>
      <c r="IBE2" s="330"/>
      <c r="IBF2" s="330"/>
      <c r="IBG2" s="330"/>
      <c r="IBH2" s="330"/>
      <c r="IBI2" s="329"/>
      <c r="IBJ2" s="330"/>
      <c r="IBK2" s="330"/>
      <c r="IBL2" s="330"/>
      <c r="IBM2" s="330"/>
      <c r="IBN2" s="330"/>
      <c r="IBO2" s="330"/>
      <c r="IBP2" s="330"/>
      <c r="IBQ2" s="330"/>
      <c r="IBR2" s="330"/>
      <c r="IBS2" s="330"/>
      <c r="IBT2" s="330"/>
      <c r="IBU2" s="330"/>
      <c r="IBV2" s="330"/>
      <c r="IBW2" s="330"/>
      <c r="IBX2" s="330"/>
      <c r="IBY2" s="329"/>
      <c r="IBZ2" s="330"/>
      <c r="ICA2" s="330"/>
      <c r="ICB2" s="330"/>
      <c r="ICC2" s="330"/>
      <c r="ICD2" s="330"/>
      <c r="ICE2" s="330"/>
      <c r="ICF2" s="330"/>
      <c r="ICG2" s="330"/>
      <c r="ICH2" s="330"/>
      <c r="ICI2" s="330"/>
      <c r="ICJ2" s="330"/>
      <c r="ICK2" s="330"/>
      <c r="ICL2" s="330"/>
      <c r="ICM2" s="330"/>
      <c r="ICN2" s="330"/>
      <c r="ICO2" s="329"/>
      <c r="ICP2" s="330"/>
      <c r="ICQ2" s="330"/>
      <c r="ICR2" s="330"/>
      <c r="ICS2" s="330"/>
      <c r="ICT2" s="330"/>
      <c r="ICU2" s="330"/>
      <c r="ICV2" s="330"/>
      <c r="ICW2" s="330"/>
      <c r="ICX2" s="330"/>
      <c r="ICY2" s="330"/>
      <c r="ICZ2" s="330"/>
      <c r="IDA2" s="330"/>
      <c r="IDB2" s="330"/>
      <c r="IDC2" s="330"/>
      <c r="IDD2" s="330"/>
      <c r="IDE2" s="329"/>
      <c r="IDF2" s="330"/>
      <c r="IDG2" s="330"/>
      <c r="IDH2" s="330"/>
      <c r="IDI2" s="330"/>
      <c r="IDJ2" s="330"/>
      <c r="IDK2" s="330"/>
      <c r="IDL2" s="330"/>
      <c r="IDM2" s="330"/>
      <c r="IDN2" s="330"/>
      <c r="IDO2" s="330"/>
      <c r="IDP2" s="330"/>
      <c r="IDQ2" s="330"/>
      <c r="IDR2" s="330"/>
      <c r="IDS2" s="330"/>
      <c r="IDT2" s="330"/>
      <c r="IDU2" s="329"/>
      <c r="IDV2" s="330"/>
      <c r="IDW2" s="330"/>
      <c r="IDX2" s="330"/>
      <c r="IDY2" s="330"/>
      <c r="IDZ2" s="330"/>
      <c r="IEA2" s="330"/>
      <c r="IEB2" s="330"/>
      <c r="IEC2" s="330"/>
      <c r="IED2" s="330"/>
      <c r="IEE2" s="330"/>
      <c r="IEF2" s="330"/>
      <c r="IEG2" s="330"/>
      <c r="IEH2" s="330"/>
      <c r="IEI2" s="330"/>
      <c r="IEJ2" s="330"/>
      <c r="IEK2" s="329"/>
      <c r="IEL2" s="330"/>
      <c r="IEM2" s="330"/>
      <c r="IEN2" s="330"/>
      <c r="IEO2" s="330"/>
      <c r="IEP2" s="330"/>
      <c r="IEQ2" s="330"/>
      <c r="IER2" s="330"/>
      <c r="IES2" s="330"/>
      <c r="IET2" s="330"/>
      <c r="IEU2" s="330"/>
      <c r="IEV2" s="330"/>
      <c r="IEW2" s="330"/>
      <c r="IEX2" s="330"/>
      <c r="IEY2" s="330"/>
      <c r="IEZ2" s="330"/>
      <c r="IFA2" s="329"/>
      <c r="IFB2" s="330"/>
      <c r="IFC2" s="330"/>
      <c r="IFD2" s="330"/>
      <c r="IFE2" s="330"/>
      <c r="IFF2" s="330"/>
      <c r="IFG2" s="330"/>
      <c r="IFH2" s="330"/>
      <c r="IFI2" s="330"/>
      <c r="IFJ2" s="330"/>
      <c r="IFK2" s="330"/>
      <c r="IFL2" s="330"/>
      <c r="IFM2" s="330"/>
      <c r="IFN2" s="330"/>
      <c r="IFO2" s="330"/>
      <c r="IFP2" s="330"/>
      <c r="IFQ2" s="329"/>
      <c r="IFR2" s="330"/>
      <c r="IFS2" s="330"/>
      <c r="IFT2" s="330"/>
      <c r="IFU2" s="330"/>
      <c r="IFV2" s="330"/>
      <c r="IFW2" s="330"/>
      <c r="IFX2" s="330"/>
      <c r="IFY2" s="330"/>
      <c r="IFZ2" s="330"/>
      <c r="IGA2" s="330"/>
      <c r="IGB2" s="330"/>
      <c r="IGC2" s="330"/>
      <c r="IGD2" s="330"/>
      <c r="IGE2" s="330"/>
      <c r="IGF2" s="330"/>
      <c r="IGG2" s="329"/>
      <c r="IGH2" s="330"/>
      <c r="IGI2" s="330"/>
      <c r="IGJ2" s="330"/>
      <c r="IGK2" s="330"/>
      <c r="IGL2" s="330"/>
      <c r="IGM2" s="330"/>
      <c r="IGN2" s="330"/>
      <c r="IGO2" s="330"/>
      <c r="IGP2" s="330"/>
      <c r="IGQ2" s="330"/>
      <c r="IGR2" s="330"/>
      <c r="IGS2" s="330"/>
      <c r="IGT2" s="330"/>
      <c r="IGU2" s="330"/>
      <c r="IGV2" s="330"/>
      <c r="IGW2" s="329"/>
      <c r="IGX2" s="330"/>
      <c r="IGY2" s="330"/>
      <c r="IGZ2" s="330"/>
      <c r="IHA2" s="330"/>
      <c r="IHB2" s="330"/>
      <c r="IHC2" s="330"/>
      <c r="IHD2" s="330"/>
      <c r="IHE2" s="330"/>
      <c r="IHF2" s="330"/>
      <c r="IHG2" s="330"/>
      <c r="IHH2" s="330"/>
      <c r="IHI2" s="330"/>
      <c r="IHJ2" s="330"/>
      <c r="IHK2" s="330"/>
      <c r="IHL2" s="330"/>
      <c r="IHM2" s="329"/>
      <c r="IHN2" s="330"/>
      <c r="IHO2" s="330"/>
      <c r="IHP2" s="330"/>
      <c r="IHQ2" s="330"/>
      <c r="IHR2" s="330"/>
      <c r="IHS2" s="330"/>
      <c r="IHT2" s="330"/>
      <c r="IHU2" s="330"/>
      <c r="IHV2" s="330"/>
      <c r="IHW2" s="330"/>
      <c r="IHX2" s="330"/>
      <c r="IHY2" s="330"/>
      <c r="IHZ2" s="330"/>
      <c r="IIA2" s="330"/>
      <c r="IIB2" s="330"/>
      <c r="IIC2" s="329"/>
      <c r="IID2" s="330"/>
      <c r="IIE2" s="330"/>
      <c r="IIF2" s="330"/>
      <c r="IIG2" s="330"/>
      <c r="IIH2" s="330"/>
      <c r="III2" s="330"/>
      <c r="IIJ2" s="330"/>
      <c r="IIK2" s="330"/>
      <c r="IIL2" s="330"/>
      <c r="IIM2" s="330"/>
      <c r="IIN2" s="330"/>
      <c r="IIO2" s="330"/>
      <c r="IIP2" s="330"/>
      <c r="IIQ2" s="330"/>
      <c r="IIR2" s="330"/>
      <c r="IIS2" s="329"/>
      <c r="IIT2" s="330"/>
      <c r="IIU2" s="330"/>
      <c r="IIV2" s="330"/>
      <c r="IIW2" s="330"/>
      <c r="IIX2" s="330"/>
      <c r="IIY2" s="330"/>
      <c r="IIZ2" s="330"/>
      <c r="IJA2" s="330"/>
      <c r="IJB2" s="330"/>
      <c r="IJC2" s="330"/>
      <c r="IJD2" s="330"/>
      <c r="IJE2" s="330"/>
      <c r="IJF2" s="330"/>
      <c r="IJG2" s="330"/>
      <c r="IJH2" s="330"/>
      <c r="IJI2" s="329"/>
      <c r="IJJ2" s="330"/>
      <c r="IJK2" s="330"/>
      <c r="IJL2" s="330"/>
      <c r="IJM2" s="330"/>
      <c r="IJN2" s="330"/>
      <c r="IJO2" s="330"/>
      <c r="IJP2" s="330"/>
      <c r="IJQ2" s="330"/>
      <c r="IJR2" s="330"/>
      <c r="IJS2" s="330"/>
      <c r="IJT2" s="330"/>
      <c r="IJU2" s="330"/>
      <c r="IJV2" s="330"/>
      <c r="IJW2" s="330"/>
      <c r="IJX2" s="330"/>
      <c r="IJY2" s="329"/>
      <c r="IJZ2" s="330"/>
      <c r="IKA2" s="330"/>
      <c r="IKB2" s="330"/>
      <c r="IKC2" s="330"/>
      <c r="IKD2" s="330"/>
      <c r="IKE2" s="330"/>
      <c r="IKF2" s="330"/>
      <c r="IKG2" s="330"/>
      <c r="IKH2" s="330"/>
      <c r="IKI2" s="330"/>
      <c r="IKJ2" s="330"/>
      <c r="IKK2" s="330"/>
      <c r="IKL2" s="330"/>
      <c r="IKM2" s="330"/>
      <c r="IKN2" s="330"/>
      <c r="IKO2" s="329"/>
      <c r="IKP2" s="330"/>
      <c r="IKQ2" s="330"/>
      <c r="IKR2" s="330"/>
      <c r="IKS2" s="330"/>
      <c r="IKT2" s="330"/>
      <c r="IKU2" s="330"/>
      <c r="IKV2" s="330"/>
      <c r="IKW2" s="330"/>
      <c r="IKX2" s="330"/>
      <c r="IKY2" s="330"/>
      <c r="IKZ2" s="330"/>
      <c r="ILA2" s="330"/>
      <c r="ILB2" s="330"/>
      <c r="ILC2" s="330"/>
      <c r="ILD2" s="330"/>
      <c r="ILE2" s="329"/>
      <c r="ILF2" s="330"/>
      <c r="ILG2" s="330"/>
      <c r="ILH2" s="330"/>
      <c r="ILI2" s="330"/>
      <c r="ILJ2" s="330"/>
      <c r="ILK2" s="330"/>
      <c r="ILL2" s="330"/>
      <c r="ILM2" s="330"/>
      <c r="ILN2" s="330"/>
      <c r="ILO2" s="330"/>
      <c r="ILP2" s="330"/>
      <c r="ILQ2" s="330"/>
      <c r="ILR2" s="330"/>
      <c r="ILS2" s="330"/>
      <c r="ILT2" s="330"/>
      <c r="ILU2" s="329"/>
      <c r="ILV2" s="330"/>
      <c r="ILW2" s="330"/>
      <c r="ILX2" s="330"/>
      <c r="ILY2" s="330"/>
      <c r="ILZ2" s="330"/>
      <c r="IMA2" s="330"/>
      <c r="IMB2" s="330"/>
      <c r="IMC2" s="330"/>
      <c r="IMD2" s="330"/>
      <c r="IME2" s="330"/>
      <c r="IMF2" s="330"/>
      <c r="IMG2" s="330"/>
      <c r="IMH2" s="330"/>
      <c r="IMI2" s="330"/>
      <c r="IMJ2" s="330"/>
      <c r="IMK2" s="329"/>
      <c r="IML2" s="330"/>
      <c r="IMM2" s="330"/>
      <c r="IMN2" s="330"/>
      <c r="IMO2" s="330"/>
      <c r="IMP2" s="330"/>
      <c r="IMQ2" s="330"/>
      <c r="IMR2" s="330"/>
      <c r="IMS2" s="330"/>
      <c r="IMT2" s="330"/>
      <c r="IMU2" s="330"/>
      <c r="IMV2" s="330"/>
      <c r="IMW2" s="330"/>
      <c r="IMX2" s="330"/>
      <c r="IMY2" s="330"/>
      <c r="IMZ2" s="330"/>
      <c r="INA2" s="329"/>
      <c r="INB2" s="330"/>
      <c r="INC2" s="330"/>
      <c r="IND2" s="330"/>
      <c r="INE2" s="330"/>
      <c r="INF2" s="330"/>
      <c r="ING2" s="330"/>
      <c r="INH2" s="330"/>
      <c r="INI2" s="330"/>
      <c r="INJ2" s="330"/>
      <c r="INK2" s="330"/>
      <c r="INL2" s="330"/>
      <c r="INM2" s="330"/>
      <c r="INN2" s="330"/>
      <c r="INO2" s="330"/>
      <c r="INP2" s="330"/>
      <c r="INQ2" s="329"/>
      <c r="INR2" s="330"/>
      <c r="INS2" s="330"/>
      <c r="INT2" s="330"/>
      <c r="INU2" s="330"/>
      <c r="INV2" s="330"/>
      <c r="INW2" s="330"/>
      <c r="INX2" s="330"/>
      <c r="INY2" s="330"/>
      <c r="INZ2" s="330"/>
      <c r="IOA2" s="330"/>
      <c r="IOB2" s="330"/>
      <c r="IOC2" s="330"/>
      <c r="IOD2" s="330"/>
      <c r="IOE2" s="330"/>
      <c r="IOF2" s="330"/>
      <c r="IOG2" s="329"/>
      <c r="IOH2" s="330"/>
      <c r="IOI2" s="330"/>
      <c r="IOJ2" s="330"/>
      <c r="IOK2" s="330"/>
      <c r="IOL2" s="330"/>
      <c r="IOM2" s="330"/>
      <c r="ION2" s="330"/>
      <c r="IOO2" s="330"/>
      <c r="IOP2" s="330"/>
      <c r="IOQ2" s="330"/>
      <c r="IOR2" s="330"/>
      <c r="IOS2" s="330"/>
      <c r="IOT2" s="330"/>
      <c r="IOU2" s="330"/>
      <c r="IOV2" s="330"/>
      <c r="IOW2" s="329"/>
      <c r="IOX2" s="330"/>
      <c r="IOY2" s="330"/>
      <c r="IOZ2" s="330"/>
      <c r="IPA2" s="330"/>
      <c r="IPB2" s="330"/>
      <c r="IPC2" s="330"/>
      <c r="IPD2" s="330"/>
      <c r="IPE2" s="330"/>
      <c r="IPF2" s="330"/>
      <c r="IPG2" s="330"/>
      <c r="IPH2" s="330"/>
      <c r="IPI2" s="330"/>
      <c r="IPJ2" s="330"/>
      <c r="IPK2" s="330"/>
      <c r="IPL2" s="330"/>
      <c r="IPM2" s="329"/>
      <c r="IPN2" s="330"/>
      <c r="IPO2" s="330"/>
      <c r="IPP2" s="330"/>
      <c r="IPQ2" s="330"/>
      <c r="IPR2" s="330"/>
      <c r="IPS2" s="330"/>
      <c r="IPT2" s="330"/>
      <c r="IPU2" s="330"/>
      <c r="IPV2" s="330"/>
      <c r="IPW2" s="330"/>
      <c r="IPX2" s="330"/>
      <c r="IPY2" s="330"/>
      <c r="IPZ2" s="330"/>
      <c r="IQA2" s="330"/>
      <c r="IQB2" s="330"/>
      <c r="IQC2" s="329"/>
      <c r="IQD2" s="330"/>
      <c r="IQE2" s="330"/>
      <c r="IQF2" s="330"/>
      <c r="IQG2" s="330"/>
      <c r="IQH2" s="330"/>
      <c r="IQI2" s="330"/>
      <c r="IQJ2" s="330"/>
      <c r="IQK2" s="330"/>
      <c r="IQL2" s="330"/>
      <c r="IQM2" s="330"/>
      <c r="IQN2" s="330"/>
      <c r="IQO2" s="330"/>
      <c r="IQP2" s="330"/>
      <c r="IQQ2" s="330"/>
      <c r="IQR2" s="330"/>
      <c r="IQS2" s="329"/>
      <c r="IQT2" s="330"/>
      <c r="IQU2" s="330"/>
      <c r="IQV2" s="330"/>
      <c r="IQW2" s="330"/>
      <c r="IQX2" s="330"/>
      <c r="IQY2" s="330"/>
      <c r="IQZ2" s="330"/>
      <c r="IRA2" s="330"/>
      <c r="IRB2" s="330"/>
      <c r="IRC2" s="330"/>
      <c r="IRD2" s="330"/>
      <c r="IRE2" s="330"/>
      <c r="IRF2" s="330"/>
      <c r="IRG2" s="330"/>
      <c r="IRH2" s="330"/>
      <c r="IRI2" s="329"/>
      <c r="IRJ2" s="330"/>
      <c r="IRK2" s="330"/>
      <c r="IRL2" s="330"/>
      <c r="IRM2" s="330"/>
      <c r="IRN2" s="330"/>
      <c r="IRO2" s="330"/>
      <c r="IRP2" s="330"/>
      <c r="IRQ2" s="330"/>
      <c r="IRR2" s="330"/>
      <c r="IRS2" s="330"/>
      <c r="IRT2" s="330"/>
      <c r="IRU2" s="330"/>
      <c r="IRV2" s="330"/>
      <c r="IRW2" s="330"/>
      <c r="IRX2" s="330"/>
      <c r="IRY2" s="329"/>
      <c r="IRZ2" s="330"/>
      <c r="ISA2" s="330"/>
      <c r="ISB2" s="330"/>
      <c r="ISC2" s="330"/>
      <c r="ISD2" s="330"/>
      <c r="ISE2" s="330"/>
      <c r="ISF2" s="330"/>
      <c r="ISG2" s="330"/>
      <c r="ISH2" s="330"/>
      <c r="ISI2" s="330"/>
      <c r="ISJ2" s="330"/>
      <c r="ISK2" s="330"/>
      <c r="ISL2" s="330"/>
      <c r="ISM2" s="330"/>
      <c r="ISN2" s="330"/>
      <c r="ISO2" s="329"/>
      <c r="ISP2" s="330"/>
      <c r="ISQ2" s="330"/>
      <c r="ISR2" s="330"/>
      <c r="ISS2" s="330"/>
      <c r="IST2" s="330"/>
      <c r="ISU2" s="330"/>
      <c r="ISV2" s="330"/>
      <c r="ISW2" s="330"/>
      <c r="ISX2" s="330"/>
      <c r="ISY2" s="330"/>
      <c r="ISZ2" s="330"/>
      <c r="ITA2" s="330"/>
      <c r="ITB2" s="330"/>
      <c r="ITC2" s="330"/>
      <c r="ITD2" s="330"/>
      <c r="ITE2" s="329"/>
      <c r="ITF2" s="330"/>
      <c r="ITG2" s="330"/>
      <c r="ITH2" s="330"/>
      <c r="ITI2" s="330"/>
      <c r="ITJ2" s="330"/>
      <c r="ITK2" s="330"/>
      <c r="ITL2" s="330"/>
      <c r="ITM2" s="330"/>
      <c r="ITN2" s="330"/>
      <c r="ITO2" s="330"/>
      <c r="ITP2" s="330"/>
      <c r="ITQ2" s="330"/>
      <c r="ITR2" s="330"/>
      <c r="ITS2" s="330"/>
      <c r="ITT2" s="330"/>
      <c r="ITU2" s="329"/>
      <c r="ITV2" s="330"/>
      <c r="ITW2" s="330"/>
      <c r="ITX2" s="330"/>
      <c r="ITY2" s="330"/>
      <c r="ITZ2" s="330"/>
      <c r="IUA2" s="330"/>
      <c r="IUB2" s="330"/>
      <c r="IUC2" s="330"/>
      <c r="IUD2" s="330"/>
      <c r="IUE2" s="330"/>
      <c r="IUF2" s="330"/>
      <c r="IUG2" s="330"/>
      <c r="IUH2" s="330"/>
      <c r="IUI2" s="330"/>
      <c r="IUJ2" s="330"/>
      <c r="IUK2" s="329"/>
      <c r="IUL2" s="330"/>
      <c r="IUM2" s="330"/>
      <c r="IUN2" s="330"/>
      <c r="IUO2" s="330"/>
      <c r="IUP2" s="330"/>
      <c r="IUQ2" s="330"/>
      <c r="IUR2" s="330"/>
      <c r="IUS2" s="330"/>
      <c r="IUT2" s="330"/>
      <c r="IUU2" s="330"/>
      <c r="IUV2" s="330"/>
      <c r="IUW2" s="330"/>
      <c r="IUX2" s="330"/>
      <c r="IUY2" s="330"/>
      <c r="IUZ2" s="330"/>
      <c r="IVA2" s="329"/>
      <c r="IVB2" s="330"/>
      <c r="IVC2" s="330"/>
      <c r="IVD2" s="330"/>
      <c r="IVE2" s="330"/>
      <c r="IVF2" s="330"/>
      <c r="IVG2" s="330"/>
      <c r="IVH2" s="330"/>
      <c r="IVI2" s="330"/>
      <c r="IVJ2" s="330"/>
      <c r="IVK2" s="330"/>
      <c r="IVL2" s="330"/>
      <c r="IVM2" s="330"/>
      <c r="IVN2" s="330"/>
      <c r="IVO2" s="330"/>
      <c r="IVP2" s="330"/>
      <c r="IVQ2" s="329"/>
      <c r="IVR2" s="330"/>
      <c r="IVS2" s="330"/>
      <c r="IVT2" s="330"/>
      <c r="IVU2" s="330"/>
      <c r="IVV2" s="330"/>
      <c r="IVW2" s="330"/>
      <c r="IVX2" s="330"/>
      <c r="IVY2" s="330"/>
      <c r="IVZ2" s="330"/>
      <c r="IWA2" s="330"/>
      <c r="IWB2" s="330"/>
      <c r="IWC2" s="330"/>
      <c r="IWD2" s="330"/>
      <c r="IWE2" s="330"/>
      <c r="IWF2" s="330"/>
      <c r="IWG2" s="329"/>
      <c r="IWH2" s="330"/>
      <c r="IWI2" s="330"/>
      <c r="IWJ2" s="330"/>
      <c r="IWK2" s="330"/>
      <c r="IWL2" s="330"/>
      <c r="IWM2" s="330"/>
      <c r="IWN2" s="330"/>
      <c r="IWO2" s="330"/>
      <c r="IWP2" s="330"/>
      <c r="IWQ2" s="330"/>
      <c r="IWR2" s="330"/>
      <c r="IWS2" s="330"/>
      <c r="IWT2" s="330"/>
      <c r="IWU2" s="330"/>
      <c r="IWV2" s="330"/>
      <c r="IWW2" s="329"/>
      <c r="IWX2" s="330"/>
      <c r="IWY2" s="330"/>
      <c r="IWZ2" s="330"/>
      <c r="IXA2" s="330"/>
      <c r="IXB2" s="330"/>
      <c r="IXC2" s="330"/>
      <c r="IXD2" s="330"/>
      <c r="IXE2" s="330"/>
      <c r="IXF2" s="330"/>
      <c r="IXG2" s="330"/>
      <c r="IXH2" s="330"/>
      <c r="IXI2" s="330"/>
      <c r="IXJ2" s="330"/>
      <c r="IXK2" s="330"/>
      <c r="IXL2" s="330"/>
      <c r="IXM2" s="329"/>
      <c r="IXN2" s="330"/>
      <c r="IXO2" s="330"/>
      <c r="IXP2" s="330"/>
      <c r="IXQ2" s="330"/>
      <c r="IXR2" s="330"/>
      <c r="IXS2" s="330"/>
      <c r="IXT2" s="330"/>
      <c r="IXU2" s="330"/>
      <c r="IXV2" s="330"/>
      <c r="IXW2" s="330"/>
      <c r="IXX2" s="330"/>
      <c r="IXY2" s="330"/>
      <c r="IXZ2" s="330"/>
      <c r="IYA2" s="330"/>
      <c r="IYB2" s="330"/>
      <c r="IYC2" s="329"/>
      <c r="IYD2" s="330"/>
      <c r="IYE2" s="330"/>
      <c r="IYF2" s="330"/>
      <c r="IYG2" s="330"/>
      <c r="IYH2" s="330"/>
      <c r="IYI2" s="330"/>
      <c r="IYJ2" s="330"/>
      <c r="IYK2" s="330"/>
      <c r="IYL2" s="330"/>
      <c r="IYM2" s="330"/>
      <c r="IYN2" s="330"/>
      <c r="IYO2" s="330"/>
      <c r="IYP2" s="330"/>
      <c r="IYQ2" s="330"/>
      <c r="IYR2" s="330"/>
      <c r="IYS2" s="329"/>
      <c r="IYT2" s="330"/>
      <c r="IYU2" s="330"/>
      <c r="IYV2" s="330"/>
      <c r="IYW2" s="330"/>
      <c r="IYX2" s="330"/>
      <c r="IYY2" s="330"/>
      <c r="IYZ2" s="330"/>
      <c r="IZA2" s="330"/>
      <c r="IZB2" s="330"/>
      <c r="IZC2" s="330"/>
      <c r="IZD2" s="330"/>
      <c r="IZE2" s="330"/>
      <c r="IZF2" s="330"/>
      <c r="IZG2" s="330"/>
      <c r="IZH2" s="330"/>
      <c r="IZI2" s="329"/>
      <c r="IZJ2" s="330"/>
      <c r="IZK2" s="330"/>
      <c r="IZL2" s="330"/>
      <c r="IZM2" s="330"/>
      <c r="IZN2" s="330"/>
      <c r="IZO2" s="330"/>
      <c r="IZP2" s="330"/>
      <c r="IZQ2" s="330"/>
      <c r="IZR2" s="330"/>
      <c r="IZS2" s="330"/>
      <c r="IZT2" s="330"/>
      <c r="IZU2" s="330"/>
      <c r="IZV2" s="330"/>
      <c r="IZW2" s="330"/>
      <c r="IZX2" s="330"/>
      <c r="IZY2" s="329"/>
      <c r="IZZ2" s="330"/>
      <c r="JAA2" s="330"/>
      <c r="JAB2" s="330"/>
      <c r="JAC2" s="330"/>
      <c r="JAD2" s="330"/>
      <c r="JAE2" s="330"/>
      <c r="JAF2" s="330"/>
      <c r="JAG2" s="330"/>
      <c r="JAH2" s="330"/>
      <c r="JAI2" s="330"/>
      <c r="JAJ2" s="330"/>
      <c r="JAK2" s="330"/>
      <c r="JAL2" s="330"/>
      <c r="JAM2" s="330"/>
      <c r="JAN2" s="330"/>
      <c r="JAO2" s="329"/>
      <c r="JAP2" s="330"/>
      <c r="JAQ2" s="330"/>
      <c r="JAR2" s="330"/>
      <c r="JAS2" s="330"/>
      <c r="JAT2" s="330"/>
      <c r="JAU2" s="330"/>
      <c r="JAV2" s="330"/>
      <c r="JAW2" s="330"/>
      <c r="JAX2" s="330"/>
      <c r="JAY2" s="330"/>
      <c r="JAZ2" s="330"/>
      <c r="JBA2" s="330"/>
      <c r="JBB2" s="330"/>
      <c r="JBC2" s="330"/>
      <c r="JBD2" s="330"/>
      <c r="JBE2" s="329"/>
      <c r="JBF2" s="330"/>
      <c r="JBG2" s="330"/>
      <c r="JBH2" s="330"/>
      <c r="JBI2" s="330"/>
      <c r="JBJ2" s="330"/>
      <c r="JBK2" s="330"/>
      <c r="JBL2" s="330"/>
      <c r="JBM2" s="330"/>
      <c r="JBN2" s="330"/>
      <c r="JBO2" s="330"/>
      <c r="JBP2" s="330"/>
      <c r="JBQ2" s="330"/>
      <c r="JBR2" s="330"/>
      <c r="JBS2" s="330"/>
      <c r="JBT2" s="330"/>
      <c r="JBU2" s="329"/>
      <c r="JBV2" s="330"/>
      <c r="JBW2" s="330"/>
      <c r="JBX2" s="330"/>
      <c r="JBY2" s="330"/>
      <c r="JBZ2" s="330"/>
      <c r="JCA2" s="330"/>
      <c r="JCB2" s="330"/>
      <c r="JCC2" s="330"/>
      <c r="JCD2" s="330"/>
      <c r="JCE2" s="330"/>
      <c r="JCF2" s="330"/>
      <c r="JCG2" s="330"/>
      <c r="JCH2" s="330"/>
      <c r="JCI2" s="330"/>
      <c r="JCJ2" s="330"/>
      <c r="JCK2" s="329"/>
      <c r="JCL2" s="330"/>
      <c r="JCM2" s="330"/>
      <c r="JCN2" s="330"/>
      <c r="JCO2" s="330"/>
      <c r="JCP2" s="330"/>
      <c r="JCQ2" s="330"/>
      <c r="JCR2" s="330"/>
      <c r="JCS2" s="330"/>
      <c r="JCT2" s="330"/>
      <c r="JCU2" s="330"/>
      <c r="JCV2" s="330"/>
      <c r="JCW2" s="330"/>
      <c r="JCX2" s="330"/>
      <c r="JCY2" s="330"/>
      <c r="JCZ2" s="330"/>
      <c r="JDA2" s="329"/>
      <c r="JDB2" s="330"/>
      <c r="JDC2" s="330"/>
      <c r="JDD2" s="330"/>
      <c r="JDE2" s="330"/>
      <c r="JDF2" s="330"/>
      <c r="JDG2" s="330"/>
      <c r="JDH2" s="330"/>
      <c r="JDI2" s="330"/>
      <c r="JDJ2" s="330"/>
      <c r="JDK2" s="330"/>
      <c r="JDL2" s="330"/>
      <c r="JDM2" s="330"/>
      <c r="JDN2" s="330"/>
      <c r="JDO2" s="330"/>
      <c r="JDP2" s="330"/>
      <c r="JDQ2" s="329"/>
      <c r="JDR2" s="330"/>
      <c r="JDS2" s="330"/>
      <c r="JDT2" s="330"/>
      <c r="JDU2" s="330"/>
      <c r="JDV2" s="330"/>
      <c r="JDW2" s="330"/>
      <c r="JDX2" s="330"/>
      <c r="JDY2" s="330"/>
      <c r="JDZ2" s="330"/>
      <c r="JEA2" s="330"/>
      <c r="JEB2" s="330"/>
      <c r="JEC2" s="330"/>
      <c r="JED2" s="330"/>
      <c r="JEE2" s="330"/>
      <c r="JEF2" s="330"/>
      <c r="JEG2" s="329"/>
      <c r="JEH2" s="330"/>
      <c r="JEI2" s="330"/>
      <c r="JEJ2" s="330"/>
      <c r="JEK2" s="330"/>
      <c r="JEL2" s="330"/>
      <c r="JEM2" s="330"/>
      <c r="JEN2" s="330"/>
      <c r="JEO2" s="330"/>
      <c r="JEP2" s="330"/>
      <c r="JEQ2" s="330"/>
      <c r="JER2" s="330"/>
      <c r="JES2" s="330"/>
      <c r="JET2" s="330"/>
      <c r="JEU2" s="330"/>
      <c r="JEV2" s="330"/>
      <c r="JEW2" s="329"/>
      <c r="JEX2" s="330"/>
      <c r="JEY2" s="330"/>
      <c r="JEZ2" s="330"/>
      <c r="JFA2" s="330"/>
      <c r="JFB2" s="330"/>
      <c r="JFC2" s="330"/>
      <c r="JFD2" s="330"/>
      <c r="JFE2" s="330"/>
      <c r="JFF2" s="330"/>
      <c r="JFG2" s="330"/>
      <c r="JFH2" s="330"/>
      <c r="JFI2" s="330"/>
      <c r="JFJ2" s="330"/>
      <c r="JFK2" s="330"/>
      <c r="JFL2" s="330"/>
      <c r="JFM2" s="329"/>
      <c r="JFN2" s="330"/>
      <c r="JFO2" s="330"/>
      <c r="JFP2" s="330"/>
      <c r="JFQ2" s="330"/>
      <c r="JFR2" s="330"/>
      <c r="JFS2" s="330"/>
      <c r="JFT2" s="330"/>
      <c r="JFU2" s="330"/>
      <c r="JFV2" s="330"/>
      <c r="JFW2" s="330"/>
      <c r="JFX2" s="330"/>
      <c r="JFY2" s="330"/>
      <c r="JFZ2" s="330"/>
      <c r="JGA2" s="330"/>
      <c r="JGB2" s="330"/>
      <c r="JGC2" s="329"/>
      <c r="JGD2" s="330"/>
      <c r="JGE2" s="330"/>
      <c r="JGF2" s="330"/>
      <c r="JGG2" s="330"/>
      <c r="JGH2" s="330"/>
      <c r="JGI2" s="330"/>
      <c r="JGJ2" s="330"/>
      <c r="JGK2" s="330"/>
      <c r="JGL2" s="330"/>
      <c r="JGM2" s="330"/>
      <c r="JGN2" s="330"/>
      <c r="JGO2" s="330"/>
      <c r="JGP2" s="330"/>
      <c r="JGQ2" s="330"/>
      <c r="JGR2" s="330"/>
      <c r="JGS2" s="329"/>
      <c r="JGT2" s="330"/>
      <c r="JGU2" s="330"/>
      <c r="JGV2" s="330"/>
      <c r="JGW2" s="330"/>
      <c r="JGX2" s="330"/>
      <c r="JGY2" s="330"/>
      <c r="JGZ2" s="330"/>
      <c r="JHA2" s="330"/>
      <c r="JHB2" s="330"/>
      <c r="JHC2" s="330"/>
      <c r="JHD2" s="330"/>
      <c r="JHE2" s="330"/>
      <c r="JHF2" s="330"/>
      <c r="JHG2" s="330"/>
      <c r="JHH2" s="330"/>
      <c r="JHI2" s="329"/>
      <c r="JHJ2" s="330"/>
      <c r="JHK2" s="330"/>
      <c r="JHL2" s="330"/>
      <c r="JHM2" s="330"/>
      <c r="JHN2" s="330"/>
      <c r="JHO2" s="330"/>
      <c r="JHP2" s="330"/>
      <c r="JHQ2" s="330"/>
      <c r="JHR2" s="330"/>
      <c r="JHS2" s="330"/>
      <c r="JHT2" s="330"/>
      <c r="JHU2" s="330"/>
      <c r="JHV2" s="330"/>
      <c r="JHW2" s="330"/>
      <c r="JHX2" s="330"/>
      <c r="JHY2" s="329"/>
      <c r="JHZ2" s="330"/>
      <c r="JIA2" s="330"/>
      <c r="JIB2" s="330"/>
      <c r="JIC2" s="330"/>
      <c r="JID2" s="330"/>
      <c r="JIE2" s="330"/>
      <c r="JIF2" s="330"/>
      <c r="JIG2" s="330"/>
      <c r="JIH2" s="330"/>
      <c r="JII2" s="330"/>
      <c r="JIJ2" s="330"/>
      <c r="JIK2" s="330"/>
      <c r="JIL2" s="330"/>
      <c r="JIM2" s="330"/>
      <c r="JIN2" s="330"/>
      <c r="JIO2" s="329"/>
      <c r="JIP2" s="330"/>
      <c r="JIQ2" s="330"/>
      <c r="JIR2" s="330"/>
      <c r="JIS2" s="330"/>
      <c r="JIT2" s="330"/>
      <c r="JIU2" s="330"/>
      <c r="JIV2" s="330"/>
      <c r="JIW2" s="330"/>
      <c r="JIX2" s="330"/>
      <c r="JIY2" s="330"/>
      <c r="JIZ2" s="330"/>
      <c r="JJA2" s="330"/>
      <c r="JJB2" s="330"/>
      <c r="JJC2" s="330"/>
      <c r="JJD2" s="330"/>
      <c r="JJE2" s="329"/>
      <c r="JJF2" s="330"/>
      <c r="JJG2" s="330"/>
      <c r="JJH2" s="330"/>
      <c r="JJI2" s="330"/>
      <c r="JJJ2" s="330"/>
      <c r="JJK2" s="330"/>
      <c r="JJL2" s="330"/>
      <c r="JJM2" s="330"/>
      <c r="JJN2" s="330"/>
      <c r="JJO2" s="330"/>
      <c r="JJP2" s="330"/>
      <c r="JJQ2" s="330"/>
      <c r="JJR2" s="330"/>
      <c r="JJS2" s="330"/>
      <c r="JJT2" s="330"/>
      <c r="JJU2" s="329"/>
      <c r="JJV2" s="330"/>
      <c r="JJW2" s="330"/>
      <c r="JJX2" s="330"/>
      <c r="JJY2" s="330"/>
      <c r="JJZ2" s="330"/>
      <c r="JKA2" s="330"/>
      <c r="JKB2" s="330"/>
      <c r="JKC2" s="330"/>
      <c r="JKD2" s="330"/>
      <c r="JKE2" s="330"/>
      <c r="JKF2" s="330"/>
      <c r="JKG2" s="330"/>
      <c r="JKH2" s="330"/>
      <c r="JKI2" s="330"/>
      <c r="JKJ2" s="330"/>
      <c r="JKK2" s="329"/>
      <c r="JKL2" s="330"/>
      <c r="JKM2" s="330"/>
      <c r="JKN2" s="330"/>
      <c r="JKO2" s="330"/>
      <c r="JKP2" s="330"/>
      <c r="JKQ2" s="330"/>
      <c r="JKR2" s="330"/>
      <c r="JKS2" s="330"/>
      <c r="JKT2" s="330"/>
      <c r="JKU2" s="330"/>
      <c r="JKV2" s="330"/>
      <c r="JKW2" s="330"/>
      <c r="JKX2" s="330"/>
      <c r="JKY2" s="330"/>
      <c r="JKZ2" s="330"/>
      <c r="JLA2" s="329"/>
      <c r="JLB2" s="330"/>
      <c r="JLC2" s="330"/>
      <c r="JLD2" s="330"/>
      <c r="JLE2" s="330"/>
      <c r="JLF2" s="330"/>
      <c r="JLG2" s="330"/>
      <c r="JLH2" s="330"/>
      <c r="JLI2" s="330"/>
      <c r="JLJ2" s="330"/>
      <c r="JLK2" s="330"/>
      <c r="JLL2" s="330"/>
      <c r="JLM2" s="330"/>
      <c r="JLN2" s="330"/>
      <c r="JLO2" s="330"/>
      <c r="JLP2" s="330"/>
      <c r="JLQ2" s="329"/>
      <c r="JLR2" s="330"/>
      <c r="JLS2" s="330"/>
      <c r="JLT2" s="330"/>
      <c r="JLU2" s="330"/>
      <c r="JLV2" s="330"/>
      <c r="JLW2" s="330"/>
      <c r="JLX2" s="330"/>
      <c r="JLY2" s="330"/>
      <c r="JLZ2" s="330"/>
      <c r="JMA2" s="330"/>
      <c r="JMB2" s="330"/>
      <c r="JMC2" s="330"/>
      <c r="JMD2" s="330"/>
      <c r="JME2" s="330"/>
      <c r="JMF2" s="330"/>
      <c r="JMG2" s="329"/>
      <c r="JMH2" s="330"/>
      <c r="JMI2" s="330"/>
      <c r="JMJ2" s="330"/>
      <c r="JMK2" s="330"/>
      <c r="JML2" s="330"/>
      <c r="JMM2" s="330"/>
      <c r="JMN2" s="330"/>
      <c r="JMO2" s="330"/>
      <c r="JMP2" s="330"/>
      <c r="JMQ2" s="330"/>
      <c r="JMR2" s="330"/>
      <c r="JMS2" s="330"/>
      <c r="JMT2" s="330"/>
      <c r="JMU2" s="330"/>
      <c r="JMV2" s="330"/>
      <c r="JMW2" s="329"/>
      <c r="JMX2" s="330"/>
      <c r="JMY2" s="330"/>
      <c r="JMZ2" s="330"/>
      <c r="JNA2" s="330"/>
      <c r="JNB2" s="330"/>
      <c r="JNC2" s="330"/>
      <c r="JND2" s="330"/>
      <c r="JNE2" s="330"/>
      <c r="JNF2" s="330"/>
      <c r="JNG2" s="330"/>
      <c r="JNH2" s="330"/>
      <c r="JNI2" s="330"/>
      <c r="JNJ2" s="330"/>
      <c r="JNK2" s="330"/>
      <c r="JNL2" s="330"/>
      <c r="JNM2" s="329"/>
      <c r="JNN2" s="330"/>
      <c r="JNO2" s="330"/>
      <c r="JNP2" s="330"/>
      <c r="JNQ2" s="330"/>
      <c r="JNR2" s="330"/>
      <c r="JNS2" s="330"/>
      <c r="JNT2" s="330"/>
      <c r="JNU2" s="330"/>
      <c r="JNV2" s="330"/>
      <c r="JNW2" s="330"/>
      <c r="JNX2" s="330"/>
      <c r="JNY2" s="330"/>
      <c r="JNZ2" s="330"/>
      <c r="JOA2" s="330"/>
      <c r="JOB2" s="330"/>
      <c r="JOC2" s="329"/>
      <c r="JOD2" s="330"/>
      <c r="JOE2" s="330"/>
      <c r="JOF2" s="330"/>
      <c r="JOG2" s="330"/>
      <c r="JOH2" s="330"/>
      <c r="JOI2" s="330"/>
      <c r="JOJ2" s="330"/>
      <c r="JOK2" s="330"/>
      <c r="JOL2" s="330"/>
      <c r="JOM2" s="330"/>
      <c r="JON2" s="330"/>
      <c r="JOO2" s="330"/>
      <c r="JOP2" s="330"/>
      <c r="JOQ2" s="330"/>
      <c r="JOR2" s="330"/>
      <c r="JOS2" s="329"/>
      <c r="JOT2" s="330"/>
      <c r="JOU2" s="330"/>
      <c r="JOV2" s="330"/>
      <c r="JOW2" s="330"/>
      <c r="JOX2" s="330"/>
      <c r="JOY2" s="330"/>
      <c r="JOZ2" s="330"/>
      <c r="JPA2" s="330"/>
      <c r="JPB2" s="330"/>
      <c r="JPC2" s="330"/>
      <c r="JPD2" s="330"/>
      <c r="JPE2" s="330"/>
      <c r="JPF2" s="330"/>
      <c r="JPG2" s="330"/>
      <c r="JPH2" s="330"/>
      <c r="JPI2" s="329"/>
      <c r="JPJ2" s="330"/>
      <c r="JPK2" s="330"/>
      <c r="JPL2" s="330"/>
      <c r="JPM2" s="330"/>
      <c r="JPN2" s="330"/>
      <c r="JPO2" s="330"/>
      <c r="JPP2" s="330"/>
      <c r="JPQ2" s="330"/>
      <c r="JPR2" s="330"/>
      <c r="JPS2" s="330"/>
      <c r="JPT2" s="330"/>
      <c r="JPU2" s="330"/>
      <c r="JPV2" s="330"/>
      <c r="JPW2" s="330"/>
      <c r="JPX2" s="330"/>
      <c r="JPY2" s="329"/>
      <c r="JPZ2" s="330"/>
      <c r="JQA2" s="330"/>
      <c r="JQB2" s="330"/>
      <c r="JQC2" s="330"/>
      <c r="JQD2" s="330"/>
      <c r="JQE2" s="330"/>
      <c r="JQF2" s="330"/>
      <c r="JQG2" s="330"/>
      <c r="JQH2" s="330"/>
      <c r="JQI2" s="330"/>
      <c r="JQJ2" s="330"/>
      <c r="JQK2" s="330"/>
      <c r="JQL2" s="330"/>
      <c r="JQM2" s="330"/>
      <c r="JQN2" s="330"/>
      <c r="JQO2" s="329"/>
      <c r="JQP2" s="330"/>
      <c r="JQQ2" s="330"/>
      <c r="JQR2" s="330"/>
      <c r="JQS2" s="330"/>
      <c r="JQT2" s="330"/>
      <c r="JQU2" s="330"/>
      <c r="JQV2" s="330"/>
      <c r="JQW2" s="330"/>
      <c r="JQX2" s="330"/>
      <c r="JQY2" s="330"/>
      <c r="JQZ2" s="330"/>
      <c r="JRA2" s="330"/>
      <c r="JRB2" s="330"/>
      <c r="JRC2" s="330"/>
      <c r="JRD2" s="330"/>
      <c r="JRE2" s="329"/>
      <c r="JRF2" s="330"/>
      <c r="JRG2" s="330"/>
      <c r="JRH2" s="330"/>
      <c r="JRI2" s="330"/>
      <c r="JRJ2" s="330"/>
      <c r="JRK2" s="330"/>
      <c r="JRL2" s="330"/>
      <c r="JRM2" s="330"/>
      <c r="JRN2" s="330"/>
      <c r="JRO2" s="330"/>
      <c r="JRP2" s="330"/>
      <c r="JRQ2" s="330"/>
      <c r="JRR2" s="330"/>
      <c r="JRS2" s="330"/>
      <c r="JRT2" s="330"/>
      <c r="JRU2" s="329"/>
      <c r="JRV2" s="330"/>
      <c r="JRW2" s="330"/>
      <c r="JRX2" s="330"/>
      <c r="JRY2" s="330"/>
      <c r="JRZ2" s="330"/>
      <c r="JSA2" s="330"/>
      <c r="JSB2" s="330"/>
      <c r="JSC2" s="330"/>
      <c r="JSD2" s="330"/>
      <c r="JSE2" s="330"/>
      <c r="JSF2" s="330"/>
      <c r="JSG2" s="330"/>
      <c r="JSH2" s="330"/>
      <c r="JSI2" s="330"/>
      <c r="JSJ2" s="330"/>
      <c r="JSK2" s="329"/>
      <c r="JSL2" s="330"/>
      <c r="JSM2" s="330"/>
      <c r="JSN2" s="330"/>
      <c r="JSO2" s="330"/>
      <c r="JSP2" s="330"/>
      <c r="JSQ2" s="330"/>
      <c r="JSR2" s="330"/>
      <c r="JSS2" s="330"/>
      <c r="JST2" s="330"/>
      <c r="JSU2" s="330"/>
      <c r="JSV2" s="330"/>
      <c r="JSW2" s="330"/>
      <c r="JSX2" s="330"/>
      <c r="JSY2" s="330"/>
      <c r="JSZ2" s="330"/>
      <c r="JTA2" s="329"/>
      <c r="JTB2" s="330"/>
      <c r="JTC2" s="330"/>
      <c r="JTD2" s="330"/>
      <c r="JTE2" s="330"/>
      <c r="JTF2" s="330"/>
      <c r="JTG2" s="330"/>
      <c r="JTH2" s="330"/>
      <c r="JTI2" s="330"/>
      <c r="JTJ2" s="330"/>
      <c r="JTK2" s="330"/>
      <c r="JTL2" s="330"/>
      <c r="JTM2" s="330"/>
      <c r="JTN2" s="330"/>
      <c r="JTO2" s="330"/>
      <c r="JTP2" s="330"/>
      <c r="JTQ2" s="329"/>
      <c r="JTR2" s="330"/>
      <c r="JTS2" s="330"/>
      <c r="JTT2" s="330"/>
      <c r="JTU2" s="330"/>
      <c r="JTV2" s="330"/>
      <c r="JTW2" s="330"/>
      <c r="JTX2" s="330"/>
      <c r="JTY2" s="330"/>
      <c r="JTZ2" s="330"/>
      <c r="JUA2" s="330"/>
      <c r="JUB2" s="330"/>
      <c r="JUC2" s="330"/>
      <c r="JUD2" s="330"/>
      <c r="JUE2" s="330"/>
      <c r="JUF2" s="330"/>
      <c r="JUG2" s="329"/>
      <c r="JUH2" s="330"/>
      <c r="JUI2" s="330"/>
      <c r="JUJ2" s="330"/>
      <c r="JUK2" s="330"/>
      <c r="JUL2" s="330"/>
      <c r="JUM2" s="330"/>
      <c r="JUN2" s="330"/>
      <c r="JUO2" s="330"/>
      <c r="JUP2" s="330"/>
      <c r="JUQ2" s="330"/>
      <c r="JUR2" s="330"/>
      <c r="JUS2" s="330"/>
      <c r="JUT2" s="330"/>
      <c r="JUU2" s="330"/>
      <c r="JUV2" s="330"/>
      <c r="JUW2" s="329"/>
      <c r="JUX2" s="330"/>
      <c r="JUY2" s="330"/>
      <c r="JUZ2" s="330"/>
      <c r="JVA2" s="330"/>
      <c r="JVB2" s="330"/>
      <c r="JVC2" s="330"/>
      <c r="JVD2" s="330"/>
      <c r="JVE2" s="330"/>
      <c r="JVF2" s="330"/>
      <c r="JVG2" s="330"/>
      <c r="JVH2" s="330"/>
      <c r="JVI2" s="330"/>
      <c r="JVJ2" s="330"/>
      <c r="JVK2" s="330"/>
      <c r="JVL2" s="330"/>
      <c r="JVM2" s="329"/>
      <c r="JVN2" s="330"/>
      <c r="JVO2" s="330"/>
      <c r="JVP2" s="330"/>
      <c r="JVQ2" s="330"/>
      <c r="JVR2" s="330"/>
      <c r="JVS2" s="330"/>
      <c r="JVT2" s="330"/>
      <c r="JVU2" s="330"/>
      <c r="JVV2" s="330"/>
      <c r="JVW2" s="330"/>
      <c r="JVX2" s="330"/>
      <c r="JVY2" s="330"/>
      <c r="JVZ2" s="330"/>
      <c r="JWA2" s="330"/>
      <c r="JWB2" s="330"/>
      <c r="JWC2" s="329"/>
      <c r="JWD2" s="330"/>
      <c r="JWE2" s="330"/>
      <c r="JWF2" s="330"/>
      <c r="JWG2" s="330"/>
      <c r="JWH2" s="330"/>
      <c r="JWI2" s="330"/>
      <c r="JWJ2" s="330"/>
      <c r="JWK2" s="330"/>
      <c r="JWL2" s="330"/>
      <c r="JWM2" s="330"/>
      <c r="JWN2" s="330"/>
      <c r="JWO2" s="330"/>
      <c r="JWP2" s="330"/>
      <c r="JWQ2" s="330"/>
      <c r="JWR2" s="330"/>
      <c r="JWS2" s="329"/>
      <c r="JWT2" s="330"/>
      <c r="JWU2" s="330"/>
      <c r="JWV2" s="330"/>
      <c r="JWW2" s="330"/>
      <c r="JWX2" s="330"/>
      <c r="JWY2" s="330"/>
      <c r="JWZ2" s="330"/>
      <c r="JXA2" s="330"/>
      <c r="JXB2" s="330"/>
      <c r="JXC2" s="330"/>
      <c r="JXD2" s="330"/>
      <c r="JXE2" s="330"/>
      <c r="JXF2" s="330"/>
      <c r="JXG2" s="330"/>
      <c r="JXH2" s="330"/>
      <c r="JXI2" s="329"/>
      <c r="JXJ2" s="330"/>
      <c r="JXK2" s="330"/>
      <c r="JXL2" s="330"/>
      <c r="JXM2" s="330"/>
      <c r="JXN2" s="330"/>
      <c r="JXO2" s="330"/>
      <c r="JXP2" s="330"/>
      <c r="JXQ2" s="330"/>
      <c r="JXR2" s="330"/>
      <c r="JXS2" s="330"/>
      <c r="JXT2" s="330"/>
      <c r="JXU2" s="330"/>
      <c r="JXV2" s="330"/>
      <c r="JXW2" s="330"/>
      <c r="JXX2" s="330"/>
      <c r="JXY2" s="329"/>
      <c r="JXZ2" s="330"/>
      <c r="JYA2" s="330"/>
      <c r="JYB2" s="330"/>
      <c r="JYC2" s="330"/>
      <c r="JYD2" s="330"/>
      <c r="JYE2" s="330"/>
      <c r="JYF2" s="330"/>
      <c r="JYG2" s="330"/>
      <c r="JYH2" s="330"/>
      <c r="JYI2" s="330"/>
      <c r="JYJ2" s="330"/>
      <c r="JYK2" s="330"/>
      <c r="JYL2" s="330"/>
      <c r="JYM2" s="330"/>
      <c r="JYN2" s="330"/>
      <c r="JYO2" s="329"/>
      <c r="JYP2" s="330"/>
      <c r="JYQ2" s="330"/>
      <c r="JYR2" s="330"/>
      <c r="JYS2" s="330"/>
      <c r="JYT2" s="330"/>
      <c r="JYU2" s="330"/>
      <c r="JYV2" s="330"/>
      <c r="JYW2" s="330"/>
      <c r="JYX2" s="330"/>
      <c r="JYY2" s="330"/>
      <c r="JYZ2" s="330"/>
      <c r="JZA2" s="330"/>
      <c r="JZB2" s="330"/>
      <c r="JZC2" s="330"/>
      <c r="JZD2" s="330"/>
      <c r="JZE2" s="329"/>
      <c r="JZF2" s="330"/>
      <c r="JZG2" s="330"/>
      <c r="JZH2" s="330"/>
      <c r="JZI2" s="330"/>
      <c r="JZJ2" s="330"/>
      <c r="JZK2" s="330"/>
      <c r="JZL2" s="330"/>
      <c r="JZM2" s="330"/>
      <c r="JZN2" s="330"/>
      <c r="JZO2" s="330"/>
      <c r="JZP2" s="330"/>
      <c r="JZQ2" s="330"/>
      <c r="JZR2" s="330"/>
      <c r="JZS2" s="330"/>
      <c r="JZT2" s="330"/>
      <c r="JZU2" s="329"/>
      <c r="JZV2" s="330"/>
      <c r="JZW2" s="330"/>
      <c r="JZX2" s="330"/>
      <c r="JZY2" s="330"/>
      <c r="JZZ2" s="330"/>
      <c r="KAA2" s="330"/>
      <c r="KAB2" s="330"/>
      <c r="KAC2" s="330"/>
      <c r="KAD2" s="330"/>
      <c r="KAE2" s="330"/>
      <c r="KAF2" s="330"/>
      <c r="KAG2" s="330"/>
      <c r="KAH2" s="330"/>
      <c r="KAI2" s="330"/>
      <c r="KAJ2" s="330"/>
      <c r="KAK2" s="329"/>
      <c r="KAL2" s="330"/>
      <c r="KAM2" s="330"/>
      <c r="KAN2" s="330"/>
      <c r="KAO2" s="330"/>
      <c r="KAP2" s="330"/>
      <c r="KAQ2" s="330"/>
      <c r="KAR2" s="330"/>
      <c r="KAS2" s="330"/>
      <c r="KAT2" s="330"/>
      <c r="KAU2" s="330"/>
      <c r="KAV2" s="330"/>
      <c r="KAW2" s="330"/>
      <c r="KAX2" s="330"/>
      <c r="KAY2" s="330"/>
      <c r="KAZ2" s="330"/>
      <c r="KBA2" s="329"/>
      <c r="KBB2" s="330"/>
      <c r="KBC2" s="330"/>
      <c r="KBD2" s="330"/>
      <c r="KBE2" s="330"/>
      <c r="KBF2" s="330"/>
      <c r="KBG2" s="330"/>
      <c r="KBH2" s="330"/>
      <c r="KBI2" s="330"/>
      <c r="KBJ2" s="330"/>
      <c r="KBK2" s="330"/>
      <c r="KBL2" s="330"/>
      <c r="KBM2" s="330"/>
      <c r="KBN2" s="330"/>
      <c r="KBO2" s="330"/>
      <c r="KBP2" s="330"/>
      <c r="KBQ2" s="329"/>
      <c r="KBR2" s="330"/>
      <c r="KBS2" s="330"/>
      <c r="KBT2" s="330"/>
      <c r="KBU2" s="330"/>
      <c r="KBV2" s="330"/>
      <c r="KBW2" s="330"/>
      <c r="KBX2" s="330"/>
      <c r="KBY2" s="330"/>
      <c r="KBZ2" s="330"/>
      <c r="KCA2" s="330"/>
      <c r="KCB2" s="330"/>
      <c r="KCC2" s="330"/>
      <c r="KCD2" s="330"/>
      <c r="KCE2" s="330"/>
      <c r="KCF2" s="330"/>
      <c r="KCG2" s="329"/>
      <c r="KCH2" s="330"/>
      <c r="KCI2" s="330"/>
      <c r="KCJ2" s="330"/>
      <c r="KCK2" s="330"/>
      <c r="KCL2" s="330"/>
      <c r="KCM2" s="330"/>
      <c r="KCN2" s="330"/>
      <c r="KCO2" s="330"/>
      <c r="KCP2" s="330"/>
      <c r="KCQ2" s="330"/>
      <c r="KCR2" s="330"/>
      <c r="KCS2" s="330"/>
      <c r="KCT2" s="330"/>
      <c r="KCU2" s="330"/>
      <c r="KCV2" s="330"/>
      <c r="KCW2" s="329"/>
      <c r="KCX2" s="330"/>
      <c r="KCY2" s="330"/>
      <c r="KCZ2" s="330"/>
      <c r="KDA2" s="330"/>
      <c r="KDB2" s="330"/>
      <c r="KDC2" s="330"/>
      <c r="KDD2" s="330"/>
      <c r="KDE2" s="330"/>
      <c r="KDF2" s="330"/>
      <c r="KDG2" s="330"/>
      <c r="KDH2" s="330"/>
      <c r="KDI2" s="330"/>
      <c r="KDJ2" s="330"/>
      <c r="KDK2" s="330"/>
      <c r="KDL2" s="330"/>
      <c r="KDM2" s="329"/>
      <c r="KDN2" s="330"/>
      <c r="KDO2" s="330"/>
      <c r="KDP2" s="330"/>
      <c r="KDQ2" s="330"/>
      <c r="KDR2" s="330"/>
      <c r="KDS2" s="330"/>
      <c r="KDT2" s="330"/>
      <c r="KDU2" s="330"/>
      <c r="KDV2" s="330"/>
      <c r="KDW2" s="330"/>
      <c r="KDX2" s="330"/>
      <c r="KDY2" s="330"/>
      <c r="KDZ2" s="330"/>
      <c r="KEA2" s="330"/>
      <c r="KEB2" s="330"/>
      <c r="KEC2" s="329"/>
      <c r="KED2" s="330"/>
      <c r="KEE2" s="330"/>
      <c r="KEF2" s="330"/>
      <c r="KEG2" s="330"/>
      <c r="KEH2" s="330"/>
      <c r="KEI2" s="330"/>
      <c r="KEJ2" s="330"/>
      <c r="KEK2" s="330"/>
      <c r="KEL2" s="330"/>
      <c r="KEM2" s="330"/>
      <c r="KEN2" s="330"/>
      <c r="KEO2" s="330"/>
      <c r="KEP2" s="330"/>
      <c r="KEQ2" s="330"/>
      <c r="KER2" s="330"/>
      <c r="KES2" s="329"/>
      <c r="KET2" s="330"/>
      <c r="KEU2" s="330"/>
      <c r="KEV2" s="330"/>
      <c r="KEW2" s="330"/>
      <c r="KEX2" s="330"/>
      <c r="KEY2" s="330"/>
      <c r="KEZ2" s="330"/>
      <c r="KFA2" s="330"/>
      <c r="KFB2" s="330"/>
      <c r="KFC2" s="330"/>
      <c r="KFD2" s="330"/>
      <c r="KFE2" s="330"/>
      <c r="KFF2" s="330"/>
      <c r="KFG2" s="330"/>
      <c r="KFH2" s="330"/>
      <c r="KFI2" s="329"/>
      <c r="KFJ2" s="330"/>
      <c r="KFK2" s="330"/>
      <c r="KFL2" s="330"/>
      <c r="KFM2" s="330"/>
      <c r="KFN2" s="330"/>
      <c r="KFO2" s="330"/>
      <c r="KFP2" s="330"/>
      <c r="KFQ2" s="330"/>
      <c r="KFR2" s="330"/>
      <c r="KFS2" s="330"/>
      <c r="KFT2" s="330"/>
      <c r="KFU2" s="330"/>
      <c r="KFV2" s="330"/>
      <c r="KFW2" s="330"/>
      <c r="KFX2" s="330"/>
      <c r="KFY2" s="329"/>
      <c r="KFZ2" s="330"/>
      <c r="KGA2" s="330"/>
      <c r="KGB2" s="330"/>
      <c r="KGC2" s="330"/>
      <c r="KGD2" s="330"/>
      <c r="KGE2" s="330"/>
      <c r="KGF2" s="330"/>
      <c r="KGG2" s="330"/>
      <c r="KGH2" s="330"/>
      <c r="KGI2" s="330"/>
      <c r="KGJ2" s="330"/>
      <c r="KGK2" s="330"/>
      <c r="KGL2" s="330"/>
      <c r="KGM2" s="330"/>
      <c r="KGN2" s="330"/>
      <c r="KGO2" s="329"/>
      <c r="KGP2" s="330"/>
      <c r="KGQ2" s="330"/>
      <c r="KGR2" s="330"/>
      <c r="KGS2" s="330"/>
      <c r="KGT2" s="330"/>
      <c r="KGU2" s="330"/>
      <c r="KGV2" s="330"/>
      <c r="KGW2" s="330"/>
      <c r="KGX2" s="330"/>
      <c r="KGY2" s="330"/>
      <c r="KGZ2" s="330"/>
      <c r="KHA2" s="330"/>
      <c r="KHB2" s="330"/>
      <c r="KHC2" s="330"/>
      <c r="KHD2" s="330"/>
      <c r="KHE2" s="329"/>
      <c r="KHF2" s="330"/>
      <c r="KHG2" s="330"/>
      <c r="KHH2" s="330"/>
      <c r="KHI2" s="330"/>
      <c r="KHJ2" s="330"/>
      <c r="KHK2" s="330"/>
      <c r="KHL2" s="330"/>
      <c r="KHM2" s="330"/>
      <c r="KHN2" s="330"/>
      <c r="KHO2" s="330"/>
      <c r="KHP2" s="330"/>
      <c r="KHQ2" s="330"/>
      <c r="KHR2" s="330"/>
      <c r="KHS2" s="330"/>
      <c r="KHT2" s="330"/>
      <c r="KHU2" s="329"/>
      <c r="KHV2" s="330"/>
      <c r="KHW2" s="330"/>
      <c r="KHX2" s="330"/>
      <c r="KHY2" s="330"/>
      <c r="KHZ2" s="330"/>
      <c r="KIA2" s="330"/>
      <c r="KIB2" s="330"/>
      <c r="KIC2" s="330"/>
      <c r="KID2" s="330"/>
      <c r="KIE2" s="330"/>
      <c r="KIF2" s="330"/>
      <c r="KIG2" s="330"/>
      <c r="KIH2" s="330"/>
      <c r="KII2" s="330"/>
      <c r="KIJ2" s="330"/>
      <c r="KIK2" s="329"/>
      <c r="KIL2" s="330"/>
      <c r="KIM2" s="330"/>
      <c r="KIN2" s="330"/>
      <c r="KIO2" s="330"/>
      <c r="KIP2" s="330"/>
      <c r="KIQ2" s="330"/>
      <c r="KIR2" s="330"/>
      <c r="KIS2" s="330"/>
      <c r="KIT2" s="330"/>
      <c r="KIU2" s="330"/>
      <c r="KIV2" s="330"/>
      <c r="KIW2" s="330"/>
      <c r="KIX2" s="330"/>
      <c r="KIY2" s="330"/>
      <c r="KIZ2" s="330"/>
      <c r="KJA2" s="329"/>
      <c r="KJB2" s="330"/>
      <c r="KJC2" s="330"/>
      <c r="KJD2" s="330"/>
      <c r="KJE2" s="330"/>
      <c r="KJF2" s="330"/>
      <c r="KJG2" s="330"/>
      <c r="KJH2" s="330"/>
      <c r="KJI2" s="330"/>
      <c r="KJJ2" s="330"/>
      <c r="KJK2" s="330"/>
      <c r="KJL2" s="330"/>
      <c r="KJM2" s="330"/>
      <c r="KJN2" s="330"/>
      <c r="KJO2" s="330"/>
      <c r="KJP2" s="330"/>
      <c r="KJQ2" s="329"/>
      <c r="KJR2" s="330"/>
      <c r="KJS2" s="330"/>
      <c r="KJT2" s="330"/>
      <c r="KJU2" s="330"/>
      <c r="KJV2" s="330"/>
      <c r="KJW2" s="330"/>
      <c r="KJX2" s="330"/>
      <c r="KJY2" s="330"/>
      <c r="KJZ2" s="330"/>
      <c r="KKA2" s="330"/>
      <c r="KKB2" s="330"/>
      <c r="KKC2" s="330"/>
      <c r="KKD2" s="330"/>
      <c r="KKE2" s="330"/>
      <c r="KKF2" s="330"/>
      <c r="KKG2" s="329"/>
      <c r="KKH2" s="330"/>
      <c r="KKI2" s="330"/>
      <c r="KKJ2" s="330"/>
      <c r="KKK2" s="330"/>
      <c r="KKL2" s="330"/>
      <c r="KKM2" s="330"/>
      <c r="KKN2" s="330"/>
      <c r="KKO2" s="330"/>
      <c r="KKP2" s="330"/>
      <c r="KKQ2" s="330"/>
      <c r="KKR2" s="330"/>
      <c r="KKS2" s="330"/>
      <c r="KKT2" s="330"/>
      <c r="KKU2" s="330"/>
      <c r="KKV2" s="330"/>
      <c r="KKW2" s="329"/>
      <c r="KKX2" s="330"/>
      <c r="KKY2" s="330"/>
      <c r="KKZ2" s="330"/>
      <c r="KLA2" s="330"/>
      <c r="KLB2" s="330"/>
      <c r="KLC2" s="330"/>
      <c r="KLD2" s="330"/>
      <c r="KLE2" s="330"/>
      <c r="KLF2" s="330"/>
      <c r="KLG2" s="330"/>
      <c r="KLH2" s="330"/>
      <c r="KLI2" s="330"/>
      <c r="KLJ2" s="330"/>
      <c r="KLK2" s="330"/>
      <c r="KLL2" s="330"/>
      <c r="KLM2" s="329"/>
      <c r="KLN2" s="330"/>
      <c r="KLO2" s="330"/>
      <c r="KLP2" s="330"/>
      <c r="KLQ2" s="330"/>
      <c r="KLR2" s="330"/>
      <c r="KLS2" s="330"/>
      <c r="KLT2" s="330"/>
      <c r="KLU2" s="330"/>
      <c r="KLV2" s="330"/>
      <c r="KLW2" s="330"/>
      <c r="KLX2" s="330"/>
      <c r="KLY2" s="330"/>
      <c r="KLZ2" s="330"/>
      <c r="KMA2" s="330"/>
      <c r="KMB2" s="330"/>
      <c r="KMC2" s="329"/>
      <c r="KMD2" s="330"/>
      <c r="KME2" s="330"/>
      <c r="KMF2" s="330"/>
      <c r="KMG2" s="330"/>
      <c r="KMH2" s="330"/>
      <c r="KMI2" s="330"/>
      <c r="KMJ2" s="330"/>
      <c r="KMK2" s="330"/>
      <c r="KML2" s="330"/>
      <c r="KMM2" s="330"/>
      <c r="KMN2" s="330"/>
      <c r="KMO2" s="330"/>
      <c r="KMP2" s="330"/>
      <c r="KMQ2" s="330"/>
      <c r="KMR2" s="330"/>
      <c r="KMS2" s="329"/>
      <c r="KMT2" s="330"/>
      <c r="KMU2" s="330"/>
      <c r="KMV2" s="330"/>
      <c r="KMW2" s="330"/>
      <c r="KMX2" s="330"/>
      <c r="KMY2" s="330"/>
      <c r="KMZ2" s="330"/>
      <c r="KNA2" s="330"/>
      <c r="KNB2" s="330"/>
      <c r="KNC2" s="330"/>
      <c r="KND2" s="330"/>
      <c r="KNE2" s="330"/>
      <c r="KNF2" s="330"/>
      <c r="KNG2" s="330"/>
      <c r="KNH2" s="330"/>
      <c r="KNI2" s="329"/>
      <c r="KNJ2" s="330"/>
      <c r="KNK2" s="330"/>
      <c r="KNL2" s="330"/>
      <c r="KNM2" s="330"/>
      <c r="KNN2" s="330"/>
      <c r="KNO2" s="330"/>
      <c r="KNP2" s="330"/>
      <c r="KNQ2" s="330"/>
      <c r="KNR2" s="330"/>
      <c r="KNS2" s="330"/>
      <c r="KNT2" s="330"/>
      <c r="KNU2" s="330"/>
      <c r="KNV2" s="330"/>
      <c r="KNW2" s="330"/>
      <c r="KNX2" s="330"/>
      <c r="KNY2" s="329"/>
      <c r="KNZ2" s="330"/>
      <c r="KOA2" s="330"/>
      <c r="KOB2" s="330"/>
      <c r="KOC2" s="330"/>
      <c r="KOD2" s="330"/>
      <c r="KOE2" s="330"/>
      <c r="KOF2" s="330"/>
      <c r="KOG2" s="330"/>
      <c r="KOH2" s="330"/>
      <c r="KOI2" s="330"/>
      <c r="KOJ2" s="330"/>
      <c r="KOK2" s="330"/>
      <c r="KOL2" s="330"/>
      <c r="KOM2" s="330"/>
      <c r="KON2" s="330"/>
      <c r="KOO2" s="329"/>
      <c r="KOP2" s="330"/>
      <c r="KOQ2" s="330"/>
      <c r="KOR2" s="330"/>
      <c r="KOS2" s="330"/>
      <c r="KOT2" s="330"/>
      <c r="KOU2" s="330"/>
      <c r="KOV2" s="330"/>
      <c r="KOW2" s="330"/>
      <c r="KOX2" s="330"/>
      <c r="KOY2" s="330"/>
      <c r="KOZ2" s="330"/>
      <c r="KPA2" s="330"/>
      <c r="KPB2" s="330"/>
      <c r="KPC2" s="330"/>
      <c r="KPD2" s="330"/>
      <c r="KPE2" s="329"/>
      <c r="KPF2" s="330"/>
      <c r="KPG2" s="330"/>
      <c r="KPH2" s="330"/>
      <c r="KPI2" s="330"/>
      <c r="KPJ2" s="330"/>
      <c r="KPK2" s="330"/>
      <c r="KPL2" s="330"/>
      <c r="KPM2" s="330"/>
      <c r="KPN2" s="330"/>
      <c r="KPO2" s="330"/>
      <c r="KPP2" s="330"/>
      <c r="KPQ2" s="330"/>
      <c r="KPR2" s="330"/>
      <c r="KPS2" s="330"/>
      <c r="KPT2" s="330"/>
      <c r="KPU2" s="329"/>
      <c r="KPV2" s="330"/>
      <c r="KPW2" s="330"/>
      <c r="KPX2" s="330"/>
      <c r="KPY2" s="330"/>
      <c r="KPZ2" s="330"/>
      <c r="KQA2" s="330"/>
      <c r="KQB2" s="330"/>
      <c r="KQC2" s="330"/>
      <c r="KQD2" s="330"/>
      <c r="KQE2" s="330"/>
      <c r="KQF2" s="330"/>
      <c r="KQG2" s="330"/>
      <c r="KQH2" s="330"/>
      <c r="KQI2" s="330"/>
      <c r="KQJ2" s="330"/>
      <c r="KQK2" s="329"/>
      <c r="KQL2" s="330"/>
      <c r="KQM2" s="330"/>
      <c r="KQN2" s="330"/>
      <c r="KQO2" s="330"/>
      <c r="KQP2" s="330"/>
      <c r="KQQ2" s="330"/>
      <c r="KQR2" s="330"/>
      <c r="KQS2" s="330"/>
      <c r="KQT2" s="330"/>
      <c r="KQU2" s="330"/>
      <c r="KQV2" s="330"/>
      <c r="KQW2" s="330"/>
      <c r="KQX2" s="330"/>
      <c r="KQY2" s="330"/>
      <c r="KQZ2" s="330"/>
      <c r="KRA2" s="329"/>
      <c r="KRB2" s="330"/>
      <c r="KRC2" s="330"/>
      <c r="KRD2" s="330"/>
      <c r="KRE2" s="330"/>
      <c r="KRF2" s="330"/>
      <c r="KRG2" s="330"/>
      <c r="KRH2" s="330"/>
      <c r="KRI2" s="330"/>
      <c r="KRJ2" s="330"/>
      <c r="KRK2" s="330"/>
      <c r="KRL2" s="330"/>
      <c r="KRM2" s="330"/>
      <c r="KRN2" s="330"/>
      <c r="KRO2" s="330"/>
      <c r="KRP2" s="330"/>
      <c r="KRQ2" s="329"/>
      <c r="KRR2" s="330"/>
      <c r="KRS2" s="330"/>
      <c r="KRT2" s="330"/>
      <c r="KRU2" s="330"/>
      <c r="KRV2" s="330"/>
      <c r="KRW2" s="330"/>
      <c r="KRX2" s="330"/>
      <c r="KRY2" s="330"/>
      <c r="KRZ2" s="330"/>
      <c r="KSA2" s="330"/>
      <c r="KSB2" s="330"/>
      <c r="KSC2" s="330"/>
      <c r="KSD2" s="330"/>
      <c r="KSE2" s="330"/>
      <c r="KSF2" s="330"/>
      <c r="KSG2" s="329"/>
      <c r="KSH2" s="330"/>
      <c r="KSI2" s="330"/>
      <c r="KSJ2" s="330"/>
      <c r="KSK2" s="330"/>
      <c r="KSL2" s="330"/>
      <c r="KSM2" s="330"/>
      <c r="KSN2" s="330"/>
      <c r="KSO2" s="330"/>
      <c r="KSP2" s="330"/>
      <c r="KSQ2" s="330"/>
      <c r="KSR2" s="330"/>
      <c r="KSS2" s="330"/>
      <c r="KST2" s="330"/>
      <c r="KSU2" s="330"/>
      <c r="KSV2" s="330"/>
      <c r="KSW2" s="329"/>
      <c r="KSX2" s="330"/>
      <c r="KSY2" s="330"/>
      <c r="KSZ2" s="330"/>
      <c r="KTA2" s="330"/>
      <c r="KTB2" s="330"/>
      <c r="KTC2" s="330"/>
      <c r="KTD2" s="330"/>
      <c r="KTE2" s="330"/>
      <c r="KTF2" s="330"/>
      <c r="KTG2" s="330"/>
      <c r="KTH2" s="330"/>
      <c r="KTI2" s="330"/>
      <c r="KTJ2" s="330"/>
      <c r="KTK2" s="330"/>
      <c r="KTL2" s="330"/>
      <c r="KTM2" s="329"/>
      <c r="KTN2" s="330"/>
      <c r="KTO2" s="330"/>
      <c r="KTP2" s="330"/>
      <c r="KTQ2" s="330"/>
      <c r="KTR2" s="330"/>
      <c r="KTS2" s="330"/>
      <c r="KTT2" s="330"/>
      <c r="KTU2" s="330"/>
      <c r="KTV2" s="330"/>
      <c r="KTW2" s="330"/>
      <c r="KTX2" s="330"/>
      <c r="KTY2" s="330"/>
      <c r="KTZ2" s="330"/>
      <c r="KUA2" s="330"/>
      <c r="KUB2" s="330"/>
      <c r="KUC2" s="329"/>
      <c r="KUD2" s="330"/>
      <c r="KUE2" s="330"/>
      <c r="KUF2" s="330"/>
      <c r="KUG2" s="330"/>
      <c r="KUH2" s="330"/>
      <c r="KUI2" s="330"/>
      <c r="KUJ2" s="330"/>
      <c r="KUK2" s="330"/>
      <c r="KUL2" s="330"/>
      <c r="KUM2" s="330"/>
      <c r="KUN2" s="330"/>
      <c r="KUO2" s="330"/>
      <c r="KUP2" s="330"/>
      <c r="KUQ2" s="330"/>
      <c r="KUR2" s="330"/>
      <c r="KUS2" s="329"/>
      <c r="KUT2" s="330"/>
      <c r="KUU2" s="330"/>
      <c r="KUV2" s="330"/>
      <c r="KUW2" s="330"/>
      <c r="KUX2" s="330"/>
      <c r="KUY2" s="330"/>
      <c r="KUZ2" s="330"/>
      <c r="KVA2" s="330"/>
      <c r="KVB2" s="330"/>
      <c r="KVC2" s="330"/>
      <c r="KVD2" s="330"/>
      <c r="KVE2" s="330"/>
      <c r="KVF2" s="330"/>
      <c r="KVG2" s="330"/>
      <c r="KVH2" s="330"/>
      <c r="KVI2" s="329"/>
      <c r="KVJ2" s="330"/>
      <c r="KVK2" s="330"/>
      <c r="KVL2" s="330"/>
      <c r="KVM2" s="330"/>
      <c r="KVN2" s="330"/>
      <c r="KVO2" s="330"/>
      <c r="KVP2" s="330"/>
      <c r="KVQ2" s="330"/>
      <c r="KVR2" s="330"/>
      <c r="KVS2" s="330"/>
      <c r="KVT2" s="330"/>
      <c r="KVU2" s="330"/>
      <c r="KVV2" s="330"/>
      <c r="KVW2" s="330"/>
      <c r="KVX2" s="330"/>
      <c r="KVY2" s="329"/>
      <c r="KVZ2" s="330"/>
      <c r="KWA2" s="330"/>
      <c r="KWB2" s="330"/>
      <c r="KWC2" s="330"/>
      <c r="KWD2" s="330"/>
      <c r="KWE2" s="330"/>
      <c r="KWF2" s="330"/>
      <c r="KWG2" s="330"/>
      <c r="KWH2" s="330"/>
      <c r="KWI2" s="330"/>
      <c r="KWJ2" s="330"/>
      <c r="KWK2" s="330"/>
      <c r="KWL2" s="330"/>
      <c r="KWM2" s="330"/>
      <c r="KWN2" s="330"/>
      <c r="KWO2" s="329"/>
      <c r="KWP2" s="330"/>
      <c r="KWQ2" s="330"/>
      <c r="KWR2" s="330"/>
      <c r="KWS2" s="330"/>
      <c r="KWT2" s="330"/>
      <c r="KWU2" s="330"/>
      <c r="KWV2" s="330"/>
      <c r="KWW2" s="330"/>
      <c r="KWX2" s="330"/>
      <c r="KWY2" s="330"/>
      <c r="KWZ2" s="330"/>
      <c r="KXA2" s="330"/>
      <c r="KXB2" s="330"/>
      <c r="KXC2" s="330"/>
      <c r="KXD2" s="330"/>
      <c r="KXE2" s="329"/>
      <c r="KXF2" s="330"/>
      <c r="KXG2" s="330"/>
      <c r="KXH2" s="330"/>
      <c r="KXI2" s="330"/>
      <c r="KXJ2" s="330"/>
      <c r="KXK2" s="330"/>
      <c r="KXL2" s="330"/>
      <c r="KXM2" s="330"/>
      <c r="KXN2" s="330"/>
      <c r="KXO2" s="330"/>
      <c r="KXP2" s="330"/>
      <c r="KXQ2" s="330"/>
      <c r="KXR2" s="330"/>
      <c r="KXS2" s="330"/>
      <c r="KXT2" s="330"/>
      <c r="KXU2" s="329"/>
      <c r="KXV2" s="330"/>
      <c r="KXW2" s="330"/>
      <c r="KXX2" s="330"/>
      <c r="KXY2" s="330"/>
      <c r="KXZ2" s="330"/>
      <c r="KYA2" s="330"/>
      <c r="KYB2" s="330"/>
      <c r="KYC2" s="330"/>
      <c r="KYD2" s="330"/>
      <c r="KYE2" s="330"/>
      <c r="KYF2" s="330"/>
      <c r="KYG2" s="330"/>
      <c r="KYH2" s="330"/>
      <c r="KYI2" s="330"/>
      <c r="KYJ2" s="330"/>
      <c r="KYK2" s="329"/>
      <c r="KYL2" s="330"/>
      <c r="KYM2" s="330"/>
      <c r="KYN2" s="330"/>
      <c r="KYO2" s="330"/>
      <c r="KYP2" s="330"/>
      <c r="KYQ2" s="330"/>
      <c r="KYR2" s="330"/>
      <c r="KYS2" s="330"/>
      <c r="KYT2" s="330"/>
      <c r="KYU2" s="330"/>
      <c r="KYV2" s="330"/>
      <c r="KYW2" s="330"/>
      <c r="KYX2" s="330"/>
      <c r="KYY2" s="330"/>
      <c r="KYZ2" s="330"/>
      <c r="KZA2" s="329"/>
      <c r="KZB2" s="330"/>
      <c r="KZC2" s="330"/>
      <c r="KZD2" s="330"/>
      <c r="KZE2" s="330"/>
      <c r="KZF2" s="330"/>
      <c r="KZG2" s="330"/>
      <c r="KZH2" s="330"/>
      <c r="KZI2" s="330"/>
      <c r="KZJ2" s="330"/>
      <c r="KZK2" s="330"/>
      <c r="KZL2" s="330"/>
      <c r="KZM2" s="330"/>
      <c r="KZN2" s="330"/>
      <c r="KZO2" s="330"/>
      <c r="KZP2" s="330"/>
      <c r="KZQ2" s="329"/>
      <c r="KZR2" s="330"/>
      <c r="KZS2" s="330"/>
      <c r="KZT2" s="330"/>
      <c r="KZU2" s="330"/>
      <c r="KZV2" s="330"/>
      <c r="KZW2" s="330"/>
      <c r="KZX2" s="330"/>
      <c r="KZY2" s="330"/>
      <c r="KZZ2" s="330"/>
      <c r="LAA2" s="330"/>
      <c r="LAB2" s="330"/>
      <c r="LAC2" s="330"/>
      <c r="LAD2" s="330"/>
      <c r="LAE2" s="330"/>
      <c r="LAF2" s="330"/>
      <c r="LAG2" s="329"/>
      <c r="LAH2" s="330"/>
      <c r="LAI2" s="330"/>
      <c r="LAJ2" s="330"/>
      <c r="LAK2" s="330"/>
      <c r="LAL2" s="330"/>
      <c r="LAM2" s="330"/>
      <c r="LAN2" s="330"/>
      <c r="LAO2" s="330"/>
      <c r="LAP2" s="330"/>
      <c r="LAQ2" s="330"/>
      <c r="LAR2" s="330"/>
      <c r="LAS2" s="330"/>
      <c r="LAT2" s="330"/>
      <c r="LAU2" s="330"/>
      <c r="LAV2" s="330"/>
      <c r="LAW2" s="329"/>
      <c r="LAX2" s="330"/>
      <c r="LAY2" s="330"/>
      <c r="LAZ2" s="330"/>
      <c r="LBA2" s="330"/>
      <c r="LBB2" s="330"/>
      <c r="LBC2" s="330"/>
      <c r="LBD2" s="330"/>
      <c r="LBE2" s="330"/>
      <c r="LBF2" s="330"/>
      <c r="LBG2" s="330"/>
      <c r="LBH2" s="330"/>
      <c r="LBI2" s="330"/>
      <c r="LBJ2" s="330"/>
      <c r="LBK2" s="330"/>
      <c r="LBL2" s="330"/>
      <c r="LBM2" s="329"/>
      <c r="LBN2" s="330"/>
      <c r="LBO2" s="330"/>
      <c r="LBP2" s="330"/>
      <c r="LBQ2" s="330"/>
      <c r="LBR2" s="330"/>
      <c r="LBS2" s="330"/>
      <c r="LBT2" s="330"/>
      <c r="LBU2" s="330"/>
      <c r="LBV2" s="330"/>
      <c r="LBW2" s="330"/>
      <c r="LBX2" s="330"/>
      <c r="LBY2" s="330"/>
      <c r="LBZ2" s="330"/>
      <c r="LCA2" s="330"/>
      <c r="LCB2" s="330"/>
      <c r="LCC2" s="329"/>
      <c r="LCD2" s="330"/>
      <c r="LCE2" s="330"/>
      <c r="LCF2" s="330"/>
      <c r="LCG2" s="330"/>
      <c r="LCH2" s="330"/>
      <c r="LCI2" s="330"/>
      <c r="LCJ2" s="330"/>
      <c r="LCK2" s="330"/>
      <c r="LCL2" s="330"/>
      <c r="LCM2" s="330"/>
      <c r="LCN2" s="330"/>
      <c r="LCO2" s="330"/>
      <c r="LCP2" s="330"/>
      <c r="LCQ2" s="330"/>
      <c r="LCR2" s="330"/>
      <c r="LCS2" s="329"/>
      <c r="LCT2" s="330"/>
      <c r="LCU2" s="330"/>
      <c r="LCV2" s="330"/>
      <c r="LCW2" s="330"/>
      <c r="LCX2" s="330"/>
      <c r="LCY2" s="330"/>
      <c r="LCZ2" s="330"/>
      <c r="LDA2" s="330"/>
      <c r="LDB2" s="330"/>
      <c r="LDC2" s="330"/>
      <c r="LDD2" s="330"/>
      <c r="LDE2" s="330"/>
      <c r="LDF2" s="330"/>
      <c r="LDG2" s="330"/>
      <c r="LDH2" s="330"/>
      <c r="LDI2" s="329"/>
      <c r="LDJ2" s="330"/>
      <c r="LDK2" s="330"/>
      <c r="LDL2" s="330"/>
      <c r="LDM2" s="330"/>
      <c r="LDN2" s="330"/>
      <c r="LDO2" s="330"/>
      <c r="LDP2" s="330"/>
      <c r="LDQ2" s="330"/>
      <c r="LDR2" s="330"/>
      <c r="LDS2" s="330"/>
      <c r="LDT2" s="330"/>
      <c r="LDU2" s="330"/>
      <c r="LDV2" s="330"/>
      <c r="LDW2" s="330"/>
      <c r="LDX2" s="330"/>
      <c r="LDY2" s="329"/>
      <c r="LDZ2" s="330"/>
      <c r="LEA2" s="330"/>
      <c r="LEB2" s="330"/>
      <c r="LEC2" s="330"/>
      <c r="LED2" s="330"/>
      <c r="LEE2" s="330"/>
      <c r="LEF2" s="330"/>
      <c r="LEG2" s="330"/>
      <c r="LEH2" s="330"/>
      <c r="LEI2" s="330"/>
      <c r="LEJ2" s="330"/>
      <c r="LEK2" s="330"/>
      <c r="LEL2" s="330"/>
      <c r="LEM2" s="330"/>
      <c r="LEN2" s="330"/>
      <c r="LEO2" s="329"/>
      <c r="LEP2" s="330"/>
      <c r="LEQ2" s="330"/>
      <c r="LER2" s="330"/>
      <c r="LES2" s="330"/>
      <c r="LET2" s="330"/>
      <c r="LEU2" s="330"/>
      <c r="LEV2" s="330"/>
      <c r="LEW2" s="330"/>
      <c r="LEX2" s="330"/>
      <c r="LEY2" s="330"/>
      <c r="LEZ2" s="330"/>
      <c r="LFA2" s="330"/>
      <c r="LFB2" s="330"/>
      <c r="LFC2" s="330"/>
      <c r="LFD2" s="330"/>
      <c r="LFE2" s="329"/>
      <c r="LFF2" s="330"/>
      <c r="LFG2" s="330"/>
      <c r="LFH2" s="330"/>
      <c r="LFI2" s="330"/>
      <c r="LFJ2" s="330"/>
      <c r="LFK2" s="330"/>
      <c r="LFL2" s="330"/>
      <c r="LFM2" s="330"/>
      <c r="LFN2" s="330"/>
      <c r="LFO2" s="330"/>
      <c r="LFP2" s="330"/>
      <c r="LFQ2" s="330"/>
      <c r="LFR2" s="330"/>
      <c r="LFS2" s="330"/>
      <c r="LFT2" s="330"/>
      <c r="LFU2" s="329"/>
      <c r="LFV2" s="330"/>
      <c r="LFW2" s="330"/>
      <c r="LFX2" s="330"/>
      <c r="LFY2" s="330"/>
      <c r="LFZ2" s="330"/>
      <c r="LGA2" s="330"/>
      <c r="LGB2" s="330"/>
      <c r="LGC2" s="330"/>
      <c r="LGD2" s="330"/>
      <c r="LGE2" s="330"/>
      <c r="LGF2" s="330"/>
      <c r="LGG2" s="330"/>
      <c r="LGH2" s="330"/>
      <c r="LGI2" s="330"/>
      <c r="LGJ2" s="330"/>
      <c r="LGK2" s="329"/>
      <c r="LGL2" s="330"/>
      <c r="LGM2" s="330"/>
      <c r="LGN2" s="330"/>
      <c r="LGO2" s="330"/>
      <c r="LGP2" s="330"/>
      <c r="LGQ2" s="330"/>
      <c r="LGR2" s="330"/>
      <c r="LGS2" s="330"/>
      <c r="LGT2" s="330"/>
      <c r="LGU2" s="330"/>
      <c r="LGV2" s="330"/>
      <c r="LGW2" s="330"/>
      <c r="LGX2" s="330"/>
      <c r="LGY2" s="330"/>
      <c r="LGZ2" s="330"/>
      <c r="LHA2" s="329"/>
      <c r="LHB2" s="330"/>
      <c r="LHC2" s="330"/>
      <c r="LHD2" s="330"/>
      <c r="LHE2" s="330"/>
      <c r="LHF2" s="330"/>
      <c r="LHG2" s="330"/>
      <c r="LHH2" s="330"/>
      <c r="LHI2" s="330"/>
      <c r="LHJ2" s="330"/>
      <c r="LHK2" s="330"/>
      <c r="LHL2" s="330"/>
      <c r="LHM2" s="330"/>
      <c r="LHN2" s="330"/>
      <c r="LHO2" s="330"/>
      <c r="LHP2" s="330"/>
      <c r="LHQ2" s="329"/>
      <c r="LHR2" s="330"/>
      <c r="LHS2" s="330"/>
      <c r="LHT2" s="330"/>
      <c r="LHU2" s="330"/>
      <c r="LHV2" s="330"/>
      <c r="LHW2" s="330"/>
      <c r="LHX2" s="330"/>
      <c r="LHY2" s="330"/>
      <c r="LHZ2" s="330"/>
      <c r="LIA2" s="330"/>
      <c r="LIB2" s="330"/>
      <c r="LIC2" s="330"/>
      <c r="LID2" s="330"/>
      <c r="LIE2" s="330"/>
      <c r="LIF2" s="330"/>
      <c r="LIG2" s="329"/>
      <c r="LIH2" s="330"/>
      <c r="LII2" s="330"/>
      <c r="LIJ2" s="330"/>
      <c r="LIK2" s="330"/>
      <c r="LIL2" s="330"/>
      <c r="LIM2" s="330"/>
      <c r="LIN2" s="330"/>
      <c r="LIO2" s="330"/>
      <c r="LIP2" s="330"/>
      <c r="LIQ2" s="330"/>
      <c r="LIR2" s="330"/>
      <c r="LIS2" s="330"/>
      <c r="LIT2" s="330"/>
      <c r="LIU2" s="330"/>
      <c r="LIV2" s="330"/>
      <c r="LIW2" s="329"/>
      <c r="LIX2" s="330"/>
      <c r="LIY2" s="330"/>
      <c r="LIZ2" s="330"/>
      <c r="LJA2" s="330"/>
      <c r="LJB2" s="330"/>
      <c r="LJC2" s="330"/>
      <c r="LJD2" s="330"/>
      <c r="LJE2" s="330"/>
      <c r="LJF2" s="330"/>
      <c r="LJG2" s="330"/>
      <c r="LJH2" s="330"/>
      <c r="LJI2" s="330"/>
      <c r="LJJ2" s="330"/>
      <c r="LJK2" s="330"/>
      <c r="LJL2" s="330"/>
      <c r="LJM2" s="329"/>
      <c r="LJN2" s="330"/>
      <c r="LJO2" s="330"/>
      <c r="LJP2" s="330"/>
      <c r="LJQ2" s="330"/>
      <c r="LJR2" s="330"/>
      <c r="LJS2" s="330"/>
      <c r="LJT2" s="330"/>
      <c r="LJU2" s="330"/>
      <c r="LJV2" s="330"/>
      <c r="LJW2" s="330"/>
      <c r="LJX2" s="330"/>
      <c r="LJY2" s="330"/>
      <c r="LJZ2" s="330"/>
      <c r="LKA2" s="330"/>
      <c r="LKB2" s="330"/>
      <c r="LKC2" s="329"/>
      <c r="LKD2" s="330"/>
      <c r="LKE2" s="330"/>
      <c r="LKF2" s="330"/>
      <c r="LKG2" s="330"/>
      <c r="LKH2" s="330"/>
      <c r="LKI2" s="330"/>
      <c r="LKJ2" s="330"/>
      <c r="LKK2" s="330"/>
      <c r="LKL2" s="330"/>
      <c r="LKM2" s="330"/>
      <c r="LKN2" s="330"/>
      <c r="LKO2" s="330"/>
      <c r="LKP2" s="330"/>
      <c r="LKQ2" s="330"/>
      <c r="LKR2" s="330"/>
      <c r="LKS2" s="329"/>
      <c r="LKT2" s="330"/>
      <c r="LKU2" s="330"/>
      <c r="LKV2" s="330"/>
      <c r="LKW2" s="330"/>
      <c r="LKX2" s="330"/>
      <c r="LKY2" s="330"/>
      <c r="LKZ2" s="330"/>
      <c r="LLA2" s="330"/>
      <c r="LLB2" s="330"/>
      <c r="LLC2" s="330"/>
      <c r="LLD2" s="330"/>
      <c r="LLE2" s="330"/>
      <c r="LLF2" s="330"/>
      <c r="LLG2" s="330"/>
      <c r="LLH2" s="330"/>
      <c r="LLI2" s="329"/>
      <c r="LLJ2" s="330"/>
      <c r="LLK2" s="330"/>
      <c r="LLL2" s="330"/>
      <c r="LLM2" s="330"/>
      <c r="LLN2" s="330"/>
      <c r="LLO2" s="330"/>
      <c r="LLP2" s="330"/>
      <c r="LLQ2" s="330"/>
      <c r="LLR2" s="330"/>
      <c r="LLS2" s="330"/>
      <c r="LLT2" s="330"/>
      <c r="LLU2" s="330"/>
      <c r="LLV2" s="330"/>
      <c r="LLW2" s="330"/>
      <c r="LLX2" s="330"/>
      <c r="LLY2" s="329"/>
      <c r="LLZ2" s="330"/>
      <c r="LMA2" s="330"/>
      <c r="LMB2" s="330"/>
      <c r="LMC2" s="330"/>
      <c r="LMD2" s="330"/>
      <c r="LME2" s="330"/>
      <c r="LMF2" s="330"/>
      <c r="LMG2" s="330"/>
      <c r="LMH2" s="330"/>
      <c r="LMI2" s="330"/>
      <c r="LMJ2" s="330"/>
      <c r="LMK2" s="330"/>
      <c r="LML2" s="330"/>
      <c r="LMM2" s="330"/>
      <c r="LMN2" s="330"/>
      <c r="LMO2" s="329"/>
      <c r="LMP2" s="330"/>
      <c r="LMQ2" s="330"/>
      <c r="LMR2" s="330"/>
      <c r="LMS2" s="330"/>
      <c r="LMT2" s="330"/>
      <c r="LMU2" s="330"/>
      <c r="LMV2" s="330"/>
      <c r="LMW2" s="330"/>
      <c r="LMX2" s="330"/>
      <c r="LMY2" s="330"/>
      <c r="LMZ2" s="330"/>
      <c r="LNA2" s="330"/>
      <c r="LNB2" s="330"/>
      <c r="LNC2" s="330"/>
      <c r="LND2" s="330"/>
      <c r="LNE2" s="329"/>
      <c r="LNF2" s="330"/>
      <c r="LNG2" s="330"/>
      <c r="LNH2" s="330"/>
      <c r="LNI2" s="330"/>
      <c r="LNJ2" s="330"/>
      <c r="LNK2" s="330"/>
      <c r="LNL2" s="330"/>
      <c r="LNM2" s="330"/>
      <c r="LNN2" s="330"/>
      <c r="LNO2" s="330"/>
      <c r="LNP2" s="330"/>
      <c r="LNQ2" s="330"/>
      <c r="LNR2" s="330"/>
      <c r="LNS2" s="330"/>
      <c r="LNT2" s="330"/>
      <c r="LNU2" s="329"/>
      <c r="LNV2" s="330"/>
      <c r="LNW2" s="330"/>
      <c r="LNX2" s="330"/>
      <c r="LNY2" s="330"/>
      <c r="LNZ2" s="330"/>
      <c r="LOA2" s="330"/>
      <c r="LOB2" s="330"/>
      <c r="LOC2" s="330"/>
      <c r="LOD2" s="330"/>
      <c r="LOE2" s="330"/>
      <c r="LOF2" s="330"/>
      <c r="LOG2" s="330"/>
      <c r="LOH2" s="330"/>
      <c r="LOI2" s="330"/>
      <c r="LOJ2" s="330"/>
      <c r="LOK2" s="329"/>
      <c r="LOL2" s="330"/>
      <c r="LOM2" s="330"/>
      <c r="LON2" s="330"/>
      <c r="LOO2" s="330"/>
      <c r="LOP2" s="330"/>
      <c r="LOQ2" s="330"/>
      <c r="LOR2" s="330"/>
      <c r="LOS2" s="330"/>
      <c r="LOT2" s="330"/>
      <c r="LOU2" s="330"/>
      <c r="LOV2" s="330"/>
      <c r="LOW2" s="330"/>
      <c r="LOX2" s="330"/>
      <c r="LOY2" s="330"/>
      <c r="LOZ2" s="330"/>
      <c r="LPA2" s="329"/>
      <c r="LPB2" s="330"/>
      <c r="LPC2" s="330"/>
      <c r="LPD2" s="330"/>
      <c r="LPE2" s="330"/>
      <c r="LPF2" s="330"/>
      <c r="LPG2" s="330"/>
      <c r="LPH2" s="330"/>
      <c r="LPI2" s="330"/>
      <c r="LPJ2" s="330"/>
      <c r="LPK2" s="330"/>
      <c r="LPL2" s="330"/>
      <c r="LPM2" s="330"/>
      <c r="LPN2" s="330"/>
      <c r="LPO2" s="330"/>
      <c r="LPP2" s="330"/>
      <c r="LPQ2" s="329"/>
      <c r="LPR2" s="330"/>
      <c r="LPS2" s="330"/>
      <c r="LPT2" s="330"/>
      <c r="LPU2" s="330"/>
      <c r="LPV2" s="330"/>
      <c r="LPW2" s="330"/>
      <c r="LPX2" s="330"/>
      <c r="LPY2" s="330"/>
      <c r="LPZ2" s="330"/>
      <c r="LQA2" s="330"/>
      <c r="LQB2" s="330"/>
      <c r="LQC2" s="330"/>
      <c r="LQD2" s="330"/>
      <c r="LQE2" s="330"/>
      <c r="LQF2" s="330"/>
      <c r="LQG2" s="329"/>
      <c r="LQH2" s="330"/>
      <c r="LQI2" s="330"/>
      <c r="LQJ2" s="330"/>
      <c r="LQK2" s="330"/>
      <c r="LQL2" s="330"/>
      <c r="LQM2" s="330"/>
      <c r="LQN2" s="330"/>
      <c r="LQO2" s="330"/>
      <c r="LQP2" s="330"/>
      <c r="LQQ2" s="330"/>
      <c r="LQR2" s="330"/>
      <c r="LQS2" s="330"/>
      <c r="LQT2" s="330"/>
      <c r="LQU2" s="330"/>
      <c r="LQV2" s="330"/>
      <c r="LQW2" s="329"/>
      <c r="LQX2" s="330"/>
      <c r="LQY2" s="330"/>
      <c r="LQZ2" s="330"/>
      <c r="LRA2" s="330"/>
      <c r="LRB2" s="330"/>
      <c r="LRC2" s="330"/>
      <c r="LRD2" s="330"/>
      <c r="LRE2" s="330"/>
      <c r="LRF2" s="330"/>
      <c r="LRG2" s="330"/>
      <c r="LRH2" s="330"/>
      <c r="LRI2" s="330"/>
      <c r="LRJ2" s="330"/>
      <c r="LRK2" s="330"/>
      <c r="LRL2" s="330"/>
      <c r="LRM2" s="329"/>
      <c r="LRN2" s="330"/>
      <c r="LRO2" s="330"/>
      <c r="LRP2" s="330"/>
      <c r="LRQ2" s="330"/>
      <c r="LRR2" s="330"/>
      <c r="LRS2" s="330"/>
      <c r="LRT2" s="330"/>
      <c r="LRU2" s="330"/>
      <c r="LRV2" s="330"/>
      <c r="LRW2" s="330"/>
      <c r="LRX2" s="330"/>
      <c r="LRY2" s="330"/>
      <c r="LRZ2" s="330"/>
      <c r="LSA2" s="330"/>
      <c r="LSB2" s="330"/>
      <c r="LSC2" s="329"/>
      <c r="LSD2" s="330"/>
      <c r="LSE2" s="330"/>
      <c r="LSF2" s="330"/>
      <c r="LSG2" s="330"/>
      <c r="LSH2" s="330"/>
      <c r="LSI2" s="330"/>
      <c r="LSJ2" s="330"/>
      <c r="LSK2" s="330"/>
      <c r="LSL2" s="330"/>
      <c r="LSM2" s="330"/>
      <c r="LSN2" s="330"/>
      <c r="LSO2" s="330"/>
      <c r="LSP2" s="330"/>
      <c r="LSQ2" s="330"/>
      <c r="LSR2" s="330"/>
      <c r="LSS2" s="329"/>
      <c r="LST2" s="330"/>
      <c r="LSU2" s="330"/>
      <c r="LSV2" s="330"/>
      <c r="LSW2" s="330"/>
      <c r="LSX2" s="330"/>
      <c r="LSY2" s="330"/>
      <c r="LSZ2" s="330"/>
      <c r="LTA2" s="330"/>
      <c r="LTB2" s="330"/>
      <c r="LTC2" s="330"/>
      <c r="LTD2" s="330"/>
      <c r="LTE2" s="330"/>
      <c r="LTF2" s="330"/>
      <c r="LTG2" s="330"/>
      <c r="LTH2" s="330"/>
      <c r="LTI2" s="329"/>
      <c r="LTJ2" s="330"/>
      <c r="LTK2" s="330"/>
      <c r="LTL2" s="330"/>
      <c r="LTM2" s="330"/>
      <c r="LTN2" s="330"/>
      <c r="LTO2" s="330"/>
      <c r="LTP2" s="330"/>
      <c r="LTQ2" s="330"/>
      <c r="LTR2" s="330"/>
      <c r="LTS2" s="330"/>
      <c r="LTT2" s="330"/>
      <c r="LTU2" s="330"/>
      <c r="LTV2" s="330"/>
      <c r="LTW2" s="330"/>
      <c r="LTX2" s="330"/>
      <c r="LTY2" s="329"/>
      <c r="LTZ2" s="330"/>
      <c r="LUA2" s="330"/>
      <c r="LUB2" s="330"/>
      <c r="LUC2" s="330"/>
      <c r="LUD2" s="330"/>
      <c r="LUE2" s="330"/>
      <c r="LUF2" s="330"/>
      <c r="LUG2" s="330"/>
      <c r="LUH2" s="330"/>
      <c r="LUI2" s="330"/>
      <c r="LUJ2" s="330"/>
      <c r="LUK2" s="330"/>
      <c r="LUL2" s="330"/>
      <c r="LUM2" s="330"/>
      <c r="LUN2" s="330"/>
      <c r="LUO2" s="329"/>
      <c r="LUP2" s="330"/>
      <c r="LUQ2" s="330"/>
      <c r="LUR2" s="330"/>
      <c r="LUS2" s="330"/>
      <c r="LUT2" s="330"/>
      <c r="LUU2" s="330"/>
      <c r="LUV2" s="330"/>
      <c r="LUW2" s="330"/>
      <c r="LUX2" s="330"/>
      <c r="LUY2" s="330"/>
      <c r="LUZ2" s="330"/>
      <c r="LVA2" s="330"/>
      <c r="LVB2" s="330"/>
      <c r="LVC2" s="330"/>
      <c r="LVD2" s="330"/>
      <c r="LVE2" s="329"/>
      <c r="LVF2" s="330"/>
      <c r="LVG2" s="330"/>
      <c r="LVH2" s="330"/>
      <c r="LVI2" s="330"/>
      <c r="LVJ2" s="330"/>
      <c r="LVK2" s="330"/>
      <c r="LVL2" s="330"/>
      <c r="LVM2" s="330"/>
      <c r="LVN2" s="330"/>
      <c r="LVO2" s="330"/>
      <c r="LVP2" s="330"/>
      <c r="LVQ2" s="330"/>
      <c r="LVR2" s="330"/>
      <c r="LVS2" s="330"/>
      <c r="LVT2" s="330"/>
      <c r="LVU2" s="329"/>
      <c r="LVV2" s="330"/>
      <c r="LVW2" s="330"/>
      <c r="LVX2" s="330"/>
      <c r="LVY2" s="330"/>
      <c r="LVZ2" s="330"/>
      <c r="LWA2" s="330"/>
      <c r="LWB2" s="330"/>
      <c r="LWC2" s="330"/>
      <c r="LWD2" s="330"/>
      <c r="LWE2" s="330"/>
      <c r="LWF2" s="330"/>
      <c r="LWG2" s="330"/>
      <c r="LWH2" s="330"/>
      <c r="LWI2" s="330"/>
      <c r="LWJ2" s="330"/>
      <c r="LWK2" s="329"/>
      <c r="LWL2" s="330"/>
      <c r="LWM2" s="330"/>
      <c r="LWN2" s="330"/>
      <c r="LWO2" s="330"/>
      <c r="LWP2" s="330"/>
      <c r="LWQ2" s="330"/>
      <c r="LWR2" s="330"/>
      <c r="LWS2" s="330"/>
      <c r="LWT2" s="330"/>
      <c r="LWU2" s="330"/>
      <c r="LWV2" s="330"/>
      <c r="LWW2" s="330"/>
      <c r="LWX2" s="330"/>
      <c r="LWY2" s="330"/>
      <c r="LWZ2" s="330"/>
      <c r="LXA2" s="329"/>
      <c r="LXB2" s="330"/>
      <c r="LXC2" s="330"/>
      <c r="LXD2" s="330"/>
      <c r="LXE2" s="330"/>
      <c r="LXF2" s="330"/>
      <c r="LXG2" s="330"/>
      <c r="LXH2" s="330"/>
      <c r="LXI2" s="330"/>
      <c r="LXJ2" s="330"/>
      <c r="LXK2" s="330"/>
      <c r="LXL2" s="330"/>
      <c r="LXM2" s="330"/>
      <c r="LXN2" s="330"/>
      <c r="LXO2" s="330"/>
      <c r="LXP2" s="330"/>
      <c r="LXQ2" s="329"/>
      <c r="LXR2" s="330"/>
      <c r="LXS2" s="330"/>
      <c r="LXT2" s="330"/>
      <c r="LXU2" s="330"/>
      <c r="LXV2" s="330"/>
      <c r="LXW2" s="330"/>
      <c r="LXX2" s="330"/>
      <c r="LXY2" s="330"/>
      <c r="LXZ2" s="330"/>
      <c r="LYA2" s="330"/>
      <c r="LYB2" s="330"/>
      <c r="LYC2" s="330"/>
      <c r="LYD2" s="330"/>
      <c r="LYE2" s="330"/>
      <c r="LYF2" s="330"/>
      <c r="LYG2" s="329"/>
      <c r="LYH2" s="330"/>
      <c r="LYI2" s="330"/>
      <c r="LYJ2" s="330"/>
      <c r="LYK2" s="330"/>
      <c r="LYL2" s="330"/>
      <c r="LYM2" s="330"/>
      <c r="LYN2" s="330"/>
      <c r="LYO2" s="330"/>
      <c r="LYP2" s="330"/>
      <c r="LYQ2" s="330"/>
      <c r="LYR2" s="330"/>
      <c r="LYS2" s="330"/>
      <c r="LYT2" s="330"/>
      <c r="LYU2" s="330"/>
      <c r="LYV2" s="330"/>
      <c r="LYW2" s="329"/>
      <c r="LYX2" s="330"/>
      <c r="LYY2" s="330"/>
      <c r="LYZ2" s="330"/>
      <c r="LZA2" s="330"/>
      <c r="LZB2" s="330"/>
      <c r="LZC2" s="330"/>
      <c r="LZD2" s="330"/>
      <c r="LZE2" s="330"/>
      <c r="LZF2" s="330"/>
      <c r="LZG2" s="330"/>
      <c r="LZH2" s="330"/>
      <c r="LZI2" s="330"/>
      <c r="LZJ2" s="330"/>
      <c r="LZK2" s="330"/>
      <c r="LZL2" s="330"/>
      <c r="LZM2" s="329"/>
      <c r="LZN2" s="330"/>
      <c r="LZO2" s="330"/>
      <c r="LZP2" s="330"/>
      <c r="LZQ2" s="330"/>
      <c r="LZR2" s="330"/>
      <c r="LZS2" s="330"/>
      <c r="LZT2" s="330"/>
      <c r="LZU2" s="330"/>
      <c r="LZV2" s="330"/>
      <c r="LZW2" s="330"/>
      <c r="LZX2" s="330"/>
      <c r="LZY2" s="330"/>
      <c r="LZZ2" s="330"/>
      <c r="MAA2" s="330"/>
      <c r="MAB2" s="330"/>
      <c r="MAC2" s="329"/>
      <c r="MAD2" s="330"/>
      <c r="MAE2" s="330"/>
      <c r="MAF2" s="330"/>
      <c r="MAG2" s="330"/>
      <c r="MAH2" s="330"/>
      <c r="MAI2" s="330"/>
      <c r="MAJ2" s="330"/>
      <c r="MAK2" s="330"/>
      <c r="MAL2" s="330"/>
      <c r="MAM2" s="330"/>
      <c r="MAN2" s="330"/>
      <c r="MAO2" s="330"/>
      <c r="MAP2" s="330"/>
      <c r="MAQ2" s="330"/>
      <c r="MAR2" s="330"/>
      <c r="MAS2" s="329"/>
      <c r="MAT2" s="330"/>
      <c r="MAU2" s="330"/>
      <c r="MAV2" s="330"/>
      <c r="MAW2" s="330"/>
      <c r="MAX2" s="330"/>
      <c r="MAY2" s="330"/>
      <c r="MAZ2" s="330"/>
      <c r="MBA2" s="330"/>
      <c r="MBB2" s="330"/>
      <c r="MBC2" s="330"/>
      <c r="MBD2" s="330"/>
      <c r="MBE2" s="330"/>
      <c r="MBF2" s="330"/>
      <c r="MBG2" s="330"/>
      <c r="MBH2" s="330"/>
      <c r="MBI2" s="329"/>
      <c r="MBJ2" s="330"/>
      <c r="MBK2" s="330"/>
      <c r="MBL2" s="330"/>
      <c r="MBM2" s="330"/>
      <c r="MBN2" s="330"/>
      <c r="MBO2" s="330"/>
      <c r="MBP2" s="330"/>
      <c r="MBQ2" s="330"/>
      <c r="MBR2" s="330"/>
      <c r="MBS2" s="330"/>
      <c r="MBT2" s="330"/>
      <c r="MBU2" s="330"/>
      <c r="MBV2" s="330"/>
      <c r="MBW2" s="330"/>
      <c r="MBX2" s="330"/>
      <c r="MBY2" s="329"/>
      <c r="MBZ2" s="330"/>
      <c r="MCA2" s="330"/>
      <c r="MCB2" s="330"/>
      <c r="MCC2" s="330"/>
      <c r="MCD2" s="330"/>
      <c r="MCE2" s="330"/>
      <c r="MCF2" s="330"/>
      <c r="MCG2" s="330"/>
      <c r="MCH2" s="330"/>
      <c r="MCI2" s="330"/>
      <c r="MCJ2" s="330"/>
      <c r="MCK2" s="330"/>
      <c r="MCL2" s="330"/>
      <c r="MCM2" s="330"/>
      <c r="MCN2" s="330"/>
      <c r="MCO2" s="329"/>
      <c r="MCP2" s="330"/>
      <c r="MCQ2" s="330"/>
      <c r="MCR2" s="330"/>
      <c r="MCS2" s="330"/>
      <c r="MCT2" s="330"/>
      <c r="MCU2" s="330"/>
      <c r="MCV2" s="330"/>
      <c r="MCW2" s="330"/>
      <c r="MCX2" s="330"/>
      <c r="MCY2" s="330"/>
      <c r="MCZ2" s="330"/>
      <c r="MDA2" s="330"/>
      <c r="MDB2" s="330"/>
      <c r="MDC2" s="330"/>
      <c r="MDD2" s="330"/>
      <c r="MDE2" s="329"/>
      <c r="MDF2" s="330"/>
      <c r="MDG2" s="330"/>
      <c r="MDH2" s="330"/>
      <c r="MDI2" s="330"/>
      <c r="MDJ2" s="330"/>
      <c r="MDK2" s="330"/>
      <c r="MDL2" s="330"/>
      <c r="MDM2" s="330"/>
      <c r="MDN2" s="330"/>
      <c r="MDO2" s="330"/>
      <c r="MDP2" s="330"/>
      <c r="MDQ2" s="330"/>
      <c r="MDR2" s="330"/>
      <c r="MDS2" s="330"/>
      <c r="MDT2" s="330"/>
      <c r="MDU2" s="329"/>
      <c r="MDV2" s="330"/>
      <c r="MDW2" s="330"/>
      <c r="MDX2" s="330"/>
      <c r="MDY2" s="330"/>
      <c r="MDZ2" s="330"/>
      <c r="MEA2" s="330"/>
      <c r="MEB2" s="330"/>
      <c r="MEC2" s="330"/>
      <c r="MED2" s="330"/>
      <c r="MEE2" s="330"/>
      <c r="MEF2" s="330"/>
      <c r="MEG2" s="330"/>
      <c r="MEH2" s="330"/>
      <c r="MEI2" s="330"/>
      <c r="MEJ2" s="330"/>
      <c r="MEK2" s="329"/>
      <c r="MEL2" s="330"/>
      <c r="MEM2" s="330"/>
      <c r="MEN2" s="330"/>
      <c r="MEO2" s="330"/>
      <c r="MEP2" s="330"/>
      <c r="MEQ2" s="330"/>
      <c r="MER2" s="330"/>
      <c r="MES2" s="330"/>
      <c r="MET2" s="330"/>
      <c r="MEU2" s="330"/>
      <c r="MEV2" s="330"/>
      <c r="MEW2" s="330"/>
      <c r="MEX2" s="330"/>
      <c r="MEY2" s="330"/>
      <c r="MEZ2" s="330"/>
      <c r="MFA2" s="329"/>
      <c r="MFB2" s="330"/>
      <c r="MFC2" s="330"/>
      <c r="MFD2" s="330"/>
      <c r="MFE2" s="330"/>
      <c r="MFF2" s="330"/>
      <c r="MFG2" s="330"/>
      <c r="MFH2" s="330"/>
      <c r="MFI2" s="330"/>
      <c r="MFJ2" s="330"/>
      <c r="MFK2" s="330"/>
      <c r="MFL2" s="330"/>
      <c r="MFM2" s="330"/>
      <c r="MFN2" s="330"/>
      <c r="MFO2" s="330"/>
      <c r="MFP2" s="330"/>
      <c r="MFQ2" s="329"/>
      <c r="MFR2" s="330"/>
      <c r="MFS2" s="330"/>
      <c r="MFT2" s="330"/>
      <c r="MFU2" s="330"/>
      <c r="MFV2" s="330"/>
      <c r="MFW2" s="330"/>
      <c r="MFX2" s="330"/>
      <c r="MFY2" s="330"/>
      <c r="MFZ2" s="330"/>
      <c r="MGA2" s="330"/>
      <c r="MGB2" s="330"/>
      <c r="MGC2" s="330"/>
      <c r="MGD2" s="330"/>
      <c r="MGE2" s="330"/>
      <c r="MGF2" s="330"/>
      <c r="MGG2" s="329"/>
      <c r="MGH2" s="330"/>
      <c r="MGI2" s="330"/>
      <c r="MGJ2" s="330"/>
      <c r="MGK2" s="330"/>
      <c r="MGL2" s="330"/>
      <c r="MGM2" s="330"/>
      <c r="MGN2" s="330"/>
      <c r="MGO2" s="330"/>
      <c r="MGP2" s="330"/>
      <c r="MGQ2" s="330"/>
      <c r="MGR2" s="330"/>
      <c r="MGS2" s="330"/>
      <c r="MGT2" s="330"/>
      <c r="MGU2" s="330"/>
      <c r="MGV2" s="330"/>
      <c r="MGW2" s="329"/>
      <c r="MGX2" s="330"/>
      <c r="MGY2" s="330"/>
      <c r="MGZ2" s="330"/>
      <c r="MHA2" s="330"/>
      <c r="MHB2" s="330"/>
      <c r="MHC2" s="330"/>
      <c r="MHD2" s="330"/>
      <c r="MHE2" s="330"/>
      <c r="MHF2" s="330"/>
      <c r="MHG2" s="330"/>
      <c r="MHH2" s="330"/>
      <c r="MHI2" s="330"/>
      <c r="MHJ2" s="330"/>
      <c r="MHK2" s="330"/>
      <c r="MHL2" s="330"/>
      <c r="MHM2" s="329"/>
      <c r="MHN2" s="330"/>
      <c r="MHO2" s="330"/>
      <c r="MHP2" s="330"/>
      <c r="MHQ2" s="330"/>
      <c r="MHR2" s="330"/>
      <c r="MHS2" s="330"/>
      <c r="MHT2" s="330"/>
      <c r="MHU2" s="330"/>
      <c r="MHV2" s="330"/>
      <c r="MHW2" s="330"/>
      <c r="MHX2" s="330"/>
      <c r="MHY2" s="330"/>
      <c r="MHZ2" s="330"/>
      <c r="MIA2" s="330"/>
      <c r="MIB2" s="330"/>
      <c r="MIC2" s="329"/>
      <c r="MID2" s="330"/>
      <c r="MIE2" s="330"/>
      <c r="MIF2" s="330"/>
      <c r="MIG2" s="330"/>
      <c r="MIH2" s="330"/>
      <c r="MII2" s="330"/>
      <c r="MIJ2" s="330"/>
      <c r="MIK2" s="330"/>
      <c r="MIL2" s="330"/>
      <c r="MIM2" s="330"/>
      <c r="MIN2" s="330"/>
      <c r="MIO2" s="330"/>
      <c r="MIP2" s="330"/>
      <c r="MIQ2" s="330"/>
      <c r="MIR2" s="330"/>
      <c r="MIS2" s="329"/>
      <c r="MIT2" s="330"/>
      <c r="MIU2" s="330"/>
      <c r="MIV2" s="330"/>
      <c r="MIW2" s="330"/>
      <c r="MIX2" s="330"/>
      <c r="MIY2" s="330"/>
      <c r="MIZ2" s="330"/>
      <c r="MJA2" s="330"/>
      <c r="MJB2" s="330"/>
      <c r="MJC2" s="330"/>
      <c r="MJD2" s="330"/>
      <c r="MJE2" s="330"/>
      <c r="MJF2" s="330"/>
      <c r="MJG2" s="330"/>
      <c r="MJH2" s="330"/>
      <c r="MJI2" s="329"/>
      <c r="MJJ2" s="330"/>
      <c r="MJK2" s="330"/>
      <c r="MJL2" s="330"/>
      <c r="MJM2" s="330"/>
      <c r="MJN2" s="330"/>
      <c r="MJO2" s="330"/>
      <c r="MJP2" s="330"/>
      <c r="MJQ2" s="330"/>
      <c r="MJR2" s="330"/>
      <c r="MJS2" s="330"/>
      <c r="MJT2" s="330"/>
      <c r="MJU2" s="330"/>
      <c r="MJV2" s="330"/>
      <c r="MJW2" s="330"/>
      <c r="MJX2" s="330"/>
      <c r="MJY2" s="329"/>
      <c r="MJZ2" s="330"/>
      <c r="MKA2" s="330"/>
      <c r="MKB2" s="330"/>
      <c r="MKC2" s="330"/>
      <c r="MKD2" s="330"/>
      <c r="MKE2" s="330"/>
      <c r="MKF2" s="330"/>
      <c r="MKG2" s="330"/>
      <c r="MKH2" s="330"/>
      <c r="MKI2" s="330"/>
      <c r="MKJ2" s="330"/>
      <c r="MKK2" s="330"/>
      <c r="MKL2" s="330"/>
      <c r="MKM2" s="330"/>
      <c r="MKN2" s="330"/>
      <c r="MKO2" s="329"/>
      <c r="MKP2" s="330"/>
      <c r="MKQ2" s="330"/>
      <c r="MKR2" s="330"/>
      <c r="MKS2" s="330"/>
      <c r="MKT2" s="330"/>
      <c r="MKU2" s="330"/>
      <c r="MKV2" s="330"/>
      <c r="MKW2" s="330"/>
      <c r="MKX2" s="330"/>
      <c r="MKY2" s="330"/>
      <c r="MKZ2" s="330"/>
      <c r="MLA2" s="330"/>
      <c r="MLB2" s="330"/>
      <c r="MLC2" s="330"/>
      <c r="MLD2" s="330"/>
      <c r="MLE2" s="329"/>
      <c r="MLF2" s="330"/>
      <c r="MLG2" s="330"/>
      <c r="MLH2" s="330"/>
      <c r="MLI2" s="330"/>
      <c r="MLJ2" s="330"/>
      <c r="MLK2" s="330"/>
      <c r="MLL2" s="330"/>
      <c r="MLM2" s="330"/>
      <c r="MLN2" s="330"/>
      <c r="MLO2" s="330"/>
      <c r="MLP2" s="330"/>
      <c r="MLQ2" s="330"/>
      <c r="MLR2" s="330"/>
      <c r="MLS2" s="330"/>
      <c r="MLT2" s="330"/>
      <c r="MLU2" s="329"/>
      <c r="MLV2" s="330"/>
      <c r="MLW2" s="330"/>
      <c r="MLX2" s="330"/>
      <c r="MLY2" s="330"/>
      <c r="MLZ2" s="330"/>
      <c r="MMA2" s="330"/>
      <c r="MMB2" s="330"/>
      <c r="MMC2" s="330"/>
      <c r="MMD2" s="330"/>
      <c r="MME2" s="330"/>
      <c r="MMF2" s="330"/>
      <c r="MMG2" s="330"/>
      <c r="MMH2" s="330"/>
      <c r="MMI2" s="330"/>
      <c r="MMJ2" s="330"/>
      <c r="MMK2" s="329"/>
      <c r="MML2" s="330"/>
      <c r="MMM2" s="330"/>
      <c r="MMN2" s="330"/>
      <c r="MMO2" s="330"/>
      <c r="MMP2" s="330"/>
      <c r="MMQ2" s="330"/>
      <c r="MMR2" s="330"/>
      <c r="MMS2" s="330"/>
      <c r="MMT2" s="330"/>
      <c r="MMU2" s="330"/>
      <c r="MMV2" s="330"/>
      <c r="MMW2" s="330"/>
      <c r="MMX2" s="330"/>
      <c r="MMY2" s="330"/>
      <c r="MMZ2" s="330"/>
      <c r="MNA2" s="329"/>
      <c r="MNB2" s="330"/>
      <c r="MNC2" s="330"/>
      <c r="MND2" s="330"/>
      <c r="MNE2" s="330"/>
      <c r="MNF2" s="330"/>
      <c r="MNG2" s="330"/>
      <c r="MNH2" s="330"/>
      <c r="MNI2" s="330"/>
      <c r="MNJ2" s="330"/>
      <c r="MNK2" s="330"/>
      <c r="MNL2" s="330"/>
      <c r="MNM2" s="330"/>
      <c r="MNN2" s="330"/>
      <c r="MNO2" s="330"/>
      <c r="MNP2" s="330"/>
      <c r="MNQ2" s="329"/>
      <c r="MNR2" s="330"/>
      <c r="MNS2" s="330"/>
      <c r="MNT2" s="330"/>
      <c r="MNU2" s="330"/>
      <c r="MNV2" s="330"/>
      <c r="MNW2" s="330"/>
      <c r="MNX2" s="330"/>
      <c r="MNY2" s="330"/>
      <c r="MNZ2" s="330"/>
      <c r="MOA2" s="330"/>
      <c r="MOB2" s="330"/>
      <c r="MOC2" s="330"/>
      <c r="MOD2" s="330"/>
      <c r="MOE2" s="330"/>
      <c r="MOF2" s="330"/>
      <c r="MOG2" s="329"/>
      <c r="MOH2" s="330"/>
      <c r="MOI2" s="330"/>
      <c r="MOJ2" s="330"/>
      <c r="MOK2" s="330"/>
      <c r="MOL2" s="330"/>
      <c r="MOM2" s="330"/>
      <c r="MON2" s="330"/>
      <c r="MOO2" s="330"/>
      <c r="MOP2" s="330"/>
      <c r="MOQ2" s="330"/>
      <c r="MOR2" s="330"/>
      <c r="MOS2" s="330"/>
      <c r="MOT2" s="330"/>
      <c r="MOU2" s="330"/>
      <c r="MOV2" s="330"/>
      <c r="MOW2" s="329"/>
      <c r="MOX2" s="330"/>
      <c r="MOY2" s="330"/>
      <c r="MOZ2" s="330"/>
      <c r="MPA2" s="330"/>
      <c r="MPB2" s="330"/>
      <c r="MPC2" s="330"/>
      <c r="MPD2" s="330"/>
      <c r="MPE2" s="330"/>
      <c r="MPF2" s="330"/>
      <c r="MPG2" s="330"/>
      <c r="MPH2" s="330"/>
      <c r="MPI2" s="330"/>
      <c r="MPJ2" s="330"/>
      <c r="MPK2" s="330"/>
      <c r="MPL2" s="330"/>
      <c r="MPM2" s="329"/>
      <c r="MPN2" s="330"/>
      <c r="MPO2" s="330"/>
      <c r="MPP2" s="330"/>
      <c r="MPQ2" s="330"/>
      <c r="MPR2" s="330"/>
      <c r="MPS2" s="330"/>
      <c r="MPT2" s="330"/>
      <c r="MPU2" s="330"/>
      <c r="MPV2" s="330"/>
      <c r="MPW2" s="330"/>
      <c r="MPX2" s="330"/>
      <c r="MPY2" s="330"/>
      <c r="MPZ2" s="330"/>
      <c r="MQA2" s="330"/>
      <c r="MQB2" s="330"/>
      <c r="MQC2" s="329"/>
      <c r="MQD2" s="330"/>
      <c r="MQE2" s="330"/>
      <c r="MQF2" s="330"/>
      <c r="MQG2" s="330"/>
      <c r="MQH2" s="330"/>
      <c r="MQI2" s="330"/>
      <c r="MQJ2" s="330"/>
      <c r="MQK2" s="330"/>
      <c r="MQL2" s="330"/>
      <c r="MQM2" s="330"/>
      <c r="MQN2" s="330"/>
      <c r="MQO2" s="330"/>
      <c r="MQP2" s="330"/>
      <c r="MQQ2" s="330"/>
      <c r="MQR2" s="330"/>
      <c r="MQS2" s="329"/>
      <c r="MQT2" s="330"/>
      <c r="MQU2" s="330"/>
      <c r="MQV2" s="330"/>
      <c r="MQW2" s="330"/>
      <c r="MQX2" s="330"/>
      <c r="MQY2" s="330"/>
      <c r="MQZ2" s="330"/>
      <c r="MRA2" s="330"/>
      <c r="MRB2" s="330"/>
      <c r="MRC2" s="330"/>
      <c r="MRD2" s="330"/>
      <c r="MRE2" s="330"/>
      <c r="MRF2" s="330"/>
      <c r="MRG2" s="330"/>
      <c r="MRH2" s="330"/>
      <c r="MRI2" s="329"/>
      <c r="MRJ2" s="330"/>
      <c r="MRK2" s="330"/>
      <c r="MRL2" s="330"/>
      <c r="MRM2" s="330"/>
      <c r="MRN2" s="330"/>
      <c r="MRO2" s="330"/>
      <c r="MRP2" s="330"/>
      <c r="MRQ2" s="330"/>
      <c r="MRR2" s="330"/>
      <c r="MRS2" s="330"/>
      <c r="MRT2" s="330"/>
      <c r="MRU2" s="330"/>
      <c r="MRV2" s="330"/>
      <c r="MRW2" s="330"/>
      <c r="MRX2" s="330"/>
      <c r="MRY2" s="329"/>
      <c r="MRZ2" s="330"/>
      <c r="MSA2" s="330"/>
      <c r="MSB2" s="330"/>
      <c r="MSC2" s="330"/>
      <c r="MSD2" s="330"/>
      <c r="MSE2" s="330"/>
      <c r="MSF2" s="330"/>
      <c r="MSG2" s="330"/>
      <c r="MSH2" s="330"/>
      <c r="MSI2" s="330"/>
      <c r="MSJ2" s="330"/>
      <c r="MSK2" s="330"/>
      <c r="MSL2" s="330"/>
      <c r="MSM2" s="330"/>
      <c r="MSN2" s="330"/>
      <c r="MSO2" s="329"/>
      <c r="MSP2" s="330"/>
      <c r="MSQ2" s="330"/>
      <c r="MSR2" s="330"/>
      <c r="MSS2" s="330"/>
      <c r="MST2" s="330"/>
      <c r="MSU2" s="330"/>
      <c r="MSV2" s="330"/>
      <c r="MSW2" s="330"/>
      <c r="MSX2" s="330"/>
      <c r="MSY2" s="330"/>
      <c r="MSZ2" s="330"/>
      <c r="MTA2" s="330"/>
      <c r="MTB2" s="330"/>
      <c r="MTC2" s="330"/>
      <c r="MTD2" s="330"/>
      <c r="MTE2" s="329"/>
      <c r="MTF2" s="330"/>
      <c r="MTG2" s="330"/>
      <c r="MTH2" s="330"/>
      <c r="MTI2" s="330"/>
      <c r="MTJ2" s="330"/>
      <c r="MTK2" s="330"/>
      <c r="MTL2" s="330"/>
      <c r="MTM2" s="330"/>
      <c r="MTN2" s="330"/>
      <c r="MTO2" s="330"/>
      <c r="MTP2" s="330"/>
      <c r="MTQ2" s="330"/>
      <c r="MTR2" s="330"/>
      <c r="MTS2" s="330"/>
      <c r="MTT2" s="330"/>
      <c r="MTU2" s="329"/>
      <c r="MTV2" s="330"/>
      <c r="MTW2" s="330"/>
      <c r="MTX2" s="330"/>
      <c r="MTY2" s="330"/>
      <c r="MTZ2" s="330"/>
      <c r="MUA2" s="330"/>
      <c r="MUB2" s="330"/>
      <c r="MUC2" s="330"/>
      <c r="MUD2" s="330"/>
      <c r="MUE2" s="330"/>
      <c r="MUF2" s="330"/>
      <c r="MUG2" s="330"/>
      <c r="MUH2" s="330"/>
      <c r="MUI2" s="330"/>
      <c r="MUJ2" s="330"/>
      <c r="MUK2" s="329"/>
      <c r="MUL2" s="330"/>
      <c r="MUM2" s="330"/>
      <c r="MUN2" s="330"/>
      <c r="MUO2" s="330"/>
      <c r="MUP2" s="330"/>
      <c r="MUQ2" s="330"/>
      <c r="MUR2" s="330"/>
      <c r="MUS2" s="330"/>
      <c r="MUT2" s="330"/>
      <c r="MUU2" s="330"/>
      <c r="MUV2" s="330"/>
      <c r="MUW2" s="330"/>
      <c r="MUX2" s="330"/>
      <c r="MUY2" s="330"/>
      <c r="MUZ2" s="330"/>
      <c r="MVA2" s="329"/>
      <c r="MVB2" s="330"/>
      <c r="MVC2" s="330"/>
      <c r="MVD2" s="330"/>
      <c r="MVE2" s="330"/>
      <c r="MVF2" s="330"/>
      <c r="MVG2" s="330"/>
      <c r="MVH2" s="330"/>
      <c r="MVI2" s="330"/>
      <c r="MVJ2" s="330"/>
      <c r="MVK2" s="330"/>
      <c r="MVL2" s="330"/>
      <c r="MVM2" s="330"/>
      <c r="MVN2" s="330"/>
      <c r="MVO2" s="330"/>
      <c r="MVP2" s="330"/>
      <c r="MVQ2" s="329"/>
      <c r="MVR2" s="330"/>
      <c r="MVS2" s="330"/>
      <c r="MVT2" s="330"/>
      <c r="MVU2" s="330"/>
      <c r="MVV2" s="330"/>
      <c r="MVW2" s="330"/>
      <c r="MVX2" s="330"/>
      <c r="MVY2" s="330"/>
      <c r="MVZ2" s="330"/>
      <c r="MWA2" s="330"/>
      <c r="MWB2" s="330"/>
      <c r="MWC2" s="330"/>
      <c r="MWD2" s="330"/>
      <c r="MWE2" s="330"/>
      <c r="MWF2" s="330"/>
      <c r="MWG2" s="329"/>
      <c r="MWH2" s="330"/>
      <c r="MWI2" s="330"/>
      <c r="MWJ2" s="330"/>
      <c r="MWK2" s="330"/>
      <c r="MWL2" s="330"/>
      <c r="MWM2" s="330"/>
      <c r="MWN2" s="330"/>
      <c r="MWO2" s="330"/>
      <c r="MWP2" s="330"/>
      <c r="MWQ2" s="330"/>
      <c r="MWR2" s="330"/>
      <c r="MWS2" s="330"/>
      <c r="MWT2" s="330"/>
      <c r="MWU2" s="330"/>
      <c r="MWV2" s="330"/>
      <c r="MWW2" s="329"/>
      <c r="MWX2" s="330"/>
      <c r="MWY2" s="330"/>
      <c r="MWZ2" s="330"/>
      <c r="MXA2" s="330"/>
      <c r="MXB2" s="330"/>
      <c r="MXC2" s="330"/>
      <c r="MXD2" s="330"/>
      <c r="MXE2" s="330"/>
      <c r="MXF2" s="330"/>
      <c r="MXG2" s="330"/>
      <c r="MXH2" s="330"/>
      <c r="MXI2" s="330"/>
      <c r="MXJ2" s="330"/>
      <c r="MXK2" s="330"/>
      <c r="MXL2" s="330"/>
      <c r="MXM2" s="329"/>
      <c r="MXN2" s="330"/>
      <c r="MXO2" s="330"/>
      <c r="MXP2" s="330"/>
      <c r="MXQ2" s="330"/>
      <c r="MXR2" s="330"/>
      <c r="MXS2" s="330"/>
      <c r="MXT2" s="330"/>
      <c r="MXU2" s="330"/>
      <c r="MXV2" s="330"/>
      <c r="MXW2" s="330"/>
      <c r="MXX2" s="330"/>
      <c r="MXY2" s="330"/>
      <c r="MXZ2" s="330"/>
      <c r="MYA2" s="330"/>
      <c r="MYB2" s="330"/>
      <c r="MYC2" s="329"/>
      <c r="MYD2" s="330"/>
      <c r="MYE2" s="330"/>
      <c r="MYF2" s="330"/>
      <c r="MYG2" s="330"/>
      <c r="MYH2" s="330"/>
      <c r="MYI2" s="330"/>
      <c r="MYJ2" s="330"/>
      <c r="MYK2" s="330"/>
      <c r="MYL2" s="330"/>
      <c r="MYM2" s="330"/>
      <c r="MYN2" s="330"/>
      <c r="MYO2" s="330"/>
      <c r="MYP2" s="330"/>
      <c r="MYQ2" s="330"/>
      <c r="MYR2" s="330"/>
      <c r="MYS2" s="329"/>
      <c r="MYT2" s="330"/>
      <c r="MYU2" s="330"/>
      <c r="MYV2" s="330"/>
      <c r="MYW2" s="330"/>
      <c r="MYX2" s="330"/>
      <c r="MYY2" s="330"/>
      <c r="MYZ2" s="330"/>
      <c r="MZA2" s="330"/>
      <c r="MZB2" s="330"/>
      <c r="MZC2" s="330"/>
      <c r="MZD2" s="330"/>
      <c r="MZE2" s="330"/>
      <c r="MZF2" s="330"/>
      <c r="MZG2" s="330"/>
      <c r="MZH2" s="330"/>
      <c r="MZI2" s="329"/>
      <c r="MZJ2" s="330"/>
      <c r="MZK2" s="330"/>
      <c r="MZL2" s="330"/>
      <c r="MZM2" s="330"/>
      <c r="MZN2" s="330"/>
      <c r="MZO2" s="330"/>
      <c r="MZP2" s="330"/>
      <c r="MZQ2" s="330"/>
      <c r="MZR2" s="330"/>
      <c r="MZS2" s="330"/>
      <c r="MZT2" s="330"/>
      <c r="MZU2" s="330"/>
      <c r="MZV2" s="330"/>
      <c r="MZW2" s="330"/>
      <c r="MZX2" s="330"/>
      <c r="MZY2" s="329"/>
      <c r="MZZ2" s="330"/>
      <c r="NAA2" s="330"/>
      <c r="NAB2" s="330"/>
      <c r="NAC2" s="330"/>
      <c r="NAD2" s="330"/>
      <c r="NAE2" s="330"/>
      <c r="NAF2" s="330"/>
      <c r="NAG2" s="330"/>
      <c r="NAH2" s="330"/>
      <c r="NAI2" s="330"/>
      <c r="NAJ2" s="330"/>
      <c r="NAK2" s="330"/>
      <c r="NAL2" s="330"/>
      <c r="NAM2" s="330"/>
      <c r="NAN2" s="330"/>
      <c r="NAO2" s="329"/>
      <c r="NAP2" s="330"/>
      <c r="NAQ2" s="330"/>
      <c r="NAR2" s="330"/>
      <c r="NAS2" s="330"/>
      <c r="NAT2" s="330"/>
      <c r="NAU2" s="330"/>
      <c r="NAV2" s="330"/>
      <c r="NAW2" s="330"/>
      <c r="NAX2" s="330"/>
      <c r="NAY2" s="330"/>
      <c r="NAZ2" s="330"/>
      <c r="NBA2" s="330"/>
      <c r="NBB2" s="330"/>
      <c r="NBC2" s="330"/>
      <c r="NBD2" s="330"/>
      <c r="NBE2" s="329"/>
      <c r="NBF2" s="330"/>
      <c r="NBG2" s="330"/>
      <c r="NBH2" s="330"/>
      <c r="NBI2" s="330"/>
      <c r="NBJ2" s="330"/>
      <c r="NBK2" s="330"/>
      <c r="NBL2" s="330"/>
      <c r="NBM2" s="330"/>
      <c r="NBN2" s="330"/>
      <c r="NBO2" s="330"/>
      <c r="NBP2" s="330"/>
      <c r="NBQ2" s="330"/>
      <c r="NBR2" s="330"/>
      <c r="NBS2" s="330"/>
      <c r="NBT2" s="330"/>
      <c r="NBU2" s="329"/>
      <c r="NBV2" s="330"/>
      <c r="NBW2" s="330"/>
      <c r="NBX2" s="330"/>
      <c r="NBY2" s="330"/>
      <c r="NBZ2" s="330"/>
      <c r="NCA2" s="330"/>
      <c r="NCB2" s="330"/>
      <c r="NCC2" s="330"/>
      <c r="NCD2" s="330"/>
      <c r="NCE2" s="330"/>
      <c r="NCF2" s="330"/>
      <c r="NCG2" s="330"/>
      <c r="NCH2" s="330"/>
      <c r="NCI2" s="330"/>
      <c r="NCJ2" s="330"/>
      <c r="NCK2" s="329"/>
      <c r="NCL2" s="330"/>
      <c r="NCM2" s="330"/>
      <c r="NCN2" s="330"/>
      <c r="NCO2" s="330"/>
      <c r="NCP2" s="330"/>
      <c r="NCQ2" s="330"/>
      <c r="NCR2" s="330"/>
      <c r="NCS2" s="330"/>
      <c r="NCT2" s="330"/>
      <c r="NCU2" s="330"/>
      <c r="NCV2" s="330"/>
      <c r="NCW2" s="330"/>
      <c r="NCX2" s="330"/>
      <c r="NCY2" s="330"/>
      <c r="NCZ2" s="330"/>
      <c r="NDA2" s="329"/>
      <c r="NDB2" s="330"/>
      <c r="NDC2" s="330"/>
      <c r="NDD2" s="330"/>
      <c r="NDE2" s="330"/>
      <c r="NDF2" s="330"/>
      <c r="NDG2" s="330"/>
      <c r="NDH2" s="330"/>
      <c r="NDI2" s="330"/>
      <c r="NDJ2" s="330"/>
      <c r="NDK2" s="330"/>
      <c r="NDL2" s="330"/>
      <c r="NDM2" s="330"/>
      <c r="NDN2" s="330"/>
      <c r="NDO2" s="330"/>
      <c r="NDP2" s="330"/>
      <c r="NDQ2" s="329"/>
      <c r="NDR2" s="330"/>
      <c r="NDS2" s="330"/>
      <c r="NDT2" s="330"/>
      <c r="NDU2" s="330"/>
      <c r="NDV2" s="330"/>
      <c r="NDW2" s="330"/>
      <c r="NDX2" s="330"/>
      <c r="NDY2" s="330"/>
      <c r="NDZ2" s="330"/>
      <c r="NEA2" s="330"/>
      <c r="NEB2" s="330"/>
      <c r="NEC2" s="330"/>
      <c r="NED2" s="330"/>
      <c r="NEE2" s="330"/>
      <c r="NEF2" s="330"/>
      <c r="NEG2" s="329"/>
      <c r="NEH2" s="330"/>
      <c r="NEI2" s="330"/>
      <c r="NEJ2" s="330"/>
      <c r="NEK2" s="330"/>
      <c r="NEL2" s="330"/>
      <c r="NEM2" s="330"/>
      <c r="NEN2" s="330"/>
      <c r="NEO2" s="330"/>
      <c r="NEP2" s="330"/>
      <c r="NEQ2" s="330"/>
      <c r="NER2" s="330"/>
      <c r="NES2" s="330"/>
      <c r="NET2" s="330"/>
      <c r="NEU2" s="330"/>
      <c r="NEV2" s="330"/>
      <c r="NEW2" s="329"/>
      <c r="NEX2" s="330"/>
      <c r="NEY2" s="330"/>
      <c r="NEZ2" s="330"/>
      <c r="NFA2" s="330"/>
      <c r="NFB2" s="330"/>
      <c r="NFC2" s="330"/>
      <c r="NFD2" s="330"/>
      <c r="NFE2" s="330"/>
      <c r="NFF2" s="330"/>
      <c r="NFG2" s="330"/>
      <c r="NFH2" s="330"/>
      <c r="NFI2" s="330"/>
      <c r="NFJ2" s="330"/>
      <c r="NFK2" s="330"/>
      <c r="NFL2" s="330"/>
      <c r="NFM2" s="329"/>
      <c r="NFN2" s="330"/>
      <c r="NFO2" s="330"/>
      <c r="NFP2" s="330"/>
      <c r="NFQ2" s="330"/>
      <c r="NFR2" s="330"/>
      <c r="NFS2" s="330"/>
      <c r="NFT2" s="330"/>
      <c r="NFU2" s="330"/>
      <c r="NFV2" s="330"/>
      <c r="NFW2" s="330"/>
      <c r="NFX2" s="330"/>
      <c r="NFY2" s="330"/>
      <c r="NFZ2" s="330"/>
      <c r="NGA2" s="330"/>
      <c r="NGB2" s="330"/>
      <c r="NGC2" s="329"/>
      <c r="NGD2" s="330"/>
      <c r="NGE2" s="330"/>
      <c r="NGF2" s="330"/>
      <c r="NGG2" s="330"/>
      <c r="NGH2" s="330"/>
      <c r="NGI2" s="330"/>
      <c r="NGJ2" s="330"/>
      <c r="NGK2" s="330"/>
      <c r="NGL2" s="330"/>
      <c r="NGM2" s="330"/>
      <c r="NGN2" s="330"/>
      <c r="NGO2" s="330"/>
      <c r="NGP2" s="330"/>
      <c r="NGQ2" s="330"/>
      <c r="NGR2" s="330"/>
      <c r="NGS2" s="329"/>
      <c r="NGT2" s="330"/>
      <c r="NGU2" s="330"/>
      <c r="NGV2" s="330"/>
      <c r="NGW2" s="330"/>
      <c r="NGX2" s="330"/>
      <c r="NGY2" s="330"/>
      <c r="NGZ2" s="330"/>
      <c r="NHA2" s="330"/>
      <c r="NHB2" s="330"/>
      <c r="NHC2" s="330"/>
      <c r="NHD2" s="330"/>
      <c r="NHE2" s="330"/>
      <c r="NHF2" s="330"/>
      <c r="NHG2" s="330"/>
      <c r="NHH2" s="330"/>
      <c r="NHI2" s="329"/>
      <c r="NHJ2" s="330"/>
      <c r="NHK2" s="330"/>
      <c r="NHL2" s="330"/>
      <c r="NHM2" s="330"/>
      <c r="NHN2" s="330"/>
      <c r="NHO2" s="330"/>
      <c r="NHP2" s="330"/>
      <c r="NHQ2" s="330"/>
      <c r="NHR2" s="330"/>
      <c r="NHS2" s="330"/>
      <c r="NHT2" s="330"/>
      <c r="NHU2" s="330"/>
      <c r="NHV2" s="330"/>
      <c r="NHW2" s="330"/>
      <c r="NHX2" s="330"/>
      <c r="NHY2" s="329"/>
      <c r="NHZ2" s="330"/>
      <c r="NIA2" s="330"/>
      <c r="NIB2" s="330"/>
      <c r="NIC2" s="330"/>
      <c r="NID2" s="330"/>
      <c r="NIE2" s="330"/>
      <c r="NIF2" s="330"/>
      <c r="NIG2" s="330"/>
      <c r="NIH2" s="330"/>
      <c r="NII2" s="330"/>
      <c r="NIJ2" s="330"/>
      <c r="NIK2" s="330"/>
      <c r="NIL2" s="330"/>
      <c r="NIM2" s="330"/>
      <c r="NIN2" s="330"/>
      <c r="NIO2" s="329"/>
      <c r="NIP2" s="330"/>
      <c r="NIQ2" s="330"/>
      <c r="NIR2" s="330"/>
      <c r="NIS2" s="330"/>
      <c r="NIT2" s="330"/>
      <c r="NIU2" s="330"/>
      <c r="NIV2" s="330"/>
      <c r="NIW2" s="330"/>
      <c r="NIX2" s="330"/>
      <c r="NIY2" s="330"/>
      <c r="NIZ2" s="330"/>
      <c r="NJA2" s="330"/>
      <c r="NJB2" s="330"/>
      <c r="NJC2" s="330"/>
      <c r="NJD2" s="330"/>
      <c r="NJE2" s="329"/>
      <c r="NJF2" s="330"/>
      <c r="NJG2" s="330"/>
      <c r="NJH2" s="330"/>
      <c r="NJI2" s="330"/>
      <c r="NJJ2" s="330"/>
      <c r="NJK2" s="330"/>
      <c r="NJL2" s="330"/>
      <c r="NJM2" s="330"/>
      <c r="NJN2" s="330"/>
      <c r="NJO2" s="330"/>
      <c r="NJP2" s="330"/>
      <c r="NJQ2" s="330"/>
      <c r="NJR2" s="330"/>
      <c r="NJS2" s="330"/>
      <c r="NJT2" s="330"/>
      <c r="NJU2" s="329"/>
      <c r="NJV2" s="330"/>
      <c r="NJW2" s="330"/>
      <c r="NJX2" s="330"/>
      <c r="NJY2" s="330"/>
      <c r="NJZ2" s="330"/>
      <c r="NKA2" s="330"/>
      <c r="NKB2" s="330"/>
      <c r="NKC2" s="330"/>
      <c r="NKD2" s="330"/>
      <c r="NKE2" s="330"/>
      <c r="NKF2" s="330"/>
      <c r="NKG2" s="330"/>
      <c r="NKH2" s="330"/>
      <c r="NKI2" s="330"/>
      <c r="NKJ2" s="330"/>
      <c r="NKK2" s="329"/>
      <c r="NKL2" s="330"/>
      <c r="NKM2" s="330"/>
      <c r="NKN2" s="330"/>
      <c r="NKO2" s="330"/>
      <c r="NKP2" s="330"/>
      <c r="NKQ2" s="330"/>
      <c r="NKR2" s="330"/>
      <c r="NKS2" s="330"/>
      <c r="NKT2" s="330"/>
      <c r="NKU2" s="330"/>
      <c r="NKV2" s="330"/>
      <c r="NKW2" s="330"/>
      <c r="NKX2" s="330"/>
      <c r="NKY2" s="330"/>
      <c r="NKZ2" s="330"/>
      <c r="NLA2" s="329"/>
      <c r="NLB2" s="330"/>
      <c r="NLC2" s="330"/>
      <c r="NLD2" s="330"/>
      <c r="NLE2" s="330"/>
      <c r="NLF2" s="330"/>
      <c r="NLG2" s="330"/>
      <c r="NLH2" s="330"/>
      <c r="NLI2" s="330"/>
      <c r="NLJ2" s="330"/>
      <c r="NLK2" s="330"/>
      <c r="NLL2" s="330"/>
      <c r="NLM2" s="330"/>
      <c r="NLN2" s="330"/>
      <c r="NLO2" s="330"/>
      <c r="NLP2" s="330"/>
      <c r="NLQ2" s="329"/>
      <c r="NLR2" s="330"/>
      <c r="NLS2" s="330"/>
      <c r="NLT2" s="330"/>
      <c r="NLU2" s="330"/>
      <c r="NLV2" s="330"/>
      <c r="NLW2" s="330"/>
      <c r="NLX2" s="330"/>
      <c r="NLY2" s="330"/>
      <c r="NLZ2" s="330"/>
      <c r="NMA2" s="330"/>
      <c r="NMB2" s="330"/>
      <c r="NMC2" s="330"/>
      <c r="NMD2" s="330"/>
      <c r="NME2" s="330"/>
      <c r="NMF2" s="330"/>
      <c r="NMG2" s="329"/>
      <c r="NMH2" s="330"/>
      <c r="NMI2" s="330"/>
      <c r="NMJ2" s="330"/>
      <c r="NMK2" s="330"/>
      <c r="NML2" s="330"/>
      <c r="NMM2" s="330"/>
      <c r="NMN2" s="330"/>
      <c r="NMO2" s="330"/>
      <c r="NMP2" s="330"/>
      <c r="NMQ2" s="330"/>
      <c r="NMR2" s="330"/>
      <c r="NMS2" s="330"/>
      <c r="NMT2" s="330"/>
      <c r="NMU2" s="330"/>
      <c r="NMV2" s="330"/>
      <c r="NMW2" s="329"/>
      <c r="NMX2" s="330"/>
      <c r="NMY2" s="330"/>
      <c r="NMZ2" s="330"/>
      <c r="NNA2" s="330"/>
      <c r="NNB2" s="330"/>
      <c r="NNC2" s="330"/>
      <c r="NND2" s="330"/>
      <c r="NNE2" s="330"/>
      <c r="NNF2" s="330"/>
      <c r="NNG2" s="330"/>
      <c r="NNH2" s="330"/>
      <c r="NNI2" s="330"/>
      <c r="NNJ2" s="330"/>
      <c r="NNK2" s="330"/>
      <c r="NNL2" s="330"/>
      <c r="NNM2" s="329"/>
      <c r="NNN2" s="330"/>
      <c r="NNO2" s="330"/>
      <c r="NNP2" s="330"/>
      <c r="NNQ2" s="330"/>
      <c r="NNR2" s="330"/>
      <c r="NNS2" s="330"/>
      <c r="NNT2" s="330"/>
      <c r="NNU2" s="330"/>
      <c r="NNV2" s="330"/>
      <c r="NNW2" s="330"/>
      <c r="NNX2" s="330"/>
      <c r="NNY2" s="330"/>
      <c r="NNZ2" s="330"/>
      <c r="NOA2" s="330"/>
      <c r="NOB2" s="330"/>
      <c r="NOC2" s="329"/>
      <c r="NOD2" s="330"/>
      <c r="NOE2" s="330"/>
      <c r="NOF2" s="330"/>
      <c r="NOG2" s="330"/>
      <c r="NOH2" s="330"/>
      <c r="NOI2" s="330"/>
      <c r="NOJ2" s="330"/>
      <c r="NOK2" s="330"/>
      <c r="NOL2" s="330"/>
      <c r="NOM2" s="330"/>
      <c r="NON2" s="330"/>
      <c r="NOO2" s="330"/>
      <c r="NOP2" s="330"/>
      <c r="NOQ2" s="330"/>
      <c r="NOR2" s="330"/>
      <c r="NOS2" s="329"/>
      <c r="NOT2" s="330"/>
      <c r="NOU2" s="330"/>
      <c r="NOV2" s="330"/>
      <c r="NOW2" s="330"/>
      <c r="NOX2" s="330"/>
      <c r="NOY2" s="330"/>
      <c r="NOZ2" s="330"/>
      <c r="NPA2" s="330"/>
      <c r="NPB2" s="330"/>
      <c r="NPC2" s="330"/>
      <c r="NPD2" s="330"/>
      <c r="NPE2" s="330"/>
      <c r="NPF2" s="330"/>
      <c r="NPG2" s="330"/>
      <c r="NPH2" s="330"/>
      <c r="NPI2" s="329"/>
      <c r="NPJ2" s="330"/>
      <c r="NPK2" s="330"/>
      <c r="NPL2" s="330"/>
      <c r="NPM2" s="330"/>
      <c r="NPN2" s="330"/>
      <c r="NPO2" s="330"/>
      <c r="NPP2" s="330"/>
      <c r="NPQ2" s="330"/>
      <c r="NPR2" s="330"/>
      <c r="NPS2" s="330"/>
      <c r="NPT2" s="330"/>
      <c r="NPU2" s="330"/>
      <c r="NPV2" s="330"/>
      <c r="NPW2" s="330"/>
      <c r="NPX2" s="330"/>
      <c r="NPY2" s="329"/>
      <c r="NPZ2" s="330"/>
      <c r="NQA2" s="330"/>
      <c r="NQB2" s="330"/>
      <c r="NQC2" s="330"/>
      <c r="NQD2" s="330"/>
      <c r="NQE2" s="330"/>
      <c r="NQF2" s="330"/>
      <c r="NQG2" s="330"/>
      <c r="NQH2" s="330"/>
      <c r="NQI2" s="330"/>
      <c r="NQJ2" s="330"/>
      <c r="NQK2" s="330"/>
      <c r="NQL2" s="330"/>
      <c r="NQM2" s="330"/>
      <c r="NQN2" s="330"/>
      <c r="NQO2" s="329"/>
      <c r="NQP2" s="330"/>
      <c r="NQQ2" s="330"/>
      <c r="NQR2" s="330"/>
      <c r="NQS2" s="330"/>
      <c r="NQT2" s="330"/>
      <c r="NQU2" s="330"/>
      <c r="NQV2" s="330"/>
      <c r="NQW2" s="330"/>
      <c r="NQX2" s="330"/>
      <c r="NQY2" s="330"/>
      <c r="NQZ2" s="330"/>
      <c r="NRA2" s="330"/>
      <c r="NRB2" s="330"/>
      <c r="NRC2" s="330"/>
      <c r="NRD2" s="330"/>
      <c r="NRE2" s="329"/>
      <c r="NRF2" s="330"/>
      <c r="NRG2" s="330"/>
      <c r="NRH2" s="330"/>
      <c r="NRI2" s="330"/>
      <c r="NRJ2" s="330"/>
      <c r="NRK2" s="330"/>
      <c r="NRL2" s="330"/>
      <c r="NRM2" s="330"/>
      <c r="NRN2" s="330"/>
      <c r="NRO2" s="330"/>
      <c r="NRP2" s="330"/>
      <c r="NRQ2" s="330"/>
      <c r="NRR2" s="330"/>
      <c r="NRS2" s="330"/>
      <c r="NRT2" s="330"/>
      <c r="NRU2" s="329"/>
      <c r="NRV2" s="330"/>
      <c r="NRW2" s="330"/>
      <c r="NRX2" s="330"/>
      <c r="NRY2" s="330"/>
      <c r="NRZ2" s="330"/>
      <c r="NSA2" s="330"/>
      <c r="NSB2" s="330"/>
      <c r="NSC2" s="330"/>
      <c r="NSD2" s="330"/>
      <c r="NSE2" s="330"/>
      <c r="NSF2" s="330"/>
      <c r="NSG2" s="330"/>
      <c r="NSH2" s="330"/>
      <c r="NSI2" s="330"/>
      <c r="NSJ2" s="330"/>
      <c r="NSK2" s="329"/>
      <c r="NSL2" s="330"/>
      <c r="NSM2" s="330"/>
      <c r="NSN2" s="330"/>
      <c r="NSO2" s="330"/>
      <c r="NSP2" s="330"/>
      <c r="NSQ2" s="330"/>
      <c r="NSR2" s="330"/>
      <c r="NSS2" s="330"/>
      <c r="NST2" s="330"/>
      <c r="NSU2" s="330"/>
      <c r="NSV2" s="330"/>
      <c r="NSW2" s="330"/>
      <c r="NSX2" s="330"/>
      <c r="NSY2" s="330"/>
      <c r="NSZ2" s="330"/>
      <c r="NTA2" s="329"/>
      <c r="NTB2" s="330"/>
      <c r="NTC2" s="330"/>
      <c r="NTD2" s="330"/>
      <c r="NTE2" s="330"/>
      <c r="NTF2" s="330"/>
      <c r="NTG2" s="330"/>
      <c r="NTH2" s="330"/>
      <c r="NTI2" s="330"/>
      <c r="NTJ2" s="330"/>
      <c r="NTK2" s="330"/>
      <c r="NTL2" s="330"/>
      <c r="NTM2" s="330"/>
      <c r="NTN2" s="330"/>
      <c r="NTO2" s="330"/>
      <c r="NTP2" s="330"/>
      <c r="NTQ2" s="329"/>
      <c r="NTR2" s="330"/>
      <c r="NTS2" s="330"/>
      <c r="NTT2" s="330"/>
      <c r="NTU2" s="330"/>
      <c r="NTV2" s="330"/>
      <c r="NTW2" s="330"/>
      <c r="NTX2" s="330"/>
      <c r="NTY2" s="330"/>
      <c r="NTZ2" s="330"/>
      <c r="NUA2" s="330"/>
      <c r="NUB2" s="330"/>
      <c r="NUC2" s="330"/>
      <c r="NUD2" s="330"/>
      <c r="NUE2" s="330"/>
      <c r="NUF2" s="330"/>
      <c r="NUG2" s="329"/>
      <c r="NUH2" s="330"/>
      <c r="NUI2" s="330"/>
      <c r="NUJ2" s="330"/>
      <c r="NUK2" s="330"/>
      <c r="NUL2" s="330"/>
      <c r="NUM2" s="330"/>
      <c r="NUN2" s="330"/>
      <c r="NUO2" s="330"/>
      <c r="NUP2" s="330"/>
      <c r="NUQ2" s="330"/>
      <c r="NUR2" s="330"/>
      <c r="NUS2" s="330"/>
      <c r="NUT2" s="330"/>
      <c r="NUU2" s="330"/>
      <c r="NUV2" s="330"/>
      <c r="NUW2" s="329"/>
      <c r="NUX2" s="330"/>
      <c r="NUY2" s="330"/>
      <c r="NUZ2" s="330"/>
      <c r="NVA2" s="330"/>
      <c r="NVB2" s="330"/>
      <c r="NVC2" s="330"/>
      <c r="NVD2" s="330"/>
      <c r="NVE2" s="330"/>
      <c r="NVF2" s="330"/>
      <c r="NVG2" s="330"/>
      <c r="NVH2" s="330"/>
      <c r="NVI2" s="330"/>
      <c r="NVJ2" s="330"/>
      <c r="NVK2" s="330"/>
      <c r="NVL2" s="330"/>
      <c r="NVM2" s="329"/>
      <c r="NVN2" s="330"/>
      <c r="NVO2" s="330"/>
      <c r="NVP2" s="330"/>
      <c r="NVQ2" s="330"/>
      <c r="NVR2" s="330"/>
      <c r="NVS2" s="330"/>
      <c r="NVT2" s="330"/>
      <c r="NVU2" s="330"/>
      <c r="NVV2" s="330"/>
      <c r="NVW2" s="330"/>
      <c r="NVX2" s="330"/>
      <c r="NVY2" s="330"/>
      <c r="NVZ2" s="330"/>
      <c r="NWA2" s="330"/>
      <c r="NWB2" s="330"/>
      <c r="NWC2" s="329"/>
      <c r="NWD2" s="330"/>
      <c r="NWE2" s="330"/>
      <c r="NWF2" s="330"/>
      <c r="NWG2" s="330"/>
      <c r="NWH2" s="330"/>
      <c r="NWI2" s="330"/>
      <c r="NWJ2" s="330"/>
      <c r="NWK2" s="330"/>
      <c r="NWL2" s="330"/>
      <c r="NWM2" s="330"/>
      <c r="NWN2" s="330"/>
      <c r="NWO2" s="330"/>
      <c r="NWP2" s="330"/>
      <c r="NWQ2" s="330"/>
      <c r="NWR2" s="330"/>
      <c r="NWS2" s="329"/>
      <c r="NWT2" s="330"/>
      <c r="NWU2" s="330"/>
      <c r="NWV2" s="330"/>
      <c r="NWW2" s="330"/>
      <c r="NWX2" s="330"/>
      <c r="NWY2" s="330"/>
      <c r="NWZ2" s="330"/>
      <c r="NXA2" s="330"/>
      <c r="NXB2" s="330"/>
      <c r="NXC2" s="330"/>
      <c r="NXD2" s="330"/>
      <c r="NXE2" s="330"/>
      <c r="NXF2" s="330"/>
      <c r="NXG2" s="330"/>
      <c r="NXH2" s="330"/>
      <c r="NXI2" s="329"/>
      <c r="NXJ2" s="330"/>
      <c r="NXK2" s="330"/>
      <c r="NXL2" s="330"/>
      <c r="NXM2" s="330"/>
      <c r="NXN2" s="330"/>
      <c r="NXO2" s="330"/>
      <c r="NXP2" s="330"/>
      <c r="NXQ2" s="330"/>
      <c r="NXR2" s="330"/>
      <c r="NXS2" s="330"/>
      <c r="NXT2" s="330"/>
      <c r="NXU2" s="330"/>
      <c r="NXV2" s="330"/>
      <c r="NXW2" s="330"/>
      <c r="NXX2" s="330"/>
      <c r="NXY2" s="329"/>
      <c r="NXZ2" s="330"/>
      <c r="NYA2" s="330"/>
      <c r="NYB2" s="330"/>
      <c r="NYC2" s="330"/>
      <c r="NYD2" s="330"/>
      <c r="NYE2" s="330"/>
      <c r="NYF2" s="330"/>
      <c r="NYG2" s="330"/>
      <c r="NYH2" s="330"/>
      <c r="NYI2" s="330"/>
      <c r="NYJ2" s="330"/>
      <c r="NYK2" s="330"/>
      <c r="NYL2" s="330"/>
      <c r="NYM2" s="330"/>
      <c r="NYN2" s="330"/>
      <c r="NYO2" s="329"/>
      <c r="NYP2" s="330"/>
      <c r="NYQ2" s="330"/>
      <c r="NYR2" s="330"/>
      <c r="NYS2" s="330"/>
      <c r="NYT2" s="330"/>
      <c r="NYU2" s="330"/>
      <c r="NYV2" s="330"/>
      <c r="NYW2" s="330"/>
      <c r="NYX2" s="330"/>
      <c r="NYY2" s="330"/>
      <c r="NYZ2" s="330"/>
      <c r="NZA2" s="330"/>
      <c r="NZB2" s="330"/>
      <c r="NZC2" s="330"/>
      <c r="NZD2" s="330"/>
      <c r="NZE2" s="329"/>
      <c r="NZF2" s="330"/>
      <c r="NZG2" s="330"/>
      <c r="NZH2" s="330"/>
      <c r="NZI2" s="330"/>
      <c r="NZJ2" s="330"/>
      <c r="NZK2" s="330"/>
      <c r="NZL2" s="330"/>
      <c r="NZM2" s="330"/>
      <c r="NZN2" s="330"/>
      <c r="NZO2" s="330"/>
      <c r="NZP2" s="330"/>
      <c r="NZQ2" s="330"/>
      <c r="NZR2" s="330"/>
      <c r="NZS2" s="330"/>
      <c r="NZT2" s="330"/>
      <c r="NZU2" s="329"/>
      <c r="NZV2" s="330"/>
      <c r="NZW2" s="330"/>
      <c r="NZX2" s="330"/>
      <c r="NZY2" s="330"/>
      <c r="NZZ2" s="330"/>
      <c r="OAA2" s="330"/>
      <c r="OAB2" s="330"/>
      <c r="OAC2" s="330"/>
      <c r="OAD2" s="330"/>
      <c r="OAE2" s="330"/>
      <c r="OAF2" s="330"/>
      <c r="OAG2" s="330"/>
      <c r="OAH2" s="330"/>
      <c r="OAI2" s="330"/>
      <c r="OAJ2" s="330"/>
      <c r="OAK2" s="329"/>
      <c r="OAL2" s="330"/>
      <c r="OAM2" s="330"/>
      <c r="OAN2" s="330"/>
      <c r="OAO2" s="330"/>
      <c r="OAP2" s="330"/>
      <c r="OAQ2" s="330"/>
      <c r="OAR2" s="330"/>
      <c r="OAS2" s="330"/>
      <c r="OAT2" s="330"/>
      <c r="OAU2" s="330"/>
      <c r="OAV2" s="330"/>
      <c r="OAW2" s="330"/>
      <c r="OAX2" s="330"/>
      <c r="OAY2" s="330"/>
      <c r="OAZ2" s="330"/>
      <c r="OBA2" s="329"/>
      <c r="OBB2" s="330"/>
      <c r="OBC2" s="330"/>
      <c r="OBD2" s="330"/>
      <c r="OBE2" s="330"/>
      <c r="OBF2" s="330"/>
      <c r="OBG2" s="330"/>
      <c r="OBH2" s="330"/>
      <c r="OBI2" s="330"/>
      <c r="OBJ2" s="330"/>
      <c r="OBK2" s="330"/>
      <c r="OBL2" s="330"/>
      <c r="OBM2" s="330"/>
      <c r="OBN2" s="330"/>
      <c r="OBO2" s="330"/>
      <c r="OBP2" s="330"/>
      <c r="OBQ2" s="329"/>
      <c r="OBR2" s="330"/>
      <c r="OBS2" s="330"/>
      <c r="OBT2" s="330"/>
      <c r="OBU2" s="330"/>
      <c r="OBV2" s="330"/>
      <c r="OBW2" s="330"/>
      <c r="OBX2" s="330"/>
      <c r="OBY2" s="330"/>
      <c r="OBZ2" s="330"/>
      <c r="OCA2" s="330"/>
      <c r="OCB2" s="330"/>
      <c r="OCC2" s="330"/>
      <c r="OCD2" s="330"/>
      <c r="OCE2" s="330"/>
      <c r="OCF2" s="330"/>
      <c r="OCG2" s="329"/>
      <c r="OCH2" s="330"/>
      <c r="OCI2" s="330"/>
      <c r="OCJ2" s="330"/>
      <c r="OCK2" s="330"/>
      <c r="OCL2" s="330"/>
      <c r="OCM2" s="330"/>
      <c r="OCN2" s="330"/>
      <c r="OCO2" s="330"/>
      <c r="OCP2" s="330"/>
      <c r="OCQ2" s="330"/>
      <c r="OCR2" s="330"/>
      <c r="OCS2" s="330"/>
      <c r="OCT2" s="330"/>
      <c r="OCU2" s="330"/>
      <c r="OCV2" s="330"/>
      <c r="OCW2" s="329"/>
      <c r="OCX2" s="330"/>
      <c r="OCY2" s="330"/>
      <c r="OCZ2" s="330"/>
      <c r="ODA2" s="330"/>
      <c r="ODB2" s="330"/>
      <c r="ODC2" s="330"/>
      <c r="ODD2" s="330"/>
      <c r="ODE2" s="330"/>
      <c r="ODF2" s="330"/>
      <c r="ODG2" s="330"/>
      <c r="ODH2" s="330"/>
      <c r="ODI2" s="330"/>
      <c r="ODJ2" s="330"/>
      <c r="ODK2" s="330"/>
      <c r="ODL2" s="330"/>
      <c r="ODM2" s="329"/>
      <c r="ODN2" s="330"/>
      <c r="ODO2" s="330"/>
      <c r="ODP2" s="330"/>
      <c r="ODQ2" s="330"/>
      <c r="ODR2" s="330"/>
      <c r="ODS2" s="330"/>
      <c r="ODT2" s="330"/>
      <c r="ODU2" s="330"/>
      <c r="ODV2" s="330"/>
      <c r="ODW2" s="330"/>
      <c r="ODX2" s="330"/>
      <c r="ODY2" s="330"/>
      <c r="ODZ2" s="330"/>
      <c r="OEA2" s="330"/>
      <c r="OEB2" s="330"/>
      <c r="OEC2" s="329"/>
      <c r="OED2" s="330"/>
      <c r="OEE2" s="330"/>
      <c r="OEF2" s="330"/>
      <c r="OEG2" s="330"/>
      <c r="OEH2" s="330"/>
      <c r="OEI2" s="330"/>
      <c r="OEJ2" s="330"/>
      <c r="OEK2" s="330"/>
      <c r="OEL2" s="330"/>
      <c r="OEM2" s="330"/>
      <c r="OEN2" s="330"/>
      <c r="OEO2" s="330"/>
      <c r="OEP2" s="330"/>
      <c r="OEQ2" s="330"/>
      <c r="OER2" s="330"/>
      <c r="OES2" s="329"/>
      <c r="OET2" s="330"/>
      <c r="OEU2" s="330"/>
      <c r="OEV2" s="330"/>
      <c r="OEW2" s="330"/>
      <c r="OEX2" s="330"/>
      <c r="OEY2" s="330"/>
      <c r="OEZ2" s="330"/>
      <c r="OFA2" s="330"/>
      <c r="OFB2" s="330"/>
      <c r="OFC2" s="330"/>
      <c r="OFD2" s="330"/>
      <c r="OFE2" s="330"/>
      <c r="OFF2" s="330"/>
      <c r="OFG2" s="330"/>
      <c r="OFH2" s="330"/>
      <c r="OFI2" s="329"/>
      <c r="OFJ2" s="330"/>
      <c r="OFK2" s="330"/>
      <c r="OFL2" s="330"/>
      <c r="OFM2" s="330"/>
      <c r="OFN2" s="330"/>
      <c r="OFO2" s="330"/>
      <c r="OFP2" s="330"/>
      <c r="OFQ2" s="330"/>
      <c r="OFR2" s="330"/>
      <c r="OFS2" s="330"/>
      <c r="OFT2" s="330"/>
      <c r="OFU2" s="330"/>
      <c r="OFV2" s="330"/>
      <c r="OFW2" s="330"/>
      <c r="OFX2" s="330"/>
      <c r="OFY2" s="329"/>
      <c r="OFZ2" s="330"/>
      <c r="OGA2" s="330"/>
      <c r="OGB2" s="330"/>
      <c r="OGC2" s="330"/>
      <c r="OGD2" s="330"/>
      <c r="OGE2" s="330"/>
      <c r="OGF2" s="330"/>
      <c r="OGG2" s="330"/>
      <c r="OGH2" s="330"/>
      <c r="OGI2" s="330"/>
      <c r="OGJ2" s="330"/>
      <c r="OGK2" s="330"/>
      <c r="OGL2" s="330"/>
      <c r="OGM2" s="330"/>
      <c r="OGN2" s="330"/>
      <c r="OGO2" s="329"/>
      <c r="OGP2" s="330"/>
      <c r="OGQ2" s="330"/>
      <c r="OGR2" s="330"/>
      <c r="OGS2" s="330"/>
      <c r="OGT2" s="330"/>
      <c r="OGU2" s="330"/>
      <c r="OGV2" s="330"/>
      <c r="OGW2" s="330"/>
      <c r="OGX2" s="330"/>
      <c r="OGY2" s="330"/>
      <c r="OGZ2" s="330"/>
      <c r="OHA2" s="330"/>
      <c r="OHB2" s="330"/>
      <c r="OHC2" s="330"/>
      <c r="OHD2" s="330"/>
      <c r="OHE2" s="329"/>
      <c r="OHF2" s="330"/>
      <c r="OHG2" s="330"/>
      <c r="OHH2" s="330"/>
      <c r="OHI2" s="330"/>
      <c r="OHJ2" s="330"/>
      <c r="OHK2" s="330"/>
      <c r="OHL2" s="330"/>
      <c r="OHM2" s="330"/>
      <c r="OHN2" s="330"/>
      <c r="OHO2" s="330"/>
      <c r="OHP2" s="330"/>
      <c r="OHQ2" s="330"/>
      <c r="OHR2" s="330"/>
      <c r="OHS2" s="330"/>
      <c r="OHT2" s="330"/>
      <c r="OHU2" s="329"/>
      <c r="OHV2" s="330"/>
      <c r="OHW2" s="330"/>
      <c r="OHX2" s="330"/>
      <c r="OHY2" s="330"/>
      <c r="OHZ2" s="330"/>
      <c r="OIA2" s="330"/>
      <c r="OIB2" s="330"/>
      <c r="OIC2" s="330"/>
      <c r="OID2" s="330"/>
      <c r="OIE2" s="330"/>
      <c r="OIF2" s="330"/>
      <c r="OIG2" s="330"/>
      <c r="OIH2" s="330"/>
      <c r="OII2" s="330"/>
      <c r="OIJ2" s="330"/>
      <c r="OIK2" s="329"/>
      <c r="OIL2" s="330"/>
      <c r="OIM2" s="330"/>
      <c r="OIN2" s="330"/>
      <c r="OIO2" s="330"/>
      <c r="OIP2" s="330"/>
      <c r="OIQ2" s="330"/>
      <c r="OIR2" s="330"/>
      <c r="OIS2" s="330"/>
      <c r="OIT2" s="330"/>
      <c r="OIU2" s="330"/>
      <c r="OIV2" s="330"/>
      <c r="OIW2" s="330"/>
      <c r="OIX2" s="330"/>
      <c r="OIY2" s="330"/>
      <c r="OIZ2" s="330"/>
      <c r="OJA2" s="329"/>
      <c r="OJB2" s="330"/>
      <c r="OJC2" s="330"/>
      <c r="OJD2" s="330"/>
      <c r="OJE2" s="330"/>
      <c r="OJF2" s="330"/>
      <c r="OJG2" s="330"/>
      <c r="OJH2" s="330"/>
      <c r="OJI2" s="330"/>
      <c r="OJJ2" s="330"/>
      <c r="OJK2" s="330"/>
      <c r="OJL2" s="330"/>
      <c r="OJM2" s="330"/>
      <c r="OJN2" s="330"/>
      <c r="OJO2" s="330"/>
      <c r="OJP2" s="330"/>
      <c r="OJQ2" s="329"/>
      <c r="OJR2" s="330"/>
      <c r="OJS2" s="330"/>
      <c r="OJT2" s="330"/>
      <c r="OJU2" s="330"/>
      <c r="OJV2" s="330"/>
      <c r="OJW2" s="330"/>
      <c r="OJX2" s="330"/>
      <c r="OJY2" s="330"/>
      <c r="OJZ2" s="330"/>
      <c r="OKA2" s="330"/>
      <c r="OKB2" s="330"/>
      <c r="OKC2" s="330"/>
      <c r="OKD2" s="330"/>
      <c r="OKE2" s="330"/>
      <c r="OKF2" s="330"/>
      <c r="OKG2" s="329"/>
      <c r="OKH2" s="330"/>
      <c r="OKI2" s="330"/>
      <c r="OKJ2" s="330"/>
      <c r="OKK2" s="330"/>
      <c r="OKL2" s="330"/>
      <c r="OKM2" s="330"/>
      <c r="OKN2" s="330"/>
      <c r="OKO2" s="330"/>
      <c r="OKP2" s="330"/>
      <c r="OKQ2" s="330"/>
      <c r="OKR2" s="330"/>
      <c r="OKS2" s="330"/>
      <c r="OKT2" s="330"/>
      <c r="OKU2" s="330"/>
      <c r="OKV2" s="330"/>
      <c r="OKW2" s="329"/>
      <c r="OKX2" s="330"/>
      <c r="OKY2" s="330"/>
      <c r="OKZ2" s="330"/>
      <c r="OLA2" s="330"/>
      <c r="OLB2" s="330"/>
      <c r="OLC2" s="330"/>
      <c r="OLD2" s="330"/>
      <c r="OLE2" s="330"/>
      <c r="OLF2" s="330"/>
      <c r="OLG2" s="330"/>
      <c r="OLH2" s="330"/>
      <c r="OLI2" s="330"/>
      <c r="OLJ2" s="330"/>
      <c r="OLK2" s="330"/>
      <c r="OLL2" s="330"/>
      <c r="OLM2" s="329"/>
      <c r="OLN2" s="330"/>
      <c r="OLO2" s="330"/>
      <c r="OLP2" s="330"/>
      <c r="OLQ2" s="330"/>
      <c r="OLR2" s="330"/>
      <c r="OLS2" s="330"/>
      <c r="OLT2" s="330"/>
      <c r="OLU2" s="330"/>
      <c r="OLV2" s="330"/>
      <c r="OLW2" s="330"/>
      <c r="OLX2" s="330"/>
      <c r="OLY2" s="330"/>
      <c r="OLZ2" s="330"/>
      <c r="OMA2" s="330"/>
      <c r="OMB2" s="330"/>
      <c r="OMC2" s="329"/>
      <c r="OMD2" s="330"/>
      <c r="OME2" s="330"/>
      <c r="OMF2" s="330"/>
      <c r="OMG2" s="330"/>
      <c r="OMH2" s="330"/>
      <c r="OMI2" s="330"/>
      <c r="OMJ2" s="330"/>
      <c r="OMK2" s="330"/>
      <c r="OML2" s="330"/>
      <c r="OMM2" s="330"/>
      <c r="OMN2" s="330"/>
      <c r="OMO2" s="330"/>
      <c r="OMP2" s="330"/>
      <c r="OMQ2" s="330"/>
      <c r="OMR2" s="330"/>
      <c r="OMS2" s="329"/>
      <c r="OMT2" s="330"/>
      <c r="OMU2" s="330"/>
      <c r="OMV2" s="330"/>
      <c r="OMW2" s="330"/>
      <c r="OMX2" s="330"/>
      <c r="OMY2" s="330"/>
      <c r="OMZ2" s="330"/>
      <c r="ONA2" s="330"/>
      <c r="ONB2" s="330"/>
      <c r="ONC2" s="330"/>
      <c r="OND2" s="330"/>
      <c r="ONE2" s="330"/>
      <c r="ONF2" s="330"/>
      <c r="ONG2" s="330"/>
      <c r="ONH2" s="330"/>
      <c r="ONI2" s="329"/>
      <c r="ONJ2" s="330"/>
      <c r="ONK2" s="330"/>
      <c r="ONL2" s="330"/>
      <c r="ONM2" s="330"/>
      <c r="ONN2" s="330"/>
      <c r="ONO2" s="330"/>
      <c r="ONP2" s="330"/>
      <c r="ONQ2" s="330"/>
      <c r="ONR2" s="330"/>
      <c r="ONS2" s="330"/>
      <c r="ONT2" s="330"/>
      <c r="ONU2" s="330"/>
      <c r="ONV2" s="330"/>
      <c r="ONW2" s="330"/>
      <c r="ONX2" s="330"/>
      <c r="ONY2" s="329"/>
      <c r="ONZ2" s="330"/>
      <c r="OOA2" s="330"/>
      <c r="OOB2" s="330"/>
      <c r="OOC2" s="330"/>
      <c r="OOD2" s="330"/>
      <c r="OOE2" s="330"/>
      <c r="OOF2" s="330"/>
      <c r="OOG2" s="330"/>
      <c r="OOH2" s="330"/>
      <c r="OOI2" s="330"/>
      <c r="OOJ2" s="330"/>
      <c r="OOK2" s="330"/>
      <c r="OOL2" s="330"/>
      <c r="OOM2" s="330"/>
      <c r="OON2" s="330"/>
      <c r="OOO2" s="329"/>
      <c r="OOP2" s="330"/>
      <c r="OOQ2" s="330"/>
      <c r="OOR2" s="330"/>
      <c r="OOS2" s="330"/>
      <c r="OOT2" s="330"/>
      <c r="OOU2" s="330"/>
      <c r="OOV2" s="330"/>
      <c r="OOW2" s="330"/>
      <c r="OOX2" s="330"/>
      <c r="OOY2" s="330"/>
      <c r="OOZ2" s="330"/>
      <c r="OPA2" s="330"/>
      <c r="OPB2" s="330"/>
      <c r="OPC2" s="330"/>
      <c r="OPD2" s="330"/>
      <c r="OPE2" s="329"/>
      <c r="OPF2" s="330"/>
      <c r="OPG2" s="330"/>
      <c r="OPH2" s="330"/>
      <c r="OPI2" s="330"/>
      <c r="OPJ2" s="330"/>
      <c r="OPK2" s="330"/>
      <c r="OPL2" s="330"/>
      <c r="OPM2" s="330"/>
      <c r="OPN2" s="330"/>
      <c r="OPO2" s="330"/>
      <c r="OPP2" s="330"/>
      <c r="OPQ2" s="330"/>
      <c r="OPR2" s="330"/>
      <c r="OPS2" s="330"/>
      <c r="OPT2" s="330"/>
      <c r="OPU2" s="329"/>
      <c r="OPV2" s="330"/>
      <c r="OPW2" s="330"/>
      <c r="OPX2" s="330"/>
      <c r="OPY2" s="330"/>
      <c r="OPZ2" s="330"/>
      <c r="OQA2" s="330"/>
      <c r="OQB2" s="330"/>
      <c r="OQC2" s="330"/>
      <c r="OQD2" s="330"/>
      <c r="OQE2" s="330"/>
      <c r="OQF2" s="330"/>
      <c r="OQG2" s="330"/>
      <c r="OQH2" s="330"/>
      <c r="OQI2" s="330"/>
      <c r="OQJ2" s="330"/>
      <c r="OQK2" s="329"/>
      <c r="OQL2" s="330"/>
      <c r="OQM2" s="330"/>
      <c r="OQN2" s="330"/>
      <c r="OQO2" s="330"/>
      <c r="OQP2" s="330"/>
      <c r="OQQ2" s="330"/>
      <c r="OQR2" s="330"/>
      <c r="OQS2" s="330"/>
      <c r="OQT2" s="330"/>
      <c r="OQU2" s="330"/>
      <c r="OQV2" s="330"/>
      <c r="OQW2" s="330"/>
      <c r="OQX2" s="330"/>
      <c r="OQY2" s="330"/>
      <c r="OQZ2" s="330"/>
      <c r="ORA2" s="329"/>
      <c r="ORB2" s="330"/>
      <c r="ORC2" s="330"/>
      <c r="ORD2" s="330"/>
      <c r="ORE2" s="330"/>
      <c r="ORF2" s="330"/>
      <c r="ORG2" s="330"/>
      <c r="ORH2" s="330"/>
      <c r="ORI2" s="330"/>
      <c r="ORJ2" s="330"/>
      <c r="ORK2" s="330"/>
      <c r="ORL2" s="330"/>
      <c r="ORM2" s="330"/>
      <c r="ORN2" s="330"/>
      <c r="ORO2" s="330"/>
      <c r="ORP2" s="330"/>
      <c r="ORQ2" s="329"/>
      <c r="ORR2" s="330"/>
      <c r="ORS2" s="330"/>
      <c r="ORT2" s="330"/>
      <c r="ORU2" s="330"/>
      <c r="ORV2" s="330"/>
      <c r="ORW2" s="330"/>
      <c r="ORX2" s="330"/>
      <c r="ORY2" s="330"/>
      <c r="ORZ2" s="330"/>
      <c r="OSA2" s="330"/>
      <c r="OSB2" s="330"/>
      <c r="OSC2" s="330"/>
      <c r="OSD2" s="330"/>
      <c r="OSE2" s="330"/>
      <c r="OSF2" s="330"/>
      <c r="OSG2" s="329"/>
      <c r="OSH2" s="330"/>
      <c r="OSI2" s="330"/>
      <c r="OSJ2" s="330"/>
      <c r="OSK2" s="330"/>
      <c r="OSL2" s="330"/>
      <c r="OSM2" s="330"/>
      <c r="OSN2" s="330"/>
      <c r="OSO2" s="330"/>
      <c r="OSP2" s="330"/>
      <c r="OSQ2" s="330"/>
      <c r="OSR2" s="330"/>
      <c r="OSS2" s="330"/>
      <c r="OST2" s="330"/>
      <c r="OSU2" s="330"/>
      <c r="OSV2" s="330"/>
      <c r="OSW2" s="329"/>
      <c r="OSX2" s="330"/>
      <c r="OSY2" s="330"/>
      <c r="OSZ2" s="330"/>
      <c r="OTA2" s="330"/>
      <c r="OTB2" s="330"/>
      <c r="OTC2" s="330"/>
      <c r="OTD2" s="330"/>
      <c r="OTE2" s="330"/>
      <c r="OTF2" s="330"/>
      <c r="OTG2" s="330"/>
      <c r="OTH2" s="330"/>
      <c r="OTI2" s="330"/>
      <c r="OTJ2" s="330"/>
      <c r="OTK2" s="330"/>
      <c r="OTL2" s="330"/>
      <c r="OTM2" s="329"/>
      <c r="OTN2" s="330"/>
      <c r="OTO2" s="330"/>
      <c r="OTP2" s="330"/>
      <c r="OTQ2" s="330"/>
      <c r="OTR2" s="330"/>
      <c r="OTS2" s="330"/>
      <c r="OTT2" s="330"/>
      <c r="OTU2" s="330"/>
      <c r="OTV2" s="330"/>
      <c r="OTW2" s="330"/>
      <c r="OTX2" s="330"/>
      <c r="OTY2" s="330"/>
      <c r="OTZ2" s="330"/>
      <c r="OUA2" s="330"/>
      <c r="OUB2" s="330"/>
      <c r="OUC2" s="329"/>
      <c r="OUD2" s="330"/>
      <c r="OUE2" s="330"/>
      <c r="OUF2" s="330"/>
      <c r="OUG2" s="330"/>
      <c r="OUH2" s="330"/>
      <c r="OUI2" s="330"/>
      <c r="OUJ2" s="330"/>
      <c r="OUK2" s="330"/>
      <c r="OUL2" s="330"/>
      <c r="OUM2" s="330"/>
      <c r="OUN2" s="330"/>
      <c r="OUO2" s="330"/>
      <c r="OUP2" s="330"/>
      <c r="OUQ2" s="330"/>
      <c r="OUR2" s="330"/>
      <c r="OUS2" s="329"/>
      <c r="OUT2" s="330"/>
      <c r="OUU2" s="330"/>
      <c r="OUV2" s="330"/>
      <c r="OUW2" s="330"/>
      <c r="OUX2" s="330"/>
      <c r="OUY2" s="330"/>
      <c r="OUZ2" s="330"/>
      <c r="OVA2" s="330"/>
      <c r="OVB2" s="330"/>
      <c r="OVC2" s="330"/>
      <c r="OVD2" s="330"/>
      <c r="OVE2" s="330"/>
      <c r="OVF2" s="330"/>
      <c r="OVG2" s="330"/>
      <c r="OVH2" s="330"/>
      <c r="OVI2" s="329"/>
      <c r="OVJ2" s="330"/>
      <c r="OVK2" s="330"/>
      <c r="OVL2" s="330"/>
      <c r="OVM2" s="330"/>
      <c r="OVN2" s="330"/>
      <c r="OVO2" s="330"/>
      <c r="OVP2" s="330"/>
      <c r="OVQ2" s="330"/>
      <c r="OVR2" s="330"/>
      <c r="OVS2" s="330"/>
      <c r="OVT2" s="330"/>
      <c r="OVU2" s="330"/>
      <c r="OVV2" s="330"/>
      <c r="OVW2" s="330"/>
      <c r="OVX2" s="330"/>
      <c r="OVY2" s="329"/>
      <c r="OVZ2" s="330"/>
      <c r="OWA2" s="330"/>
      <c r="OWB2" s="330"/>
      <c r="OWC2" s="330"/>
      <c r="OWD2" s="330"/>
      <c r="OWE2" s="330"/>
      <c r="OWF2" s="330"/>
      <c r="OWG2" s="330"/>
      <c r="OWH2" s="330"/>
      <c r="OWI2" s="330"/>
      <c r="OWJ2" s="330"/>
      <c r="OWK2" s="330"/>
      <c r="OWL2" s="330"/>
      <c r="OWM2" s="330"/>
      <c r="OWN2" s="330"/>
      <c r="OWO2" s="329"/>
      <c r="OWP2" s="330"/>
      <c r="OWQ2" s="330"/>
      <c r="OWR2" s="330"/>
      <c r="OWS2" s="330"/>
      <c r="OWT2" s="330"/>
      <c r="OWU2" s="330"/>
      <c r="OWV2" s="330"/>
      <c r="OWW2" s="330"/>
      <c r="OWX2" s="330"/>
      <c r="OWY2" s="330"/>
      <c r="OWZ2" s="330"/>
      <c r="OXA2" s="330"/>
      <c r="OXB2" s="330"/>
      <c r="OXC2" s="330"/>
      <c r="OXD2" s="330"/>
      <c r="OXE2" s="329"/>
      <c r="OXF2" s="330"/>
      <c r="OXG2" s="330"/>
      <c r="OXH2" s="330"/>
      <c r="OXI2" s="330"/>
      <c r="OXJ2" s="330"/>
      <c r="OXK2" s="330"/>
      <c r="OXL2" s="330"/>
      <c r="OXM2" s="330"/>
      <c r="OXN2" s="330"/>
      <c r="OXO2" s="330"/>
      <c r="OXP2" s="330"/>
      <c r="OXQ2" s="330"/>
      <c r="OXR2" s="330"/>
      <c r="OXS2" s="330"/>
      <c r="OXT2" s="330"/>
      <c r="OXU2" s="329"/>
      <c r="OXV2" s="330"/>
      <c r="OXW2" s="330"/>
      <c r="OXX2" s="330"/>
      <c r="OXY2" s="330"/>
      <c r="OXZ2" s="330"/>
      <c r="OYA2" s="330"/>
      <c r="OYB2" s="330"/>
      <c r="OYC2" s="330"/>
      <c r="OYD2" s="330"/>
      <c r="OYE2" s="330"/>
      <c r="OYF2" s="330"/>
      <c r="OYG2" s="330"/>
      <c r="OYH2" s="330"/>
      <c r="OYI2" s="330"/>
      <c r="OYJ2" s="330"/>
      <c r="OYK2" s="329"/>
      <c r="OYL2" s="330"/>
      <c r="OYM2" s="330"/>
      <c r="OYN2" s="330"/>
      <c r="OYO2" s="330"/>
      <c r="OYP2" s="330"/>
      <c r="OYQ2" s="330"/>
      <c r="OYR2" s="330"/>
      <c r="OYS2" s="330"/>
      <c r="OYT2" s="330"/>
      <c r="OYU2" s="330"/>
      <c r="OYV2" s="330"/>
      <c r="OYW2" s="330"/>
      <c r="OYX2" s="330"/>
      <c r="OYY2" s="330"/>
      <c r="OYZ2" s="330"/>
      <c r="OZA2" s="329"/>
      <c r="OZB2" s="330"/>
      <c r="OZC2" s="330"/>
      <c r="OZD2" s="330"/>
      <c r="OZE2" s="330"/>
      <c r="OZF2" s="330"/>
      <c r="OZG2" s="330"/>
      <c r="OZH2" s="330"/>
      <c r="OZI2" s="330"/>
      <c r="OZJ2" s="330"/>
      <c r="OZK2" s="330"/>
      <c r="OZL2" s="330"/>
      <c r="OZM2" s="330"/>
      <c r="OZN2" s="330"/>
      <c r="OZO2" s="330"/>
      <c r="OZP2" s="330"/>
      <c r="OZQ2" s="329"/>
      <c r="OZR2" s="330"/>
      <c r="OZS2" s="330"/>
      <c r="OZT2" s="330"/>
      <c r="OZU2" s="330"/>
      <c r="OZV2" s="330"/>
      <c r="OZW2" s="330"/>
      <c r="OZX2" s="330"/>
      <c r="OZY2" s="330"/>
      <c r="OZZ2" s="330"/>
      <c r="PAA2" s="330"/>
      <c r="PAB2" s="330"/>
      <c r="PAC2" s="330"/>
      <c r="PAD2" s="330"/>
      <c r="PAE2" s="330"/>
      <c r="PAF2" s="330"/>
      <c r="PAG2" s="329"/>
      <c r="PAH2" s="330"/>
      <c r="PAI2" s="330"/>
      <c r="PAJ2" s="330"/>
      <c r="PAK2" s="330"/>
      <c r="PAL2" s="330"/>
      <c r="PAM2" s="330"/>
      <c r="PAN2" s="330"/>
      <c r="PAO2" s="330"/>
      <c r="PAP2" s="330"/>
      <c r="PAQ2" s="330"/>
      <c r="PAR2" s="330"/>
      <c r="PAS2" s="330"/>
      <c r="PAT2" s="330"/>
      <c r="PAU2" s="330"/>
      <c r="PAV2" s="330"/>
      <c r="PAW2" s="329"/>
      <c r="PAX2" s="330"/>
      <c r="PAY2" s="330"/>
      <c r="PAZ2" s="330"/>
      <c r="PBA2" s="330"/>
      <c r="PBB2" s="330"/>
      <c r="PBC2" s="330"/>
      <c r="PBD2" s="330"/>
      <c r="PBE2" s="330"/>
      <c r="PBF2" s="330"/>
      <c r="PBG2" s="330"/>
      <c r="PBH2" s="330"/>
      <c r="PBI2" s="330"/>
      <c r="PBJ2" s="330"/>
      <c r="PBK2" s="330"/>
      <c r="PBL2" s="330"/>
      <c r="PBM2" s="329"/>
      <c r="PBN2" s="330"/>
      <c r="PBO2" s="330"/>
      <c r="PBP2" s="330"/>
      <c r="PBQ2" s="330"/>
      <c r="PBR2" s="330"/>
      <c r="PBS2" s="330"/>
      <c r="PBT2" s="330"/>
      <c r="PBU2" s="330"/>
      <c r="PBV2" s="330"/>
      <c r="PBW2" s="330"/>
      <c r="PBX2" s="330"/>
      <c r="PBY2" s="330"/>
      <c r="PBZ2" s="330"/>
      <c r="PCA2" s="330"/>
      <c r="PCB2" s="330"/>
      <c r="PCC2" s="329"/>
      <c r="PCD2" s="330"/>
      <c r="PCE2" s="330"/>
      <c r="PCF2" s="330"/>
      <c r="PCG2" s="330"/>
      <c r="PCH2" s="330"/>
      <c r="PCI2" s="330"/>
      <c r="PCJ2" s="330"/>
      <c r="PCK2" s="330"/>
      <c r="PCL2" s="330"/>
      <c r="PCM2" s="330"/>
      <c r="PCN2" s="330"/>
      <c r="PCO2" s="330"/>
      <c r="PCP2" s="330"/>
      <c r="PCQ2" s="330"/>
      <c r="PCR2" s="330"/>
      <c r="PCS2" s="329"/>
      <c r="PCT2" s="330"/>
      <c r="PCU2" s="330"/>
      <c r="PCV2" s="330"/>
      <c r="PCW2" s="330"/>
      <c r="PCX2" s="330"/>
      <c r="PCY2" s="330"/>
      <c r="PCZ2" s="330"/>
      <c r="PDA2" s="330"/>
      <c r="PDB2" s="330"/>
      <c r="PDC2" s="330"/>
      <c r="PDD2" s="330"/>
      <c r="PDE2" s="330"/>
      <c r="PDF2" s="330"/>
      <c r="PDG2" s="330"/>
      <c r="PDH2" s="330"/>
      <c r="PDI2" s="329"/>
      <c r="PDJ2" s="330"/>
      <c r="PDK2" s="330"/>
      <c r="PDL2" s="330"/>
      <c r="PDM2" s="330"/>
      <c r="PDN2" s="330"/>
      <c r="PDO2" s="330"/>
      <c r="PDP2" s="330"/>
      <c r="PDQ2" s="330"/>
      <c r="PDR2" s="330"/>
      <c r="PDS2" s="330"/>
      <c r="PDT2" s="330"/>
      <c r="PDU2" s="330"/>
      <c r="PDV2" s="330"/>
      <c r="PDW2" s="330"/>
      <c r="PDX2" s="330"/>
      <c r="PDY2" s="329"/>
      <c r="PDZ2" s="330"/>
      <c r="PEA2" s="330"/>
      <c r="PEB2" s="330"/>
      <c r="PEC2" s="330"/>
      <c r="PED2" s="330"/>
      <c r="PEE2" s="330"/>
      <c r="PEF2" s="330"/>
      <c r="PEG2" s="330"/>
      <c r="PEH2" s="330"/>
      <c r="PEI2" s="330"/>
      <c r="PEJ2" s="330"/>
      <c r="PEK2" s="330"/>
      <c r="PEL2" s="330"/>
      <c r="PEM2" s="330"/>
      <c r="PEN2" s="330"/>
      <c r="PEO2" s="329"/>
      <c r="PEP2" s="330"/>
      <c r="PEQ2" s="330"/>
      <c r="PER2" s="330"/>
      <c r="PES2" s="330"/>
      <c r="PET2" s="330"/>
      <c r="PEU2" s="330"/>
      <c r="PEV2" s="330"/>
      <c r="PEW2" s="330"/>
      <c r="PEX2" s="330"/>
      <c r="PEY2" s="330"/>
      <c r="PEZ2" s="330"/>
      <c r="PFA2" s="330"/>
      <c r="PFB2" s="330"/>
      <c r="PFC2" s="330"/>
      <c r="PFD2" s="330"/>
      <c r="PFE2" s="329"/>
      <c r="PFF2" s="330"/>
      <c r="PFG2" s="330"/>
      <c r="PFH2" s="330"/>
      <c r="PFI2" s="330"/>
      <c r="PFJ2" s="330"/>
      <c r="PFK2" s="330"/>
      <c r="PFL2" s="330"/>
      <c r="PFM2" s="330"/>
      <c r="PFN2" s="330"/>
      <c r="PFO2" s="330"/>
      <c r="PFP2" s="330"/>
      <c r="PFQ2" s="330"/>
      <c r="PFR2" s="330"/>
      <c r="PFS2" s="330"/>
      <c r="PFT2" s="330"/>
      <c r="PFU2" s="329"/>
      <c r="PFV2" s="330"/>
      <c r="PFW2" s="330"/>
      <c r="PFX2" s="330"/>
      <c r="PFY2" s="330"/>
      <c r="PFZ2" s="330"/>
      <c r="PGA2" s="330"/>
      <c r="PGB2" s="330"/>
      <c r="PGC2" s="330"/>
      <c r="PGD2" s="330"/>
      <c r="PGE2" s="330"/>
      <c r="PGF2" s="330"/>
      <c r="PGG2" s="330"/>
      <c r="PGH2" s="330"/>
      <c r="PGI2" s="330"/>
      <c r="PGJ2" s="330"/>
      <c r="PGK2" s="329"/>
      <c r="PGL2" s="330"/>
      <c r="PGM2" s="330"/>
      <c r="PGN2" s="330"/>
      <c r="PGO2" s="330"/>
      <c r="PGP2" s="330"/>
      <c r="PGQ2" s="330"/>
      <c r="PGR2" s="330"/>
      <c r="PGS2" s="330"/>
      <c r="PGT2" s="330"/>
      <c r="PGU2" s="330"/>
      <c r="PGV2" s="330"/>
      <c r="PGW2" s="330"/>
      <c r="PGX2" s="330"/>
      <c r="PGY2" s="330"/>
      <c r="PGZ2" s="330"/>
      <c r="PHA2" s="329"/>
      <c r="PHB2" s="330"/>
      <c r="PHC2" s="330"/>
      <c r="PHD2" s="330"/>
      <c r="PHE2" s="330"/>
      <c r="PHF2" s="330"/>
      <c r="PHG2" s="330"/>
      <c r="PHH2" s="330"/>
      <c r="PHI2" s="330"/>
      <c r="PHJ2" s="330"/>
      <c r="PHK2" s="330"/>
      <c r="PHL2" s="330"/>
      <c r="PHM2" s="330"/>
      <c r="PHN2" s="330"/>
      <c r="PHO2" s="330"/>
      <c r="PHP2" s="330"/>
      <c r="PHQ2" s="329"/>
      <c r="PHR2" s="330"/>
      <c r="PHS2" s="330"/>
      <c r="PHT2" s="330"/>
      <c r="PHU2" s="330"/>
      <c r="PHV2" s="330"/>
      <c r="PHW2" s="330"/>
      <c r="PHX2" s="330"/>
      <c r="PHY2" s="330"/>
      <c r="PHZ2" s="330"/>
      <c r="PIA2" s="330"/>
      <c r="PIB2" s="330"/>
      <c r="PIC2" s="330"/>
      <c r="PID2" s="330"/>
      <c r="PIE2" s="330"/>
      <c r="PIF2" s="330"/>
      <c r="PIG2" s="329"/>
      <c r="PIH2" s="330"/>
      <c r="PII2" s="330"/>
      <c r="PIJ2" s="330"/>
      <c r="PIK2" s="330"/>
      <c r="PIL2" s="330"/>
      <c r="PIM2" s="330"/>
      <c r="PIN2" s="330"/>
      <c r="PIO2" s="330"/>
      <c r="PIP2" s="330"/>
      <c r="PIQ2" s="330"/>
      <c r="PIR2" s="330"/>
      <c r="PIS2" s="330"/>
      <c r="PIT2" s="330"/>
      <c r="PIU2" s="330"/>
      <c r="PIV2" s="330"/>
      <c r="PIW2" s="329"/>
      <c r="PIX2" s="330"/>
      <c r="PIY2" s="330"/>
      <c r="PIZ2" s="330"/>
      <c r="PJA2" s="330"/>
      <c r="PJB2" s="330"/>
      <c r="PJC2" s="330"/>
      <c r="PJD2" s="330"/>
      <c r="PJE2" s="330"/>
      <c r="PJF2" s="330"/>
      <c r="PJG2" s="330"/>
      <c r="PJH2" s="330"/>
      <c r="PJI2" s="330"/>
      <c r="PJJ2" s="330"/>
      <c r="PJK2" s="330"/>
      <c r="PJL2" s="330"/>
      <c r="PJM2" s="329"/>
      <c r="PJN2" s="330"/>
      <c r="PJO2" s="330"/>
      <c r="PJP2" s="330"/>
      <c r="PJQ2" s="330"/>
      <c r="PJR2" s="330"/>
      <c r="PJS2" s="330"/>
      <c r="PJT2" s="330"/>
      <c r="PJU2" s="330"/>
      <c r="PJV2" s="330"/>
      <c r="PJW2" s="330"/>
      <c r="PJX2" s="330"/>
      <c r="PJY2" s="330"/>
      <c r="PJZ2" s="330"/>
      <c r="PKA2" s="330"/>
      <c r="PKB2" s="330"/>
      <c r="PKC2" s="329"/>
      <c r="PKD2" s="330"/>
      <c r="PKE2" s="330"/>
      <c r="PKF2" s="330"/>
      <c r="PKG2" s="330"/>
      <c r="PKH2" s="330"/>
      <c r="PKI2" s="330"/>
      <c r="PKJ2" s="330"/>
      <c r="PKK2" s="330"/>
      <c r="PKL2" s="330"/>
      <c r="PKM2" s="330"/>
      <c r="PKN2" s="330"/>
      <c r="PKO2" s="330"/>
      <c r="PKP2" s="330"/>
      <c r="PKQ2" s="330"/>
      <c r="PKR2" s="330"/>
      <c r="PKS2" s="329"/>
      <c r="PKT2" s="330"/>
      <c r="PKU2" s="330"/>
      <c r="PKV2" s="330"/>
      <c r="PKW2" s="330"/>
      <c r="PKX2" s="330"/>
      <c r="PKY2" s="330"/>
      <c r="PKZ2" s="330"/>
      <c r="PLA2" s="330"/>
      <c r="PLB2" s="330"/>
      <c r="PLC2" s="330"/>
      <c r="PLD2" s="330"/>
      <c r="PLE2" s="330"/>
      <c r="PLF2" s="330"/>
      <c r="PLG2" s="330"/>
      <c r="PLH2" s="330"/>
      <c r="PLI2" s="329"/>
      <c r="PLJ2" s="330"/>
      <c r="PLK2" s="330"/>
      <c r="PLL2" s="330"/>
      <c r="PLM2" s="330"/>
      <c r="PLN2" s="330"/>
      <c r="PLO2" s="330"/>
      <c r="PLP2" s="330"/>
      <c r="PLQ2" s="330"/>
      <c r="PLR2" s="330"/>
      <c r="PLS2" s="330"/>
      <c r="PLT2" s="330"/>
      <c r="PLU2" s="330"/>
      <c r="PLV2" s="330"/>
      <c r="PLW2" s="330"/>
      <c r="PLX2" s="330"/>
      <c r="PLY2" s="329"/>
      <c r="PLZ2" s="330"/>
      <c r="PMA2" s="330"/>
      <c r="PMB2" s="330"/>
      <c r="PMC2" s="330"/>
      <c r="PMD2" s="330"/>
      <c r="PME2" s="330"/>
      <c r="PMF2" s="330"/>
      <c r="PMG2" s="330"/>
      <c r="PMH2" s="330"/>
      <c r="PMI2" s="330"/>
      <c r="PMJ2" s="330"/>
      <c r="PMK2" s="330"/>
      <c r="PML2" s="330"/>
      <c r="PMM2" s="330"/>
      <c r="PMN2" s="330"/>
      <c r="PMO2" s="329"/>
      <c r="PMP2" s="330"/>
      <c r="PMQ2" s="330"/>
      <c r="PMR2" s="330"/>
      <c r="PMS2" s="330"/>
      <c r="PMT2" s="330"/>
      <c r="PMU2" s="330"/>
      <c r="PMV2" s="330"/>
      <c r="PMW2" s="330"/>
      <c r="PMX2" s="330"/>
      <c r="PMY2" s="330"/>
      <c r="PMZ2" s="330"/>
      <c r="PNA2" s="330"/>
      <c r="PNB2" s="330"/>
      <c r="PNC2" s="330"/>
      <c r="PND2" s="330"/>
      <c r="PNE2" s="329"/>
      <c r="PNF2" s="330"/>
      <c r="PNG2" s="330"/>
      <c r="PNH2" s="330"/>
      <c r="PNI2" s="330"/>
      <c r="PNJ2" s="330"/>
      <c r="PNK2" s="330"/>
      <c r="PNL2" s="330"/>
      <c r="PNM2" s="330"/>
      <c r="PNN2" s="330"/>
      <c r="PNO2" s="330"/>
      <c r="PNP2" s="330"/>
      <c r="PNQ2" s="330"/>
      <c r="PNR2" s="330"/>
      <c r="PNS2" s="330"/>
      <c r="PNT2" s="330"/>
      <c r="PNU2" s="329"/>
      <c r="PNV2" s="330"/>
      <c r="PNW2" s="330"/>
      <c r="PNX2" s="330"/>
      <c r="PNY2" s="330"/>
      <c r="PNZ2" s="330"/>
      <c r="POA2" s="330"/>
      <c r="POB2" s="330"/>
      <c r="POC2" s="330"/>
      <c r="POD2" s="330"/>
      <c r="POE2" s="330"/>
      <c r="POF2" s="330"/>
      <c r="POG2" s="330"/>
      <c r="POH2" s="330"/>
      <c r="POI2" s="330"/>
      <c r="POJ2" s="330"/>
      <c r="POK2" s="329"/>
      <c r="POL2" s="330"/>
      <c r="POM2" s="330"/>
      <c r="PON2" s="330"/>
      <c r="POO2" s="330"/>
      <c r="POP2" s="330"/>
      <c r="POQ2" s="330"/>
      <c r="POR2" s="330"/>
      <c r="POS2" s="330"/>
      <c r="POT2" s="330"/>
      <c r="POU2" s="330"/>
      <c r="POV2" s="330"/>
      <c r="POW2" s="330"/>
      <c r="POX2" s="330"/>
      <c r="POY2" s="330"/>
      <c r="POZ2" s="330"/>
      <c r="PPA2" s="329"/>
      <c r="PPB2" s="330"/>
      <c r="PPC2" s="330"/>
      <c r="PPD2" s="330"/>
      <c r="PPE2" s="330"/>
      <c r="PPF2" s="330"/>
      <c r="PPG2" s="330"/>
      <c r="PPH2" s="330"/>
      <c r="PPI2" s="330"/>
      <c r="PPJ2" s="330"/>
      <c r="PPK2" s="330"/>
      <c r="PPL2" s="330"/>
      <c r="PPM2" s="330"/>
      <c r="PPN2" s="330"/>
      <c r="PPO2" s="330"/>
      <c r="PPP2" s="330"/>
      <c r="PPQ2" s="329"/>
      <c r="PPR2" s="330"/>
      <c r="PPS2" s="330"/>
      <c r="PPT2" s="330"/>
      <c r="PPU2" s="330"/>
      <c r="PPV2" s="330"/>
      <c r="PPW2" s="330"/>
      <c r="PPX2" s="330"/>
      <c r="PPY2" s="330"/>
      <c r="PPZ2" s="330"/>
      <c r="PQA2" s="330"/>
      <c r="PQB2" s="330"/>
      <c r="PQC2" s="330"/>
      <c r="PQD2" s="330"/>
      <c r="PQE2" s="330"/>
      <c r="PQF2" s="330"/>
      <c r="PQG2" s="329"/>
      <c r="PQH2" s="330"/>
      <c r="PQI2" s="330"/>
      <c r="PQJ2" s="330"/>
      <c r="PQK2" s="330"/>
      <c r="PQL2" s="330"/>
      <c r="PQM2" s="330"/>
      <c r="PQN2" s="330"/>
      <c r="PQO2" s="330"/>
      <c r="PQP2" s="330"/>
      <c r="PQQ2" s="330"/>
      <c r="PQR2" s="330"/>
      <c r="PQS2" s="330"/>
      <c r="PQT2" s="330"/>
      <c r="PQU2" s="330"/>
      <c r="PQV2" s="330"/>
      <c r="PQW2" s="329"/>
      <c r="PQX2" s="330"/>
      <c r="PQY2" s="330"/>
      <c r="PQZ2" s="330"/>
      <c r="PRA2" s="330"/>
      <c r="PRB2" s="330"/>
      <c r="PRC2" s="330"/>
      <c r="PRD2" s="330"/>
      <c r="PRE2" s="330"/>
      <c r="PRF2" s="330"/>
      <c r="PRG2" s="330"/>
      <c r="PRH2" s="330"/>
      <c r="PRI2" s="330"/>
      <c r="PRJ2" s="330"/>
      <c r="PRK2" s="330"/>
      <c r="PRL2" s="330"/>
      <c r="PRM2" s="329"/>
      <c r="PRN2" s="330"/>
      <c r="PRO2" s="330"/>
      <c r="PRP2" s="330"/>
      <c r="PRQ2" s="330"/>
      <c r="PRR2" s="330"/>
      <c r="PRS2" s="330"/>
      <c r="PRT2" s="330"/>
      <c r="PRU2" s="330"/>
      <c r="PRV2" s="330"/>
      <c r="PRW2" s="330"/>
      <c r="PRX2" s="330"/>
      <c r="PRY2" s="330"/>
      <c r="PRZ2" s="330"/>
      <c r="PSA2" s="330"/>
      <c r="PSB2" s="330"/>
      <c r="PSC2" s="329"/>
      <c r="PSD2" s="330"/>
      <c r="PSE2" s="330"/>
      <c r="PSF2" s="330"/>
      <c r="PSG2" s="330"/>
      <c r="PSH2" s="330"/>
      <c r="PSI2" s="330"/>
      <c r="PSJ2" s="330"/>
      <c r="PSK2" s="330"/>
      <c r="PSL2" s="330"/>
      <c r="PSM2" s="330"/>
      <c r="PSN2" s="330"/>
      <c r="PSO2" s="330"/>
      <c r="PSP2" s="330"/>
      <c r="PSQ2" s="330"/>
      <c r="PSR2" s="330"/>
      <c r="PSS2" s="329"/>
      <c r="PST2" s="330"/>
      <c r="PSU2" s="330"/>
      <c r="PSV2" s="330"/>
      <c r="PSW2" s="330"/>
      <c r="PSX2" s="330"/>
      <c r="PSY2" s="330"/>
      <c r="PSZ2" s="330"/>
      <c r="PTA2" s="330"/>
      <c r="PTB2" s="330"/>
      <c r="PTC2" s="330"/>
      <c r="PTD2" s="330"/>
      <c r="PTE2" s="330"/>
      <c r="PTF2" s="330"/>
      <c r="PTG2" s="330"/>
      <c r="PTH2" s="330"/>
      <c r="PTI2" s="329"/>
      <c r="PTJ2" s="330"/>
      <c r="PTK2" s="330"/>
      <c r="PTL2" s="330"/>
      <c r="PTM2" s="330"/>
      <c r="PTN2" s="330"/>
      <c r="PTO2" s="330"/>
      <c r="PTP2" s="330"/>
      <c r="PTQ2" s="330"/>
      <c r="PTR2" s="330"/>
      <c r="PTS2" s="330"/>
      <c r="PTT2" s="330"/>
      <c r="PTU2" s="330"/>
      <c r="PTV2" s="330"/>
      <c r="PTW2" s="330"/>
      <c r="PTX2" s="330"/>
      <c r="PTY2" s="329"/>
      <c r="PTZ2" s="330"/>
      <c r="PUA2" s="330"/>
      <c r="PUB2" s="330"/>
      <c r="PUC2" s="330"/>
      <c r="PUD2" s="330"/>
      <c r="PUE2" s="330"/>
      <c r="PUF2" s="330"/>
      <c r="PUG2" s="330"/>
      <c r="PUH2" s="330"/>
      <c r="PUI2" s="330"/>
      <c r="PUJ2" s="330"/>
      <c r="PUK2" s="330"/>
      <c r="PUL2" s="330"/>
      <c r="PUM2" s="330"/>
      <c r="PUN2" s="330"/>
      <c r="PUO2" s="329"/>
      <c r="PUP2" s="330"/>
      <c r="PUQ2" s="330"/>
      <c r="PUR2" s="330"/>
      <c r="PUS2" s="330"/>
      <c r="PUT2" s="330"/>
      <c r="PUU2" s="330"/>
      <c r="PUV2" s="330"/>
      <c r="PUW2" s="330"/>
      <c r="PUX2" s="330"/>
      <c r="PUY2" s="330"/>
      <c r="PUZ2" s="330"/>
      <c r="PVA2" s="330"/>
      <c r="PVB2" s="330"/>
      <c r="PVC2" s="330"/>
      <c r="PVD2" s="330"/>
      <c r="PVE2" s="329"/>
      <c r="PVF2" s="330"/>
      <c r="PVG2" s="330"/>
      <c r="PVH2" s="330"/>
      <c r="PVI2" s="330"/>
      <c r="PVJ2" s="330"/>
      <c r="PVK2" s="330"/>
      <c r="PVL2" s="330"/>
      <c r="PVM2" s="330"/>
      <c r="PVN2" s="330"/>
      <c r="PVO2" s="330"/>
      <c r="PVP2" s="330"/>
      <c r="PVQ2" s="330"/>
      <c r="PVR2" s="330"/>
      <c r="PVS2" s="330"/>
      <c r="PVT2" s="330"/>
      <c r="PVU2" s="329"/>
      <c r="PVV2" s="330"/>
      <c r="PVW2" s="330"/>
      <c r="PVX2" s="330"/>
      <c r="PVY2" s="330"/>
      <c r="PVZ2" s="330"/>
      <c r="PWA2" s="330"/>
      <c r="PWB2" s="330"/>
      <c r="PWC2" s="330"/>
      <c r="PWD2" s="330"/>
      <c r="PWE2" s="330"/>
      <c r="PWF2" s="330"/>
      <c r="PWG2" s="330"/>
      <c r="PWH2" s="330"/>
      <c r="PWI2" s="330"/>
      <c r="PWJ2" s="330"/>
      <c r="PWK2" s="329"/>
      <c r="PWL2" s="330"/>
      <c r="PWM2" s="330"/>
      <c r="PWN2" s="330"/>
      <c r="PWO2" s="330"/>
      <c r="PWP2" s="330"/>
      <c r="PWQ2" s="330"/>
      <c r="PWR2" s="330"/>
      <c r="PWS2" s="330"/>
      <c r="PWT2" s="330"/>
      <c r="PWU2" s="330"/>
      <c r="PWV2" s="330"/>
      <c r="PWW2" s="330"/>
      <c r="PWX2" s="330"/>
      <c r="PWY2" s="330"/>
      <c r="PWZ2" s="330"/>
      <c r="PXA2" s="329"/>
      <c r="PXB2" s="330"/>
      <c r="PXC2" s="330"/>
      <c r="PXD2" s="330"/>
      <c r="PXE2" s="330"/>
      <c r="PXF2" s="330"/>
      <c r="PXG2" s="330"/>
      <c r="PXH2" s="330"/>
      <c r="PXI2" s="330"/>
      <c r="PXJ2" s="330"/>
      <c r="PXK2" s="330"/>
      <c r="PXL2" s="330"/>
      <c r="PXM2" s="330"/>
      <c r="PXN2" s="330"/>
      <c r="PXO2" s="330"/>
      <c r="PXP2" s="330"/>
      <c r="PXQ2" s="329"/>
      <c r="PXR2" s="330"/>
      <c r="PXS2" s="330"/>
      <c r="PXT2" s="330"/>
      <c r="PXU2" s="330"/>
      <c r="PXV2" s="330"/>
      <c r="PXW2" s="330"/>
      <c r="PXX2" s="330"/>
      <c r="PXY2" s="330"/>
      <c r="PXZ2" s="330"/>
      <c r="PYA2" s="330"/>
      <c r="PYB2" s="330"/>
      <c r="PYC2" s="330"/>
      <c r="PYD2" s="330"/>
      <c r="PYE2" s="330"/>
      <c r="PYF2" s="330"/>
      <c r="PYG2" s="329"/>
      <c r="PYH2" s="330"/>
      <c r="PYI2" s="330"/>
      <c r="PYJ2" s="330"/>
      <c r="PYK2" s="330"/>
      <c r="PYL2" s="330"/>
      <c r="PYM2" s="330"/>
      <c r="PYN2" s="330"/>
      <c r="PYO2" s="330"/>
      <c r="PYP2" s="330"/>
      <c r="PYQ2" s="330"/>
      <c r="PYR2" s="330"/>
      <c r="PYS2" s="330"/>
      <c r="PYT2" s="330"/>
      <c r="PYU2" s="330"/>
      <c r="PYV2" s="330"/>
      <c r="PYW2" s="329"/>
      <c r="PYX2" s="330"/>
      <c r="PYY2" s="330"/>
      <c r="PYZ2" s="330"/>
      <c r="PZA2" s="330"/>
      <c r="PZB2" s="330"/>
      <c r="PZC2" s="330"/>
      <c r="PZD2" s="330"/>
      <c r="PZE2" s="330"/>
      <c r="PZF2" s="330"/>
      <c r="PZG2" s="330"/>
      <c r="PZH2" s="330"/>
      <c r="PZI2" s="330"/>
      <c r="PZJ2" s="330"/>
      <c r="PZK2" s="330"/>
      <c r="PZL2" s="330"/>
      <c r="PZM2" s="329"/>
      <c r="PZN2" s="330"/>
      <c r="PZO2" s="330"/>
      <c r="PZP2" s="330"/>
      <c r="PZQ2" s="330"/>
      <c r="PZR2" s="330"/>
      <c r="PZS2" s="330"/>
      <c r="PZT2" s="330"/>
      <c r="PZU2" s="330"/>
      <c r="PZV2" s="330"/>
      <c r="PZW2" s="330"/>
      <c r="PZX2" s="330"/>
      <c r="PZY2" s="330"/>
      <c r="PZZ2" s="330"/>
      <c r="QAA2" s="330"/>
      <c r="QAB2" s="330"/>
      <c r="QAC2" s="329"/>
      <c r="QAD2" s="330"/>
      <c r="QAE2" s="330"/>
      <c r="QAF2" s="330"/>
      <c r="QAG2" s="330"/>
      <c r="QAH2" s="330"/>
      <c r="QAI2" s="330"/>
      <c r="QAJ2" s="330"/>
      <c r="QAK2" s="330"/>
      <c r="QAL2" s="330"/>
      <c r="QAM2" s="330"/>
      <c r="QAN2" s="330"/>
      <c r="QAO2" s="330"/>
      <c r="QAP2" s="330"/>
      <c r="QAQ2" s="330"/>
      <c r="QAR2" s="330"/>
      <c r="QAS2" s="329"/>
      <c r="QAT2" s="330"/>
      <c r="QAU2" s="330"/>
      <c r="QAV2" s="330"/>
      <c r="QAW2" s="330"/>
      <c r="QAX2" s="330"/>
      <c r="QAY2" s="330"/>
      <c r="QAZ2" s="330"/>
      <c r="QBA2" s="330"/>
      <c r="QBB2" s="330"/>
      <c r="QBC2" s="330"/>
      <c r="QBD2" s="330"/>
      <c r="QBE2" s="330"/>
      <c r="QBF2" s="330"/>
      <c r="QBG2" s="330"/>
      <c r="QBH2" s="330"/>
      <c r="QBI2" s="329"/>
      <c r="QBJ2" s="330"/>
      <c r="QBK2" s="330"/>
      <c r="QBL2" s="330"/>
      <c r="QBM2" s="330"/>
      <c r="QBN2" s="330"/>
      <c r="QBO2" s="330"/>
      <c r="QBP2" s="330"/>
      <c r="QBQ2" s="330"/>
      <c r="QBR2" s="330"/>
      <c r="QBS2" s="330"/>
      <c r="QBT2" s="330"/>
      <c r="QBU2" s="330"/>
      <c r="QBV2" s="330"/>
      <c r="QBW2" s="330"/>
      <c r="QBX2" s="330"/>
      <c r="QBY2" s="329"/>
      <c r="QBZ2" s="330"/>
      <c r="QCA2" s="330"/>
      <c r="QCB2" s="330"/>
      <c r="QCC2" s="330"/>
      <c r="QCD2" s="330"/>
      <c r="QCE2" s="330"/>
      <c r="QCF2" s="330"/>
      <c r="QCG2" s="330"/>
      <c r="QCH2" s="330"/>
      <c r="QCI2" s="330"/>
      <c r="QCJ2" s="330"/>
      <c r="QCK2" s="330"/>
      <c r="QCL2" s="330"/>
      <c r="QCM2" s="330"/>
      <c r="QCN2" s="330"/>
      <c r="QCO2" s="329"/>
      <c r="QCP2" s="330"/>
      <c r="QCQ2" s="330"/>
      <c r="QCR2" s="330"/>
      <c r="QCS2" s="330"/>
      <c r="QCT2" s="330"/>
      <c r="QCU2" s="330"/>
      <c r="QCV2" s="330"/>
      <c r="QCW2" s="330"/>
      <c r="QCX2" s="330"/>
      <c r="QCY2" s="330"/>
      <c r="QCZ2" s="330"/>
      <c r="QDA2" s="330"/>
      <c r="QDB2" s="330"/>
      <c r="QDC2" s="330"/>
      <c r="QDD2" s="330"/>
      <c r="QDE2" s="329"/>
      <c r="QDF2" s="330"/>
      <c r="QDG2" s="330"/>
      <c r="QDH2" s="330"/>
      <c r="QDI2" s="330"/>
      <c r="QDJ2" s="330"/>
      <c r="QDK2" s="330"/>
      <c r="QDL2" s="330"/>
      <c r="QDM2" s="330"/>
      <c r="QDN2" s="330"/>
      <c r="QDO2" s="330"/>
      <c r="QDP2" s="330"/>
      <c r="QDQ2" s="330"/>
      <c r="QDR2" s="330"/>
      <c r="QDS2" s="330"/>
      <c r="QDT2" s="330"/>
      <c r="QDU2" s="329"/>
      <c r="QDV2" s="330"/>
      <c r="QDW2" s="330"/>
      <c r="QDX2" s="330"/>
      <c r="QDY2" s="330"/>
      <c r="QDZ2" s="330"/>
      <c r="QEA2" s="330"/>
      <c r="QEB2" s="330"/>
      <c r="QEC2" s="330"/>
      <c r="QED2" s="330"/>
      <c r="QEE2" s="330"/>
      <c r="QEF2" s="330"/>
      <c r="QEG2" s="330"/>
      <c r="QEH2" s="330"/>
      <c r="QEI2" s="330"/>
      <c r="QEJ2" s="330"/>
      <c r="QEK2" s="329"/>
      <c r="QEL2" s="330"/>
      <c r="QEM2" s="330"/>
      <c r="QEN2" s="330"/>
      <c r="QEO2" s="330"/>
      <c r="QEP2" s="330"/>
      <c r="QEQ2" s="330"/>
      <c r="QER2" s="330"/>
      <c r="QES2" s="330"/>
      <c r="QET2" s="330"/>
      <c r="QEU2" s="330"/>
      <c r="QEV2" s="330"/>
      <c r="QEW2" s="330"/>
      <c r="QEX2" s="330"/>
      <c r="QEY2" s="330"/>
      <c r="QEZ2" s="330"/>
      <c r="QFA2" s="329"/>
      <c r="QFB2" s="330"/>
      <c r="QFC2" s="330"/>
      <c r="QFD2" s="330"/>
      <c r="QFE2" s="330"/>
      <c r="QFF2" s="330"/>
      <c r="QFG2" s="330"/>
      <c r="QFH2" s="330"/>
      <c r="QFI2" s="330"/>
      <c r="QFJ2" s="330"/>
      <c r="QFK2" s="330"/>
      <c r="QFL2" s="330"/>
      <c r="QFM2" s="330"/>
      <c r="QFN2" s="330"/>
      <c r="QFO2" s="330"/>
      <c r="QFP2" s="330"/>
      <c r="QFQ2" s="329"/>
      <c r="QFR2" s="330"/>
      <c r="QFS2" s="330"/>
      <c r="QFT2" s="330"/>
      <c r="QFU2" s="330"/>
      <c r="QFV2" s="330"/>
      <c r="QFW2" s="330"/>
      <c r="QFX2" s="330"/>
      <c r="QFY2" s="330"/>
      <c r="QFZ2" s="330"/>
      <c r="QGA2" s="330"/>
      <c r="QGB2" s="330"/>
      <c r="QGC2" s="330"/>
      <c r="QGD2" s="330"/>
      <c r="QGE2" s="330"/>
      <c r="QGF2" s="330"/>
      <c r="QGG2" s="329"/>
      <c r="QGH2" s="330"/>
      <c r="QGI2" s="330"/>
      <c r="QGJ2" s="330"/>
      <c r="QGK2" s="330"/>
      <c r="QGL2" s="330"/>
      <c r="QGM2" s="330"/>
      <c r="QGN2" s="330"/>
      <c r="QGO2" s="330"/>
      <c r="QGP2" s="330"/>
      <c r="QGQ2" s="330"/>
      <c r="QGR2" s="330"/>
      <c r="QGS2" s="330"/>
      <c r="QGT2" s="330"/>
      <c r="QGU2" s="330"/>
      <c r="QGV2" s="330"/>
      <c r="QGW2" s="329"/>
      <c r="QGX2" s="330"/>
      <c r="QGY2" s="330"/>
      <c r="QGZ2" s="330"/>
      <c r="QHA2" s="330"/>
      <c r="QHB2" s="330"/>
      <c r="QHC2" s="330"/>
      <c r="QHD2" s="330"/>
      <c r="QHE2" s="330"/>
      <c r="QHF2" s="330"/>
      <c r="QHG2" s="330"/>
      <c r="QHH2" s="330"/>
      <c r="QHI2" s="330"/>
      <c r="QHJ2" s="330"/>
      <c r="QHK2" s="330"/>
      <c r="QHL2" s="330"/>
      <c r="QHM2" s="329"/>
      <c r="QHN2" s="330"/>
      <c r="QHO2" s="330"/>
      <c r="QHP2" s="330"/>
      <c r="QHQ2" s="330"/>
      <c r="QHR2" s="330"/>
      <c r="QHS2" s="330"/>
      <c r="QHT2" s="330"/>
      <c r="QHU2" s="330"/>
      <c r="QHV2" s="330"/>
      <c r="QHW2" s="330"/>
      <c r="QHX2" s="330"/>
      <c r="QHY2" s="330"/>
      <c r="QHZ2" s="330"/>
      <c r="QIA2" s="330"/>
      <c r="QIB2" s="330"/>
      <c r="QIC2" s="329"/>
      <c r="QID2" s="330"/>
      <c r="QIE2" s="330"/>
      <c r="QIF2" s="330"/>
      <c r="QIG2" s="330"/>
      <c r="QIH2" s="330"/>
      <c r="QII2" s="330"/>
      <c r="QIJ2" s="330"/>
      <c r="QIK2" s="330"/>
      <c r="QIL2" s="330"/>
      <c r="QIM2" s="330"/>
      <c r="QIN2" s="330"/>
      <c r="QIO2" s="330"/>
      <c r="QIP2" s="330"/>
      <c r="QIQ2" s="330"/>
      <c r="QIR2" s="330"/>
      <c r="QIS2" s="329"/>
      <c r="QIT2" s="330"/>
      <c r="QIU2" s="330"/>
      <c r="QIV2" s="330"/>
      <c r="QIW2" s="330"/>
      <c r="QIX2" s="330"/>
      <c r="QIY2" s="330"/>
      <c r="QIZ2" s="330"/>
      <c r="QJA2" s="330"/>
      <c r="QJB2" s="330"/>
      <c r="QJC2" s="330"/>
      <c r="QJD2" s="330"/>
      <c r="QJE2" s="330"/>
      <c r="QJF2" s="330"/>
      <c r="QJG2" s="330"/>
      <c r="QJH2" s="330"/>
      <c r="QJI2" s="329"/>
      <c r="QJJ2" s="330"/>
      <c r="QJK2" s="330"/>
      <c r="QJL2" s="330"/>
      <c r="QJM2" s="330"/>
      <c r="QJN2" s="330"/>
      <c r="QJO2" s="330"/>
      <c r="QJP2" s="330"/>
      <c r="QJQ2" s="330"/>
      <c r="QJR2" s="330"/>
      <c r="QJS2" s="330"/>
      <c r="QJT2" s="330"/>
      <c r="QJU2" s="330"/>
      <c r="QJV2" s="330"/>
      <c r="QJW2" s="330"/>
      <c r="QJX2" s="330"/>
      <c r="QJY2" s="329"/>
      <c r="QJZ2" s="330"/>
      <c r="QKA2" s="330"/>
      <c r="QKB2" s="330"/>
      <c r="QKC2" s="330"/>
      <c r="QKD2" s="330"/>
      <c r="QKE2" s="330"/>
      <c r="QKF2" s="330"/>
      <c r="QKG2" s="330"/>
      <c r="QKH2" s="330"/>
      <c r="QKI2" s="330"/>
      <c r="QKJ2" s="330"/>
      <c r="QKK2" s="330"/>
      <c r="QKL2" s="330"/>
      <c r="QKM2" s="330"/>
      <c r="QKN2" s="330"/>
      <c r="QKO2" s="329"/>
      <c r="QKP2" s="330"/>
      <c r="QKQ2" s="330"/>
      <c r="QKR2" s="330"/>
      <c r="QKS2" s="330"/>
      <c r="QKT2" s="330"/>
      <c r="QKU2" s="330"/>
      <c r="QKV2" s="330"/>
      <c r="QKW2" s="330"/>
      <c r="QKX2" s="330"/>
      <c r="QKY2" s="330"/>
      <c r="QKZ2" s="330"/>
      <c r="QLA2" s="330"/>
      <c r="QLB2" s="330"/>
      <c r="QLC2" s="330"/>
      <c r="QLD2" s="330"/>
      <c r="QLE2" s="329"/>
      <c r="QLF2" s="330"/>
      <c r="QLG2" s="330"/>
      <c r="QLH2" s="330"/>
      <c r="QLI2" s="330"/>
      <c r="QLJ2" s="330"/>
      <c r="QLK2" s="330"/>
      <c r="QLL2" s="330"/>
      <c r="QLM2" s="330"/>
      <c r="QLN2" s="330"/>
      <c r="QLO2" s="330"/>
      <c r="QLP2" s="330"/>
      <c r="QLQ2" s="330"/>
      <c r="QLR2" s="330"/>
      <c r="QLS2" s="330"/>
      <c r="QLT2" s="330"/>
      <c r="QLU2" s="329"/>
      <c r="QLV2" s="330"/>
      <c r="QLW2" s="330"/>
      <c r="QLX2" s="330"/>
      <c r="QLY2" s="330"/>
      <c r="QLZ2" s="330"/>
      <c r="QMA2" s="330"/>
      <c r="QMB2" s="330"/>
      <c r="QMC2" s="330"/>
      <c r="QMD2" s="330"/>
      <c r="QME2" s="330"/>
      <c r="QMF2" s="330"/>
      <c r="QMG2" s="330"/>
      <c r="QMH2" s="330"/>
      <c r="QMI2" s="330"/>
      <c r="QMJ2" s="330"/>
      <c r="QMK2" s="329"/>
      <c r="QML2" s="330"/>
      <c r="QMM2" s="330"/>
      <c r="QMN2" s="330"/>
      <c r="QMO2" s="330"/>
      <c r="QMP2" s="330"/>
      <c r="QMQ2" s="330"/>
      <c r="QMR2" s="330"/>
      <c r="QMS2" s="330"/>
      <c r="QMT2" s="330"/>
      <c r="QMU2" s="330"/>
      <c r="QMV2" s="330"/>
      <c r="QMW2" s="330"/>
      <c r="QMX2" s="330"/>
      <c r="QMY2" s="330"/>
      <c r="QMZ2" s="330"/>
      <c r="QNA2" s="329"/>
      <c r="QNB2" s="330"/>
      <c r="QNC2" s="330"/>
      <c r="QND2" s="330"/>
      <c r="QNE2" s="330"/>
      <c r="QNF2" s="330"/>
      <c r="QNG2" s="330"/>
      <c r="QNH2" s="330"/>
      <c r="QNI2" s="330"/>
      <c r="QNJ2" s="330"/>
      <c r="QNK2" s="330"/>
      <c r="QNL2" s="330"/>
      <c r="QNM2" s="330"/>
      <c r="QNN2" s="330"/>
      <c r="QNO2" s="330"/>
      <c r="QNP2" s="330"/>
      <c r="QNQ2" s="329"/>
      <c r="QNR2" s="330"/>
      <c r="QNS2" s="330"/>
      <c r="QNT2" s="330"/>
      <c r="QNU2" s="330"/>
      <c r="QNV2" s="330"/>
      <c r="QNW2" s="330"/>
      <c r="QNX2" s="330"/>
      <c r="QNY2" s="330"/>
      <c r="QNZ2" s="330"/>
      <c r="QOA2" s="330"/>
      <c r="QOB2" s="330"/>
      <c r="QOC2" s="330"/>
      <c r="QOD2" s="330"/>
      <c r="QOE2" s="330"/>
      <c r="QOF2" s="330"/>
      <c r="QOG2" s="329"/>
      <c r="QOH2" s="330"/>
      <c r="QOI2" s="330"/>
      <c r="QOJ2" s="330"/>
      <c r="QOK2" s="330"/>
      <c r="QOL2" s="330"/>
      <c r="QOM2" s="330"/>
      <c r="QON2" s="330"/>
      <c r="QOO2" s="330"/>
      <c r="QOP2" s="330"/>
      <c r="QOQ2" s="330"/>
      <c r="QOR2" s="330"/>
      <c r="QOS2" s="330"/>
      <c r="QOT2" s="330"/>
      <c r="QOU2" s="330"/>
      <c r="QOV2" s="330"/>
      <c r="QOW2" s="329"/>
      <c r="QOX2" s="330"/>
      <c r="QOY2" s="330"/>
      <c r="QOZ2" s="330"/>
      <c r="QPA2" s="330"/>
      <c r="QPB2" s="330"/>
      <c r="QPC2" s="330"/>
      <c r="QPD2" s="330"/>
      <c r="QPE2" s="330"/>
      <c r="QPF2" s="330"/>
      <c r="QPG2" s="330"/>
      <c r="QPH2" s="330"/>
      <c r="QPI2" s="330"/>
      <c r="QPJ2" s="330"/>
      <c r="QPK2" s="330"/>
      <c r="QPL2" s="330"/>
      <c r="QPM2" s="329"/>
      <c r="QPN2" s="330"/>
      <c r="QPO2" s="330"/>
      <c r="QPP2" s="330"/>
      <c r="QPQ2" s="330"/>
      <c r="QPR2" s="330"/>
      <c r="QPS2" s="330"/>
      <c r="QPT2" s="330"/>
      <c r="QPU2" s="330"/>
      <c r="QPV2" s="330"/>
      <c r="QPW2" s="330"/>
      <c r="QPX2" s="330"/>
      <c r="QPY2" s="330"/>
      <c r="QPZ2" s="330"/>
      <c r="QQA2" s="330"/>
      <c r="QQB2" s="330"/>
      <c r="QQC2" s="329"/>
      <c r="QQD2" s="330"/>
      <c r="QQE2" s="330"/>
      <c r="QQF2" s="330"/>
      <c r="QQG2" s="330"/>
      <c r="QQH2" s="330"/>
      <c r="QQI2" s="330"/>
      <c r="QQJ2" s="330"/>
      <c r="QQK2" s="330"/>
      <c r="QQL2" s="330"/>
      <c r="QQM2" s="330"/>
      <c r="QQN2" s="330"/>
      <c r="QQO2" s="330"/>
      <c r="QQP2" s="330"/>
      <c r="QQQ2" s="330"/>
      <c r="QQR2" s="330"/>
      <c r="QQS2" s="329"/>
      <c r="QQT2" s="330"/>
      <c r="QQU2" s="330"/>
      <c r="QQV2" s="330"/>
      <c r="QQW2" s="330"/>
      <c r="QQX2" s="330"/>
      <c r="QQY2" s="330"/>
      <c r="QQZ2" s="330"/>
      <c r="QRA2" s="330"/>
      <c r="QRB2" s="330"/>
      <c r="QRC2" s="330"/>
      <c r="QRD2" s="330"/>
      <c r="QRE2" s="330"/>
      <c r="QRF2" s="330"/>
      <c r="QRG2" s="330"/>
      <c r="QRH2" s="330"/>
      <c r="QRI2" s="329"/>
      <c r="QRJ2" s="330"/>
      <c r="QRK2" s="330"/>
      <c r="QRL2" s="330"/>
      <c r="QRM2" s="330"/>
      <c r="QRN2" s="330"/>
      <c r="QRO2" s="330"/>
      <c r="QRP2" s="330"/>
      <c r="QRQ2" s="330"/>
      <c r="QRR2" s="330"/>
      <c r="QRS2" s="330"/>
      <c r="QRT2" s="330"/>
      <c r="QRU2" s="330"/>
      <c r="QRV2" s="330"/>
      <c r="QRW2" s="330"/>
      <c r="QRX2" s="330"/>
      <c r="QRY2" s="329"/>
      <c r="QRZ2" s="330"/>
      <c r="QSA2" s="330"/>
      <c r="QSB2" s="330"/>
      <c r="QSC2" s="330"/>
      <c r="QSD2" s="330"/>
      <c r="QSE2" s="330"/>
      <c r="QSF2" s="330"/>
      <c r="QSG2" s="330"/>
      <c r="QSH2" s="330"/>
      <c r="QSI2" s="330"/>
      <c r="QSJ2" s="330"/>
      <c r="QSK2" s="330"/>
      <c r="QSL2" s="330"/>
      <c r="QSM2" s="330"/>
      <c r="QSN2" s="330"/>
      <c r="QSO2" s="329"/>
      <c r="QSP2" s="330"/>
      <c r="QSQ2" s="330"/>
      <c r="QSR2" s="330"/>
      <c r="QSS2" s="330"/>
      <c r="QST2" s="330"/>
      <c r="QSU2" s="330"/>
      <c r="QSV2" s="330"/>
      <c r="QSW2" s="330"/>
      <c r="QSX2" s="330"/>
      <c r="QSY2" s="330"/>
      <c r="QSZ2" s="330"/>
      <c r="QTA2" s="330"/>
      <c r="QTB2" s="330"/>
      <c r="QTC2" s="330"/>
      <c r="QTD2" s="330"/>
      <c r="QTE2" s="329"/>
      <c r="QTF2" s="330"/>
      <c r="QTG2" s="330"/>
      <c r="QTH2" s="330"/>
      <c r="QTI2" s="330"/>
      <c r="QTJ2" s="330"/>
      <c r="QTK2" s="330"/>
      <c r="QTL2" s="330"/>
      <c r="QTM2" s="330"/>
      <c r="QTN2" s="330"/>
      <c r="QTO2" s="330"/>
      <c r="QTP2" s="330"/>
      <c r="QTQ2" s="330"/>
      <c r="QTR2" s="330"/>
      <c r="QTS2" s="330"/>
      <c r="QTT2" s="330"/>
      <c r="QTU2" s="329"/>
      <c r="QTV2" s="330"/>
      <c r="QTW2" s="330"/>
      <c r="QTX2" s="330"/>
      <c r="QTY2" s="330"/>
      <c r="QTZ2" s="330"/>
      <c r="QUA2" s="330"/>
      <c r="QUB2" s="330"/>
      <c r="QUC2" s="330"/>
      <c r="QUD2" s="330"/>
      <c r="QUE2" s="330"/>
      <c r="QUF2" s="330"/>
      <c r="QUG2" s="330"/>
      <c r="QUH2" s="330"/>
      <c r="QUI2" s="330"/>
      <c r="QUJ2" s="330"/>
      <c r="QUK2" s="329"/>
      <c r="QUL2" s="330"/>
      <c r="QUM2" s="330"/>
      <c r="QUN2" s="330"/>
      <c r="QUO2" s="330"/>
      <c r="QUP2" s="330"/>
      <c r="QUQ2" s="330"/>
      <c r="QUR2" s="330"/>
      <c r="QUS2" s="330"/>
      <c r="QUT2" s="330"/>
      <c r="QUU2" s="330"/>
      <c r="QUV2" s="330"/>
      <c r="QUW2" s="330"/>
      <c r="QUX2" s="330"/>
      <c r="QUY2" s="330"/>
      <c r="QUZ2" s="330"/>
      <c r="QVA2" s="329"/>
      <c r="QVB2" s="330"/>
      <c r="QVC2" s="330"/>
      <c r="QVD2" s="330"/>
      <c r="QVE2" s="330"/>
      <c r="QVF2" s="330"/>
      <c r="QVG2" s="330"/>
      <c r="QVH2" s="330"/>
      <c r="QVI2" s="330"/>
      <c r="QVJ2" s="330"/>
      <c r="QVK2" s="330"/>
      <c r="QVL2" s="330"/>
      <c r="QVM2" s="330"/>
      <c r="QVN2" s="330"/>
      <c r="QVO2" s="330"/>
      <c r="QVP2" s="330"/>
      <c r="QVQ2" s="329"/>
      <c r="QVR2" s="330"/>
      <c r="QVS2" s="330"/>
      <c r="QVT2" s="330"/>
      <c r="QVU2" s="330"/>
      <c r="QVV2" s="330"/>
      <c r="QVW2" s="330"/>
      <c r="QVX2" s="330"/>
      <c r="QVY2" s="330"/>
      <c r="QVZ2" s="330"/>
      <c r="QWA2" s="330"/>
      <c r="QWB2" s="330"/>
      <c r="QWC2" s="330"/>
      <c r="QWD2" s="330"/>
      <c r="QWE2" s="330"/>
      <c r="QWF2" s="330"/>
      <c r="QWG2" s="329"/>
      <c r="QWH2" s="330"/>
      <c r="QWI2" s="330"/>
      <c r="QWJ2" s="330"/>
      <c r="QWK2" s="330"/>
      <c r="QWL2" s="330"/>
      <c r="QWM2" s="330"/>
      <c r="QWN2" s="330"/>
      <c r="QWO2" s="330"/>
      <c r="QWP2" s="330"/>
      <c r="QWQ2" s="330"/>
      <c r="QWR2" s="330"/>
      <c r="QWS2" s="330"/>
      <c r="QWT2" s="330"/>
      <c r="QWU2" s="330"/>
      <c r="QWV2" s="330"/>
      <c r="QWW2" s="329"/>
      <c r="QWX2" s="330"/>
      <c r="QWY2" s="330"/>
      <c r="QWZ2" s="330"/>
      <c r="QXA2" s="330"/>
      <c r="QXB2" s="330"/>
      <c r="QXC2" s="330"/>
      <c r="QXD2" s="330"/>
      <c r="QXE2" s="330"/>
      <c r="QXF2" s="330"/>
      <c r="QXG2" s="330"/>
      <c r="QXH2" s="330"/>
      <c r="QXI2" s="330"/>
      <c r="QXJ2" s="330"/>
      <c r="QXK2" s="330"/>
      <c r="QXL2" s="330"/>
      <c r="QXM2" s="329"/>
      <c r="QXN2" s="330"/>
      <c r="QXO2" s="330"/>
      <c r="QXP2" s="330"/>
      <c r="QXQ2" s="330"/>
      <c r="QXR2" s="330"/>
      <c r="QXS2" s="330"/>
      <c r="QXT2" s="330"/>
      <c r="QXU2" s="330"/>
      <c r="QXV2" s="330"/>
      <c r="QXW2" s="330"/>
      <c r="QXX2" s="330"/>
      <c r="QXY2" s="330"/>
      <c r="QXZ2" s="330"/>
      <c r="QYA2" s="330"/>
      <c r="QYB2" s="330"/>
      <c r="QYC2" s="329"/>
      <c r="QYD2" s="330"/>
      <c r="QYE2" s="330"/>
      <c r="QYF2" s="330"/>
      <c r="QYG2" s="330"/>
      <c r="QYH2" s="330"/>
      <c r="QYI2" s="330"/>
      <c r="QYJ2" s="330"/>
      <c r="QYK2" s="330"/>
      <c r="QYL2" s="330"/>
      <c r="QYM2" s="330"/>
      <c r="QYN2" s="330"/>
      <c r="QYO2" s="330"/>
      <c r="QYP2" s="330"/>
      <c r="QYQ2" s="330"/>
      <c r="QYR2" s="330"/>
      <c r="QYS2" s="329"/>
      <c r="QYT2" s="330"/>
      <c r="QYU2" s="330"/>
      <c r="QYV2" s="330"/>
      <c r="QYW2" s="330"/>
      <c r="QYX2" s="330"/>
      <c r="QYY2" s="330"/>
      <c r="QYZ2" s="330"/>
      <c r="QZA2" s="330"/>
      <c r="QZB2" s="330"/>
      <c r="QZC2" s="330"/>
      <c r="QZD2" s="330"/>
      <c r="QZE2" s="330"/>
      <c r="QZF2" s="330"/>
      <c r="QZG2" s="330"/>
      <c r="QZH2" s="330"/>
      <c r="QZI2" s="329"/>
      <c r="QZJ2" s="330"/>
      <c r="QZK2" s="330"/>
      <c r="QZL2" s="330"/>
      <c r="QZM2" s="330"/>
      <c r="QZN2" s="330"/>
      <c r="QZO2" s="330"/>
      <c r="QZP2" s="330"/>
      <c r="QZQ2" s="330"/>
      <c r="QZR2" s="330"/>
      <c r="QZS2" s="330"/>
      <c r="QZT2" s="330"/>
      <c r="QZU2" s="330"/>
      <c r="QZV2" s="330"/>
      <c r="QZW2" s="330"/>
      <c r="QZX2" s="330"/>
      <c r="QZY2" s="329"/>
      <c r="QZZ2" s="330"/>
      <c r="RAA2" s="330"/>
      <c r="RAB2" s="330"/>
      <c r="RAC2" s="330"/>
      <c r="RAD2" s="330"/>
      <c r="RAE2" s="330"/>
      <c r="RAF2" s="330"/>
      <c r="RAG2" s="330"/>
      <c r="RAH2" s="330"/>
      <c r="RAI2" s="330"/>
      <c r="RAJ2" s="330"/>
      <c r="RAK2" s="330"/>
      <c r="RAL2" s="330"/>
      <c r="RAM2" s="330"/>
      <c r="RAN2" s="330"/>
      <c r="RAO2" s="329"/>
      <c r="RAP2" s="330"/>
      <c r="RAQ2" s="330"/>
      <c r="RAR2" s="330"/>
      <c r="RAS2" s="330"/>
      <c r="RAT2" s="330"/>
      <c r="RAU2" s="330"/>
      <c r="RAV2" s="330"/>
      <c r="RAW2" s="330"/>
      <c r="RAX2" s="330"/>
      <c r="RAY2" s="330"/>
      <c r="RAZ2" s="330"/>
      <c r="RBA2" s="330"/>
      <c r="RBB2" s="330"/>
      <c r="RBC2" s="330"/>
      <c r="RBD2" s="330"/>
      <c r="RBE2" s="329"/>
      <c r="RBF2" s="330"/>
      <c r="RBG2" s="330"/>
      <c r="RBH2" s="330"/>
      <c r="RBI2" s="330"/>
      <c r="RBJ2" s="330"/>
      <c r="RBK2" s="330"/>
      <c r="RBL2" s="330"/>
      <c r="RBM2" s="330"/>
      <c r="RBN2" s="330"/>
      <c r="RBO2" s="330"/>
      <c r="RBP2" s="330"/>
      <c r="RBQ2" s="330"/>
      <c r="RBR2" s="330"/>
      <c r="RBS2" s="330"/>
      <c r="RBT2" s="330"/>
      <c r="RBU2" s="329"/>
      <c r="RBV2" s="330"/>
      <c r="RBW2" s="330"/>
      <c r="RBX2" s="330"/>
      <c r="RBY2" s="330"/>
      <c r="RBZ2" s="330"/>
      <c r="RCA2" s="330"/>
      <c r="RCB2" s="330"/>
      <c r="RCC2" s="330"/>
      <c r="RCD2" s="330"/>
      <c r="RCE2" s="330"/>
      <c r="RCF2" s="330"/>
      <c r="RCG2" s="330"/>
      <c r="RCH2" s="330"/>
      <c r="RCI2" s="330"/>
      <c r="RCJ2" s="330"/>
      <c r="RCK2" s="329"/>
      <c r="RCL2" s="330"/>
      <c r="RCM2" s="330"/>
      <c r="RCN2" s="330"/>
      <c r="RCO2" s="330"/>
      <c r="RCP2" s="330"/>
      <c r="RCQ2" s="330"/>
      <c r="RCR2" s="330"/>
      <c r="RCS2" s="330"/>
      <c r="RCT2" s="330"/>
      <c r="RCU2" s="330"/>
      <c r="RCV2" s="330"/>
      <c r="RCW2" s="330"/>
      <c r="RCX2" s="330"/>
      <c r="RCY2" s="330"/>
      <c r="RCZ2" s="330"/>
      <c r="RDA2" s="329"/>
      <c r="RDB2" s="330"/>
      <c r="RDC2" s="330"/>
      <c r="RDD2" s="330"/>
      <c r="RDE2" s="330"/>
      <c r="RDF2" s="330"/>
      <c r="RDG2" s="330"/>
      <c r="RDH2" s="330"/>
      <c r="RDI2" s="330"/>
      <c r="RDJ2" s="330"/>
      <c r="RDK2" s="330"/>
      <c r="RDL2" s="330"/>
      <c r="RDM2" s="330"/>
      <c r="RDN2" s="330"/>
      <c r="RDO2" s="330"/>
      <c r="RDP2" s="330"/>
      <c r="RDQ2" s="329"/>
      <c r="RDR2" s="330"/>
      <c r="RDS2" s="330"/>
      <c r="RDT2" s="330"/>
      <c r="RDU2" s="330"/>
      <c r="RDV2" s="330"/>
      <c r="RDW2" s="330"/>
      <c r="RDX2" s="330"/>
      <c r="RDY2" s="330"/>
      <c r="RDZ2" s="330"/>
      <c r="REA2" s="330"/>
      <c r="REB2" s="330"/>
      <c r="REC2" s="330"/>
      <c r="RED2" s="330"/>
      <c r="REE2" s="330"/>
      <c r="REF2" s="330"/>
      <c r="REG2" s="329"/>
      <c r="REH2" s="330"/>
      <c r="REI2" s="330"/>
      <c r="REJ2" s="330"/>
      <c r="REK2" s="330"/>
      <c r="REL2" s="330"/>
      <c r="REM2" s="330"/>
      <c r="REN2" s="330"/>
      <c r="REO2" s="330"/>
      <c r="REP2" s="330"/>
      <c r="REQ2" s="330"/>
      <c r="RER2" s="330"/>
      <c r="RES2" s="330"/>
      <c r="RET2" s="330"/>
      <c r="REU2" s="330"/>
      <c r="REV2" s="330"/>
      <c r="REW2" s="329"/>
      <c r="REX2" s="330"/>
      <c r="REY2" s="330"/>
      <c r="REZ2" s="330"/>
      <c r="RFA2" s="330"/>
      <c r="RFB2" s="330"/>
      <c r="RFC2" s="330"/>
      <c r="RFD2" s="330"/>
      <c r="RFE2" s="330"/>
      <c r="RFF2" s="330"/>
      <c r="RFG2" s="330"/>
      <c r="RFH2" s="330"/>
      <c r="RFI2" s="330"/>
      <c r="RFJ2" s="330"/>
      <c r="RFK2" s="330"/>
      <c r="RFL2" s="330"/>
      <c r="RFM2" s="329"/>
      <c r="RFN2" s="330"/>
      <c r="RFO2" s="330"/>
      <c r="RFP2" s="330"/>
      <c r="RFQ2" s="330"/>
      <c r="RFR2" s="330"/>
      <c r="RFS2" s="330"/>
      <c r="RFT2" s="330"/>
      <c r="RFU2" s="330"/>
      <c r="RFV2" s="330"/>
      <c r="RFW2" s="330"/>
      <c r="RFX2" s="330"/>
      <c r="RFY2" s="330"/>
      <c r="RFZ2" s="330"/>
      <c r="RGA2" s="330"/>
      <c r="RGB2" s="330"/>
      <c r="RGC2" s="329"/>
      <c r="RGD2" s="330"/>
      <c r="RGE2" s="330"/>
      <c r="RGF2" s="330"/>
      <c r="RGG2" s="330"/>
      <c r="RGH2" s="330"/>
      <c r="RGI2" s="330"/>
      <c r="RGJ2" s="330"/>
      <c r="RGK2" s="330"/>
      <c r="RGL2" s="330"/>
      <c r="RGM2" s="330"/>
      <c r="RGN2" s="330"/>
      <c r="RGO2" s="330"/>
      <c r="RGP2" s="330"/>
      <c r="RGQ2" s="330"/>
      <c r="RGR2" s="330"/>
      <c r="RGS2" s="329"/>
      <c r="RGT2" s="330"/>
      <c r="RGU2" s="330"/>
      <c r="RGV2" s="330"/>
      <c r="RGW2" s="330"/>
      <c r="RGX2" s="330"/>
      <c r="RGY2" s="330"/>
      <c r="RGZ2" s="330"/>
      <c r="RHA2" s="330"/>
      <c r="RHB2" s="330"/>
      <c r="RHC2" s="330"/>
      <c r="RHD2" s="330"/>
      <c r="RHE2" s="330"/>
      <c r="RHF2" s="330"/>
      <c r="RHG2" s="330"/>
      <c r="RHH2" s="330"/>
      <c r="RHI2" s="329"/>
      <c r="RHJ2" s="330"/>
      <c r="RHK2" s="330"/>
      <c r="RHL2" s="330"/>
      <c r="RHM2" s="330"/>
      <c r="RHN2" s="330"/>
      <c r="RHO2" s="330"/>
      <c r="RHP2" s="330"/>
      <c r="RHQ2" s="330"/>
      <c r="RHR2" s="330"/>
      <c r="RHS2" s="330"/>
      <c r="RHT2" s="330"/>
      <c r="RHU2" s="330"/>
      <c r="RHV2" s="330"/>
      <c r="RHW2" s="330"/>
      <c r="RHX2" s="330"/>
      <c r="RHY2" s="329"/>
      <c r="RHZ2" s="330"/>
      <c r="RIA2" s="330"/>
      <c r="RIB2" s="330"/>
      <c r="RIC2" s="330"/>
      <c r="RID2" s="330"/>
      <c r="RIE2" s="330"/>
      <c r="RIF2" s="330"/>
      <c r="RIG2" s="330"/>
      <c r="RIH2" s="330"/>
      <c r="RII2" s="330"/>
      <c r="RIJ2" s="330"/>
      <c r="RIK2" s="330"/>
      <c r="RIL2" s="330"/>
      <c r="RIM2" s="330"/>
      <c r="RIN2" s="330"/>
      <c r="RIO2" s="329"/>
      <c r="RIP2" s="330"/>
      <c r="RIQ2" s="330"/>
      <c r="RIR2" s="330"/>
      <c r="RIS2" s="330"/>
      <c r="RIT2" s="330"/>
      <c r="RIU2" s="330"/>
      <c r="RIV2" s="330"/>
      <c r="RIW2" s="330"/>
      <c r="RIX2" s="330"/>
      <c r="RIY2" s="330"/>
      <c r="RIZ2" s="330"/>
      <c r="RJA2" s="330"/>
      <c r="RJB2" s="330"/>
      <c r="RJC2" s="330"/>
      <c r="RJD2" s="330"/>
      <c r="RJE2" s="329"/>
      <c r="RJF2" s="330"/>
      <c r="RJG2" s="330"/>
      <c r="RJH2" s="330"/>
      <c r="RJI2" s="330"/>
      <c r="RJJ2" s="330"/>
      <c r="RJK2" s="330"/>
      <c r="RJL2" s="330"/>
      <c r="RJM2" s="330"/>
      <c r="RJN2" s="330"/>
      <c r="RJO2" s="330"/>
      <c r="RJP2" s="330"/>
      <c r="RJQ2" s="330"/>
      <c r="RJR2" s="330"/>
      <c r="RJS2" s="330"/>
      <c r="RJT2" s="330"/>
      <c r="RJU2" s="329"/>
      <c r="RJV2" s="330"/>
      <c r="RJW2" s="330"/>
      <c r="RJX2" s="330"/>
      <c r="RJY2" s="330"/>
      <c r="RJZ2" s="330"/>
      <c r="RKA2" s="330"/>
      <c r="RKB2" s="330"/>
      <c r="RKC2" s="330"/>
      <c r="RKD2" s="330"/>
      <c r="RKE2" s="330"/>
      <c r="RKF2" s="330"/>
      <c r="RKG2" s="330"/>
      <c r="RKH2" s="330"/>
      <c r="RKI2" s="330"/>
      <c r="RKJ2" s="330"/>
      <c r="RKK2" s="329"/>
      <c r="RKL2" s="330"/>
      <c r="RKM2" s="330"/>
      <c r="RKN2" s="330"/>
      <c r="RKO2" s="330"/>
      <c r="RKP2" s="330"/>
      <c r="RKQ2" s="330"/>
      <c r="RKR2" s="330"/>
      <c r="RKS2" s="330"/>
      <c r="RKT2" s="330"/>
      <c r="RKU2" s="330"/>
      <c r="RKV2" s="330"/>
      <c r="RKW2" s="330"/>
      <c r="RKX2" s="330"/>
      <c r="RKY2" s="330"/>
      <c r="RKZ2" s="330"/>
      <c r="RLA2" s="329"/>
      <c r="RLB2" s="330"/>
      <c r="RLC2" s="330"/>
      <c r="RLD2" s="330"/>
      <c r="RLE2" s="330"/>
      <c r="RLF2" s="330"/>
      <c r="RLG2" s="330"/>
      <c r="RLH2" s="330"/>
      <c r="RLI2" s="330"/>
      <c r="RLJ2" s="330"/>
      <c r="RLK2" s="330"/>
      <c r="RLL2" s="330"/>
      <c r="RLM2" s="330"/>
      <c r="RLN2" s="330"/>
      <c r="RLO2" s="330"/>
      <c r="RLP2" s="330"/>
      <c r="RLQ2" s="329"/>
      <c r="RLR2" s="330"/>
      <c r="RLS2" s="330"/>
      <c r="RLT2" s="330"/>
      <c r="RLU2" s="330"/>
      <c r="RLV2" s="330"/>
      <c r="RLW2" s="330"/>
      <c r="RLX2" s="330"/>
      <c r="RLY2" s="330"/>
      <c r="RLZ2" s="330"/>
      <c r="RMA2" s="330"/>
      <c r="RMB2" s="330"/>
      <c r="RMC2" s="330"/>
      <c r="RMD2" s="330"/>
      <c r="RME2" s="330"/>
      <c r="RMF2" s="330"/>
      <c r="RMG2" s="329"/>
      <c r="RMH2" s="330"/>
      <c r="RMI2" s="330"/>
      <c r="RMJ2" s="330"/>
      <c r="RMK2" s="330"/>
      <c r="RML2" s="330"/>
      <c r="RMM2" s="330"/>
      <c r="RMN2" s="330"/>
      <c r="RMO2" s="330"/>
      <c r="RMP2" s="330"/>
      <c r="RMQ2" s="330"/>
      <c r="RMR2" s="330"/>
      <c r="RMS2" s="330"/>
      <c r="RMT2" s="330"/>
      <c r="RMU2" s="330"/>
      <c r="RMV2" s="330"/>
      <c r="RMW2" s="329"/>
      <c r="RMX2" s="330"/>
      <c r="RMY2" s="330"/>
      <c r="RMZ2" s="330"/>
      <c r="RNA2" s="330"/>
      <c r="RNB2" s="330"/>
      <c r="RNC2" s="330"/>
      <c r="RND2" s="330"/>
      <c r="RNE2" s="330"/>
      <c r="RNF2" s="330"/>
      <c r="RNG2" s="330"/>
      <c r="RNH2" s="330"/>
      <c r="RNI2" s="330"/>
      <c r="RNJ2" s="330"/>
      <c r="RNK2" s="330"/>
      <c r="RNL2" s="330"/>
      <c r="RNM2" s="329"/>
      <c r="RNN2" s="330"/>
      <c r="RNO2" s="330"/>
      <c r="RNP2" s="330"/>
      <c r="RNQ2" s="330"/>
      <c r="RNR2" s="330"/>
      <c r="RNS2" s="330"/>
      <c r="RNT2" s="330"/>
      <c r="RNU2" s="330"/>
      <c r="RNV2" s="330"/>
      <c r="RNW2" s="330"/>
      <c r="RNX2" s="330"/>
      <c r="RNY2" s="330"/>
      <c r="RNZ2" s="330"/>
      <c r="ROA2" s="330"/>
      <c r="ROB2" s="330"/>
      <c r="ROC2" s="329"/>
      <c r="ROD2" s="330"/>
      <c r="ROE2" s="330"/>
      <c r="ROF2" s="330"/>
      <c r="ROG2" s="330"/>
      <c r="ROH2" s="330"/>
      <c r="ROI2" s="330"/>
      <c r="ROJ2" s="330"/>
      <c r="ROK2" s="330"/>
      <c r="ROL2" s="330"/>
      <c r="ROM2" s="330"/>
      <c r="RON2" s="330"/>
      <c r="ROO2" s="330"/>
      <c r="ROP2" s="330"/>
      <c r="ROQ2" s="330"/>
      <c r="ROR2" s="330"/>
      <c r="ROS2" s="329"/>
      <c r="ROT2" s="330"/>
      <c r="ROU2" s="330"/>
      <c r="ROV2" s="330"/>
      <c r="ROW2" s="330"/>
      <c r="ROX2" s="330"/>
      <c r="ROY2" s="330"/>
      <c r="ROZ2" s="330"/>
      <c r="RPA2" s="330"/>
      <c r="RPB2" s="330"/>
      <c r="RPC2" s="330"/>
      <c r="RPD2" s="330"/>
      <c r="RPE2" s="330"/>
      <c r="RPF2" s="330"/>
      <c r="RPG2" s="330"/>
      <c r="RPH2" s="330"/>
      <c r="RPI2" s="329"/>
      <c r="RPJ2" s="330"/>
      <c r="RPK2" s="330"/>
      <c r="RPL2" s="330"/>
      <c r="RPM2" s="330"/>
      <c r="RPN2" s="330"/>
      <c r="RPO2" s="330"/>
      <c r="RPP2" s="330"/>
      <c r="RPQ2" s="330"/>
      <c r="RPR2" s="330"/>
      <c r="RPS2" s="330"/>
      <c r="RPT2" s="330"/>
      <c r="RPU2" s="330"/>
      <c r="RPV2" s="330"/>
      <c r="RPW2" s="330"/>
      <c r="RPX2" s="330"/>
      <c r="RPY2" s="329"/>
      <c r="RPZ2" s="330"/>
      <c r="RQA2" s="330"/>
      <c r="RQB2" s="330"/>
      <c r="RQC2" s="330"/>
      <c r="RQD2" s="330"/>
      <c r="RQE2" s="330"/>
      <c r="RQF2" s="330"/>
      <c r="RQG2" s="330"/>
      <c r="RQH2" s="330"/>
      <c r="RQI2" s="330"/>
      <c r="RQJ2" s="330"/>
      <c r="RQK2" s="330"/>
      <c r="RQL2" s="330"/>
      <c r="RQM2" s="330"/>
      <c r="RQN2" s="330"/>
      <c r="RQO2" s="329"/>
      <c r="RQP2" s="330"/>
      <c r="RQQ2" s="330"/>
      <c r="RQR2" s="330"/>
      <c r="RQS2" s="330"/>
      <c r="RQT2" s="330"/>
      <c r="RQU2" s="330"/>
      <c r="RQV2" s="330"/>
      <c r="RQW2" s="330"/>
      <c r="RQX2" s="330"/>
      <c r="RQY2" s="330"/>
      <c r="RQZ2" s="330"/>
      <c r="RRA2" s="330"/>
      <c r="RRB2" s="330"/>
      <c r="RRC2" s="330"/>
      <c r="RRD2" s="330"/>
      <c r="RRE2" s="329"/>
      <c r="RRF2" s="330"/>
      <c r="RRG2" s="330"/>
      <c r="RRH2" s="330"/>
      <c r="RRI2" s="330"/>
      <c r="RRJ2" s="330"/>
      <c r="RRK2" s="330"/>
      <c r="RRL2" s="330"/>
      <c r="RRM2" s="330"/>
      <c r="RRN2" s="330"/>
      <c r="RRO2" s="330"/>
      <c r="RRP2" s="330"/>
      <c r="RRQ2" s="330"/>
      <c r="RRR2" s="330"/>
      <c r="RRS2" s="330"/>
      <c r="RRT2" s="330"/>
      <c r="RRU2" s="329"/>
      <c r="RRV2" s="330"/>
      <c r="RRW2" s="330"/>
      <c r="RRX2" s="330"/>
      <c r="RRY2" s="330"/>
      <c r="RRZ2" s="330"/>
      <c r="RSA2" s="330"/>
      <c r="RSB2" s="330"/>
      <c r="RSC2" s="330"/>
      <c r="RSD2" s="330"/>
      <c r="RSE2" s="330"/>
      <c r="RSF2" s="330"/>
      <c r="RSG2" s="330"/>
      <c r="RSH2" s="330"/>
      <c r="RSI2" s="330"/>
      <c r="RSJ2" s="330"/>
      <c r="RSK2" s="329"/>
      <c r="RSL2" s="330"/>
      <c r="RSM2" s="330"/>
      <c r="RSN2" s="330"/>
      <c r="RSO2" s="330"/>
      <c r="RSP2" s="330"/>
      <c r="RSQ2" s="330"/>
      <c r="RSR2" s="330"/>
      <c r="RSS2" s="330"/>
      <c r="RST2" s="330"/>
      <c r="RSU2" s="330"/>
      <c r="RSV2" s="330"/>
      <c r="RSW2" s="330"/>
      <c r="RSX2" s="330"/>
      <c r="RSY2" s="330"/>
      <c r="RSZ2" s="330"/>
      <c r="RTA2" s="329"/>
      <c r="RTB2" s="330"/>
      <c r="RTC2" s="330"/>
      <c r="RTD2" s="330"/>
      <c r="RTE2" s="330"/>
      <c r="RTF2" s="330"/>
      <c r="RTG2" s="330"/>
      <c r="RTH2" s="330"/>
      <c r="RTI2" s="330"/>
      <c r="RTJ2" s="330"/>
      <c r="RTK2" s="330"/>
      <c r="RTL2" s="330"/>
      <c r="RTM2" s="330"/>
      <c r="RTN2" s="330"/>
      <c r="RTO2" s="330"/>
      <c r="RTP2" s="330"/>
      <c r="RTQ2" s="329"/>
      <c r="RTR2" s="330"/>
      <c r="RTS2" s="330"/>
      <c r="RTT2" s="330"/>
      <c r="RTU2" s="330"/>
      <c r="RTV2" s="330"/>
      <c r="RTW2" s="330"/>
      <c r="RTX2" s="330"/>
      <c r="RTY2" s="330"/>
      <c r="RTZ2" s="330"/>
      <c r="RUA2" s="330"/>
      <c r="RUB2" s="330"/>
      <c r="RUC2" s="330"/>
      <c r="RUD2" s="330"/>
      <c r="RUE2" s="330"/>
      <c r="RUF2" s="330"/>
      <c r="RUG2" s="329"/>
      <c r="RUH2" s="330"/>
      <c r="RUI2" s="330"/>
      <c r="RUJ2" s="330"/>
      <c r="RUK2" s="330"/>
      <c r="RUL2" s="330"/>
      <c r="RUM2" s="330"/>
      <c r="RUN2" s="330"/>
      <c r="RUO2" s="330"/>
      <c r="RUP2" s="330"/>
      <c r="RUQ2" s="330"/>
      <c r="RUR2" s="330"/>
      <c r="RUS2" s="330"/>
      <c r="RUT2" s="330"/>
      <c r="RUU2" s="330"/>
      <c r="RUV2" s="330"/>
      <c r="RUW2" s="329"/>
      <c r="RUX2" s="330"/>
      <c r="RUY2" s="330"/>
      <c r="RUZ2" s="330"/>
      <c r="RVA2" s="330"/>
      <c r="RVB2" s="330"/>
      <c r="RVC2" s="330"/>
      <c r="RVD2" s="330"/>
      <c r="RVE2" s="330"/>
      <c r="RVF2" s="330"/>
      <c r="RVG2" s="330"/>
      <c r="RVH2" s="330"/>
      <c r="RVI2" s="330"/>
      <c r="RVJ2" s="330"/>
      <c r="RVK2" s="330"/>
      <c r="RVL2" s="330"/>
      <c r="RVM2" s="329"/>
      <c r="RVN2" s="330"/>
      <c r="RVO2" s="330"/>
      <c r="RVP2" s="330"/>
      <c r="RVQ2" s="330"/>
      <c r="RVR2" s="330"/>
      <c r="RVS2" s="330"/>
      <c r="RVT2" s="330"/>
      <c r="RVU2" s="330"/>
      <c r="RVV2" s="330"/>
      <c r="RVW2" s="330"/>
      <c r="RVX2" s="330"/>
      <c r="RVY2" s="330"/>
      <c r="RVZ2" s="330"/>
      <c r="RWA2" s="330"/>
      <c r="RWB2" s="330"/>
      <c r="RWC2" s="329"/>
      <c r="RWD2" s="330"/>
      <c r="RWE2" s="330"/>
      <c r="RWF2" s="330"/>
      <c r="RWG2" s="330"/>
      <c r="RWH2" s="330"/>
      <c r="RWI2" s="330"/>
      <c r="RWJ2" s="330"/>
      <c r="RWK2" s="330"/>
      <c r="RWL2" s="330"/>
      <c r="RWM2" s="330"/>
      <c r="RWN2" s="330"/>
      <c r="RWO2" s="330"/>
      <c r="RWP2" s="330"/>
      <c r="RWQ2" s="330"/>
      <c r="RWR2" s="330"/>
      <c r="RWS2" s="329"/>
      <c r="RWT2" s="330"/>
      <c r="RWU2" s="330"/>
      <c r="RWV2" s="330"/>
      <c r="RWW2" s="330"/>
      <c r="RWX2" s="330"/>
      <c r="RWY2" s="330"/>
      <c r="RWZ2" s="330"/>
      <c r="RXA2" s="330"/>
      <c r="RXB2" s="330"/>
      <c r="RXC2" s="330"/>
      <c r="RXD2" s="330"/>
      <c r="RXE2" s="330"/>
      <c r="RXF2" s="330"/>
      <c r="RXG2" s="330"/>
      <c r="RXH2" s="330"/>
      <c r="RXI2" s="329"/>
      <c r="RXJ2" s="330"/>
      <c r="RXK2" s="330"/>
      <c r="RXL2" s="330"/>
      <c r="RXM2" s="330"/>
      <c r="RXN2" s="330"/>
      <c r="RXO2" s="330"/>
      <c r="RXP2" s="330"/>
      <c r="RXQ2" s="330"/>
      <c r="RXR2" s="330"/>
      <c r="RXS2" s="330"/>
      <c r="RXT2" s="330"/>
      <c r="RXU2" s="330"/>
      <c r="RXV2" s="330"/>
      <c r="RXW2" s="330"/>
      <c r="RXX2" s="330"/>
      <c r="RXY2" s="329"/>
      <c r="RXZ2" s="330"/>
      <c r="RYA2" s="330"/>
      <c r="RYB2" s="330"/>
      <c r="RYC2" s="330"/>
      <c r="RYD2" s="330"/>
      <c r="RYE2" s="330"/>
      <c r="RYF2" s="330"/>
      <c r="RYG2" s="330"/>
      <c r="RYH2" s="330"/>
      <c r="RYI2" s="330"/>
      <c r="RYJ2" s="330"/>
      <c r="RYK2" s="330"/>
      <c r="RYL2" s="330"/>
      <c r="RYM2" s="330"/>
      <c r="RYN2" s="330"/>
      <c r="RYO2" s="329"/>
      <c r="RYP2" s="330"/>
      <c r="RYQ2" s="330"/>
      <c r="RYR2" s="330"/>
      <c r="RYS2" s="330"/>
      <c r="RYT2" s="330"/>
      <c r="RYU2" s="330"/>
      <c r="RYV2" s="330"/>
      <c r="RYW2" s="330"/>
      <c r="RYX2" s="330"/>
      <c r="RYY2" s="330"/>
      <c r="RYZ2" s="330"/>
      <c r="RZA2" s="330"/>
      <c r="RZB2" s="330"/>
      <c r="RZC2" s="330"/>
      <c r="RZD2" s="330"/>
      <c r="RZE2" s="329"/>
      <c r="RZF2" s="330"/>
      <c r="RZG2" s="330"/>
      <c r="RZH2" s="330"/>
      <c r="RZI2" s="330"/>
      <c r="RZJ2" s="330"/>
      <c r="RZK2" s="330"/>
      <c r="RZL2" s="330"/>
      <c r="RZM2" s="330"/>
      <c r="RZN2" s="330"/>
      <c r="RZO2" s="330"/>
      <c r="RZP2" s="330"/>
      <c r="RZQ2" s="330"/>
      <c r="RZR2" s="330"/>
      <c r="RZS2" s="330"/>
      <c r="RZT2" s="330"/>
      <c r="RZU2" s="329"/>
      <c r="RZV2" s="330"/>
      <c r="RZW2" s="330"/>
      <c r="RZX2" s="330"/>
      <c r="RZY2" s="330"/>
      <c r="RZZ2" s="330"/>
      <c r="SAA2" s="330"/>
      <c r="SAB2" s="330"/>
      <c r="SAC2" s="330"/>
      <c r="SAD2" s="330"/>
      <c r="SAE2" s="330"/>
      <c r="SAF2" s="330"/>
      <c r="SAG2" s="330"/>
      <c r="SAH2" s="330"/>
      <c r="SAI2" s="330"/>
      <c r="SAJ2" s="330"/>
      <c r="SAK2" s="329"/>
      <c r="SAL2" s="330"/>
      <c r="SAM2" s="330"/>
      <c r="SAN2" s="330"/>
      <c r="SAO2" s="330"/>
      <c r="SAP2" s="330"/>
      <c r="SAQ2" s="330"/>
      <c r="SAR2" s="330"/>
      <c r="SAS2" s="330"/>
      <c r="SAT2" s="330"/>
      <c r="SAU2" s="330"/>
      <c r="SAV2" s="330"/>
      <c r="SAW2" s="330"/>
      <c r="SAX2" s="330"/>
      <c r="SAY2" s="330"/>
      <c r="SAZ2" s="330"/>
      <c r="SBA2" s="329"/>
      <c r="SBB2" s="330"/>
      <c r="SBC2" s="330"/>
      <c r="SBD2" s="330"/>
      <c r="SBE2" s="330"/>
      <c r="SBF2" s="330"/>
      <c r="SBG2" s="330"/>
      <c r="SBH2" s="330"/>
      <c r="SBI2" s="330"/>
      <c r="SBJ2" s="330"/>
      <c r="SBK2" s="330"/>
      <c r="SBL2" s="330"/>
      <c r="SBM2" s="330"/>
      <c r="SBN2" s="330"/>
      <c r="SBO2" s="330"/>
      <c r="SBP2" s="330"/>
      <c r="SBQ2" s="329"/>
      <c r="SBR2" s="330"/>
      <c r="SBS2" s="330"/>
      <c r="SBT2" s="330"/>
      <c r="SBU2" s="330"/>
      <c r="SBV2" s="330"/>
      <c r="SBW2" s="330"/>
      <c r="SBX2" s="330"/>
      <c r="SBY2" s="330"/>
      <c r="SBZ2" s="330"/>
      <c r="SCA2" s="330"/>
      <c r="SCB2" s="330"/>
      <c r="SCC2" s="330"/>
      <c r="SCD2" s="330"/>
      <c r="SCE2" s="330"/>
      <c r="SCF2" s="330"/>
      <c r="SCG2" s="329"/>
      <c r="SCH2" s="330"/>
      <c r="SCI2" s="330"/>
      <c r="SCJ2" s="330"/>
      <c r="SCK2" s="330"/>
      <c r="SCL2" s="330"/>
      <c r="SCM2" s="330"/>
      <c r="SCN2" s="330"/>
      <c r="SCO2" s="330"/>
      <c r="SCP2" s="330"/>
      <c r="SCQ2" s="330"/>
      <c r="SCR2" s="330"/>
      <c r="SCS2" s="330"/>
      <c r="SCT2" s="330"/>
      <c r="SCU2" s="330"/>
      <c r="SCV2" s="330"/>
      <c r="SCW2" s="329"/>
      <c r="SCX2" s="330"/>
      <c r="SCY2" s="330"/>
      <c r="SCZ2" s="330"/>
      <c r="SDA2" s="330"/>
      <c r="SDB2" s="330"/>
      <c r="SDC2" s="330"/>
      <c r="SDD2" s="330"/>
      <c r="SDE2" s="330"/>
      <c r="SDF2" s="330"/>
      <c r="SDG2" s="330"/>
      <c r="SDH2" s="330"/>
      <c r="SDI2" s="330"/>
      <c r="SDJ2" s="330"/>
      <c r="SDK2" s="330"/>
      <c r="SDL2" s="330"/>
      <c r="SDM2" s="329"/>
      <c r="SDN2" s="330"/>
      <c r="SDO2" s="330"/>
      <c r="SDP2" s="330"/>
      <c r="SDQ2" s="330"/>
      <c r="SDR2" s="330"/>
      <c r="SDS2" s="330"/>
      <c r="SDT2" s="330"/>
      <c r="SDU2" s="330"/>
      <c r="SDV2" s="330"/>
      <c r="SDW2" s="330"/>
      <c r="SDX2" s="330"/>
      <c r="SDY2" s="330"/>
      <c r="SDZ2" s="330"/>
      <c r="SEA2" s="330"/>
      <c r="SEB2" s="330"/>
      <c r="SEC2" s="329"/>
      <c r="SED2" s="330"/>
      <c r="SEE2" s="330"/>
      <c r="SEF2" s="330"/>
      <c r="SEG2" s="330"/>
      <c r="SEH2" s="330"/>
      <c r="SEI2" s="330"/>
      <c r="SEJ2" s="330"/>
      <c r="SEK2" s="330"/>
      <c r="SEL2" s="330"/>
      <c r="SEM2" s="330"/>
      <c r="SEN2" s="330"/>
      <c r="SEO2" s="330"/>
      <c r="SEP2" s="330"/>
      <c r="SEQ2" s="330"/>
      <c r="SER2" s="330"/>
      <c r="SES2" s="329"/>
      <c r="SET2" s="330"/>
      <c r="SEU2" s="330"/>
      <c r="SEV2" s="330"/>
      <c r="SEW2" s="330"/>
      <c r="SEX2" s="330"/>
      <c r="SEY2" s="330"/>
      <c r="SEZ2" s="330"/>
      <c r="SFA2" s="330"/>
      <c r="SFB2" s="330"/>
      <c r="SFC2" s="330"/>
      <c r="SFD2" s="330"/>
      <c r="SFE2" s="330"/>
      <c r="SFF2" s="330"/>
      <c r="SFG2" s="330"/>
      <c r="SFH2" s="330"/>
      <c r="SFI2" s="329"/>
      <c r="SFJ2" s="330"/>
      <c r="SFK2" s="330"/>
      <c r="SFL2" s="330"/>
      <c r="SFM2" s="330"/>
      <c r="SFN2" s="330"/>
      <c r="SFO2" s="330"/>
      <c r="SFP2" s="330"/>
      <c r="SFQ2" s="330"/>
      <c r="SFR2" s="330"/>
      <c r="SFS2" s="330"/>
      <c r="SFT2" s="330"/>
      <c r="SFU2" s="330"/>
      <c r="SFV2" s="330"/>
      <c r="SFW2" s="330"/>
      <c r="SFX2" s="330"/>
      <c r="SFY2" s="329"/>
      <c r="SFZ2" s="330"/>
      <c r="SGA2" s="330"/>
      <c r="SGB2" s="330"/>
      <c r="SGC2" s="330"/>
      <c r="SGD2" s="330"/>
      <c r="SGE2" s="330"/>
      <c r="SGF2" s="330"/>
      <c r="SGG2" s="330"/>
      <c r="SGH2" s="330"/>
      <c r="SGI2" s="330"/>
      <c r="SGJ2" s="330"/>
      <c r="SGK2" s="330"/>
      <c r="SGL2" s="330"/>
      <c r="SGM2" s="330"/>
      <c r="SGN2" s="330"/>
      <c r="SGO2" s="329"/>
      <c r="SGP2" s="330"/>
      <c r="SGQ2" s="330"/>
      <c r="SGR2" s="330"/>
      <c r="SGS2" s="330"/>
      <c r="SGT2" s="330"/>
      <c r="SGU2" s="330"/>
      <c r="SGV2" s="330"/>
      <c r="SGW2" s="330"/>
      <c r="SGX2" s="330"/>
      <c r="SGY2" s="330"/>
      <c r="SGZ2" s="330"/>
      <c r="SHA2" s="330"/>
      <c r="SHB2" s="330"/>
      <c r="SHC2" s="330"/>
      <c r="SHD2" s="330"/>
      <c r="SHE2" s="329"/>
      <c r="SHF2" s="330"/>
      <c r="SHG2" s="330"/>
      <c r="SHH2" s="330"/>
      <c r="SHI2" s="330"/>
      <c r="SHJ2" s="330"/>
      <c r="SHK2" s="330"/>
      <c r="SHL2" s="330"/>
      <c r="SHM2" s="330"/>
      <c r="SHN2" s="330"/>
      <c r="SHO2" s="330"/>
      <c r="SHP2" s="330"/>
      <c r="SHQ2" s="330"/>
      <c r="SHR2" s="330"/>
      <c r="SHS2" s="330"/>
      <c r="SHT2" s="330"/>
      <c r="SHU2" s="329"/>
      <c r="SHV2" s="330"/>
      <c r="SHW2" s="330"/>
      <c r="SHX2" s="330"/>
      <c r="SHY2" s="330"/>
      <c r="SHZ2" s="330"/>
      <c r="SIA2" s="330"/>
      <c r="SIB2" s="330"/>
      <c r="SIC2" s="330"/>
      <c r="SID2" s="330"/>
      <c r="SIE2" s="330"/>
      <c r="SIF2" s="330"/>
      <c r="SIG2" s="330"/>
      <c r="SIH2" s="330"/>
      <c r="SII2" s="330"/>
      <c r="SIJ2" s="330"/>
      <c r="SIK2" s="329"/>
      <c r="SIL2" s="330"/>
      <c r="SIM2" s="330"/>
      <c r="SIN2" s="330"/>
      <c r="SIO2" s="330"/>
      <c r="SIP2" s="330"/>
      <c r="SIQ2" s="330"/>
      <c r="SIR2" s="330"/>
      <c r="SIS2" s="330"/>
      <c r="SIT2" s="330"/>
      <c r="SIU2" s="330"/>
      <c r="SIV2" s="330"/>
      <c r="SIW2" s="330"/>
      <c r="SIX2" s="330"/>
      <c r="SIY2" s="330"/>
      <c r="SIZ2" s="330"/>
      <c r="SJA2" s="329"/>
      <c r="SJB2" s="330"/>
      <c r="SJC2" s="330"/>
      <c r="SJD2" s="330"/>
      <c r="SJE2" s="330"/>
      <c r="SJF2" s="330"/>
      <c r="SJG2" s="330"/>
      <c r="SJH2" s="330"/>
      <c r="SJI2" s="330"/>
      <c r="SJJ2" s="330"/>
      <c r="SJK2" s="330"/>
      <c r="SJL2" s="330"/>
      <c r="SJM2" s="330"/>
      <c r="SJN2" s="330"/>
      <c r="SJO2" s="330"/>
      <c r="SJP2" s="330"/>
      <c r="SJQ2" s="329"/>
      <c r="SJR2" s="330"/>
      <c r="SJS2" s="330"/>
      <c r="SJT2" s="330"/>
      <c r="SJU2" s="330"/>
      <c r="SJV2" s="330"/>
      <c r="SJW2" s="330"/>
      <c r="SJX2" s="330"/>
      <c r="SJY2" s="330"/>
      <c r="SJZ2" s="330"/>
      <c r="SKA2" s="330"/>
      <c r="SKB2" s="330"/>
      <c r="SKC2" s="330"/>
      <c r="SKD2" s="330"/>
      <c r="SKE2" s="330"/>
      <c r="SKF2" s="330"/>
      <c r="SKG2" s="329"/>
      <c r="SKH2" s="330"/>
      <c r="SKI2" s="330"/>
      <c r="SKJ2" s="330"/>
      <c r="SKK2" s="330"/>
      <c r="SKL2" s="330"/>
      <c r="SKM2" s="330"/>
      <c r="SKN2" s="330"/>
      <c r="SKO2" s="330"/>
      <c r="SKP2" s="330"/>
      <c r="SKQ2" s="330"/>
      <c r="SKR2" s="330"/>
      <c r="SKS2" s="330"/>
      <c r="SKT2" s="330"/>
      <c r="SKU2" s="330"/>
      <c r="SKV2" s="330"/>
      <c r="SKW2" s="329"/>
      <c r="SKX2" s="330"/>
      <c r="SKY2" s="330"/>
      <c r="SKZ2" s="330"/>
      <c r="SLA2" s="330"/>
      <c r="SLB2" s="330"/>
      <c r="SLC2" s="330"/>
      <c r="SLD2" s="330"/>
      <c r="SLE2" s="330"/>
      <c r="SLF2" s="330"/>
      <c r="SLG2" s="330"/>
      <c r="SLH2" s="330"/>
      <c r="SLI2" s="330"/>
      <c r="SLJ2" s="330"/>
      <c r="SLK2" s="330"/>
      <c r="SLL2" s="330"/>
      <c r="SLM2" s="329"/>
      <c r="SLN2" s="330"/>
      <c r="SLO2" s="330"/>
      <c r="SLP2" s="330"/>
      <c r="SLQ2" s="330"/>
      <c r="SLR2" s="330"/>
      <c r="SLS2" s="330"/>
      <c r="SLT2" s="330"/>
      <c r="SLU2" s="330"/>
      <c r="SLV2" s="330"/>
      <c r="SLW2" s="330"/>
      <c r="SLX2" s="330"/>
      <c r="SLY2" s="330"/>
      <c r="SLZ2" s="330"/>
      <c r="SMA2" s="330"/>
      <c r="SMB2" s="330"/>
      <c r="SMC2" s="329"/>
      <c r="SMD2" s="330"/>
      <c r="SME2" s="330"/>
      <c r="SMF2" s="330"/>
      <c r="SMG2" s="330"/>
      <c r="SMH2" s="330"/>
      <c r="SMI2" s="330"/>
      <c r="SMJ2" s="330"/>
      <c r="SMK2" s="330"/>
      <c r="SML2" s="330"/>
      <c r="SMM2" s="330"/>
      <c r="SMN2" s="330"/>
      <c r="SMO2" s="330"/>
      <c r="SMP2" s="330"/>
      <c r="SMQ2" s="330"/>
      <c r="SMR2" s="330"/>
      <c r="SMS2" s="329"/>
      <c r="SMT2" s="330"/>
      <c r="SMU2" s="330"/>
      <c r="SMV2" s="330"/>
      <c r="SMW2" s="330"/>
      <c r="SMX2" s="330"/>
      <c r="SMY2" s="330"/>
      <c r="SMZ2" s="330"/>
      <c r="SNA2" s="330"/>
      <c r="SNB2" s="330"/>
      <c r="SNC2" s="330"/>
      <c r="SND2" s="330"/>
      <c r="SNE2" s="330"/>
      <c r="SNF2" s="330"/>
      <c r="SNG2" s="330"/>
      <c r="SNH2" s="330"/>
      <c r="SNI2" s="329"/>
      <c r="SNJ2" s="330"/>
      <c r="SNK2" s="330"/>
      <c r="SNL2" s="330"/>
      <c r="SNM2" s="330"/>
      <c r="SNN2" s="330"/>
      <c r="SNO2" s="330"/>
      <c r="SNP2" s="330"/>
      <c r="SNQ2" s="330"/>
      <c r="SNR2" s="330"/>
      <c r="SNS2" s="330"/>
      <c r="SNT2" s="330"/>
      <c r="SNU2" s="330"/>
      <c r="SNV2" s="330"/>
      <c r="SNW2" s="330"/>
      <c r="SNX2" s="330"/>
      <c r="SNY2" s="329"/>
      <c r="SNZ2" s="330"/>
      <c r="SOA2" s="330"/>
      <c r="SOB2" s="330"/>
      <c r="SOC2" s="330"/>
      <c r="SOD2" s="330"/>
      <c r="SOE2" s="330"/>
      <c r="SOF2" s="330"/>
      <c r="SOG2" s="330"/>
      <c r="SOH2" s="330"/>
      <c r="SOI2" s="330"/>
      <c r="SOJ2" s="330"/>
      <c r="SOK2" s="330"/>
      <c r="SOL2" s="330"/>
      <c r="SOM2" s="330"/>
      <c r="SON2" s="330"/>
      <c r="SOO2" s="329"/>
      <c r="SOP2" s="330"/>
      <c r="SOQ2" s="330"/>
      <c r="SOR2" s="330"/>
      <c r="SOS2" s="330"/>
      <c r="SOT2" s="330"/>
      <c r="SOU2" s="330"/>
      <c r="SOV2" s="330"/>
      <c r="SOW2" s="330"/>
      <c r="SOX2" s="330"/>
      <c r="SOY2" s="330"/>
      <c r="SOZ2" s="330"/>
      <c r="SPA2" s="330"/>
      <c r="SPB2" s="330"/>
      <c r="SPC2" s="330"/>
      <c r="SPD2" s="330"/>
      <c r="SPE2" s="329"/>
      <c r="SPF2" s="330"/>
      <c r="SPG2" s="330"/>
      <c r="SPH2" s="330"/>
      <c r="SPI2" s="330"/>
      <c r="SPJ2" s="330"/>
      <c r="SPK2" s="330"/>
      <c r="SPL2" s="330"/>
      <c r="SPM2" s="330"/>
      <c r="SPN2" s="330"/>
      <c r="SPO2" s="330"/>
      <c r="SPP2" s="330"/>
      <c r="SPQ2" s="330"/>
      <c r="SPR2" s="330"/>
      <c r="SPS2" s="330"/>
      <c r="SPT2" s="330"/>
      <c r="SPU2" s="329"/>
      <c r="SPV2" s="330"/>
      <c r="SPW2" s="330"/>
      <c r="SPX2" s="330"/>
      <c r="SPY2" s="330"/>
      <c r="SPZ2" s="330"/>
      <c r="SQA2" s="330"/>
      <c r="SQB2" s="330"/>
      <c r="SQC2" s="330"/>
      <c r="SQD2" s="330"/>
      <c r="SQE2" s="330"/>
      <c r="SQF2" s="330"/>
      <c r="SQG2" s="330"/>
      <c r="SQH2" s="330"/>
      <c r="SQI2" s="330"/>
      <c r="SQJ2" s="330"/>
      <c r="SQK2" s="329"/>
      <c r="SQL2" s="330"/>
      <c r="SQM2" s="330"/>
      <c r="SQN2" s="330"/>
      <c r="SQO2" s="330"/>
      <c r="SQP2" s="330"/>
      <c r="SQQ2" s="330"/>
      <c r="SQR2" s="330"/>
      <c r="SQS2" s="330"/>
      <c r="SQT2" s="330"/>
      <c r="SQU2" s="330"/>
      <c r="SQV2" s="330"/>
      <c r="SQW2" s="330"/>
      <c r="SQX2" s="330"/>
      <c r="SQY2" s="330"/>
      <c r="SQZ2" s="330"/>
      <c r="SRA2" s="329"/>
      <c r="SRB2" s="330"/>
      <c r="SRC2" s="330"/>
      <c r="SRD2" s="330"/>
      <c r="SRE2" s="330"/>
      <c r="SRF2" s="330"/>
      <c r="SRG2" s="330"/>
      <c r="SRH2" s="330"/>
      <c r="SRI2" s="330"/>
      <c r="SRJ2" s="330"/>
      <c r="SRK2" s="330"/>
      <c r="SRL2" s="330"/>
      <c r="SRM2" s="330"/>
      <c r="SRN2" s="330"/>
      <c r="SRO2" s="330"/>
      <c r="SRP2" s="330"/>
      <c r="SRQ2" s="329"/>
      <c r="SRR2" s="330"/>
      <c r="SRS2" s="330"/>
      <c r="SRT2" s="330"/>
      <c r="SRU2" s="330"/>
      <c r="SRV2" s="330"/>
      <c r="SRW2" s="330"/>
      <c r="SRX2" s="330"/>
      <c r="SRY2" s="330"/>
      <c r="SRZ2" s="330"/>
      <c r="SSA2" s="330"/>
      <c r="SSB2" s="330"/>
      <c r="SSC2" s="330"/>
      <c r="SSD2" s="330"/>
      <c r="SSE2" s="330"/>
      <c r="SSF2" s="330"/>
      <c r="SSG2" s="329"/>
      <c r="SSH2" s="330"/>
      <c r="SSI2" s="330"/>
      <c r="SSJ2" s="330"/>
      <c r="SSK2" s="330"/>
      <c r="SSL2" s="330"/>
      <c r="SSM2" s="330"/>
      <c r="SSN2" s="330"/>
      <c r="SSO2" s="330"/>
      <c r="SSP2" s="330"/>
      <c r="SSQ2" s="330"/>
      <c r="SSR2" s="330"/>
      <c r="SSS2" s="330"/>
      <c r="SST2" s="330"/>
      <c r="SSU2" s="330"/>
      <c r="SSV2" s="330"/>
      <c r="SSW2" s="329"/>
      <c r="SSX2" s="330"/>
      <c r="SSY2" s="330"/>
      <c r="SSZ2" s="330"/>
      <c r="STA2" s="330"/>
      <c r="STB2" s="330"/>
      <c r="STC2" s="330"/>
      <c r="STD2" s="330"/>
      <c r="STE2" s="330"/>
      <c r="STF2" s="330"/>
      <c r="STG2" s="330"/>
      <c r="STH2" s="330"/>
      <c r="STI2" s="330"/>
      <c r="STJ2" s="330"/>
      <c r="STK2" s="330"/>
      <c r="STL2" s="330"/>
      <c r="STM2" s="329"/>
      <c r="STN2" s="330"/>
      <c r="STO2" s="330"/>
      <c r="STP2" s="330"/>
      <c r="STQ2" s="330"/>
      <c r="STR2" s="330"/>
      <c r="STS2" s="330"/>
      <c r="STT2" s="330"/>
      <c r="STU2" s="330"/>
      <c r="STV2" s="330"/>
      <c r="STW2" s="330"/>
      <c r="STX2" s="330"/>
      <c r="STY2" s="330"/>
      <c r="STZ2" s="330"/>
      <c r="SUA2" s="330"/>
      <c r="SUB2" s="330"/>
      <c r="SUC2" s="329"/>
      <c r="SUD2" s="330"/>
      <c r="SUE2" s="330"/>
      <c r="SUF2" s="330"/>
      <c r="SUG2" s="330"/>
      <c r="SUH2" s="330"/>
      <c r="SUI2" s="330"/>
      <c r="SUJ2" s="330"/>
      <c r="SUK2" s="330"/>
      <c r="SUL2" s="330"/>
      <c r="SUM2" s="330"/>
      <c r="SUN2" s="330"/>
      <c r="SUO2" s="330"/>
      <c r="SUP2" s="330"/>
      <c r="SUQ2" s="330"/>
      <c r="SUR2" s="330"/>
      <c r="SUS2" s="329"/>
      <c r="SUT2" s="330"/>
      <c r="SUU2" s="330"/>
      <c r="SUV2" s="330"/>
      <c r="SUW2" s="330"/>
      <c r="SUX2" s="330"/>
      <c r="SUY2" s="330"/>
      <c r="SUZ2" s="330"/>
      <c r="SVA2" s="330"/>
      <c r="SVB2" s="330"/>
      <c r="SVC2" s="330"/>
      <c r="SVD2" s="330"/>
      <c r="SVE2" s="330"/>
      <c r="SVF2" s="330"/>
      <c r="SVG2" s="330"/>
      <c r="SVH2" s="330"/>
      <c r="SVI2" s="329"/>
      <c r="SVJ2" s="330"/>
      <c r="SVK2" s="330"/>
      <c r="SVL2" s="330"/>
      <c r="SVM2" s="330"/>
      <c r="SVN2" s="330"/>
      <c r="SVO2" s="330"/>
      <c r="SVP2" s="330"/>
      <c r="SVQ2" s="330"/>
      <c r="SVR2" s="330"/>
      <c r="SVS2" s="330"/>
      <c r="SVT2" s="330"/>
      <c r="SVU2" s="330"/>
      <c r="SVV2" s="330"/>
      <c r="SVW2" s="330"/>
      <c r="SVX2" s="330"/>
      <c r="SVY2" s="329"/>
      <c r="SVZ2" s="330"/>
      <c r="SWA2" s="330"/>
      <c r="SWB2" s="330"/>
      <c r="SWC2" s="330"/>
      <c r="SWD2" s="330"/>
      <c r="SWE2" s="330"/>
      <c r="SWF2" s="330"/>
      <c r="SWG2" s="330"/>
      <c r="SWH2" s="330"/>
      <c r="SWI2" s="330"/>
      <c r="SWJ2" s="330"/>
      <c r="SWK2" s="330"/>
      <c r="SWL2" s="330"/>
      <c r="SWM2" s="330"/>
      <c r="SWN2" s="330"/>
      <c r="SWO2" s="329"/>
      <c r="SWP2" s="330"/>
      <c r="SWQ2" s="330"/>
      <c r="SWR2" s="330"/>
      <c r="SWS2" s="330"/>
      <c r="SWT2" s="330"/>
      <c r="SWU2" s="330"/>
      <c r="SWV2" s="330"/>
      <c r="SWW2" s="330"/>
      <c r="SWX2" s="330"/>
      <c r="SWY2" s="330"/>
      <c r="SWZ2" s="330"/>
      <c r="SXA2" s="330"/>
      <c r="SXB2" s="330"/>
      <c r="SXC2" s="330"/>
      <c r="SXD2" s="330"/>
      <c r="SXE2" s="329"/>
      <c r="SXF2" s="330"/>
      <c r="SXG2" s="330"/>
      <c r="SXH2" s="330"/>
      <c r="SXI2" s="330"/>
      <c r="SXJ2" s="330"/>
      <c r="SXK2" s="330"/>
      <c r="SXL2" s="330"/>
      <c r="SXM2" s="330"/>
      <c r="SXN2" s="330"/>
      <c r="SXO2" s="330"/>
      <c r="SXP2" s="330"/>
      <c r="SXQ2" s="330"/>
      <c r="SXR2" s="330"/>
      <c r="SXS2" s="330"/>
      <c r="SXT2" s="330"/>
      <c r="SXU2" s="329"/>
      <c r="SXV2" s="330"/>
      <c r="SXW2" s="330"/>
      <c r="SXX2" s="330"/>
      <c r="SXY2" s="330"/>
      <c r="SXZ2" s="330"/>
      <c r="SYA2" s="330"/>
      <c r="SYB2" s="330"/>
      <c r="SYC2" s="330"/>
      <c r="SYD2" s="330"/>
      <c r="SYE2" s="330"/>
      <c r="SYF2" s="330"/>
      <c r="SYG2" s="330"/>
      <c r="SYH2" s="330"/>
      <c r="SYI2" s="330"/>
      <c r="SYJ2" s="330"/>
      <c r="SYK2" s="329"/>
      <c r="SYL2" s="330"/>
      <c r="SYM2" s="330"/>
      <c r="SYN2" s="330"/>
      <c r="SYO2" s="330"/>
      <c r="SYP2" s="330"/>
      <c r="SYQ2" s="330"/>
      <c r="SYR2" s="330"/>
      <c r="SYS2" s="330"/>
      <c r="SYT2" s="330"/>
      <c r="SYU2" s="330"/>
      <c r="SYV2" s="330"/>
      <c r="SYW2" s="330"/>
      <c r="SYX2" s="330"/>
      <c r="SYY2" s="330"/>
      <c r="SYZ2" s="330"/>
      <c r="SZA2" s="329"/>
      <c r="SZB2" s="330"/>
      <c r="SZC2" s="330"/>
      <c r="SZD2" s="330"/>
      <c r="SZE2" s="330"/>
      <c r="SZF2" s="330"/>
      <c r="SZG2" s="330"/>
      <c r="SZH2" s="330"/>
      <c r="SZI2" s="330"/>
      <c r="SZJ2" s="330"/>
      <c r="SZK2" s="330"/>
      <c r="SZL2" s="330"/>
      <c r="SZM2" s="330"/>
      <c r="SZN2" s="330"/>
      <c r="SZO2" s="330"/>
      <c r="SZP2" s="330"/>
      <c r="SZQ2" s="329"/>
      <c r="SZR2" s="330"/>
      <c r="SZS2" s="330"/>
      <c r="SZT2" s="330"/>
      <c r="SZU2" s="330"/>
      <c r="SZV2" s="330"/>
      <c r="SZW2" s="330"/>
      <c r="SZX2" s="330"/>
      <c r="SZY2" s="330"/>
      <c r="SZZ2" s="330"/>
      <c r="TAA2" s="330"/>
      <c r="TAB2" s="330"/>
      <c r="TAC2" s="330"/>
      <c r="TAD2" s="330"/>
      <c r="TAE2" s="330"/>
      <c r="TAF2" s="330"/>
      <c r="TAG2" s="329"/>
      <c r="TAH2" s="330"/>
      <c r="TAI2" s="330"/>
      <c r="TAJ2" s="330"/>
      <c r="TAK2" s="330"/>
      <c r="TAL2" s="330"/>
      <c r="TAM2" s="330"/>
      <c r="TAN2" s="330"/>
      <c r="TAO2" s="330"/>
      <c r="TAP2" s="330"/>
      <c r="TAQ2" s="330"/>
      <c r="TAR2" s="330"/>
      <c r="TAS2" s="330"/>
      <c r="TAT2" s="330"/>
      <c r="TAU2" s="330"/>
      <c r="TAV2" s="330"/>
      <c r="TAW2" s="329"/>
      <c r="TAX2" s="330"/>
      <c r="TAY2" s="330"/>
      <c r="TAZ2" s="330"/>
      <c r="TBA2" s="330"/>
      <c r="TBB2" s="330"/>
      <c r="TBC2" s="330"/>
      <c r="TBD2" s="330"/>
      <c r="TBE2" s="330"/>
      <c r="TBF2" s="330"/>
      <c r="TBG2" s="330"/>
      <c r="TBH2" s="330"/>
      <c r="TBI2" s="330"/>
      <c r="TBJ2" s="330"/>
      <c r="TBK2" s="330"/>
      <c r="TBL2" s="330"/>
      <c r="TBM2" s="329"/>
      <c r="TBN2" s="330"/>
      <c r="TBO2" s="330"/>
      <c r="TBP2" s="330"/>
      <c r="TBQ2" s="330"/>
      <c r="TBR2" s="330"/>
      <c r="TBS2" s="330"/>
      <c r="TBT2" s="330"/>
      <c r="TBU2" s="330"/>
      <c r="TBV2" s="330"/>
      <c r="TBW2" s="330"/>
      <c r="TBX2" s="330"/>
      <c r="TBY2" s="330"/>
      <c r="TBZ2" s="330"/>
      <c r="TCA2" s="330"/>
      <c r="TCB2" s="330"/>
      <c r="TCC2" s="329"/>
      <c r="TCD2" s="330"/>
      <c r="TCE2" s="330"/>
      <c r="TCF2" s="330"/>
      <c r="TCG2" s="330"/>
      <c r="TCH2" s="330"/>
      <c r="TCI2" s="330"/>
      <c r="TCJ2" s="330"/>
      <c r="TCK2" s="330"/>
      <c r="TCL2" s="330"/>
      <c r="TCM2" s="330"/>
      <c r="TCN2" s="330"/>
      <c r="TCO2" s="330"/>
      <c r="TCP2" s="330"/>
      <c r="TCQ2" s="330"/>
      <c r="TCR2" s="330"/>
      <c r="TCS2" s="329"/>
      <c r="TCT2" s="330"/>
      <c r="TCU2" s="330"/>
      <c r="TCV2" s="330"/>
      <c r="TCW2" s="330"/>
      <c r="TCX2" s="330"/>
      <c r="TCY2" s="330"/>
      <c r="TCZ2" s="330"/>
      <c r="TDA2" s="330"/>
      <c r="TDB2" s="330"/>
      <c r="TDC2" s="330"/>
      <c r="TDD2" s="330"/>
      <c r="TDE2" s="330"/>
      <c r="TDF2" s="330"/>
      <c r="TDG2" s="330"/>
      <c r="TDH2" s="330"/>
      <c r="TDI2" s="329"/>
      <c r="TDJ2" s="330"/>
      <c r="TDK2" s="330"/>
      <c r="TDL2" s="330"/>
      <c r="TDM2" s="330"/>
      <c r="TDN2" s="330"/>
      <c r="TDO2" s="330"/>
      <c r="TDP2" s="330"/>
      <c r="TDQ2" s="330"/>
      <c r="TDR2" s="330"/>
      <c r="TDS2" s="330"/>
      <c r="TDT2" s="330"/>
      <c r="TDU2" s="330"/>
      <c r="TDV2" s="330"/>
      <c r="TDW2" s="330"/>
      <c r="TDX2" s="330"/>
      <c r="TDY2" s="329"/>
      <c r="TDZ2" s="330"/>
      <c r="TEA2" s="330"/>
      <c r="TEB2" s="330"/>
      <c r="TEC2" s="330"/>
      <c r="TED2" s="330"/>
      <c r="TEE2" s="330"/>
      <c r="TEF2" s="330"/>
      <c r="TEG2" s="330"/>
      <c r="TEH2" s="330"/>
      <c r="TEI2" s="330"/>
      <c r="TEJ2" s="330"/>
      <c r="TEK2" s="330"/>
      <c r="TEL2" s="330"/>
      <c r="TEM2" s="330"/>
      <c r="TEN2" s="330"/>
      <c r="TEO2" s="329"/>
      <c r="TEP2" s="330"/>
      <c r="TEQ2" s="330"/>
      <c r="TER2" s="330"/>
      <c r="TES2" s="330"/>
      <c r="TET2" s="330"/>
      <c r="TEU2" s="330"/>
      <c r="TEV2" s="330"/>
      <c r="TEW2" s="330"/>
      <c r="TEX2" s="330"/>
      <c r="TEY2" s="330"/>
      <c r="TEZ2" s="330"/>
      <c r="TFA2" s="330"/>
      <c r="TFB2" s="330"/>
      <c r="TFC2" s="330"/>
      <c r="TFD2" s="330"/>
      <c r="TFE2" s="329"/>
      <c r="TFF2" s="330"/>
      <c r="TFG2" s="330"/>
      <c r="TFH2" s="330"/>
      <c r="TFI2" s="330"/>
      <c r="TFJ2" s="330"/>
      <c r="TFK2" s="330"/>
      <c r="TFL2" s="330"/>
      <c r="TFM2" s="330"/>
      <c r="TFN2" s="330"/>
      <c r="TFO2" s="330"/>
      <c r="TFP2" s="330"/>
      <c r="TFQ2" s="330"/>
      <c r="TFR2" s="330"/>
      <c r="TFS2" s="330"/>
      <c r="TFT2" s="330"/>
      <c r="TFU2" s="329"/>
      <c r="TFV2" s="330"/>
      <c r="TFW2" s="330"/>
      <c r="TFX2" s="330"/>
      <c r="TFY2" s="330"/>
      <c r="TFZ2" s="330"/>
      <c r="TGA2" s="330"/>
      <c r="TGB2" s="330"/>
      <c r="TGC2" s="330"/>
      <c r="TGD2" s="330"/>
      <c r="TGE2" s="330"/>
      <c r="TGF2" s="330"/>
      <c r="TGG2" s="330"/>
      <c r="TGH2" s="330"/>
      <c r="TGI2" s="330"/>
      <c r="TGJ2" s="330"/>
      <c r="TGK2" s="329"/>
      <c r="TGL2" s="330"/>
      <c r="TGM2" s="330"/>
      <c r="TGN2" s="330"/>
      <c r="TGO2" s="330"/>
      <c r="TGP2" s="330"/>
      <c r="TGQ2" s="330"/>
      <c r="TGR2" s="330"/>
      <c r="TGS2" s="330"/>
      <c r="TGT2" s="330"/>
      <c r="TGU2" s="330"/>
      <c r="TGV2" s="330"/>
      <c r="TGW2" s="330"/>
      <c r="TGX2" s="330"/>
      <c r="TGY2" s="330"/>
      <c r="TGZ2" s="330"/>
      <c r="THA2" s="329"/>
      <c r="THB2" s="330"/>
      <c r="THC2" s="330"/>
      <c r="THD2" s="330"/>
      <c r="THE2" s="330"/>
      <c r="THF2" s="330"/>
      <c r="THG2" s="330"/>
      <c r="THH2" s="330"/>
      <c r="THI2" s="330"/>
      <c r="THJ2" s="330"/>
      <c r="THK2" s="330"/>
      <c r="THL2" s="330"/>
      <c r="THM2" s="330"/>
      <c r="THN2" s="330"/>
      <c r="THO2" s="330"/>
      <c r="THP2" s="330"/>
      <c r="THQ2" s="329"/>
      <c r="THR2" s="330"/>
      <c r="THS2" s="330"/>
      <c r="THT2" s="330"/>
      <c r="THU2" s="330"/>
      <c r="THV2" s="330"/>
      <c r="THW2" s="330"/>
      <c r="THX2" s="330"/>
      <c r="THY2" s="330"/>
      <c r="THZ2" s="330"/>
      <c r="TIA2" s="330"/>
      <c r="TIB2" s="330"/>
      <c r="TIC2" s="330"/>
      <c r="TID2" s="330"/>
      <c r="TIE2" s="330"/>
      <c r="TIF2" s="330"/>
      <c r="TIG2" s="329"/>
      <c r="TIH2" s="330"/>
      <c r="TII2" s="330"/>
      <c r="TIJ2" s="330"/>
      <c r="TIK2" s="330"/>
      <c r="TIL2" s="330"/>
      <c r="TIM2" s="330"/>
      <c r="TIN2" s="330"/>
      <c r="TIO2" s="330"/>
      <c r="TIP2" s="330"/>
      <c r="TIQ2" s="330"/>
      <c r="TIR2" s="330"/>
      <c r="TIS2" s="330"/>
      <c r="TIT2" s="330"/>
      <c r="TIU2" s="330"/>
      <c r="TIV2" s="330"/>
      <c r="TIW2" s="329"/>
      <c r="TIX2" s="330"/>
      <c r="TIY2" s="330"/>
      <c r="TIZ2" s="330"/>
      <c r="TJA2" s="330"/>
      <c r="TJB2" s="330"/>
      <c r="TJC2" s="330"/>
      <c r="TJD2" s="330"/>
      <c r="TJE2" s="330"/>
      <c r="TJF2" s="330"/>
      <c r="TJG2" s="330"/>
      <c r="TJH2" s="330"/>
      <c r="TJI2" s="330"/>
      <c r="TJJ2" s="330"/>
      <c r="TJK2" s="330"/>
      <c r="TJL2" s="330"/>
      <c r="TJM2" s="329"/>
      <c r="TJN2" s="330"/>
      <c r="TJO2" s="330"/>
      <c r="TJP2" s="330"/>
      <c r="TJQ2" s="330"/>
      <c r="TJR2" s="330"/>
      <c r="TJS2" s="330"/>
      <c r="TJT2" s="330"/>
      <c r="TJU2" s="330"/>
      <c r="TJV2" s="330"/>
      <c r="TJW2" s="330"/>
      <c r="TJX2" s="330"/>
      <c r="TJY2" s="330"/>
      <c r="TJZ2" s="330"/>
      <c r="TKA2" s="330"/>
      <c r="TKB2" s="330"/>
      <c r="TKC2" s="329"/>
      <c r="TKD2" s="330"/>
      <c r="TKE2" s="330"/>
      <c r="TKF2" s="330"/>
      <c r="TKG2" s="330"/>
      <c r="TKH2" s="330"/>
      <c r="TKI2" s="330"/>
      <c r="TKJ2" s="330"/>
      <c r="TKK2" s="330"/>
      <c r="TKL2" s="330"/>
      <c r="TKM2" s="330"/>
      <c r="TKN2" s="330"/>
      <c r="TKO2" s="330"/>
      <c r="TKP2" s="330"/>
      <c r="TKQ2" s="330"/>
      <c r="TKR2" s="330"/>
      <c r="TKS2" s="329"/>
      <c r="TKT2" s="330"/>
      <c r="TKU2" s="330"/>
      <c r="TKV2" s="330"/>
      <c r="TKW2" s="330"/>
      <c r="TKX2" s="330"/>
      <c r="TKY2" s="330"/>
      <c r="TKZ2" s="330"/>
      <c r="TLA2" s="330"/>
      <c r="TLB2" s="330"/>
      <c r="TLC2" s="330"/>
      <c r="TLD2" s="330"/>
      <c r="TLE2" s="330"/>
      <c r="TLF2" s="330"/>
      <c r="TLG2" s="330"/>
      <c r="TLH2" s="330"/>
      <c r="TLI2" s="329"/>
      <c r="TLJ2" s="330"/>
      <c r="TLK2" s="330"/>
      <c r="TLL2" s="330"/>
      <c r="TLM2" s="330"/>
      <c r="TLN2" s="330"/>
      <c r="TLO2" s="330"/>
      <c r="TLP2" s="330"/>
      <c r="TLQ2" s="330"/>
      <c r="TLR2" s="330"/>
      <c r="TLS2" s="330"/>
      <c r="TLT2" s="330"/>
      <c r="TLU2" s="330"/>
      <c r="TLV2" s="330"/>
      <c r="TLW2" s="330"/>
      <c r="TLX2" s="330"/>
      <c r="TLY2" s="329"/>
      <c r="TLZ2" s="330"/>
      <c r="TMA2" s="330"/>
      <c r="TMB2" s="330"/>
      <c r="TMC2" s="330"/>
      <c r="TMD2" s="330"/>
      <c r="TME2" s="330"/>
      <c r="TMF2" s="330"/>
      <c r="TMG2" s="330"/>
      <c r="TMH2" s="330"/>
      <c r="TMI2" s="330"/>
      <c r="TMJ2" s="330"/>
      <c r="TMK2" s="330"/>
      <c r="TML2" s="330"/>
      <c r="TMM2" s="330"/>
      <c r="TMN2" s="330"/>
      <c r="TMO2" s="329"/>
      <c r="TMP2" s="330"/>
      <c r="TMQ2" s="330"/>
      <c r="TMR2" s="330"/>
      <c r="TMS2" s="330"/>
      <c r="TMT2" s="330"/>
      <c r="TMU2" s="330"/>
      <c r="TMV2" s="330"/>
      <c r="TMW2" s="330"/>
      <c r="TMX2" s="330"/>
      <c r="TMY2" s="330"/>
      <c r="TMZ2" s="330"/>
      <c r="TNA2" s="330"/>
      <c r="TNB2" s="330"/>
      <c r="TNC2" s="330"/>
      <c r="TND2" s="330"/>
      <c r="TNE2" s="329"/>
      <c r="TNF2" s="330"/>
      <c r="TNG2" s="330"/>
      <c r="TNH2" s="330"/>
      <c r="TNI2" s="330"/>
      <c r="TNJ2" s="330"/>
      <c r="TNK2" s="330"/>
      <c r="TNL2" s="330"/>
      <c r="TNM2" s="330"/>
      <c r="TNN2" s="330"/>
      <c r="TNO2" s="330"/>
      <c r="TNP2" s="330"/>
      <c r="TNQ2" s="330"/>
      <c r="TNR2" s="330"/>
      <c r="TNS2" s="330"/>
      <c r="TNT2" s="330"/>
      <c r="TNU2" s="329"/>
      <c r="TNV2" s="330"/>
      <c r="TNW2" s="330"/>
      <c r="TNX2" s="330"/>
      <c r="TNY2" s="330"/>
      <c r="TNZ2" s="330"/>
      <c r="TOA2" s="330"/>
      <c r="TOB2" s="330"/>
      <c r="TOC2" s="330"/>
      <c r="TOD2" s="330"/>
      <c r="TOE2" s="330"/>
      <c r="TOF2" s="330"/>
      <c r="TOG2" s="330"/>
      <c r="TOH2" s="330"/>
      <c r="TOI2" s="330"/>
      <c r="TOJ2" s="330"/>
      <c r="TOK2" s="329"/>
      <c r="TOL2" s="330"/>
      <c r="TOM2" s="330"/>
      <c r="TON2" s="330"/>
      <c r="TOO2" s="330"/>
      <c r="TOP2" s="330"/>
      <c r="TOQ2" s="330"/>
      <c r="TOR2" s="330"/>
      <c r="TOS2" s="330"/>
      <c r="TOT2" s="330"/>
      <c r="TOU2" s="330"/>
      <c r="TOV2" s="330"/>
      <c r="TOW2" s="330"/>
      <c r="TOX2" s="330"/>
      <c r="TOY2" s="330"/>
      <c r="TOZ2" s="330"/>
      <c r="TPA2" s="329"/>
      <c r="TPB2" s="330"/>
      <c r="TPC2" s="330"/>
      <c r="TPD2" s="330"/>
      <c r="TPE2" s="330"/>
      <c r="TPF2" s="330"/>
      <c r="TPG2" s="330"/>
      <c r="TPH2" s="330"/>
      <c r="TPI2" s="330"/>
      <c r="TPJ2" s="330"/>
      <c r="TPK2" s="330"/>
      <c r="TPL2" s="330"/>
      <c r="TPM2" s="330"/>
      <c r="TPN2" s="330"/>
      <c r="TPO2" s="330"/>
      <c r="TPP2" s="330"/>
      <c r="TPQ2" s="329"/>
      <c r="TPR2" s="330"/>
      <c r="TPS2" s="330"/>
      <c r="TPT2" s="330"/>
      <c r="TPU2" s="330"/>
      <c r="TPV2" s="330"/>
      <c r="TPW2" s="330"/>
      <c r="TPX2" s="330"/>
      <c r="TPY2" s="330"/>
      <c r="TPZ2" s="330"/>
      <c r="TQA2" s="330"/>
      <c r="TQB2" s="330"/>
      <c r="TQC2" s="330"/>
      <c r="TQD2" s="330"/>
      <c r="TQE2" s="330"/>
      <c r="TQF2" s="330"/>
      <c r="TQG2" s="329"/>
      <c r="TQH2" s="330"/>
      <c r="TQI2" s="330"/>
      <c r="TQJ2" s="330"/>
      <c r="TQK2" s="330"/>
      <c r="TQL2" s="330"/>
      <c r="TQM2" s="330"/>
      <c r="TQN2" s="330"/>
      <c r="TQO2" s="330"/>
      <c r="TQP2" s="330"/>
      <c r="TQQ2" s="330"/>
      <c r="TQR2" s="330"/>
      <c r="TQS2" s="330"/>
      <c r="TQT2" s="330"/>
      <c r="TQU2" s="330"/>
      <c r="TQV2" s="330"/>
      <c r="TQW2" s="329"/>
      <c r="TQX2" s="330"/>
      <c r="TQY2" s="330"/>
      <c r="TQZ2" s="330"/>
      <c r="TRA2" s="330"/>
      <c r="TRB2" s="330"/>
      <c r="TRC2" s="330"/>
      <c r="TRD2" s="330"/>
      <c r="TRE2" s="330"/>
      <c r="TRF2" s="330"/>
      <c r="TRG2" s="330"/>
      <c r="TRH2" s="330"/>
      <c r="TRI2" s="330"/>
      <c r="TRJ2" s="330"/>
      <c r="TRK2" s="330"/>
      <c r="TRL2" s="330"/>
      <c r="TRM2" s="329"/>
      <c r="TRN2" s="330"/>
      <c r="TRO2" s="330"/>
      <c r="TRP2" s="330"/>
      <c r="TRQ2" s="330"/>
      <c r="TRR2" s="330"/>
      <c r="TRS2" s="330"/>
      <c r="TRT2" s="330"/>
      <c r="TRU2" s="330"/>
      <c r="TRV2" s="330"/>
      <c r="TRW2" s="330"/>
      <c r="TRX2" s="330"/>
      <c r="TRY2" s="330"/>
      <c r="TRZ2" s="330"/>
      <c r="TSA2" s="330"/>
      <c r="TSB2" s="330"/>
      <c r="TSC2" s="329"/>
      <c r="TSD2" s="330"/>
      <c r="TSE2" s="330"/>
      <c r="TSF2" s="330"/>
      <c r="TSG2" s="330"/>
      <c r="TSH2" s="330"/>
      <c r="TSI2" s="330"/>
      <c r="TSJ2" s="330"/>
      <c r="TSK2" s="330"/>
      <c r="TSL2" s="330"/>
      <c r="TSM2" s="330"/>
      <c r="TSN2" s="330"/>
      <c r="TSO2" s="330"/>
      <c r="TSP2" s="330"/>
      <c r="TSQ2" s="330"/>
      <c r="TSR2" s="330"/>
      <c r="TSS2" s="329"/>
      <c r="TST2" s="330"/>
      <c r="TSU2" s="330"/>
      <c r="TSV2" s="330"/>
      <c r="TSW2" s="330"/>
      <c r="TSX2" s="330"/>
      <c r="TSY2" s="330"/>
      <c r="TSZ2" s="330"/>
      <c r="TTA2" s="330"/>
      <c r="TTB2" s="330"/>
      <c r="TTC2" s="330"/>
      <c r="TTD2" s="330"/>
      <c r="TTE2" s="330"/>
      <c r="TTF2" s="330"/>
      <c r="TTG2" s="330"/>
      <c r="TTH2" s="330"/>
      <c r="TTI2" s="329"/>
      <c r="TTJ2" s="330"/>
      <c r="TTK2" s="330"/>
      <c r="TTL2" s="330"/>
      <c r="TTM2" s="330"/>
      <c r="TTN2" s="330"/>
      <c r="TTO2" s="330"/>
      <c r="TTP2" s="330"/>
      <c r="TTQ2" s="330"/>
      <c r="TTR2" s="330"/>
      <c r="TTS2" s="330"/>
      <c r="TTT2" s="330"/>
      <c r="TTU2" s="330"/>
      <c r="TTV2" s="330"/>
      <c r="TTW2" s="330"/>
      <c r="TTX2" s="330"/>
      <c r="TTY2" s="329"/>
      <c r="TTZ2" s="330"/>
      <c r="TUA2" s="330"/>
      <c r="TUB2" s="330"/>
      <c r="TUC2" s="330"/>
      <c r="TUD2" s="330"/>
      <c r="TUE2" s="330"/>
      <c r="TUF2" s="330"/>
      <c r="TUG2" s="330"/>
      <c r="TUH2" s="330"/>
      <c r="TUI2" s="330"/>
      <c r="TUJ2" s="330"/>
      <c r="TUK2" s="330"/>
      <c r="TUL2" s="330"/>
      <c r="TUM2" s="330"/>
      <c r="TUN2" s="330"/>
      <c r="TUO2" s="329"/>
      <c r="TUP2" s="330"/>
      <c r="TUQ2" s="330"/>
      <c r="TUR2" s="330"/>
      <c r="TUS2" s="330"/>
      <c r="TUT2" s="330"/>
      <c r="TUU2" s="330"/>
      <c r="TUV2" s="330"/>
      <c r="TUW2" s="330"/>
      <c r="TUX2" s="330"/>
      <c r="TUY2" s="330"/>
      <c r="TUZ2" s="330"/>
      <c r="TVA2" s="330"/>
      <c r="TVB2" s="330"/>
      <c r="TVC2" s="330"/>
      <c r="TVD2" s="330"/>
      <c r="TVE2" s="329"/>
      <c r="TVF2" s="330"/>
      <c r="TVG2" s="330"/>
      <c r="TVH2" s="330"/>
      <c r="TVI2" s="330"/>
      <c r="TVJ2" s="330"/>
      <c r="TVK2" s="330"/>
      <c r="TVL2" s="330"/>
      <c r="TVM2" s="330"/>
      <c r="TVN2" s="330"/>
      <c r="TVO2" s="330"/>
      <c r="TVP2" s="330"/>
      <c r="TVQ2" s="330"/>
      <c r="TVR2" s="330"/>
      <c r="TVS2" s="330"/>
      <c r="TVT2" s="330"/>
      <c r="TVU2" s="329"/>
      <c r="TVV2" s="330"/>
      <c r="TVW2" s="330"/>
      <c r="TVX2" s="330"/>
      <c r="TVY2" s="330"/>
      <c r="TVZ2" s="330"/>
      <c r="TWA2" s="330"/>
      <c r="TWB2" s="330"/>
      <c r="TWC2" s="330"/>
      <c r="TWD2" s="330"/>
      <c r="TWE2" s="330"/>
      <c r="TWF2" s="330"/>
      <c r="TWG2" s="330"/>
      <c r="TWH2" s="330"/>
      <c r="TWI2" s="330"/>
      <c r="TWJ2" s="330"/>
      <c r="TWK2" s="329"/>
      <c r="TWL2" s="330"/>
      <c r="TWM2" s="330"/>
      <c r="TWN2" s="330"/>
      <c r="TWO2" s="330"/>
      <c r="TWP2" s="330"/>
      <c r="TWQ2" s="330"/>
      <c r="TWR2" s="330"/>
      <c r="TWS2" s="330"/>
      <c r="TWT2" s="330"/>
      <c r="TWU2" s="330"/>
      <c r="TWV2" s="330"/>
      <c r="TWW2" s="330"/>
      <c r="TWX2" s="330"/>
      <c r="TWY2" s="330"/>
      <c r="TWZ2" s="330"/>
      <c r="TXA2" s="329"/>
      <c r="TXB2" s="330"/>
      <c r="TXC2" s="330"/>
      <c r="TXD2" s="330"/>
      <c r="TXE2" s="330"/>
      <c r="TXF2" s="330"/>
      <c r="TXG2" s="330"/>
      <c r="TXH2" s="330"/>
      <c r="TXI2" s="330"/>
      <c r="TXJ2" s="330"/>
      <c r="TXK2" s="330"/>
      <c r="TXL2" s="330"/>
      <c r="TXM2" s="330"/>
      <c r="TXN2" s="330"/>
      <c r="TXO2" s="330"/>
      <c r="TXP2" s="330"/>
      <c r="TXQ2" s="329"/>
      <c r="TXR2" s="330"/>
      <c r="TXS2" s="330"/>
      <c r="TXT2" s="330"/>
      <c r="TXU2" s="330"/>
      <c r="TXV2" s="330"/>
      <c r="TXW2" s="330"/>
      <c r="TXX2" s="330"/>
      <c r="TXY2" s="330"/>
      <c r="TXZ2" s="330"/>
      <c r="TYA2" s="330"/>
      <c r="TYB2" s="330"/>
      <c r="TYC2" s="330"/>
      <c r="TYD2" s="330"/>
      <c r="TYE2" s="330"/>
      <c r="TYF2" s="330"/>
      <c r="TYG2" s="329"/>
      <c r="TYH2" s="330"/>
      <c r="TYI2" s="330"/>
      <c r="TYJ2" s="330"/>
      <c r="TYK2" s="330"/>
      <c r="TYL2" s="330"/>
      <c r="TYM2" s="330"/>
      <c r="TYN2" s="330"/>
      <c r="TYO2" s="330"/>
      <c r="TYP2" s="330"/>
      <c r="TYQ2" s="330"/>
      <c r="TYR2" s="330"/>
      <c r="TYS2" s="330"/>
      <c r="TYT2" s="330"/>
      <c r="TYU2" s="330"/>
      <c r="TYV2" s="330"/>
      <c r="TYW2" s="329"/>
      <c r="TYX2" s="330"/>
      <c r="TYY2" s="330"/>
      <c r="TYZ2" s="330"/>
      <c r="TZA2" s="330"/>
      <c r="TZB2" s="330"/>
      <c r="TZC2" s="330"/>
      <c r="TZD2" s="330"/>
      <c r="TZE2" s="330"/>
      <c r="TZF2" s="330"/>
      <c r="TZG2" s="330"/>
      <c r="TZH2" s="330"/>
      <c r="TZI2" s="330"/>
      <c r="TZJ2" s="330"/>
      <c r="TZK2" s="330"/>
      <c r="TZL2" s="330"/>
      <c r="TZM2" s="329"/>
      <c r="TZN2" s="330"/>
      <c r="TZO2" s="330"/>
      <c r="TZP2" s="330"/>
      <c r="TZQ2" s="330"/>
      <c r="TZR2" s="330"/>
      <c r="TZS2" s="330"/>
      <c r="TZT2" s="330"/>
      <c r="TZU2" s="330"/>
      <c r="TZV2" s="330"/>
      <c r="TZW2" s="330"/>
      <c r="TZX2" s="330"/>
      <c r="TZY2" s="330"/>
      <c r="TZZ2" s="330"/>
      <c r="UAA2" s="330"/>
      <c r="UAB2" s="330"/>
      <c r="UAC2" s="329"/>
      <c r="UAD2" s="330"/>
      <c r="UAE2" s="330"/>
      <c r="UAF2" s="330"/>
      <c r="UAG2" s="330"/>
      <c r="UAH2" s="330"/>
      <c r="UAI2" s="330"/>
      <c r="UAJ2" s="330"/>
      <c r="UAK2" s="330"/>
      <c r="UAL2" s="330"/>
      <c r="UAM2" s="330"/>
      <c r="UAN2" s="330"/>
      <c r="UAO2" s="330"/>
      <c r="UAP2" s="330"/>
      <c r="UAQ2" s="330"/>
      <c r="UAR2" s="330"/>
      <c r="UAS2" s="329"/>
      <c r="UAT2" s="330"/>
      <c r="UAU2" s="330"/>
      <c r="UAV2" s="330"/>
      <c r="UAW2" s="330"/>
      <c r="UAX2" s="330"/>
      <c r="UAY2" s="330"/>
      <c r="UAZ2" s="330"/>
      <c r="UBA2" s="330"/>
      <c r="UBB2" s="330"/>
      <c r="UBC2" s="330"/>
      <c r="UBD2" s="330"/>
      <c r="UBE2" s="330"/>
      <c r="UBF2" s="330"/>
      <c r="UBG2" s="330"/>
      <c r="UBH2" s="330"/>
      <c r="UBI2" s="329"/>
      <c r="UBJ2" s="330"/>
      <c r="UBK2" s="330"/>
      <c r="UBL2" s="330"/>
      <c r="UBM2" s="330"/>
      <c r="UBN2" s="330"/>
      <c r="UBO2" s="330"/>
      <c r="UBP2" s="330"/>
      <c r="UBQ2" s="330"/>
      <c r="UBR2" s="330"/>
      <c r="UBS2" s="330"/>
      <c r="UBT2" s="330"/>
      <c r="UBU2" s="330"/>
      <c r="UBV2" s="330"/>
      <c r="UBW2" s="330"/>
      <c r="UBX2" s="330"/>
      <c r="UBY2" s="329"/>
      <c r="UBZ2" s="330"/>
      <c r="UCA2" s="330"/>
      <c r="UCB2" s="330"/>
      <c r="UCC2" s="330"/>
      <c r="UCD2" s="330"/>
      <c r="UCE2" s="330"/>
      <c r="UCF2" s="330"/>
      <c r="UCG2" s="330"/>
      <c r="UCH2" s="330"/>
      <c r="UCI2" s="330"/>
      <c r="UCJ2" s="330"/>
      <c r="UCK2" s="330"/>
      <c r="UCL2" s="330"/>
      <c r="UCM2" s="330"/>
      <c r="UCN2" s="330"/>
      <c r="UCO2" s="329"/>
      <c r="UCP2" s="330"/>
      <c r="UCQ2" s="330"/>
      <c r="UCR2" s="330"/>
      <c r="UCS2" s="330"/>
      <c r="UCT2" s="330"/>
      <c r="UCU2" s="330"/>
      <c r="UCV2" s="330"/>
      <c r="UCW2" s="330"/>
      <c r="UCX2" s="330"/>
      <c r="UCY2" s="330"/>
      <c r="UCZ2" s="330"/>
      <c r="UDA2" s="330"/>
      <c r="UDB2" s="330"/>
      <c r="UDC2" s="330"/>
      <c r="UDD2" s="330"/>
      <c r="UDE2" s="329"/>
      <c r="UDF2" s="330"/>
      <c r="UDG2" s="330"/>
      <c r="UDH2" s="330"/>
      <c r="UDI2" s="330"/>
      <c r="UDJ2" s="330"/>
      <c r="UDK2" s="330"/>
      <c r="UDL2" s="330"/>
      <c r="UDM2" s="330"/>
      <c r="UDN2" s="330"/>
      <c r="UDO2" s="330"/>
      <c r="UDP2" s="330"/>
      <c r="UDQ2" s="330"/>
      <c r="UDR2" s="330"/>
      <c r="UDS2" s="330"/>
      <c r="UDT2" s="330"/>
      <c r="UDU2" s="329"/>
      <c r="UDV2" s="330"/>
      <c r="UDW2" s="330"/>
      <c r="UDX2" s="330"/>
      <c r="UDY2" s="330"/>
      <c r="UDZ2" s="330"/>
      <c r="UEA2" s="330"/>
      <c r="UEB2" s="330"/>
      <c r="UEC2" s="330"/>
      <c r="UED2" s="330"/>
      <c r="UEE2" s="330"/>
      <c r="UEF2" s="330"/>
      <c r="UEG2" s="330"/>
      <c r="UEH2" s="330"/>
      <c r="UEI2" s="330"/>
      <c r="UEJ2" s="330"/>
      <c r="UEK2" s="329"/>
      <c r="UEL2" s="330"/>
      <c r="UEM2" s="330"/>
      <c r="UEN2" s="330"/>
      <c r="UEO2" s="330"/>
      <c r="UEP2" s="330"/>
      <c r="UEQ2" s="330"/>
      <c r="UER2" s="330"/>
      <c r="UES2" s="330"/>
      <c r="UET2" s="330"/>
      <c r="UEU2" s="330"/>
      <c r="UEV2" s="330"/>
      <c r="UEW2" s="330"/>
      <c r="UEX2" s="330"/>
      <c r="UEY2" s="330"/>
      <c r="UEZ2" s="330"/>
      <c r="UFA2" s="329"/>
      <c r="UFB2" s="330"/>
      <c r="UFC2" s="330"/>
      <c r="UFD2" s="330"/>
      <c r="UFE2" s="330"/>
      <c r="UFF2" s="330"/>
      <c r="UFG2" s="330"/>
      <c r="UFH2" s="330"/>
      <c r="UFI2" s="330"/>
      <c r="UFJ2" s="330"/>
      <c r="UFK2" s="330"/>
      <c r="UFL2" s="330"/>
      <c r="UFM2" s="330"/>
      <c r="UFN2" s="330"/>
      <c r="UFO2" s="330"/>
      <c r="UFP2" s="330"/>
      <c r="UFQ2" s="329"/>
      <c r="UFR2" s="330"/>
      <c r="UFS2" s="330"/>
      <c r="UFT2" s="330"/>
      <c r="UFU2" s="330"/>
      <c r="UFV2" s="330"/>
      <c r="UFW2" s="330"/>
      <c r="UFX2" s="330"/>
      <c r="UFY2" s="330"/>
      <c r="UFZ2" s="330"/>
      <c r="UGA2" s="330"/>
      <c r="UGB2" s="330"/>
      <c r="UGC2" s="330"/>
      <c r="UGD2" s="330"/>
      <c r="UGE2" s="330"/>
      <c r="UGF2" s="330"/>
      <c r="UGG2" s="329"/>
      <c r="UGH2" s="330"/>
      <c r="UGI2" s="330"/>
      <c r="UGJ2" s="330"/>
      <c r="UGK2" s="330"/>
      <c r="UGL2" s="330"/>
      <c r="UGM2" s="330"/>
      <c r="UGN2" s="330"/>
      <c r="UGO2" s="330"/>
      <c r="UGP2" s="330"/>
      <c r="UGQ2" s="330"/>
      <c r="UGR2" s="330"/>
      <c r="UGS2" s="330"/>
      <c r="UGT2" s="330"/>
      <c r="UGU2" s="330"/>
      <c r="UGV2" s="330"/>
      <c r="UGW2" s="329"/>
      <c r="UGX2" s="330"/>
      <c r="UGY2" s="330"/>
      <c r="UGZ2" s="330"/>
      <c r="UHA2" s="330"/>
      <c r="UHB2" s="330"/>
      <c r="UHC2" s="330"/>
      <c r="UHD2" s="330"/>
      <c r="UHE2" s="330"/>
      <c r="UHF2" s="330"/>
      <c r="UHG2" s="330"/>
      <c r="UHH2" s="330"/>
      <c r="UHI2" s="330"/>
      <c r="UHJ2" s="330"/>
      <c r="UHK2" s="330"/>
      <c r="UHL2" s="330"/>
      <c r="UHM2" s="329"/>
      <c r="UHN2" s="330"/>
      <c r="UHO2" s="330"/>
      <c r="UHP2" s="330"/>
      <c r="UHQ2" s="330"/>
      <c r="UHR2" s="330"/>
      <c r="UHS2" s="330"/>
      <c r="UHT2" s="330"/>
      <c r="UHU2" s="330"/>
      <c r="UHV2" s="330"/>
      <c r="UHW2" s="330"/>
      <c r="UHX2" s="330"/>
      <c r="UHY2" s="330"/>
      <c r="UHZ2" s="330"/>
      <c r="UIA2" s="330"/>
      <c r="UIB2" s="330"/>
      <c r="UIC2" s="329"/>
      <c r="UID2" s="330"/>
      <c r="UIE2" s="330"/>
      <c r="UIF2" s="330"/>
      <c r="UIG2" s="330"/>
      <c r="UIH2" s="330"/>
      <c r="UII2" s="330"/>
      <c r="UIJ2" s="330"/>
      <c r="UIK2" s="330"/>
      <c r="UIL2" s="330"/>
      <c r="UIM2" s="330"/>
      <c r="UIN2" s="330"/>
      <c r="UIO2" s="330"/>
      <c r="UIP2" s="330"/>
      <c r="UIQ2" s="330"/>
      <c r="UIR2" s="330"/>
      <c r="UIS2" s="329"/>
      <c r="UIT2" s="330"/>
      <c r="UIU2" s="330"/>
      <c r="UIV2" s="330"/>
      <c r="UIW2" s="330"/>
      <c r="UIX2" s="330"/>
      <c r="UIY2" s="330"/>
      <c r="UIZ2" s="330"/>
      <c r="UJA2" s="330"/>
      <c r="UJB2" s="330"/>
      <c r="UJC2" s="330"/>
      <c r="UJD2" s="330"/>
      <c r="UJE2" s="330"/>
      <c r="UJF2" s="330"/>
      <c r="UJG2" s="330"/>
      <c r="UJH2" s="330"/>
      <c r="UJI2" s="329"/>
      <c r="UJJ2" s="330"/>
      <c r="UJK2" s="330"/>
      <c r="UJL2" s="330"/>
      <c r="UJM2" s="330"/>
      <c r="UJN2" s="330"/>
      <c r="UJO2" s="330"/>
      <c r="UJP2" s="330"/>
      <c r="UJQ2" s="330"/>
      <c r="UJR2" s="330"/>
      <c r="UJS2" s="330"/>
      <c r="UJT2" s="330"/>
      <c r="UJU2" s="330"/>
      <c r="UJV2" s="330"/>
      <c r="UJW2" s="330"/>
      <c r="UJX2" s="330"/>
      <c r="UJY2" s="329"/>
      <c r="UJZ2" s="330"/>
      <c r="UKA2" s="330"/>
      <c r="UKB2" s="330"/>
      <c r="UKC2" s="330"/>
      <c r="UKD2" s="330"/>
      <c r="UKE2" s="330"/>
      <c r="UKF2" s="330"/>
      <c r="UKG2" s="330"/>
      <c r="UKH2" s="330"/>
      <c r="UKI2" s="330"/>
      <c r="UKJ2" s="330"/>
      <c r="UKK2" s="330"/>
      <c r="UKL2" s="330"/>
      <c r="UKM2" s="330"/>
      <c r="UKN2" s="330"/>
      <c r="UKO2" s="329"/>
      <c r="UKP2" s="330"/>
      <c r="UKQ2" s="330"/>
      <c r="UKR2" s="330"/>
      <c r="UKS2" s="330"/>
      <c r="UKT2" s="330"/>
      <c r="UKU2" s="330"/>
      <c r="UKV2" s="330"/>
      <c r="UKW2" s="330"/>
      <c r="UKX2" s="330"/>
      <c r="UKY2" s="330"/>
      <c r="UKZ2" s="330"/>
      <c r="ULA2" s="330"/>
      <c r="ULB2" s="330"/>
      <c r="ULC2" s="330"/>
      <c r="ULD2" s="330"/>
      <c r="ULE2" s="329"/>
      <c r="ULF2" s="330"/>
      <c r="ULG2" s="330"/>
      <c r="ULH2" s="330"/>
      <c r="ULI2" s="330"/>
      <c r="ULJ2" s="330"/>
      <c r="ULK2" s="330"/>
      <c r="ULL2" s="330"/>
      <c r="ULM2" s="330"/>
      <c r="ULN2" s="330"/>
      <c r="ULO2" s="330"/>
      <c r="ULP2" s="330"/>
      <c r="ULQ2" s="330"/>
      <c r="ULR2" s="330"/>
      <c r="ULS2" s="330"/>
      <c r="ULT2" s="330"/>
      <c r="ULU2" s="329"/>
      <c r="ULV2" s="330"/>
      <c r="ULW2" s="330"/>
      <c r="ULX2" s="330"/>
      <c r="ULY2" s="330"/>
      <c r="ULZ2" s="330"/>
      <c r="UMA2" s="330"/>
      <c r="UMB2" s="330"/>
      <c r="UMC2" s="330"/>
      <c r="UMD2" s="330"/>
      <c r="UME2" s="330"/>
      <c r="UMF2" s="330"/>
      <c r="UMG2" s="330"/>
      <c r="UMH2" s="330"/>
      <c r="UMI2" s="330"/>
      <c r="UMJ2" s="330"/>
      <c r="UMK2" s="329"/>
      <c r="UML2" s="330"/>
      <c r="UMM2" s="330"/>
      <c r="UMN2" s="330"/>
      <c r="UMO2" s="330"/>
      <c r="UMP2" s="330"/>
      <c r="UMQ2" s="330"/>
      <c r="UMR2" s="330"/>
      <c r="UMS2" s="330"/>
      <c r="UMT2" s="330"/>
      <c r="UMU2" s="330"/>
      <c r="UMV2" s="330"/>
      <c r="UMW2" s="330"/>
      <c r="UMX2" s="330"/>
      <c r="UMY2" s="330"/>
      <c r="UMZ2" s="330"/>
      <c r="UNA2" s="329"/>
      <c r="UNB2" s="330"/>
      <c r="UNC2" s="330"/>
      <c r="UND2" s="330"/>
      <c r="UNE2" s="330"/>
      <c r="UNF2" s="330"/>
      <c r="UNG2" s="330"/>
      <c r="UNH2" s="330"/>
      <c r="UNI2" s="330"/>
      <c r="UNJ2" s="330"/>
      <c r="UNK2" s="330"/>
      <c r="UNL2" s="330"/>
      <c r="UNM2" s="330"/>
      <c r="UNN2" s="330"/>
      <c r="UNO2" s="330"/>
      <c r="UNP2" s="330"/>
      <c r="UNQ2" s="329"/>
      <c r="UNR2" s="330"/>
      <c r="UNS2" s="330"/>
      <c r="UNT2" s="330"/>
      <c r="UNU2" s="330"/>
      <c r="UNV2" s="330"/>
      <c r="UNW2" s="330"/>
      <c r="UNX2" s="330"/>
      <c r="UNY2" s="330"/>
      <c r="UNZ2" s="330"/>
      <c r="UOA2" s="330"/>
      <c r="UOB2" s="330"/>
      <c r="UOC2" s="330"/>
      <c r="UOD2" s="330"/>
      <c r="UOE2" s="330"/>
      <c r="UOF2" s="330"/>
      <c r="UOG2" s="329"/>
      <c r="UOH2" s="330"/>
      <c r="UOI2" s="330"/>
      <c r="UOJ2" s="330"/>
      <c r="UOK2" s="330"/>
      <c r="UOL2" s="330"/>
      <c r="UOM2" s="330"/>
      <c r="UON2" s="330"/>
      <c r="UOO2" s="330"/>
      <c r="UOP2" s="330"/>
      <c r="UOQ2" s="330"/>
      <c r="UOR2" s="330"/>
      <c r="UOS2" s="330"/>
      <c r="UOT2" s="330"/>
      <c r="UOU2" s="330"/>
      <c r="UOV2" s="330"/>
      <c r="UOW2" s="329"/>
      <c r="UOX2" s="330"/>
      <c r="UOY2" s="330"/>
      <c r="UOZ2" s="330"/>
      <c r="UPA2" s="330"/>
      <c r="UPB2" s="330"/>
      <c r="UPC2" s="330"/>
      <c r="UPD2" s="330"/>
      <c r="UPE2" s="330"/>
      <c r="UPF2" s="330"/>
      <c r="UPG2" s="330"/>
      <c r="UPH2" s="330"/>
      <c r="UPI2" s="330"/>
      <c r="UPJ2" s="330"/>
      <c r="UPK2" s="330"/>
      <c r="UPL2" s="330"/>
      <c r="UPM2" s="329"/>
      <c r="UPN2" s="330"/>
      <c r="UPO2" s="330"/>
      <c r="UPP2" s="330"/>
      <c r="UPQ2" s="330"/>
      <c r="UPR2" s="330"/>
      <c r="UPS2" s="330"/>
      <c r="UPT2" s="330"/>
      <c r="UPU2" s="330"/>
      <c r="UPV2" s="330"/>
      <c r="UPW2" s="330"/>
      <c r="UPX2" s="330"/>
      <c r="UPY2" s="330"/>
      <c r="UPZ2" s="330"/>
      <c r="UQA2" s="330"/>
      <c r="UQB2" s="330"/>
      <c r="UQC2" s="329"/>
      <c r="UQD2" s="330"/>
      <c r="UQE2" s="330"/>
      <c r="UQF2" s="330"/>
      <c r="UQG2" s="330"/>
      <c r="UQH2" s="330"/>
      <c r="UQI2" s="330"/>
      <c r="UQJ2" s="330"/>
      <c r="UQK2" s="330"/>
      <c r="UQL2" s="330"/>
      <c r="UQM2" s="330"/>
      <c r="UQN2" s="330"/>
      <c r="UQO2" s="330"/>
      <c r="UQP2" s="330"/>
      <c r="UQQ2" s="330"/>
      <c r="UQR2" s="330"/>
      <c r="UQS2" s="329"/>
      <c r="UQT2" s="330"/>
      <c r="UQU2" s="330"/>
      <c r="UQV2" s="330"/>
      <c r="UQW2" s="330"/>
      <c r="UQX2" s="330"/>
      <c r="UQY2" s="330"/>
      <c r="UQZ2" s="330"/>
      <c r="URA2" s="330"/>
      <c r="URB2" s="330"/>
      <c r="URC2" s="330"/>
      <c r="URD2" s="330"/>
      <c r="URE2" s="330"/>
      <c r="URF2" s="330"/>
      <c r="URG2" s="330"/>
      <c r="URH2" s="330"/>
      <c r="URI2" s="329"/>
      <c r="URJ2" s="330"/>
      <c r="URK2" s="330"/>
      <c r="URL2" s="330"/>
      <c r="URM2" s="330"/>
      <c r="URN2" s="330"/>
      <c r="URO2" s="330"/>
      <c r="URP2" s="330"/>
      <c r="URQ2" s="330"/>
      <c r="URR2" s="330"/>
      <c r="URS2" s="330"/>
      <c r="URT2" s="330"/>
      <c r="URU2" s="330"/>
      <c r="URV2" s="330"/>
      <c r="URW2" s="330"/>
      <c r="URX2" s="330"/>
      <c r="URY2" s="329"/>
      <c r="URZ2" s="330"/>
      <c r="USA2" s="330"/>
      <c r="USB2" s="330"/>
      <c r="USC2" s="330"/>
      <c r="USD2" s="330"/>
      <c r="USE2" s="330"/>
      <c r="USF2" s="330"/>
      <c r="USG2" s="330"/>
      <c r="USH2" s="330"/>
      <c r="USI2" s="330"/>
      <c r="USJ2" s="330"/>
      <c r="USK2" s="330"/>
      <c r="USL2" s="330"/>
      <c r="USM2" s="330"/>
      <c r="USN2" s="330"/>
      <c r="USO2" s="329"/>
      <c r="USP2" s="330"/>
      <c r="USQ2" s="330"/>
      <c r="USR2" s="330"/>
      <c r="USS2" s="330"/>
      <c r="UST2" s="330"/>
      <c r="USU2" s="330"/>
      <c r="USV2" s="330"/>
      <c r="USW2" s="330"/>
      <c r="USX2" s="330"/>
      <c r="USY2" s="330"/>
      <c r="USZ2" s="330"/>
      <c r="UTA2" s="330"/>
      <c r="UTB2" s="330"/>
      <c r="UTC2" s="330"/>
      <c r="UTD2" s="330"/>
      <c r="UTE2" s="329"/>
      <c r="UTF2" s="330"/>
      <c r="UTG2" s="330"/>
      <c r="UTH2" s="330"/>
      <c r="UTI2" s="330"/>
      <c r="UTJ2" s="330"/>
      <c r="UTK2" s="330"/>
      <c r="UTL2" s="330"/>
      <c r="UTM2" s="330"/>
      <c r="UTN2" s="330"/>
      <c r="UTO2" s="330"/>
      <c r="UTP2" s="330"/>
      <c r="UTQ2" s="330"/>
      <c r="UTR2" s="330"/>
      <c r="UTS2" s="330"/>
      <c r="UTT2" s="330"/>
      <c r="UTU2" s="329"/>
      <c r="UTV2" s="330"/>
      <c r="UTW2" s="330"/>
      <c r="UTX2" s="330"/>
      <c r="UTY2" s="330"/>
      <c r="UTZ2" s="330"/>
      <c r="UUA2" s="330"/>
      <c r="UUB2" s="330"/>
      <c r="UUC2" s="330"/>
      <c r="UUD2" s="330"/>
      <c r="UUE2" s="330"/>
      <c r="UUF2" s="330"/>
      <c r="UUG2" s="330"/>
      <c r="UUH2" s="330"/>
      <c r="UUI2" s="330"/>
      <c r="UUJ2" s="330"/>
      <c r="UUK2" s="329"/>
      <c r="UUL2" s="330"/>
      <c r="UUM2" s="330"/>
      <c r="UUN2" s="330"/>
      <c r="UUO2" s="330"/>
      <c r="UUP2" s="330"/>
      <c r="UUQ2" s="330"/>
      <c r="UUR2" s="330"/>
      <c r="UUS2" s="330"/>
      <c r="UUT2" s="330"/>
      <c r="UUU2" s="330"/>
      <c r="UUV2" s="330"/>
      <c r="UUW2" s="330"/>
      <c r="UUX2" s="330"/>
      <c r="UUY2" s="330"/>
      <c r="UUZ2" s="330"/>
      <c r="UVA2" s="329"/>
      <c r="UVB2" s="330"/>
      <c r="UVC2" s="330"/>
      <c r="UVD2" s="330"/>
      <c r="UVE2" s="330"/>
      <c r="UVF2" s="330"/>
      <c r="UVG2" s="330"/>
      <c r="UVH2" s="330"/>
      <c r="UVI2" s="330"/>
      <c r="UVJ2" s="330"/>
      <c r="UVK2" s="330"/>
      <c r="UVL2" s="330"/>
      <c r="UVM2" s="330"/>
      <c r="UVN2" s="330"/>
      <c r="UVO2" s="330"/>
      <c r="UVP2" s="330"/>
      <c r="UVQ2" s="329"/>
      <c r="UVR2" s="330"/>
      <c r="UVS2" s="330"/>
      <c r="UVT2" s="330"/>
      <c r="UVU2" s="330"/>
      <c r="UVV2" s="330"/>
      <c r="UVW2" s="330"/>
      <c r="UVX2" s="330"/>
      <c r="UVY2" s="330"/>
      <c r="UVZ2" s="330"/>
      <c r="UWA2" s="330"/>
      <c r="UWB2" s="330"/>
      <c r="UWC2" s="330"/>
      <c r="UWD2" s="330"/>
      <c r="UWE2" s="330"/>
      <c r="UWF2" s="330"/>
      <c r="UWG2" s="329"/>
      <c r="UWH2" s="330"/>
      <c r="UWI2" s="330"/>
      <c r="UWJ2" s="330"/>
      <c r="UWK2" s="330"/>
      <c r="UWL2" s="330"/>
      <c r="UWM2" s="330"/>
      <c r="UWN2" s="330"/>
      <c r="UWO2" s="330"/>
      <c r="UWP2" s="330"/>
      <c r="UWQ2" s="330"/>
      <c r="UWR2" s="330"/>
      <c r="UWS2" s="330"/>
      <c r="UWT2" s="330"/>
      <c r="UWU2" s="330"/>
      <c r="UWV2" s="330"/>
      <c r="UWW2" s="329"/>
      <c r="UWX2" s="330"/>
      <c r="UWY2" s="330"/>
      <c r="UWZ2" s="330"/>
      <c r="UXA2" s="330"/>
      <c r="UXB2" s="330"/>
      <c r="UXC2" s="330"/>
      <c r="UXD2" s="330"/>
      <c r="UXE2" s="330"/>
      <c r="UXF2" s="330"/>
      <c r="UXG2" s="330"/>
      <c r="UXH2" s="330"/>
      <c r="UXI2" s="330"/>
      <c r="UXJ2" s="330"/>
      <c r="UXK2" s="330"/>
      <c r="UXL2" s="330"/>
      <c r="UXM2" s="329"/>
      <c r="UXN2" s="330"/>
      <c r="UXO2" s="330"/>
      <c r="UXP2" s="330"/>
      <c r="UXQ2" s="330"/>
      <c r="UXR2" s="330"/>
      <c r="UXS2" s="330"/>
      <c r="UXT2" s="330"/>
      <c r="UXU2" s="330"/>
      <c r="UXV2" s="330"/>
      <c r="UXW2" s="330"/>
      <c r="UXX2" s="330"/>
      <c r="UXY2" s="330"/>
      <c r="UXZ2" s="330"/>
      <c r="UYA2" s="330"/>
      <c r="UYB2" s="330"/>
      <c r="UYC2" s="329"/>
      <c r="UYD2" s="330"/>
      <c r="UYE2" s="330"/>
      <c r="UYF2" s="330"/>
      <c r="UYG2" s="330"/>
      <c r="UYH2" s="330"/>
      <c r="UYI2" s="330"/>
      <c r="UYJ2" s="330"/>
      <c r="UYK2" s="330"/>
      <c r="UYL2" s="330"/>
      <c r="UYM2" s="330"/>
      <c r="UYN2" s="330"/>
      <c r="UYO2" s="330"/>
      <c r="UYP2" s="330"/>
      <c r="UYQ2" s="330"/>
      <c r="UYR2" s="330"/>
      <c r="UYS2" s="329"/>
      <c r="UYT2" s="330"/>
      <c r="UYU2" s="330"/>
      <c r="UYV2" s="330"/>
      <c r="UYW2" s="330"/>
      <c r="UYX2" s="330"/>
      <c r="UYY2" s="330"/>
      <c r="UYZ2" s="330"/>
      <c r="UZA2" s="330"/>
      <c r="UZB2" s="330"/>
      <c r="UZC2" s="330"/>
      <c r="UZD2" s="330"/>
      <c r="UZE2" s="330"/>
      <c r="UZF2" s="330"/>
      <c r="UZG2" s="330"/>
      <c r="UZH2" s="330"/>
      <c r="UZI2" s="329"/>
      <c r="UZJ2" s="330"/>
      <c r="UZK2" s="330"/>
      <c r="UZL2" s="330"/>
      <c r="UZM2" s="330"/>
      <c r="UZN2" s="330"/>
      <c r="UZO2" s="330"/>
      <c r="UZP2" s="330"/>
      <c r="UZQ2" s="330"/>
      <c r="UZR2" s="330"/>
      <c r="UZS2" s="330"/>
      <c r="UZT2" s="330"/>
      <c r="UZU2" s="330"/>
      <c r="UZV2" s="330"/>
      <c r="UZW2" s="330"/>
      <c r="UZX2" s="330"/>
      <c r="UZY2" s="329"/>
      <c r="UZZ2" s="330"/>
      <c r="VAA2" s="330"/>
      <c r="VAB2" s="330"/>
      <c r="VAC2" s="330"/>
      <c r="VAD2" s="330"/>
      <c r="VAE2" s="330"/>
      <c r="VAF2" s="330"/>
      <c r="VAG2" s="330"/>
      <c r="VAH2" s="330"/>
      <c r="VAI2" s="330"/>
      <c r="VAJ2" s="330"/>
      <c r="VAK2" s="330"/>
      <c r="VAL2" s="330"/>
      <c r="VAM2" s="330"/>
      <c r="VAN2" s="330"/>
      <c r="VAO2" s="329"/>
      <c r="VAP2" s="330"/>
      <c r="VAQ2" s="330"/>
      <c r="VAR2" s="330"/>
      <c r="VAS2" s="330"/>
      <c r="VAT2" s="330"/>
      <c r="VAU2" s="330"/>
      <c r="VAV2" s="330"/>
      <c r="VAW2" s="330"/>
      <c r="VAX2" s="330"/>
      <c r="VAY2" s="330"/>
      <c r="VAZ2" s="330"/>
      <c r="VBA2" s="330"/>
      <c r="VBB2" s="330"/>
      <c r="VBC2" s="330"/>
      <c r="VBD2" s="330"/>
      <c r="VBE2" s="329"/>
      <c r="VBF2" s="330"/>
      <c r="VBG2" s="330"/>
      <c r="VBH2" s="330"/>
      <c r="VBI2" s="330"/>
      <c r="VBJ2" s="330"/>
      <c r="VBK2" s="330"/>
      <c r="VBL2" s="330"/>
      <c r="VBM2" s="330"/>
      <c r="VBN2" s="330"/>
      <c r="VBO2" s="330"/>
      <c r="VBP2" s="330"/>
      <c r="VBQ2" s="330"/>
      <c r="VBR2" s="330"/>
      <c r="VBS2" s="330"/>
      <c r="VBT2" s="330"/>
      <c r="VBU2" s="329"/>
      <c r="VBV2" s="330"/>
      <c r="VBW2" s="330"/>
      <c r="VBX2" s="330"/>
      <c r="VBY2" s="330"/>
      <c r="VBZ2" s="330"/>
      <c r="VCA2" s="330"/>
      <c r="VCB2" s="330"/>
      <c r="VCC2" s="330"/>
      <c r="VCD2" s="330"/>
      <c r="VCE2" s="330"/>
      <c r="VCF2" s="330"/>
      <c r="VCG2" s="330"/>
      <c r="VCH2" s="330"/>
      <c r="VCI2" s="330"/>
      <c r="VCJ2" s="330"/>
      <c r="VCK2" s="329"/>
      <c r="VCL2" s="330"/>
      <c r="VCM2" s="330"/>
      <c r="VCN2" s="330"/>
      <c r="VCO2" s="330"/>
      <c r="VCP2" s="330"/>
      <c r="VCQ2" s="330"/>
      <c r="VCR2" s="330"/>
      <c r="VCS2" s="330"/>
      <c r="VCT2" s="330"/>
      <c r="VCU2" s="330"/>
      <c r="VCV2" s="330"/>
      <c r="VCW2" s="330"/>
      <c r="VCX2" s="330"/>
      <c r="VCY2" s="330"/>
      <c r="VCZ2" s="330"/>
      <c r="VDA2" s="329"/>
      <c r="VDB2" s="330"/>
      <c r="VDC2" s="330"/>
      <c r="VDD2" s="330"/>
      <c r="VDE2" s="330"/>
      <c r="VDF2" s="330"/>
      <c r="VDG2" s="330"/>
      <c r="VDH2" s="330"/>
      <c r="VDI2" s="330"/>
      <c r="VDJ2" s="330"/>
      <c r="VDK2" s="330"/>
      <c r="VDL2" s="330"/>
      <c r="VDM2" s="330"/>
      <c r="VDN2" s="330"/>
      <c r="VDO2" s="330"/>
      <c r="VDP2" s="330"/>
      <c r="VDQ2" s="329"/>
      <c r="VDR2" s="330"/>
      <c r="VDS2" s="330"/>
      <c r="VDT2" s="330"/>
      <c r="VDU2" s="330"/>
      <c r="VDV2" s="330"/>
      <c r="VDW2" s="330"/>
      <c r="VDX2" s="330"/>
      <c r="VDY2" s="330"/>
      <c r="VDZ2" s="330"/>
      <c r="VEA2" s="330"/>
      <c r="VEB2" s="330"/>
      <c r="VEC2" s="330"/>
      <c r="VED2" s="330"/>
      <c r="VEE2" s="330"/>
      <c r="VEF2" s="330"/>
      <c r="VEG2" s="329"/>
      <c r="VEH2" s="330"/>
      <c r="VEI2" s="330"/>
      <c r="VEJ2" s="330"/>
      <c r="VEK2" s="330"/>
      <c r="VEL2" s="330"/>
      <c r="VEM2" s="330"/>
      <c r="VEN2" s="330"/>
      <c r="VEO2" s="330"/>
      <c r="VEP2" s="330"/>
      <c r="VEQ2" s="330"/>
      <c r="VER2" s="330"/>
      <c r="VES2" s="330"/>
      <c r="VET2" s="330"/>
      <c r="VEU2" s="330"/>
      <c r="VEV2" s="330"/>
      <c r="VEW2" s="329"/>
      <c r="VEX2" s="330"/>
      <c r="VEY2" s="330"/>
      <c r="VEZ2" s="330"/>
      <c r="VFA2" s="330"/>
      <c r="VFB2" s="330"/>
      <c r="VFC2" s="330"/>
      <c r="VFD2" s="330"/>
      <c r="VFE2" s="330"/>
      <c r="VFF2" s="330"/>
      <c r="VFG2" s="330"/>
      <c r="VFH2" s="330"/>
      <c r="VFI2" s="330"/>
      <c r="VFJ2" s="330"/>
      <c r="VFK2" s="330"/>
      <c r="VFL2" s="330"/>
      <c r="VFM2" s="329"/>
      <c r="VFN2" s="330"/>
      <c r="VFO2" s="330"/>
      <c r="VFP2" s="330"/>
      <c r="VFQ2" s="330"/>
      <c r="VFR2" s="330"/>
      <c r="VFS2" s="330"/>
      <c r="VFT2" s="330"/>
      <c r="VFU2" s="330"/>
      <c r="VFV2" s="330"/>
      <c r="VFW2" s="330"/>
      <c r="VFX2" s="330"/>
      <c r="VFY2" s="330"/>
      <c r="VFZ2" s="330"/>
      <c r="VGA2" s="330"/>
      <c r="VGB2" s="330"/>
      <c r="VGC2" s="329"/>
      <c r="VGD2" s="330"/>
      <c r="VGE2" s="330"/>
      <c r="VGF2" s="330"/>
      <c r="VGG2" s="330"/>
      <c r="VGH2" s="330"/>
      <c r="VGI2" s="330"/>
      <c r="VGJ2" s="330"/>
      <c r="VGK2" s="330"/>
      <c r="VGL2" s="330"/>
      <c r="VGM2" s="330"/>
      <c r="VGN2" s="330"/>
      <c r="VGO2" s="330"/>
      <c r="VGP2" s="330"/>
      <c r="VGQ2" s="330"/>
      <c r="VGR2" s="330"/>
      <c r="VGS2" s="329"/>
      <c r="VGT2" s="330"/>
      <c r="VGU2" s="330"/>
      <c r="VGV2" s="330"/>
      <c r="VGW2" s="330"/>
      <c r="VGX2" s="330"/>
      <c r="VGY2" s="330"/>
      <c r="VGZ2" s="330"/>
      <c r="VHA2" s="330"/>
      <c r="VHB2" s="330"/>
      <c r="VHC2" s="330"/>
      <c r="VHD2" s="330"/>
      <c r="VHE2" s="330"/>
      <c r="VHF2" s="330"/>
      <c r="VHG2" s="330"/>
      <c r="VHH2" s="330"/>
      <c r="VHI2" s="329"/>
      <c r="VHJ2" s="330"/>
      <c r="VHK2" s="330"/>
      <c r="VHL2" s="330"/>
      <c r="VHM2" s="330"/>
      <c r="VHN2" s="330"/>
      <c r="VHO2" s="330"/>
      <c r="VHP2" s="330"/>
      <c r="VHQ2" s="330"/>
      <c r="VHR2" s="330"/>
      <c r="VHS2" s="330"/>
      <c r="VHT2" s="330"/>
      <c r="VHU2" s="330"/>
      <c r="VHV2" s="330"/>
      <c r="VHW2" s="330"/>
      <c r="VHX2" s="330"/>
      <c r="VHY2" s="329"/>
      <c r="VHZ2" s="330"/>
      <c r="VIA2" s="330"/>
      <c r="VIB2" s="330"/>
      <c r="VIC2" s="330"/>
      <c r="VID2" s="330"/>
      <c r="VIE2" s="330"/>
      <c r="VIF2" s="330"/>
      <c r="VIG2" s="330"/>
      <c r="VIH2" s="330"/>
      <c r="VII2" s="330"/>
      <c r="VIJ2" s="330"/>
      <c r="VIK2" s="330"/>
      <c r="VIL2" s="330"/>
      <c r="VIM2" s="330"/>
      <c r="VIN2" s="330"/>
      <c r="VIO2" s="329"/>
      <c r="VIP2" s="330"/>
      <c r="VIQ2" s="330"/>
      <c r="VIR2" s="330"/>
      <c r="VIS2" s="330"/>
      <c r="VIT2" s="330"/>
      <c r="VIU2" s="330"/>
      <c r="VIV2" s="330"/>
      <c r="VIW2" s="330"/>
      <c r="VIX2" s="330"/>
      <c r="VIY2" s="330"/>
      <c r="VIZ2" s="330"/>
      <c r="VJA2" s="330"/>
      <c r="VJB2" s="330"/>
      <c r="VJC2" s="330"/>
      <c r="VJD2" s="330"/>
      <c r="VJE2" s="329"/>
      <c r="VJF2" s="330"/>
      <c r="VJG2" s="330"/>
      <c r="VJH2" s="330"/>
      <c r="VJI2" s="330"/>
      <c r="VJJ2" s="330"/>
      <c r="VJK2" s="330"/>
      <c r="VJL2" s="330"/>
      <c r="VJM2" s="330"/>
      <c r="VJN2" s="330"/>
      <c r="VJO2" s="330"/>
      <c r="VJP2" s="330"/>
      <c r="VJQ2" s="330"/>
      <c r="VJR2" s="330"/>
      <c r="VJS2" s="330"/>
      <c r="VJT2" s="330"/>
      <c r="VJU2" s="329"/>
      <c r="VJV2" s="330"/>
      <c r="VJW2" s="330"/>
      <c r="VJX2" s="330"/>
      <c r="VJY2" s="330"/>
      <c r="VJZ2" s="330"/>
      <c r="VKA2" s="330"/>
      <c r="VKB2" s="330"/>
      <c r="VKC2" s="330"/>
      <c r="VKD2" s="330"/>
      <c r="VKE2" s="330"/>
      <c r="VKF2" s="330"/>
      <c r="VKG2" s="330"/>
      <c r="VKH2" s="330"/>
      <c r="VKI2" s="330"/>
      <c r="VKJ2" s="330"/>
      <c r="VKK2" s="329"/>
      <c r="VKL2" s="330"/>
      <c r="VKM2" s="330"/>
      <c r="VKN2" s="330"/>
      <c r="VKO2" s="330"/>
      <c r="VKP2" s="330"/>
      <c r="VKQ2" s="330"/>
      <c r="VKR2" s="330"/>
      <c r="VKS2" s="330"/>
      <c r="VKT2" s="330"/>
      <c r="VKU2" s="330"/>
      <c r="VKV2" s="330"/>
      <c r="VKW2" s="330"/>
      <c r="VKX2" s="330"/>
      <c r="VKY2" s="330"/>
      <c r="VKZ2" s="330"/>
      <c r="VLA2" s="329"/>
      <c r="VLB2" s="330"/>
      <c r="VLC2" s="330"/>
      <c r="VLD2" s="330"/>
      <c r="VLE2" s="330"/>
      <c r="VLF2" s="330"/>
      <c r="VLG2" s="330"/>
      <c r="VLH2" s="330"/>
      <c r="VLI2" s="330"/>
      <c r="VLJ2" s="330"/>
      <c r="VLK2" s="330"/>
      <c r="VLL2" s="330"/>
      <c r="VLM2" s="330"/>
      <c r="VLN2" s="330"/>
      <c r="VLO2" s="330"/>
      <c r="VLP2" s="330"/>
      <c r="VLQ2" s="329"/>
      <c r="VLR2" s="330"/>
      <c r="VLS2" s="330"/>
      <c r="VLT2" s="330"/>
      <c r="VLU2" s="330"/>
      <c r="VLV2" s="330"/>
      <c r="VLW2" s="330"/>
      <c r="VLX2" s="330"/>
      <c r="VLY2" s="330"/>
      <c r="VLZ2" s="330"/>
      <c r="VMA2" s="330"/>
      <c r="VMB2" s="330"/>
      <c r="VMC2" s="330"/>
      <c r="VMD2" s="330"/>
      <c r="VME2" s="330"/>
      <c r="VMF2" s="330"/>
      <c r="VMG2" s="329"/>
      <c r="VMH2" s="330"/>
      <c r="VMI2" s="330"/>
      <c r="VMJ2" s="330"/>
      <c r="VMK2" s="330"/>
      <c r="VML2" s="330"/>
      <c r="VMM2" s="330"/>
      <c r="VMN2" s="330"/>
      <c r="VMO2" s="330"/>
      <c r="VMP2" s="330"/>
      <c r="VMQ2" s="330"/>
      <c r="VMR2" s="330"/>
      <c r="VMS2" s="330"/>
      <c r="VMT2" s="330"/>
      <c r="VMU2" s="330"/>
      <c r="VMV2" s="330"/>
      <c r="VMW2" s="329"/>
      <c r="VMX2" s="330"/>
      <c r="VMY2" s="330"/>
      <c r="VMZ2" s="330"/>
      <c r="VNA2" s="330"/>
      <c r="VNB2" s="330"/>
      <c r="VNC2" s="330"/>
      <c r="VND2" s="330"/>
      <c r="VNE2" s="330"/>
      <c r="VNF2" s="330"/>
      <c r="VNG2" s="330"/>
      <c r="VNH2" s="330"/>
      <c r="VNI2" s="330"/>
      <c r="VNJ2" s="330"/>
      <c r="VNK2" s="330"/>
      <c r="VNL2" s="330"/>
      <c r="VNM2" s="329"/>
      <c r="VNN2" s="330"/>
      <c r="VNO2" s="330"/>
      <c r="VNP2" s="330"/>
      <c r="VNQ2" s="330"/>
      <c r="VNR2" s="330"/>
      <c r="VNS2" s="330"/>
      <c r="VNT2" s="330"/>
      <c r="VNU2" s="330"/>
      <c r="VNV2" s="330"/>
      <c r="VNW2" s="330"/>
      <c r="VNX2" s="330"/>
      <c r="VNY2" s="330"/>
      <c r="VNZ2" s="330"/>
      <c r="VOA2" s="330"/>
      <c r="VOB2" s="330"/>
      <c r="VOC2" s="329"/>
      <c r="VOD2" s="330"/>
      <c r="VOE2" s="330"/>
      <c r="VOF2" s="330"/>
      <c r="VOG2" s="330"/>
      <c r="VOH2" s="330"/>
      <c r="VOI2" s="330"/>
      <c r="VOJ2" s="330"/>
      <c r="VOK2" s="330"/>
      <c r="VOL2" s="330"/>
      <c r="VOM2" s="330"/>
      <c r="VON2" s="330"/>
      <c r="VOO2" s="330"/>
      <c r="VOP2" s="330"/>
      <c r="VOQ2" s="330"/>
      <c r="VOR2" s="330"/>
      <c r="VOS2" s="329"/>
      <c r="VOT2" s="330"/>
      <c r="VOU2" s="330"/>
      <c r="VOV2" s="330"/>
      <c r="VOW2" s="330"/>
      <c r="VOX2" s="330"/>
      <c r="VOY2" s="330"/>
      <c r="VOZ2" s="330"/>
      <c r="VPA2" s="330"/>
      <c r="VPB2" s="330"/>
      <c r="VPC2" s="330"/>
      <c r="VPD2" s="330"/>
      <c r="VPE2" s="330"/>
      <c r="VPF2" s="330"/>
      <c r="VPG2" s="330"/>
      <c r="VPH2" s="330"/>
      <c r="VPI2" s="329"/>
      <c r="VPJ2" s="330"/>
      <c r="VPK2" s="330"/>
      <c r="VPL2" s="330"/>
      <c r="VPM2" s="330"/>
      <c r="VPN2" s="330"/>
      <c r="VPO2" s="330"/>
      <c r="VPP2" s="330"/>
      <c r="VPQ2" s="330"/>
      <c r="VPR2" s="330"/>
      <c r="VPS2" s="330"/>
      <c r="VPT2" s="330"/>
      <c r="VPU2" s="330"/>
      <c r="VPV2" s="330"/>
      <c r="VPW2" s="330"/>
      <c r="VPX2" s="330"/>
      <c r="VPY2" s="329"/>
      <c r="VPZ2" s="330"/>
      <c r="VQA2" s="330"/>
      <c r="VQB2" s="330"/>
      <c r="VQC2" s="330"/>
      <c r="VQD2" s="330"/>
      <c r="VQE2" s="330"/>
      <c r="VQF2" s="330"/>
      <c r="VQG2" s="330"/>
      <c r="VQH2" s="330"/>
      <c r="VQI2" s="330"/>
      <c r="VQJ2" s="330"/>
      <c r="VQK2" s="330"/>
      <c r="VQL2" s="330"/>
      <c r="VQM2" s="330"/>
      <c r="VQN2" s="330"/>
      <c r="VQO2" s="329"/>
      <c r="VQP2" s="330"/>
      <c r="VQQ2" s="330"/>
      <c r="VQR2" s="330"/>
      <c r="VQS2" s="330"/>
      <c r="VQT2" s="330"/>
      <c r="VQU2" s="330"/>
      <c r="VQV2" s="330"/>
      <c r="VQW2" s="330"/>
      <c r="VQX2" s="330"/>
      <c r="VQY2" s="330"/>
      <c r="VQZ2" s="330"/>
      <c r="VRA2" s="330"/>
      <c r="VRB2" s="330"/>
      <c r="VRC2" s="330"/>
      <c r="VRD2" s="330"/>
      <c r="VRE2" s="329"/>
      <c r="VRF2" s="330"/>
      <c r="VRG2" s="330"/>
      <c r="VRH2" s="330"/>
      <c r="VRI2" s="330"/>
      <c r="VRJ2" s="330"/>
      <c r="VRK2" s="330"/>
      <c r="VRL2" s="330"/>
      <c r="VRM2" s="330"/>
      <c r="VRN2" s="330"/>
      <c r="VRO2" s="330"/>
      <c r="VRP2" s="330"/>
      <c r="VRQ2" s="330"/>
      <c r="VRR2" s="330"/>
      <c r="VRS2" s="330"/>
      <c r="VRT2" s="330"/>
      <c r="VRU2" s="329"/>
      <c r="VRV2" s="330"/>
      <c r="VRW2" s="330"/>
      <c r="VRX2" s="330"/>
      <c r="VRY2" s="330"/>
      <c r="VRZ2" s="330"/>
      <c r="VSA2" s="330"/>
      <c r="VSB2" s="330"/>
      <c r="VSC2" s="330"/>
      <c r="VSD2" s="330"/>
      <c r="VSE2" s="330"/>
      <c r="VSF2" s="330"/>
      <c r="VSG2" s="330"/>
      <c r="VSH2" s="330"/>
      <c r="VSI2" s="330"/>
      <c r="VSJ2" s="330"/>
      <c r="VSK2" s="329"/>
      <c r="VSL2" s="330"/>
      <c r="VSM2" s="330"/>
      <c r="VSN2" s="330"/>
      <c r="VSO2" s="330"/>
      <c r="VSP2" s="330"/>
      <c r="VSQ2" s="330"/>
      <c r="VSR2" s="330"/>
      <c r="VSS2" s="330"/>
      <c r="VST2" s="330"/>
      <c r="VSU2" s="330"/>
      <c r="VSV2" s="330"/>
      <c r="VSW2" s="330"/>
      <c r="VSX2" s="330"/>
      <c r="VSY2" s="330"/>
      <c r="VSZ2" s="330"/>
      <c r="VTA2" s="329"/>
      <c r="VTB2" s="330"/>
      <c r="VTC2" s="330"/>
      <c r="VTD2" s="330"/>
      <c r="VTE2" s="330"/>
      <c r="VTF2" s="330"/>
      <c r="VTG2" s="330"/>
      <c r="VTH2" s="330"/>
      <c r="VTI2" s="330"/>
      <c r="VTJ2" s="330"/>
      <c r="VTK2" s="330"/>
      <c r="VTL2" s="330"/>
      <c r="VTM2" s="330"/>
      <c r="VTN2" s="330"/>
      <c r="VTO2" s="330"/>
      <c r="VTP2" s="330"/>
      <c r="VTQ2" s="329"/>
      <c r="VTR2" s="330"/>
      <c r="VTS2" s="330"/>
      <c r="VTT2" s="330"/>
      <c r="VTU2" s="330"/>
      <c r="VTV2" s="330"/>
      <c r="VTW2" s="330"/>
      <c r="VTX2" s="330"/>
      <c r="VTY2" s="330"/>
      <c r="VTZ2" s="330"/>
      <c r="VUA2" s="330"/>
      <c r="VUB2" s="330"/>
      <c r="VUC2" s="330"/>
      <c r="VUD2" s="330"/>
      <c r="VUE2" s="330"/>
      <c r="VUF2" s="330"/>
      <c r="VUG2" s="329"/>
      <c r="VUH2" s="330"/>
      <c r="VUI2" s="330"/>
      <c r="VUJ2" s="330"/>
      <c r="VUK2" s="330"/>
      <c r="VUL2" s="330"/>
      <c r="VUM2" s="330"/>
      <c r="VUN2" s="330"/>
      <c r="VUO2" s="330"/>
      <c r="VUP2" s="330"/>
      <c r="VUQ2" s="330"/>
      <c r="VUR2" s="330"/>
      <c r="VUS2" s="330"/>
      <c r="VUT2" s="330"/>
      <c r="VUU2" s="330"/>
      <c r="VUV2" s="330"/>
      <c r="VUW2" s="329"/>
      <c r="VUX2" s="330"/>
      <c r="VUY2" s="330"/>
      <c r="VUZ2" s="330"/>
      <c r="VVA2" s="330"/>
      <c r="VVB2" s="330"/>
      <c r="VVC2" s="330"/>
      <c r="VVD2" s="330"/>
      <c r="VVE2" s="330"/>
      <c r="VVF2" s="330"/>
      <c r="VVG2" s="330"/>
      <c r="VVH2" s="330"/>
      <c r="VVI2" s="330"/>
      <c r="VVJ2" s="330"/>
      <c r="VVK2" s="330"/>
      <c r="VVL2" s="330"/>
      <c r="VVM2" s="329"/>
      <c r="VVN2" s="330"/>
      <c r="VVO2" s="330"/>
      <c r="VVP2" s="330"/>
      <c r="VVQ2" s="330"/>
      <c r="VVR2" s="330"/>
      <c r="VVS2" s="330"/>
      <c r="VVT2" s="330"/>
      <c r="VVU2" s="330"/>
      <c r="VVV2" s="330"/>
      <c r="VVW2" s="330"/>
      <c r="VVX2" s="330"/>
      <c r="VVY2" s="330"/>
      <c r="VVZ2" s="330"/>
      <c r="VWA2" s="330"/>
      <c r="VWB2" s="330"/>
      <c r="VWC2" s="329"/>
      <c r="VWD2" s="330"/>
      <c r="VWE2" s="330"/>
      <c r="VWF2" s="330"/>
      <c r="VWG2" s="330"/>
      <c r="VWH2" s="330"/>
      <c r="VWI2" s="330"/>
      <c r="VWJ2" s="330"/>
      <c r="VWK2" s="330"/>
      <c r="VWL2" s="330"/>
      <c r="VWM2" s="330"/>
      <c r="VWN2" s="330"/>
      <c r="VWO2" s="330"/>
      <c r="VWP2" s="330"/>
      <c r="VWQ2" s="330"/>
      <c r="VWR2" s="330"/>
      <c r="VWS2" s="329"/>
      <c r="VWT2" s="330"/>
      <c r="VWU2" s="330"/>
      <c r="VWV2" s="330"/>
      <c r="VWW2" s="330"/>
      <c r="VWX2" s="330"/>
      <c r="VWY2" s="330"/>
      <c r="VWZ2" s="330"/>
      <c r="VXA2" s="330"/>
      <c r="VXB2" s="330"/>
      <c r="VXC2" s="330"/>
      <c r="VXD2" s="330"/>
      <c r="VXE2" s="330"/>
      <c r="VXF2" s="330"/>
      <c r="VXG2" s="330"/>
      <c r="VXH2" s="330"/>
      <c r="VXI2" s="329"/>
      <c r="VXJ2" s="330"/>
      <c r="VXK2" s="330"/>
      <c r="VXL2" s="330"/>
      <c r="VXM2" s="330"/>
      <c r="VXN2" s="330"/>
      <c r="VXO2" s="330"/>
      <c r="VXP2" s="330"/>
      <c r="VXQ2" s="330"/>
      <c r="VXR2" s="330"/>
      <c r="VXS2" s="330"/>
      <c r="VXT2" s="330"/>
      <c r="VXU2" s="330"/>
      <c r="VXV2" s="330"/>
      <c r="VXW2" s="330"/>
      <c r="VXX2" s="330"/>
      <c r="VXY2" s="329"/>
      <c r="VXZ2" s="330"/>
      <c r="VYA2" s="330"/>
      <c r="VYB2" s="330"/>
      <c r="VYC2" s="330"/>
      <c r="VYD2" s="330"/>
      <c r="VYE2" s="330"/>
      <c r="VYF2" s="330"/>
      <c r="VYG2" s="330"/>
      <c r="VYH2" s="330"/>
      <c r="VYI2" s="330"/>
      <c r="VYJ2" s="330"/>
      <c r="VYK2" s="330"/>
      <c r="VYL2" s="330"/>
      <c r="VYM2" s="330"/>
      <c r="VYN2" s="330"/>
      <c r="VYO2" s="329"/>
      <c r="VYP2" s="330"/>
      <c r="VYQ2" s="330"/>
      <c r="VYR2" s="330"/>
      <c r="VYS2" s="330"/>
      <c r="VYT2" s="330"/>
      <c r="VYU2" s="330"/>
      <c r="VYV2" s="330"/>
      <c r="VYW2" s="330"/>
      <c r="VYX2" s="330"/>
      <c r="VYY2" s="330"/>
      <c r="VYZ2" s="330"/>
      <c r="VZA2" s="330"/>
      <c r="VZB2" s="330"/>
      <c r="VZC2" s="330"/>
      <c r="VZD2" s="330"/>
      <c r="VZE2" s="329"/>
      <c r="VZF2" s="330"/>
      <c r="VZG2" s="330"/>
      <c r="VZH2" s="330"/>
      <c r="VZI2" s="330"/>
      <c r="VZJ2" s="330"/>
      <c r="VZK2" s="330"/>
      <c r="VZL2" s="330"/>
      <c r="VZM2" s="330"/>
      <c r="VZN2" s="330"/>
      <c r="VZO2" s="330"/>
      <c r="VZP2" s="330"/>
      <c r="VZQ2" s="330"/>
      <c r="VZR2" s="330"/>
      <c r="VZS2" s="330"/>
      <c r="VZT2" s="330"/>
      <c r="VZU2" s="329"/>
      <c r="VZV2" s="330"/>
      <c r="VZW2" s="330"/>
      <c r="VZX2" s="330"/>
      <c r="VZY2" s="330"/>
      <c r="VZZ2" s="330"/>
      <c r="WAA2" s="330"/>
      <c r="WAB2" s="330"/>
      <c r="WAC2" s="330"/>
      <c r="WAD2" s="330"/>
      <c r="WAE2" s="330"/>
      <c r="WAF2" s="330"/>
      <c r="WAG2" s="330"/>
      <c r="WAH2" s="330"/>
      <c r="WAI2" s="330"/>
      <c r="WAJ2" s="330"/>
      <c r="WAK2" s="329"/>
      <c r="WAL2" s="330"/>
      <c r="WAM2" s="330"/>
      <c r="WAN2" s="330"/>
      <c r="WAO2" s="330"/>
      <c r="WAP2" s="330"/>
      <c r="WAQ2" s="330"/>
      <c r="WAR2" s="330"/>
      <c r="WAS2" s="330"/>
      <c r="WAT2" s="330"/>
      <c r="WAU2" s="330"/>
      <c r="WAV2" s="330"/>
      <c r="WAW2" s="330"/>
      <c r="WAX2" s="330"/>
      <c r="WAY2" s="330"/>
      <c r="WAZ2" s="330"/>
      <c r="WBA2" s="329"/>
      <c r="WBB2" s="330"/>
      <c r="WBC2" s="330"/>
      <c r="WBD2" s="330"/>
      <c r="WBE2" s="330"/>
      <c r="WBF2" s="330"/>
      <c r="WBG2" s="330"/>
      <c r="WBH2" s="330"/>
      <c r="WBI2" s="330"/>
      <c r="WBJ2" s="330"/>
      <c r="WBK2" s="330"/>
      <c r="WBL2" s="330"/>
      <c r="WBM2" s="330"/>
      <c r="WBN2" s="330"/>
      <c r="WBO2" s="330"/>
      <c r="WBP2" s="330"/>
      <c r="WBQ2" s="329"/>
      <c r="WBR2" s="330"/>
      <c r="WBS2" s="330"/>
      <c r="WBT2" s="330"/>
      <c r="WBU2" s="330"/>
      <c r="WBV2" s="330"/>
      <c r="WBW2" s="330"/>
      <c r="WBX2" s="330"/>
      <c r="WBY2" s="330"/>
      <c r="WBZ2" s="330"/>
      <c r="WCA2" s="330"/>
      <c r="WCB2" s="330"/>
      <c r="WCC2" s="330"/>
      <c r="WCD2" s="330"/>
      <c r="WCE2" s="330"/>
      <c r="WCF2" s="330"/>
      <c r="WCG2" s="329"/>
      <c r="WCH2" s="330"/>
      <c r="WCI2" s="330"/>
      <c r="WCJ2" s="330"/>
      <c r="WCK2" s="330"/>
      <c r="WCL2" s="330"/>
      <c r="WCM2" s="330"/>
      <c r="WCN2" s="330"/>
      <c r="WCO2" s="330"/>
      <c r="WCP2" s="330"/>
      <c r="WCQ2" s="330"/>
      <c r="WCR2" s="330"/>
      <c r="WCS2" s="330"/>
      <c r="WCT2" s="330"/>
      <c r="WCU2" s="330"/>
      <c r="WCV2" s="330"/>
      <c r="WCW2" s="329"/>
      <c r="WCX2" s="330"/>
      <c r="WCY2" s="330"/>
      <c r="WCZ2" s="330"/>
      <c r="WDA2" s="330"/>
      <c r="WDB2" s="330"/>
      <c r="WDC2" s="330"/>
      <c r="WDD2" s="330"/>
      <c r="WDE2" s="330"/>
      <c r="WDF2" s="330"/>
      <c r="WDG2" s="330"/>
      <c r="WDH2" s="330"/>
      <c r="WDI2" s="330"/>
      <c r="WDJ2" s="330"/>
      <c r="WDK2" s="330"/>
      <c r="WDL2" s="330"/>
      <c r="WDM2" s="329"/>
      <c r="WDN2" s="330"/>
      <c r="WDO2" s="330"/>
      <c r="WDP2" s="330"/>
      <c r="WDQ2" s="330"/>
      <c r="WDR2" s="330"/>
      <c r="WDS2" s="330"/>
      <c r="WDT2" s="330"/>
      <c r="WDU2" s="330"/>
      <c r="WDV2" s="330"/>
      <c r="WDW2" s="330"/>
      <c r="WDX2" s="330"/>
      <c r="WDY2" s="330"/>
      <c r="WDZ2" s="330"/>
      <c r="WEA2" s="330"/>
      <c r="WEB2" s="330"/>
      <c r="WEC2" s="329"/>
      <c r="WED2" s="330"/>
      <c r="WEE2" s="330"/>
      <c r="WEF2" s="330"/>
      <c r="WEG2" s="330"/>
      <c r="WEH2" s="330"/>
      <c r="WEI2" s="330"/>
      <c r="WEJ2" s="330"/>
      <c r="WEK2" s="330"/>
      <c r="WEL2" s="330"/>
      <c r="WEM2" s="330"/>
      <c r="WEN2" s="330"/>
      <c r="WEO2" s="330"/>
      <c r="WEP2" s="330"/>
      <c r="WEQ2" s="330"/>
      <c r="WER2" s="330"/>
      <c r="WES2" s="329"/>
      <c r="WET2" s="330"/>
      <c r="WEU2" s="330"/>
      <c r="WEV2" s="330"/>
      <c r="WEW2" s="330"/>
      <c r="WEX2" s="330"/>
      <c r="WEY2" s="330"/>
      <c r="WEZ2" s="330"/>
      <c r="WFA2" s="330"/>
      <c r="WFB2" s="330"/>
      <c r="WFC2" s="330"/>
      <c r="WFD2" s="330"/>
      <c r="WFE2" s="330"/>
      <c r="WFF2" s="330"/>
      <c r="WFG2" s="330"/>
      <c r="WFH2" s="330"/>
      <c r="WFI2" s="329"/>
      <c r="WFJ2" s="330"/>
      <c r="WFK2" s="330"/>
      <c r="WFL2" s="330"/>
      <c r="WFM2" s="330"/>
      <c r="WFN2" s="330"/>
      <c r="WFO2" s="330"/>
      <c r="WFP2" s="330"/>
      <c r="WFQ2" s="330"/>
      <c r="WFR2" s="330"/>
      <c r="WFS2" s="330"/>
      <c r="WFT2" s="330"/>
      <c r="WFU2" s="330"/>
      <c r="WFV2" s="330"/>
      <c r="WFW2" s="330"/>
      <c r="WFX2" s="330"/>
      <c r="WFY2" s="329"/>
      <c r="WFZ2" s="330"/>
      <c r="WGA2" s="330"/>
      <c r="WGB2" s="330"/>
      <c r="WGC2" s="330"/>
      <c r="WGD2" s="330"/>
      <c r="WGE2" s="330"/>
      <c r="WGF2" s="330"/>
      <c r="WGG2" s="330"/>
      <c r="WGH2" s="330"/>
      <c r="WGI2" s="330"/>
      <c r="WGJ2" s="330"/>
      <c r="WGK2" s="330"/>
      <c r="WGL2" s="330"/>
      <c r="WGM2" s="330"/>
      <c r="WGN2" s="330"/>
      <c r="WGO2" s="329"/>
      <c r="WGP2" s="330"/>
      <c r="WGQ2" s="330"/>
      <c r="WGR2" s="330"/>
      <c r="WGS2" s="330"/>
      <c r="WGT2" s="330"/>
      <c r="WGU2" s="330"/>
      <c r="WGV2" s="330"/>
      <c r="WGW2" s="330"/>
      <c r="WGX2" s="330"/>
      <c r="WGY2" s="330"/>
      <c r="WGZ2" s="330"/>
      <c r="WHA2" s="330"/>
      <c r="WHB2" s="330"/>
      <c r="WHC2" s="330"/>
      <c r="WHD2" s="330"/>
      <c r="WHE2" s="329"/>
      <c r="WHF2" s="330"/>
      <c r="WHG2" s="330"/>
      <c r="WHH2" s="330"/>
      <c r="WHI2" s="330"/>
      <c r="WHJ2" s="330"/>
      <c r="WHK2" s="330"/>
      <c r="WHL2" s="330"/>
      <c r="WHM2" s="330"/>
      <c r="WHN2" s="330"/>
      <c r="WHO2" s="330"/>
      <c r="WHP2" s="330"/>
      <c r="WHQ2" s="330"/>
      <c r="WHR2" s="330"/>
      <c r="WHS2" s="330"/>
      <c r="WHT2" s="330"/>
      <c r="WHU2" s="329"/>
      <c r="WHV2" s="330"/>
      <c r="WHW2" s="330"/>
      <c r="WHX2" s="330"/>
      <c r="WHY2" s="330"/>
      <c r="WHZ2" s="330"/>
      <c r="WIA2" s="330"/>
      <c r="WIB2" s="330"/>
      <c r="WIC2" s="330"/>
      <c r="WID2" s="330"/>
      <c r="WIE2" s="330"/>
      <c r="WIF2" s="330"/>
      <c r="WIG2" s="330"/>
      <c r="WIH2" s="330"/>
      <c r="WII2" s="330"/>
      <c r="WIJ2" s="330"/>
      <c r="WIK2" s="329"/>
      <c r="WIL2" s="330"/>
      <c r="WIM2" s="330"/>
      <c r="WIN2" s="330"/>
      <c r="WIO2" s="330"/>
      <c r="WIP2" s="330"/>
      <c r="WIQ2" s="330"/>
      <c r="WIR2" s="330"/>
      <c r="WIS2" s="330"/>
      <c r="WIT2" s="330"/>
      <c r="WIU2" s="330"/>
      <c r="WIV2" s="330"/>
      <c r="WIW2" s="330"/>
      <c r="WIX2" s="330"/>
      <c r="WIY2" s="330"/>
      <c r="WIZ2" s="330"/>
      <c r="WJA2" s="329"/>
      <c r="WJB2" s="330"/>
      <c r="WJC2" s="330"/>
      <c r="WJD2" s="330"/>
      <c r="WJE2" s="330"/>
      <c r="WJF2" s="330"/>
      <c r="WJG2" s="330"/>
      <c r="WJH2" s="330"/>
      <c r="WJI2" s="330"/>
      <c r="WJJ2" s="330"/>
      <c r="WJK2" s="330"/>
      <c r="WJL2" s="330"/>
      <c r="WJM2" s="330"/>
      <c r="WJN2" s="330"/>
      <c r="WJO2" s="330"/>
      <c r="WJP2" s="330"/>
      <c r="WJQ2" s="329"/>
      <c r="WJR2" s="330"/>
      <c r="WJS2" s="330"/>
      <c r="WJT2" s="330"/>
      <c r="WJU2" s="330"/>
      <c r="WJV2" s="330"/>
      <c r="WJW2" s="330"/>
      <c r="WJX2" s="330"/>
      <c r="WJY2" s="330"/>
      <c r="WJZ2" s="330"/>
      <c r="WKA2" s="330"/>
      <c r="WKB2" s="330"/>
      <c r="WKC2" s="330"/>
      <c r="WKD2" s="330"/>
      <c r="WKE2" s="330"/>
      <c r="WKF2" s="330"/>
      <c r="WKG2" s="329"/>
      <c r="WKH2" s="330"/>
      <c r="WKI2" s="330"/>
      <c r="WKJ2" s="330"/>
      <c r="WKK2" s="330"/>
      <c r="WKL2" s="330"/>
      <c r="WKM2" s="330"/>
      <c r="WKN2" s="330"/>
      <c r="WKO2" s="330"/>
      <c r="WKP2" s="330"/>
      <c r="WKQ2" s="330"/>
      <c r="WKR2" s="330"/>
      <c r="WKS2" s="330"/>
      <c r="WKT2" s="330"/>
      <c r="WKU2" s="330"/>
      <c r="WKV2" s="330"/>
      <c r="WKW2" s="329"/>
      <c r="WKX2" s="330"/>
      <c r="WKY2" s="330"/>
      <c r="WKZ2" s="330"/>
      <c r="WLA2" s="330"/>
      <c r="WLB2" s="330"/>
      <c r="WLC2" s="330"/>
      <c r="WLD2" s="330"/>
      <c r="WLE2" s="330"/>
      <c r="WLF2" s="330"/>
      <c r="WLG2" s="330"/>
      <c r="WLH2" s="330"/>
      <c r="WLI2" s="330"/>
      <c r="WLJ2" s="330"/>
      <c r="WLK2" s="330"/>
      <c r="WLL2" s="330"/>
      <c r="WLM2" s="329"/>
      <c r="WLN2" s="330"/>
      <c r="WLO2" s="330"/>
      <c r="WLP2" s="330"/>
      <c r="WLQ2" s="330"/>
      <c r="WLR2" s="330"/>
      <c r="WLS2" s="330"/>
      <c r="WLT2" s="330"/>
      <c r="WLU2" s="330"/>
      <c r="WLV2" s="330"/>
      <c r="WLW2" s="330"/>
      <c r="WLX2" s="330"/>
      <c r="WLY2" s="330"/>
      <c r="WLZ2" s="330"/>
      <c r="WMA2" s="330"/>
      <c r="WMB2" s="330"/>
      <c r="WMC2" s="329"/>
      <c r="WMD2" s="330"/>
      <c r="WME2" s="330"/>
      <c r="WMF2" s="330"/>
      <c r="WMG2" s="330"/>
      <c r="WMH2" s="330"/>
      <c r="WMI2" s="330"/>
      <c r="WMJ2" s="330"/>
      <c r="WMK2" s="330"/>
      <c r="WML2" s="330"/>
      <c r="WMM2" s="330"/>
      <c r="WMN2" s="330"/>
      <c r="WMO2" s="330"/>
      <c r="WMP2" s="330"/>
      <c r="WMQ2" s="330"/>
      <c r="WMR2" s="330"/>
      <c r="WMS2" s="329"/>
      <c r="WMT2" s="330"/>
      <c r="WMU2" s="330"/>
      <c r="WMV2" s="330"/>
      <c r="WMW2" s="330"/>
      <c r="WMX2" s="330"/>
      <c r="WMY2" s="330"/>
      <c r="WMZ2" s="330"/>
      <c r="WNA2" s="330"/>
      <c r="WNB2" s="330"/>
      <c r="WNC2" s="330"/>
      <c r="WND2" s="330"/>
      <c r="WNE2" s="330"/>
      <c r="WNF2" s="330"/>
      <c r="WNG2" s="330"/>
      <c r="WNH2" s="330"/>
      <c r="WNI2" s="329"/>
      <c r="WNJ2" s="330"/>
      <c r="WNK2" s="330"/>
      <c r="WNL2" s="330"/>
      <c r="WNM2" s="330"/>
      <c r="WNN2" s="330"/>
      <c r="WNO2" s="330"/>
      <c r="WNP2" s="330"/>
      <c r="WNQ2" s="330"/>
      <c r="WNR2" s="330"/>
      <c r="WNS2" s="330"/>
      <c r="WNT2" s="330"/>
      <c r="WNU2" s="330"/>
      <c r="WNV2" s="330"/>
      <c r="WNW2" s="330"/>
      <c r="WNX2" s="330"/>
      <c r="WNY2" s="329"/>
      <c r="WNZ2" s="330"/>
      <c r="WOA2" s="330"/>
      <c r="WOB2" s="330"/>
      <c r="WOC2" s="330"/>
      <c r="WOD2" s="330"/>
      <c r="WOE2" s="330"/>
      <c r="WOF2" s="330"/>
      <c r="WOG2" s="330"/>
      <c r="WOH2" s="330"/>
      <c r="WOI2" s="330"/>
      <c r="WOJ2" s="330"/>
      <c r="WOK2" s="330"/>
      <c r="WOL2" s="330"/>
      <c r="WOM2" s="330"/>
      <c r="WON2" s="330"/>
      <c r="WOO2" s="329"/>
      <c r="WOP2" s="330"/>
      <c r="WOQ2" s="330"/>
      <c r="WOR2" s="330"/>
      <c r="WOS2" s="330"/>
      <c r="WOT2" s="330"/>
      <c r="WOU2" s="330"/>
      <c r="WOV2" s="330"/>
      <c r="WOW2" s="330"/>
      <c r="WOX2" s="330"/>
      <c r="WOY2" s="330"/>
      <c r="WOZ2" s="330"/>
      <c r="WPA2" s="330"/>
      <c r="WPB2" s="330"/>
      <c r="WPC2" s="330"/>
      <c r="WPD2" s="330"/>
      <c r="WPE2" s="329"/>
      <c r="WPF2" s="330"/>
      <c r="WPG2" s="330"/>
      <c r="WPH2" s="330"/>
      <c r="WPI2" s="330"/>
      <c r="WPJ2" s="330"/>
      <c r="WPK2" s="330"/>
      <c r="WPL2" s="330"/>
      <c r="WPM2" s="330"/>
      <c r="WPN2" s="330"/>
      <c r="WPO2" s="330"/>
      <c r="WPP2" s="330"/>
      <c r="WPQ2" s="330"/>
      <c r="WPR2" s="330"/>
      <c r="WPS2" s="330"/>
      <c r="WPT2" s="330"/>
      <c r="WPU2" s="329"/>
      <c r="WPV2" s="330"/>
      <c r="WPW2" s="330"/>
      <c r="WPX2" s="330"/>
      <c r="WPY2" s="330"/>
      <c r="WPZ2" s="330"/>
      <c r="WQA2" s="330"/>
      <c r="WQB2" s="330"/>
      <c r="WQC2" s="330"/>
      <c r="WQD2" s="330"/>
      <c r="WQE2" s="330"/>
      <c r="WQF2" s="330"/>
      <c r="WQG2" s="330"/>
      <c r="WQH2" s="330"/>
      <c r="WQI2" s="330"/>
      <c r="WQJ2" s="330"/>
      <c r="WQK2" s="329"/>
      <c r="WQL2" s="330"/>
      <c r="WQM2" s="330"/>
      <c r="WQN2" s="330"/>
      <c r="WQO2" s="330"/>
      <c r="WQP2" s="330"/>
      <c r="WQQ2" s="330"/>
      <c r="WQR2" s="330"/>
      <c r="WQS2" s="330"/>
      <c r="WQT2" s="330"/>
      <c r="WQU2" s="330"/>
      <c r="WQV2" s="330"/>
      <c r="WQW2" s="330"/>
      <c r="WQX2" s="330"/>
      <c r="WQY2" s="330"/>
      <c r="WQZ2" s="330"/>
      <c r="WRA2" s="329"/>
      <c r="WRB2" s="330"/>
      <c r="WRC2" s="330"/>
      <c r="WRD2" s="330"/>
      <c r="WRE2" s="330"/>
      <c r="WRF2" s="330"/>
      <c r="WRG2" s="330"/>
      <c r="WRH2" s="330"/>
      <c r="WRI2" s="330"/>
      <c r="WRJ2" s="330"/>
      <c r="WRK2" s="330"/>
      <c r="WRL2" s="330"/>
      <c r="WRM2" s="330"/>
      <c r="WRN2" s="330"/>
      <c r="WRO2" s="330"/>
      <c r="WRP2" s="330"/>
      <c r="WRQ2" s="329"/>
      <c r="WRR2" s="330"/>
      <c r="WRS2" s="330"/>
      <c r="WRT2" s="330"/>
      <c r="WRU2" s="330"/>
      <c r="WRV2" s="330"/>
      <c r="WRW2" s="330"/>
      <c r="WRX2" s="330"/>
      <c r="WRY2" s="330"/>
      <c r="WRZ2" s="330"/>
      <c r="WSA2" s="330"/>
      <c r="WSB2" s="330"/>
      <c r="WSC2" s="330"/>
      <c r="WSD2" s="330"/>
      <c r="WSE2" s="330"/>
      <c r="WSF2" s="330"/>
      <c r="WSG2" s="329"/>
      <c r="WSH2" s="330"/>
      <c r="WSI2" s="330"/>
      <c r="WSJ2" s="330"/>
      <c r="WSK2" s="330"/>
      <c r="WSL2" s="330"/>
      <c r="WSM2" s="330"/>
      <c r="WSN2" s="330"/>
      <c r="WSO2" s="330"/>
      <c r="WSP2" s="330"/>
      <c r="WSQ2" s="330"/>
      <c r="WSR2" s="330"/>
      <c r="WSS2" s="330"/>
      <c r="WST2" s="330"/>
      <c r="WSU2" s="330"/>
      <c r="WSV2" s="330"/>
      <c r="WSW2" s="329"/>
      <c r="WSX2" s="330"/>
      <c r="WSY2" s="330"/>
      <c r="WSZ2" s="330"/>
      <c r="WTA2" s="330"/>
      <c r="WTB2" s="330"/>
      <c r="WTC2" s="330"/>
      <c r="WTD2" s="330"/>
      <c r="WTE2" s="330"/>
      <c r="WTF2" s="330"/>
      <c r="WTG2" s="330"/>
      <c r="WTH2" s="330"/>
      <c r="WTI2" s="330"/>
      <c r="WTJ2" s="330"/>
      <c r="WTK2" s="330"/>
      <c r="WTL2" s="330"/>
      <c r="WTM2" s="329"/>
      <c r="WTN2" s="330"/>
      <c r="WTO2" s="330"/>
      <c r="WTP2" s="330"/>
      <c r="WTQ2" s="330"/>
      <c r="WTR2" s="330"/>
      <c r="WTS2" s="330"/>
      <c r="WTT2" s="330"/>
      <c r="WTU2" s="330"/>
      <c r="WTV2" s="330"/>
      <c r="WTW2" s="330"/>
      <c r="WTX2" s="330"/>
      <c r="WTY2" s="330"/>
      <c r="WTZ2" s="330"/>
      <c r="WUA2" s="330"/>
      <c r="WUB2" s="330"/>
      <c r="WUC2" s="329"/>
      <c r="WUD2" s="330"/>
      <c r="WUE2" s="330"/>
      <c r="WUF2" s="330"/>
      <c r="WUG2" s="330"/>
      <c r="WUH2" s="330"/>
      <c r="WUI2" s="330"/>
      <c r="WUJ2" s="330"/>
      <c r="WUK2" s="330"/>
      <c r="WUL2" s="330"/>
      <c r="WUM2" s="330"/>
      <c r="WUN2" s="330"/>
      <c r="WUO2" s="330"/>
      <c r="WUP2" s="330"/>
      <c r="WUQ2" s="330"/>
      <c r="WUR2" s="330"/>
      <c r="WUS2" s="329"/>
      <c r="WUT2" s="330"/>
      <c r="WUU2" s="330"/>
      <c r="WUV2" s="330"/>
      <c r="WUW2" s="330"/>
      <c r="WUX2" s="330"/>
      <c r="WUY2" s="330"/>
      <c r="WUZ2" s="330"/>
      <c r="WVA2" s="330"/>
      <c r="WVB2" s="330"/>
      <c r="WVC2" s="330"/>
      <c r="WVD2" s="330"/>
      <c r="WVE2" s="330"/>
      <c r="WVF2" s="330"/>
      <c r="WVG2" s="330"/>
      <c r="WVH2" s="330"/>
      <c r="WVI2" s="329"/>
      <c r="WVJ2" s="330"/>
      <c r="WVK2" s="330"/>
      <c r="WVL2" s="330"/>
      <c r="WVM2" s="330"/>
      <c r="WVN2" s="330"/>
      <c r="WVO2" s="330"/>
      <c r="WVP2" s="330"/>
      <c r="WVQ2" s="330"/>
      <c r="WVR2" s="330"/>
      <c r="WVS2" s="330"/>
      <c r="WVT2" s="330"/>
      <c r="WVU2" s="330"/>
      <c r="WVV2" s="330"/>
      <c r="WVW2" s="330"/>
      <c r="WVX2" s="330"/>
      <c r="WVY2" s="329"/>
      <c r="WVZ2" s="330"/>
      <c r="WWA2" s="330"/>
      <c r="WWB2" s="330"/>
      <c r="WWC2" s="330"/>
      <c r="WWD2" s="330"/>
      <c r="WWE2" s="330"/>
      <c r="WWF2" s="330"/>
      <c r="WWG2" s="330"/>
      <c r="WWH2" s="330"/>
      <c r="WWI2" s="330"/>
      <c r="WWJ2" s="330"/>
      <c r="WWK2" s="330"/>
      <c r="WWL2" s="330"/>
      <c r="WWM2" s="330"/>
      <c r="WWN2" s="330"/>
      <c r="WWO2" s="329"/>
      <c r="WWP2" s="330"/>
      <c r="WWQ2" s="330"/>
      <c r="WWR2" s="330"/>
      <c r="WWS2" s="330"/>
      <c r="WWT2" s="330"/>
      <c r="WWU2" s="330"/>
      <c r="WWV2" s="330"/>
      <c r="WWW2" s="330"/>
      <c r="WWX2" s="330"/>
      <c r="WWY2" s="330"/>
      <c r="WWZ2" s="330"/>
      <c r="WXA2" s="330"/>
      <c r="WXB2" s="330"/>
      <c r="WXC2" s="330"/>
      <c r="WXD2" s="330"/>
      <c r="WXE2" s="329"/>
      <c r="WXF2" s="330"/>
      <c r="WXG2" s="330"/>
      <c r="WXH2" s="330"/>
      <c r="WXI2" s="330"/>
      <c r="WXJ2" s="330"/>
      <c r="WXK2" s="330"/>
      <c r="WXL2" s="330"/>
      <c r="WXM2" s="330"/>
      <c r="WXN2" s="330"/>
      <c r="WXO2" s="330"/>
      <c r="WXP2" s="330"/>
      <c r="WXQ2" s="330"/>
      <c r="WXR2" s="330"/>
      <c r="WXS2" s="330"/>
      <c r="WXT2" s="330"/>
      <c r="WXU2" s="329"/>
      <c r="WXV2" s="330"/>
      <c r="WXW2" s="330"/>
      <c r="WXX2" s="330"/>
      <c r="WXY2" s="330"/>
      <c r="WXZ2" s="330"/>
      <c r="WYA2" s="330"/>
      <c r="WYB2" s="330"/>
      <c r="WYC2" s="330"/>
      <c r="WYD2" s="330"/>
      <c r="WYE2" s="330"/>
      <c r="WYF2" s="330"/>
      <c r="WYG2" s="330"/>
      <c r="WYH2" s="330"/>
      <c r="WYI2" s="330"/>
      <c r="WYJ2" s="330"/>
      <c r="WYK2" s="329"/>
      <c r="WYL2" s="330"/>
      <c r="WYM2" s="330"/>
      <c r="WYN2" s="330"/>
      <c r="WYO2" s="330"/>
      <c r="WYP2" s="330"/>
      <c r="WYQ2" s="330"/>
      <c r="WYR2" s="330"/>
      <c r="WYS2" s="330"/>
      <c r="WYT2" s="330"/>
      <c r="WYU2" s="330"/>
      <c r="WYV2" s="330"/>
      <c r="WYW2" s="330"/>
      <c r="WYX2" s="330"/>
      <c r="WYY2" s="330"/>
      <c r="WYZ2" s="330"/>
      <c r="WZA2" s="329"/>
      <c r="WZB2" s="330"/>
      <c r="WZC2" s="330"/>
      <c r="WZD2" s="330"/>
      <c r="WZE2" s="330"/>
      <c r="WZF2" s="330"/>
      <c r="WZG2" s="330"/>
      <c r="WZH2" s="330"/>
      <c r="WZI2" s="330"/>
      <c r="WZJ2" s="330"/>
      <c r="WZK2" s="330"/>
      <c r="WZL2" s="330"/>
      <c r="WZM2" s="330"/>
      <c r="WZN2" s="330"/>
      <c r="WZO2" s="330"/>
      <c r="WZP2" s="330"/>
      <c r="WZQ2" s="329"/>
      <c r="WZR2" s="330"/>
      <c r="WZS2" s="330"/>
      <c r="WZT2" s="330"/>
      <c r="WZU2" s="330"/>
      <c r="WZV2" s="330"/>
      <c r="WZW2" s="330"/>
      <c r="WZX2" s="330"/>
      <c r="WZY2" s="330"/>
      <c r="WZZ2" s="330"/>
      <c r="XAA2" s="330"/>
      <c r="XAB2" s="330"/>
      <c r="XAC2" s="330"/>
      <c r="XAD2" s="330"/>
      <c r="XAE2" s="330"/>
      <c r="XAF2" s="330"/>
      <c r="XAG2" s="329"/>
      <c r="XAH2" s="330"/>
      <c r="XAI2" s="330"/>
      <c r="XAJ2" s="330"/>
      <c r="XAK2" s="330"/>
      <c r="XAL2" s="330"/>
      <c r="XAM2" s="330"/>
      <c r="XAN2" s="330"/>
      <c r="XAO2" s="330"/>
      <c r="XAP2" s="330"/>
      <c r="XAQ2" s="330"/>
      <c r="XAR2" s="330"/>
      <c r="XAS2" s="330"/>
      <c r="XAT2" s="330"/>
      <c r="XAU2" s="330"/>
      <c r="XAV2" s="330"/>
      <c r="XAW2" s="329"/>
      <c r="XAX2" s="330"/>
      <c r="XAY2" s="330"/>
      <c r="XAZ2" s="330"/>
      <c r="XBA2" s="330"/>
      <c r="XBB2" s="330"/>
      <c r="XBC2" s="330"/>
      <c r="XBD2" s="330"/>
      <c r="XBE2" s="330"/>
      <c r="XBF2" s="330"/>
      <c r="XBG2" s="330"/>
      <c r="XBH2" s="330"/>
      <c r="XBI2" s="330"/>
      <c r="XBJ2" s="330"/>
      <c r="XBK2" s="330"/>
      <c r="XBL2" s="330"/>
      <c r="XBM2" s="329"/>
      <c r="XBN2" s="330"/>
      <c r="XBO2" s="330"/>
      <c r="XBP2" s="330"/>
      <c r="XBQ2" s="330"/>
      <c r="XBR2" s="330"/>
      <c r="XBS2" s="330"/>
      <c r="XBT2" s="330"/>
      <c r="XBU2" s="330"/>
      <c r="XBV2" s="330"/>
      <c r="XBW2" s="330"/>
      <c r="XBX2" s="330"/>
      <c r="XBY2" s="330"/>
      <c r="XBZ2" s="330"/>
      <c r="XCA2" s="330"/>
      <c r="XCB2" s="330"/>
      <c r="XCC2" s="329"/>
      <c r="XCD2" s="330"/>
      <c r="XCE2" s="330"/>
      <c r="XCF2" s="330"/>
      <c r="XCG2" s="330"/>
      <c r="XCH2" s="330"/>
      <c r="XCI2" s="330"/>
      <c r="XCJ2" s="330"/>
      <c r="XCK2" s="330"/>
      <c r="XCL2" s="330"/>
      <c r="XCM2" s="330"/>
      <c r="XCN2" s="330"/>
      <c r="XCO2" s="330"/>
      <c r="XCP2" s="330"/>
      <c r="XCQ2" s="330"/>
      <c r="XCR2" s="330"/>
      <c r="XCS2" s="329"/>
      <c r="XCT2" s="330"/>
      <c r="XCU2" s="330"/>
      <c r="XCV2" s="330"/>
      <c r="XCW2" s="330"/>
      <c r="XCX2" s="330"/>
      <c r="XCY2" s="330"/>
      <c r="XCZ2" s="330"/>
      <c r="XDA2" s="330"/>
      <c r="XDB2" s="330"/>
      <c r="XDC2" s="330"/>
      <c r="XDD2" s="330"/>
      <c r="XDE2" s="330"/>
      <c r="XDF2" s="330"/>
      <c r="XDG2" s="330"/>
      <c r="XDH2" s="330"/>
      <c r="XDI2" s="329"/>
      <c r="XDJ2" s="330"/>
      <c r="XDK2" s="330"/>
      <c r="XDL2" s="330"/>
      <c r="XDM2" s="330"/>
      <c r="XDN2" s="330"/>
      <c r="XDO2" s="330"/>
      <c r="XDP2" s="330"/>
      <c r="XDQ2" s="330"/>
      <c r="XDR2" s="330"/>
      <c r="XDS2" s="330"/>
      <c r="XDT2" s="330"/>
      <c r="XDU2" s="330"/>
      <c r="XDV2" s="330"/>
      <c r="XDW2" s="330"/>
      <c r="XDX2" s="330"/>
      <c r="XDY2" s="329"/>
      <c r="XDZ2" s="330"/>
      <c r="XEA2" s="330"/>
      <c r="XEB2" s="330"/>
      <c r="XEC2" s="330"/>
      <c r="XED2" s="330"/>
      <c r="XEE2" s="330"/>
      <c r="XEF2" s="330"/>
      <c r="XEG2" s="330"/>
      <c r="XEH2" s="330"/>
      <c r="XEI2" s="330"/>
      <c r="XEJ2" s="330"/>
      <c r="XEK2" s="330"/>
      <c r="XEL2" s="330"/>
      <c r="XEM2" s="330"/>
      <c r="XEN2" s="330"/>
      <c r="XEO2" s="329"/>
      <c r="XEP2" s="330"/>
      <c r="XEQ2" s="330"/>
      <c r="XER2" s="330"/>
      <c r="XES2" s="330"/>
      <c r="XET2" s="330"/>
      <c r="XEU2" s="330"/>
      <c r="XEV2" s="330"/>
      <c r="XEW2" s="330"/>
      <c r="XEX2" s="330"/>
      <c r="XEY2" s="330"/>
      <c r="XEZ2" s="330"/>
      <c r="XFA2" s="330"/>
      <c r="XFB2" s="330"/>
      <c r="XFC2" s="330"/>
      <c r="XFD2" s="330"/>
    </row>
    <row r="3" spans="1:16384" x14ac:dyDescent="0.2">
      <c r="A3" s="329" t="s">
        <v>915</v>
      </c>
      <c r="B3" s="330"/>
      <c r="C3" s="330"/>
      <c r="D3" s="330"/>
      <c r="E3" s="330"/>
      <c r="F3" s="330"/>
      <c r="G3" s="330"/>
      <c r="H3" s="330"/>
      <c r="I3" s="330"/>
      <c r="J3" s="330"/>
      <c r="K3" s="330"/>
      <c r="L3" s="330"/>
      <c r="M3" s="330"/>
      <c r="N3" s="330"/>
      <c r="O3" s="330"/>
      <c r="P3" s="330"/>
    </row>
    <row r="4" spans="1:16384" x14ac:dyDescent="0.2">
      <c r="A4" s="329" t="str">
        <f>'Rate Case Constants'!C15</f>
        <v>BASE YEAR FOR THE 12 MONTHS ENDED DECEMBER 31, 2018</v>
      </c>
      <c r="B4" s="330"/>
      <c r="C4" s="330"/>
      <c r="D4" s="330"/>
      <c r="E4" s="330"/>
      <c r="F4" s="330"/>
      <c r="G4" s="330"/>
      <c r="H4" s="330"/>
      <c r="I4" s="330"/>
      <c r="J4" s="330"/>
      <c r="K4" s="330"/>
      <c r="L4" s="330"/>
      <c r="M4" s="330"/>
      <c r="N4" s="330"/>
      <c r="O4" s="330"/>
      <c r="P4" s="330"/>
    </row>
    <row r="5" spans="1:16384" x14ac:dyDescent="0.2">
      <c r="A5" s="137" t="s">
        <v>8</v>
      </c>
      <c r="P5" s="138" t="s">
        <v>50</v>
      </c>
    </row>
    <row r="6" spans="1:16384" x14ac:dyDescent="0.2">
      <c r="A6" s="137" t="str">
        <f>'Rate Case Constants'!$C$29</f>
        <v>TYPE OF FILING: __X__ ORIGINAL  _____ UPDATED  _____ REVISED</v>
      </c>
      <c r="P6" s="139" t="s">
        <v>1005</v>
      </c>
    </row>
    <row r="7" spans="1:16384" x14ac:dyDescent="0.2">
      <c r="A7" s="137" t="s">
        <v>9</v>
      </c>
      <c r="P7" s="139" t="str">
        <f>'Rate Case Constants'!$C$36</f>
        <v>WITNESS:   C. M. GARRETT</v>
      </c>
    </row>
    <row r="8" spans="1:16384" x14ac:dyDescent="0.2">
      <c r="A8" s="140" t="s">
        <v>4</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41"/>
    </row>
    <row r="9" spans="1:16384" x14ac:dyDescent="0.2">
      <c r="A9" s="143" t="s">
        <v>5</v>
      </c>
      <c r="B9" s="143" t="s">
        <v>5</v>
      </c>
      <c r="C9" s="144" t="s">
        <v>7</v>
      </c>
      <c r="D9" s="145">
        <v>43101</v>
      </c>
      <c r="E9" s="145">
        <v>43132</v>
      </c>
      <c r="F9" s="145">
        <v>43160</v>
      </c>
      <c r="G9" s="145">
        <v>43191</v>
      </c>
      <c r="H9" s="145">
        <v>43221</v>
      </c>
      <c r="I9" s="145">
        <v>43252</v>
      </c>
      <c r="J9" s="145">
        <v>43282</v>
      </c>
      <c r="K9" s="145">
        <v>43313</v>
      </c>
      <c r="L9" s="145">
        <v>43344</v>
      </c>
      <c r="M9" s="145">
        <v>43374</v>
      </c>
      <c r="N9" s="145">
        <v>43405</v>
      </c>
      <c r="O9" s="145">
        <v>43435</v>
      </c>
      <c r="P9" s="146" t="s">
        <v>3</v>
      </c>
    </row>
    <row r="10" spans="1:16384" x14ac:dyDescent="0.2">
      <c r="A10" s="147"/>
      <c r="B10" s="147"/>
      <c r="D10" s="148"/>
      <c r="E10" s="148"/>
      <c r="F10" s="148"/>
      <c r="G10" s="148"/>
      <c r="H10" s="148"/>
      <c r="I10" s="148"/>
      <c r="J10" s="148"/>
      <c r="K10" s="148"/>
      <c r="L10" s="148"/>
      <c r="M10" s="148"/>
      <c r="N10" s="148"/>
      <c r="O10" s="148"/>
      <c r="P10" s="139"/>
    </row>
    <row r="11" spans="1:16384" x14ac:dyDescent="0.2">
      <c r="A11" s="147">
        <v>1</v>
      </c>
      <c r="B11" s="149" t="s">
        <v>129</v>
      </c>
      <c r="C11" s="150" t="s">
        <v>255</v>
      </c>
      <c r="D11" s="1">
        <f>SUMIFS('IS G'!D$8:D$366,'IS G'!$A$8:$A$366,'SCH C-2.2 B'!$B11)*1000</f>
        <v>3067044.9399999902</v>
      </c>
      <c r="E11" s="1">
        <f>SUMIFS('IS G'!E$8:E$366,'IS G'!$A$8:$A$366,'SCH C-2.2 B'!$B11)*1000</f>
        <v>3097277.1599999899</v>
      </c>
      <c r="F11" s="1">
        <f>SUMIFS('IS G'!F$8:F$366,'IS G'!$A$8:$A$366,'SCH C-2.2 B'!$B11)*1000</f>
        <v>3099278.9899999998</v>
      </c>
      <c r="G11" s="1">
        <f>SUMIFS('IS G'!G$8:G$366,'IS G'!$A$8:$A$366,'SCH C-2.2 B'!$B11)*1000</f>
        <v>3103157.6499999901</v>
      </c>
      <c r="H11" s="1">
        <f>SUMIFS('IS G'!H$8:H$366,'IS G'!$A$8:$A$366,'SCH C-2.2 B'!$B11)*1000</f>
        <v>3108562.4399999902</v>
      </c>
      <c r="I11" s="1">
        <f>SUMIFS('IS G'!I$8:I$366,'IS G'!$A$8:$A$366,'SCH C-2.2 B'!$B11)*1000</f>
        <v>3111909.74</v>
      </c>
      <c r="J11" s="1">
        <f>SUMIFS('IS G'!J$8:J$366,'IS G'!$A$8:$A$366,'SCH C-2.2 B'!$B11)*1000</f>
        <v>3129168.7947120001</v>
      </c>
      <c r="K11" s="1">
        <f>SUMIFS('IS G'!K$8:K$366,'IS G'!$A$8:$A$366,'SCH C-2.2 B'!$B11)*1000</f>
        <v>3152592.2815919998</v>
      </c>
      <c r="L11" s="1">
        <f>SUMIFS('IS G'!L$8:L$366,'IS G'!$A$8:$A$366,'SCH C-2.2 B'!$B11)*1000</f>
        <v>3167301.5071681999</v>
      </c>
      <c r="M11" s="1">
        <f>SUMIFS('IS G'!M$8:M$366,'IS G'!$A$8:$A$366,'SCH C-2.2 B'!$B11)*1000</f>
        <v>3199200.6677621999</v>
      </c>
      <c r="N11" s="1">
        <f>SUMIFS('IS G'!N$8:N$366,'IS G'!$A$8:$A$366,'SCH C-2.2 B'!$B11)*1000</f>
        <v>3238674.2135069999</v>
      </c>
      <c r="O11" s="1">
        <f>SUMIFS('IS G'!O$8:O$366,'IS G'!$A$8:$A$366,'SCH C-2.2 B'!$B11)*1000</f>
        <v>3297251.3551484998</v>
      </c>
      <c r="P11" s="151">
        <f>SUM(D11:O11)</f>
        <v>37771419.73988986</v>
      </c>
    </row>
    <row r="12" spans="1:16384" x14ac:dyDescent="0.2">
      <c r="A12" s="147">
        <f>A11+1</f>
        <v>2</v>
      </c>
      <c r="B12" s="147">
        <v>408.1</v>
      </c>
      <c r="C12" s="137" t="s">
        <v>10</v>
      </c>
      <c r="D12" s="1">
        <f>SUMIFS('IS G'!D$8:D$366,'IS G'!$A$8:$A$366,'SCH C-2.2 B'!$B12)*1000</f>
        <v>970814.29999999993</v>
      </c>
      <c r="E12" s="1">
        <f>SUMIFS('IS G'!E$8:E$366,'IS G'!$A$8:$A$366,'SCH C-2.2 B'!$B12)*1000</f>
        <v>923708.61999999895</v>
      </c>
      <c r="F12" s="1">
        <f>SUMIFS('IS G'!F$8:F$366,'IS G'!$A$8:$A$366,'SCH C-2.2 B'!$B12)*1000</f>
        <v>981148.12</v>
      </c>
      <c r="G12" s="1">
        <f>SUMIFS('IS G'!G$8:G$366,'IS G'!$A$8:$A$366,'SCH C-2.2 B'!$B12)*1000</f>
        <v>971410.37</v>
      </c>
      <c r="H12" s="1">
        <f>SUMIFS('IS G'!H$8:H$366,'IS G'!$A$8:$A$366,'SCH C-2.2 B'!$B12)*1000</f>
        <v>916121.30999999982</v>
      </c>
      <c r="I12" s="1">
        <f>SUMIFS('IS G'!I$8:I$366,'IS G'!$A$8:$A$366,'SCH C-2.2 B'!$B12)*1000</f>
        <v>950457.89999999898</v>
      </c>
      <c r="J12" s="1">
        <f>SUMIFS('IS G'!J$8:J$366,'IS G'!$A$8:$A$366,'SCH C-2.2 B'!$B12)*1000</f>
        <v>954375.9851558212</v>
      </c>
      <c r="K12" s="1">
        <f>SUMIFS('IS G'!K$8:K$366,'IS G'!$A$8:$A$366,'SCH C-2.2 B'!$B12)*1000</f>
        <v>953644.70515582117</v>
      </c>
      <c r="L12" s="1">
        <f>SUMIFS('IS G'!L$8:L$366,'IS G'!$A$8:$A$366,'SCH C-2.2 B'!$B12)*1000</f>
        <v>954864.86515582225</v>
      </c>
      <c r="M12" s="1">
        <f>SUMIFS('IS G'!M$8:M$366,'IS G'!$A$8:$A$366,'SCH C-2.2 B'!$B12)*1000</f>
        <v>954231.50515582226</v>
      </c>
      <c r="N12" s="1">
        <f>SUMIFS('IS G'!N$8:N$366,'IS G'!$A$8:$A$366,'SCH C-2.2 B'!$B12)*1000</f>
        <v>954503.42515582126</v>
      </c>
      <c r="O12" s="1">
        <f>SUMIFS('IS G'!O$8:O$366,'IS G'!$A$8:$A$366,'SCH C-2.2 B'!$B12)*1000</f>
        <v>975017.18515582115</v>
      </c>
      <c r="P12" s="151">
        <f t="shared" ref="P12:P75" si="0">SUM(D12:O12)</f>
        <v>11460298.290934926</v>
      </c>
    </row>
    <row r="13" spans="1:16384" s="155" customFormat="1" x14ac:dyDescent="0.2">
      <c r="A13" s="152">
        <f>A12+1</f>
        <v>3</v>
      </c>
      <c r="B13" s="152">
        <v>411.8</v>
      </c>
      <c r="C13" s="153" t="s">
        <v>135</v>
      </c>
      <c r="D13" s="129">
        <f>SUMIFS('IS G'!D$8:D$366,'IS G'!$A$8:$A$366,'SCH C-2.2 B'!$B13)*1000</f>
        <v>0</v>
      </c>
      <c r="E13" s="129">
        <f>SUMIFS('IS G'!E$8:E$366,'IS G'!$A$8:$A$366,'SCH C-2.2 B'!$B13)*1000</f>
        <v>0</v>
      </c>
      <c r="F13" s="129">
        <f>SUMIFS('IS G'!F$8:F$366,'IS G'!$A$8:$A$366,'SCH C-2.2 B'!$B13)*1000</f>
        <v>0</v>
      </c>
      <c r="G13" s="129">
        <f>SUMIFS('IS G'!G$8:G$366,'IS G'!$A$8:$A$366,'SCH C-2.2 B'!$B13)*1000</f>
        <v>0</v>
      </c>
      <c r="H13" s="129">
        <f>SUMIFS('IS G'!H$8:H$366,'IS G'!$A$8:$A$366,'SCH C-2.2 B'!$B13)*1000</f>
        <v>0</v>
      </c>
      <c r="I13" s="129">
        <f>SUMIFS('IS G'!I$8:I$366,'IS G'!$A$8:$A$366,'SCH C-2.2 B'!$B13)*1000</f>
        <v>0</v>
      </c>
      <c r="J13" s="129">
        <f>SUMIFS('IS G'!J$8:J$366,'IS G'!$A$8:$A$366,'SCH C-2.2 B'!$B13)*1000</f>
        <v>0</v>
      </c>
      <c r="K13" s="129">
        <f>SUMIFS('IS G'!K$8:K$366,'IS G'!$A$8:$A$366,'SCH C-2.2 B'!$B13)*1000</f>
        <v>0</v>
      </c>
      <c r="L13" s="129">
        <f>SUMIFS('IS G'!L$8:L$366,'IS G'!$A$8:$A$366,'SCH C-2.2 B'!$B13)*1000</f>
        <v>0</v>
      </c>
      <c r="M13" s="129">
        <f>SUMIFS('IS G'!M$8:M$366,'IS G'!$A$8:$A$366,'SCH C-2.2 B'!$B13)*1000</f>
        <v>0</v>
      </c>
      <c r="N13" s="129">
        <f>SUMIFS('IS G'!N$8:N$366,'IS G'!$A$8:$A$366,'SCH C-2.2 B'!$B13)*1000</f>
        <v>0</v>
      </c>
      <c r="O13" s="129">
        <f>SUMIFS('IS G'!O$8:O$366,'IS G'!$A$8:$A$366,'SCH C-2.2 B'!$B13)*1000</f>
        <v>0</v>
      </c>
      <c r="P13" s="154">
        <f t="shared" si="0"/>
        <v>0</v>
      </c>
    </row>
    <row r="14" spans="1:16384" x14ac:dyDescent="0.2">
      <c r="A14" s="147">
        <f t="shared" ref="A14:A75" si="1">A13+1</f>
        <v>4</v>
      </c>
      <c r="B14" s="147">
        <v>480</v>
      </c>
      <c r="C14" s="137" t="s">
        <v>11</v>
      </c>
      <c r="D14" s="1">
        <f>SUMIFS('Gas Revenue'!C$6:C$138,'Gas Revenue'!$A$6:$A$138,'SCH C-2.2 B'!$B14)*-1000</f>
        <v>-38361763.43</v>
      </c>
      <c r="E14" s="1">
        <f>SUMIFS('Gas Revenue'!D$6:D$138,'Gas Revenue'!$A$6:$A$138,'SCH C-2.2 B'!$B14)*-1000</f>
        <v>-25707508.010000002</v>
      </c>
      <c r="F14" s="1">
        <f>SUMIFS('Gas Revenue'!E$6:E$138,'Gas Revenue'!$A$6:$A$138,'SCH C-2.2 B'!$B14)*-1000</f>
        <v>-23469491.09</v>
      </c>
      <c r="G14" s="1">
        <f>SUMIFS('Gas Revenue'!F$6:F$138,'Gas Revenue'!$A$6:$A$138,'SCH C-2.2 B'!$B14)*-1000</f>
        <v>-15345805.6</v>
      </c>
      <c r="H14" s="1">
        <f>SUMIFS('Gas Revenue'!G$6:G$138,'Gas Revenue'!$A$6:$A$138,'SCH C-2.2 B'!$B14)*-1000</f>
        <v>-8558865.7000000011</v>
      </c>
      <c r="I14" s="1">
        <f>SUMIFS('Gas Revenue'!H$6:H$138,'Gas Revenue'!$A$6:$A$138,'SCH C-2.2 B'!$B14)*-1000</f>
        <v>-7618055.6699999999</v>
      </c>
      <c r="J14" s="1">
        <f>SUMIFS('Gas Revenue'!I$6:I$138,'Gas Revenue'!$A$6:$A$138,'SCH C-2.2 B'!$B14)*-1000</f>
        <v>-7392580.1794023598</v>
      </c>
      <c r="K14" s="1">
        <f>SUMIFS('Gas Revenue'!J$6:J$138,'Gas Revenue'!$A$6:$A$138,'SCH C-2.2 B'!$B14)*-1000</f>
        <v>-7508832.5245855507</v>
      </c>
      <c r="L14" s="1">
        <f>SUMIFS('Gas Revenue'!K$6:K$138,'Gas Revenue'!$A$6:$A$138,'SCH C-2.2 B'!$B14)*-1000</f>
        <v>-7597267.3733721599</v>
      </c>
      <c r="M14" s="1">
        <f>SUMIFS('Gas Revenue'!L$6:L$138,'Gas Revenue'!$A$6:$A$138,'SCH C-2.2 B'!$B14)*-1000</f>
        <v>-9315564.0791808683</v>
      </c>
      <c r="N14" s="1">
        <f>SUMIFS('Gas Revenue'!M$6:M$138,'Gas Revenue'!$A$6:$A$138,'SCH C-2.2 B'!$B14)*-1000</f>
        <v>-18103809.0050526</v>
      </c>
      <c r="O14" s="1">
        <f>SUMIFS('Gas Revenue'!N$6:N$138,'Gas Revenue'!$A$6:$A$138,'SCH C-2.2 B'!$B14)*-1000</f>
        <v>-30392955.002696101</v>
      </c>
      <c r="P14" s="151">
        <f t="shared" si="0"/>
        <v>-199372497.66428962</v>
      </c>
    </row>
    <row r="15" spans="1:16384" x14ac:dyDescent="0.2">
      <c r="A15" s="147">
        <f t="shared" si="1"/>
        <v>5</v>
      </c>
      <c r="B15" s="147">
        <v>481.1</v>
      </c>
      <c r="C15" s="150" t="s">
        <v>92</v>
      </c>
      <c r="D15" s="1">
        <f>SUMIFS('Gas Revenue'!C$6:C$138,'Gas Revenue'!$A$6:$A$138,'SCH C-2.2 B'!$B15)*-1000</f>
        <v>-15053818.129999999</v>
      </c>
      <c r="E15" s="1">
        <f>SUMIFS('Gas Revenue'!D$6:D$138,'Gas Revenue'!$A$6:$A$138,'SCH C-2.2 B'!$B15)*-1000</f>
        <v>-9974945.1899999995</v>
      </c>
      <c r="F15" s="1">
        <f>SUMIFS('Gas Revenue'!E$6:E$138,'Gas Revenue'!$A$6:$A$138,'SCH C-2.2 B'!$B15)*-1000</f>
        <v>-9577396.9800000004</v>
      </c>
      <c r="G15" s="1">
        <f>SUMIFS('Gas Revenue'!F$6:F$138,'Gas Revenue'!$A$6:$A$138,'SCH C-2.2 B'!$B15)*-1000</f>
        <v>-6068922.2199999904</v>
      </c>
      <c r="H15" s="1">
        <f>SUMIFS('Gas Revenue'!G$6:G$138,'Gas Revenue'!$A$6:$A$138,'SCH C-2.2 B'!$B15)*-1000</f>
        <v>-3518102.95</v>
      </c>
      <c r="I15" s="1">
        <f>SUMIFS('Gas Revenue'!H$6:H$138,'Gas Revenue'!$A$6:$A$138,'SCH C-2.2 B'!$B15)*-1000</f>
        <v>-3291808.15</v>
      </c>
      <c r="J15" s="1">
        <f>SUMIFS('Gas Revenue'!I$6:I$138,'Gas Revenue'!$A$6:$A$138,'SCH C-2.2 B'!$B15)*-1000</f>
        <v>-2848188.6521627498</v>
      </c>
      <c r="K15" s="1">
        <f>SUMIFS('Gas Revenue'!J$6:J$138,'Gas Revenue'!$A$6:$A$138,'SCH C-2.2 B'!$B15)*-1000</f>
        <v>-2943202.1575176101</v>
      </c>
      <c r="L15" s="1">
        <f>SUMIFS('Gas Revenue'!K$6:K$138,'Gas Revenue'!$A$6:$A$138,'SCH C-2.2 B'!$B15)*-1000</f>
        <v>-2982365.20886784</v>
      </c>
      <c r="M15" s="1">
        <f>SUMIFS('Gas Revenue'!L$6:L$138,'Gas Revenue'!$A$6:$A$138,'SCH C-2.2 B'!$B15)*-1000</f>
        <v>-4168172.9386075404</v>
      </c>
      <c r="N15" s="1">
        <f>SUMIFS('Gas Revenue'!M$6:M$138,'Gas Revenue'!$A$6:$A$138,'SCH C-2.2 B'!$B15)*-1000</f>
        <v>-7016457.7960905898</v>
      </c>
      <c r="O15" s="1">
        <f>SUMIFS('Gas Revenue'!N$6:N$138,'Gas Revenue'!$A$6:$A$138,'SCH C-2.2 B'!$B15)*-1000</f>
        <v>-11320581.6654601</v>
      </c>
      <c r="P15" s="151">
        <f t="shared" si="0"/>
        <v>-78763962.038706422</v>
      </c>
    </row>
    <row r="16" spans="1:16384" x14ac:dyDescent="0.2">
      <c r="A16" s="147">
        <f t="shared" si="1"/>
        <v>6</v>
      </c>
      <c r="B16" s="147">
        <v>481.2</v>
      </c>
      <c r="C16" s="150" t="s">
        <v>93</v>
      </c>
      <c r="D16" s="1">
        <f>SUMIFS('Gas Revenue'!C$6:C$138,'Gas Revenue'!$A$6:$A$138,'SCH C-2.2 B'!$B16)*-1000</f>
        <v>-1104912.1099999999</v>
      </c>
      <c r="E16" s="1">
        <f>SUMIFS('Gas Revenue'!D$6:D$138,'Gas Revenue'!$A$6:$A$138,'SCH C-2.2 B'!$B16)*-1000</f>
        <v>-974062.45000000007</v>
      </c>
      <c r="F16" s="1">
        <f>SUMIFS('Gas Revenue'!E$6:E$138,'Gas Revenue'!$A$6:$A$138,'SCH C-2.2 B'!$B16)*-1000</f>
        <v>-1101423.8499999999</v>
      </c>
      <c r="G16" s="1">
        <f>SUMIFS('Gas Revenue'!F$6:F$138,'Gas Revenue'!$A$6:$A$138,'SCH C-2.2 B'!$B16)*-1000</f>
        <v>-665573.799999999</v>
      </c>
      <c r="H16" s="1">
        <f>SUMIFS('Gas Revenue'!G$6:G$138,'Gas Revenue'!$A$6:$A$138,'SCH C-2.2 B'!$B16)*-1000</f>
        <v>-655835.29</v>
      </c>
      <c r="I16" s="1">
        <f>SUMIFS('Gas Revenue'!H$6:H$138,'Gas Revenue'!$A$6:$A$138,'SCH C-2.2 B'!$B16)*-1000</f>
        <v>-562394.58000000007</v>
      </c>
      <c r="J16" s="1">
        <f>SUMIFS('Gas Revenue'!I$6:I$138,'Gas Revenue'!$A$6:$A$138,'SCH C-2.2 B'!$B16)*-1000</f>
        <v>-504666.93243181997</v>
      </c>
      <c r="K16" s="1">
        <f>SUMIFS('Gas Revenue'!J$6:J$138,'Gas Revenue'!$A$6:$A$138,'SCH C-2.2 B'!$B16)*-1000</f>
        <v>-526886.90664272895</v>
      </c>
      <c r="L16" s="1">
        <f>SUMIFS('Gas Revenue'!K$6:K$138,'Gas Revenue'!$A$6:$A$138,'SCH C-2.2 B'!$B16)*-1000</f>
        <v>-593690.61254613905</v>
      </c>
      <c r="M16" s="1">
        <f>SUMIFS('Gas Revenue'!L$6:L$138,'Gas Revenue'!$A$6:$A$138,'SCH C-2.2 B'!$B16)*-1000</f>
        <v>-795247.69538701396</v>
      </c>
      <c r="N16" s="1">
        <f>SUMIFS('Gas Revenue'!M$6:M$138,'Gas Revenue'!$A$6:$A$138,'SCH C-2.2 B'!$B16)*-1000</f>
        <v>-1038184.2021238199</v>
      </c>
      <c r="O16" s="1">
        <f>SUMIFS('Gas Revenue'!N$6:N$138,'Gas Revenue'!$A$6:$A$138,'SCH C-2.2 B'!$B16)*-1000</f>
        <v>-1277686.8164824201</v>
      </c>
      <c r="P16" s="151">
        <f t="shared" si="0"/>
        <v>-9800565.2456139438</v>
      </c>
    </row>
    <row r="17" spans="1:16" x14ac:dyDescent="0.2">
      <c r="A17" s="147">
        <f>A16+1</f>
        <v>7</v>
      </c>
      <c r="B17" s="147">
        <v>482</v>
      </c>
      <c r="C17" s="137" t="s">
        <v>44</v>
      </c>
      <c r="D17" s="1">
        <f>SUMIFS('Gas Revenue'!C$6:C$138,'Gas Revenue'!$A$6:$A$138,'SCH C-2.2 B'!$B17)*-1000</f>
        <v>-1853105.6900000002</v>
      </c>
      <c r="E17" s="1">
        <f>SUMIFS('Gas Revenue'!D$6:D$138,'Gas Revenue'!$A$6:$A$138,'SCH C-2.2 B'!$B17)*-1000</f>
        <v>-1378050.6</v>
      </c>
      <c r="F17" s="1">
        <f>SUMIFS('Gas Revenue'!E$6:E$138,'Gas Revenue'!$A$6:$A$138,'SCH C-2.2 B'!$B17)*-1000</f>
        <v>-1147194.1300000001</v>
      </c>
      <c r="G17" s="1">
        <f>SUMIFS('Gas Revenue'!F$6:F$138,'Gas Revenue'!$A$6:$A$138,'SCH C-2.2 B'!$B17)*-1000</f>
        <v>-670537.66999999899</v>
      </c>
      <c r="H17" s="1">
        <f>SUMIFS('Gas Revenue'!G$6:G$138,'Gas Revenue'!$A$6:$A$138,'SCH C-2.2 B'!$B17)*-1000</f>
        <v>-362370.41</v>
      </c>
      <c r="I17" s="1">
        <f>SUMIFS('Gas Revenue'!H$6:H$138,'Gas Revenue'!$A$6:$A$138,'SCH C-2.2 B'!$B17)*-1000</f>
        <v>-239995.77</v>
      </c>
      <c r="J17" s="1">
        <f>SUMIFS('Gas Revenue'!I$6:I$138,'Gas Revenue'!$A$6:$A$138,'SCH C-2.2 B'!$B17)*-1000</f>
        <v>-292617.37079427001</v>
      </c>
      <c r="K17" s="1">
        <f>SUMIFS('Gas Revenue'!J$6:J$138,'Gas Revenue'!$A$6:$A$138,'SCH C-2.2 B'!$B17)*-1000</f>
        <v>-306718.56512950099</v>
      </c>
      <c r="L17" s="1">
        <f>SUMIFS('Gas Revenue'!K$6:K$138,'Gas Revenue'!$A$6:$A$138,'SCH C-2.2 B'!$B17)*-1000</f>
        <v>-313162.045505004</v>
      </c>
      <c r="M17" s="1">
        <f>SUMIFS('Gas Revenue'!L$6:L$138,'Gas Revenue'!$A$6:$A$138,'SCH C-2.2 B'!$B17)*-1000</f>
        <v>-468553.52233660303</v>
      </c>
      <c r="N17" s="1">
        <f>SUMIFS('Gas Revenue'!M$6:M$138,'Gas Revenue'!$A$6:$A$138,'SCH C-2.2 B'!$B17)*-1000</f>
        <v>-839075.36212765996</v>
      </c>
      <c r="O17" s="1">
        <f>SUMIFS('Gas Revenue'!N$6:N$138,'Gas Revenue'!$A$6:$A$138,'SCH C-2.2 B'!$B17)*-1000</f>
        <v>-1398203.5652753999</v>
      </c>
      <c r="P17" s="151">
        <f t="shared" si="0"/>
        <v>-9269584.7011684366</v>
      </c>
    </row>
    <row r="18" spans="1:16" x14ac:dyDescent="0.2">
      <c r="A18" s="147">
        <f t="shared" si="1"/>
        <v>8</v>
      </c>
      <c r="B18" s="147" t="s">
        <v>918</v>
      </c>
      <c r="C18" s="137" t="s">
        <v>12</v>
      </c>
      <c r="D18" s="1">
        <f>SUMIFS('Gas Revenue'!C$6:C$138,'Gas Revenue'!$A$6:$A$138,'SCH C-2.2 B'!$B18)*-1000</f>
        <v>-2218592.7300000004</v>
      </c>
      <c r="E18" s="1">
        <f>SUMIFS('Gas Revenue'!D$6:D$138,'Gas Revenue'!$A$6:$A$138,'SCH C-2.2 B'!$B18)*-1000</f>
        <v>-295735.47000000003</v>
      </c>
      <c r="F18" s="1">
        <f>SUMIFS('Gas Revenue'!E$6:E$138,'Gas Revenue'!$A$6:$A$138,'SCH C-2.2 B'!$B18)*-1000</f>
        <v>-265317.43</v>
      </c>
      <c r="G18" s="1">
        <f>SUMIFS('Gas Revenue'!F$6:F$138,'Gas Revenue'!$A$6:$A$138,'SCH C-2.2 B'!$B18)*-1000</f>
        <v>-191335.179999999</v>
      </c>
      <c r="H18" s="1">
        <f>SUMIFS('Gas Revenue'!G$6:G$138,'Gas Revenue'!$A$6:$A$138,'SCH C-2.2 B'!$B18)*-1000</f>
        <v>-418665.46</v>
      </c>
      <c r="I18" s="1">
        <f>SUMIFS('Gas Revenue'!H$6:H$138,'Gas Revenue'!$A$6:$A$138,'SCH C-2.2 B'!$B18)*-1000</f>
        <v>-288747.17</v>
      </c>
      <c r="J18" s="1">
        <f>SUMIFS('Gas Revenue'!I$6:I$138,'Gas Revenue'!$A$6:$A$138,'SCH C-2.2 B'!$B18)*-1000</f>
        <v>-282849.56652586197</v>
      </c>
      <c r="K18" s="1">
        <f>SUMIFS('Gas Revenue'!J$6:J$138,'Gas Revenue'!$A$6:$A$138,'SCH C-2.2 B'!$B18)*-1000</f>
        <v>-286336.77172573499</v>
      </c>
      <c r="L18" s="1">
        <f>SUMIFS('Gas Revenue'!K$6:K$138,'Gas Revenue'!$A$6:$A$138,'SCH C-2.2 B'!$B18)*-1000</f>
        <v>-287861.11645383603</v>
      </c>
      <c r="M18" s="1">
        <f>SUMIFS('Gas Revenue'!L$6:L$138,'Gas Revenue'!$A$6:$A$138,'SCH C-2.2 B'!$B18)*-1000</f>
        <v>-240334.20610934999</v>
      </c>
      <c r="N18" s="1">
        <f>SUMIFS('Gas Revenue'!M$6:M$138,'Gas Revenue'!$A$6:$A$138,'SCH C-2.2 B'!$B18)*-1000</f>
        <v>-348616.45205907099</v>
      </c>
      <c r="O18" s="1">
        <f>SUMIFS('Gas Revenue'!N$6:N$138,'Gas Revenue'!$A$6:$A$138,'SCH C-2.2 B'!$B18)*-1000</f>
        <v>-340319.14805342699</v>
      </c>
      <c r="P18" s="151">
        <f t="shared" si="0"/>
        <v>-5464710.7009272799</v>
      </c>
    </row>
    <row r="19" spans="1:16" x14ac:dyDescent="0.2">
      <c r="A19" s="147">
        <f>A18+1</f>
        <v>9</v>
      </c>
      <c r="B19" s="147">
        <v>487</v>
      </c>
      <c r="C19" s="137" t="s">
        <v>13</v>
      </c>
      <c r="D19" s="1">
        <f>SUMIFS('Gas Revenue'!C$6:C$138,'Gas Revenue'!$A$6:$A$138,'SCH C-2.2 B'!$B19)*-1000</f>
        <v>-192709.91999999998</v>
      </c>
      <c r="E19" s="1">
        <f>SUMIFS('Gas Revenue'!D$6:D$138,'Gas Revenue'!$A$6:$A$138,'SCH C-2.2 B'!$B19)*-1000</f>
        <v>-249056.31</v>
      </c>
      <c r="F19" s="1">
        <f>SUMIFS('Gas Revenue'!E$6:E$138,'Gas Revenue'!$A$6:$A$138,'SCH C-2.2 B'!$B19)*-1000</f>
        <v>-137275.01999999996</v>
      </c>
      <c r="G19" s="1">
        <f>SUMIFS('Gas Revenue'!F$6:F$138,'Gas Revenue'!$A$6:$A$138,'SCH C-2.2 B'!$B19)*-1000</f>
        <v>-98973.180000000008</v>
      </c>
      <c r="H19" s="1">
        <f>SUMIFS('Gas Revenue'!G$6:G$138,'Gas Revenue'!$A$6:$A$138,'SCH C-2.2 B'!$B19)*-1000</f>
        <v>-98886.659999999989</v>
      </c>
      <c r="I19" s="1">
        <f>SUMIFS('Gas Revenue'!H$6:H$138,'Gas Revenue'!$A$6:$A$138,'SCH C-2.2 B'!$B19)*-1000</f>
        <v>-60711.16</v>
      </c>
      <c r="J19" s="1">
        <f>SUMIFS('Gas Revenue'!I$6:I$138,'Gas Revenue'!$A$6:$A$138,'SCH C-2.2 B'!$B19)*-1000</f>
        <v>-58238.1933333333</v>
      </c>
      <c r="K19" s="1">
        <f>SUMIFS('Gas Revenue'!J$6:J$138,'Gas Revenue'!$A$6:$A$138,'SCH C-2.2 B'!$B19)*-1000</f>
        <v>-66120.876666666707</v>
      </c>
      <c r="L19" s="1">
        <f>SUMIFS('Gas Revenue'!K$6:K$138,'Gas Revenue'!$A$6:$A$138,'SCH C-2.2 B'!$B19)*-1000</f>
        <v>-46636.446666666699</v>
      </c>
      <c r="M19" s="1">
        <f>SUMIFS('Gas Revenue'!L$6:L$138,'Gas Revenue'!$A$6:$A$138,'SCH C-2.2 B'!$B19)*-1000</f>
        <v>-41147.833333333299</v>
      </c>
      <c r="N19" s="1">
        <f>SUMIFS('Gas Revenue'!M$6:M$138,'Gas Revenue'!$A$6:$A$138,'SCH C-2.2 B'!$B19)*-1000</f>
        <v>-35372.86</v>
      </c>
      <c r="O19" s="1">
        <f>SUMIFS('Gas Revenue'!N$6:N$138,'Gas Revenue'!$A$6:$A$138,'SCH C-2.2 B'!$B19)*-1000</f>
        <v>-79260.356666666688</v>
      </c>
      <c r="P19" s="151">
        <f t="shared" si="0"/>
        <v>-1164388.8166666669</v>
      </c>
    </row>
    <row r="20" spans="1:16" x14ac:dyDescent="0.2">
      <c r="A20" s="147">
        <f t="shared" si="1"/>
        <v>10</v>
      </c>
      <c r="B20" s="147">
        <v>488</v>
      </c>
      <c r="C20" s="137" t="s">
        <v>852</v>
      </c>
      <c r="D20" s="1">
        <f>SUMIFS('Gas Revenue'!C$6:C$138,'Gas Revenue'!$A$6:$A$138,'SCH C-2.2 B'!$B20)*-1000</f>
        <v>-5695.48</v>
      </c>
      <c r="E20" s="1">
        <f>SUMIFS('Gas Revenue'!D$6:D$138,'Gas Revenue'!$A$6:$A$138,'SCH C-2.2 B'!$B20)*-1000</f>
        <v>-6486.8</v>
      </c>
      <c r="F20" s="1">
        <f>SUMIFS('Gas Revenue'!E$6:E$138,'Gas Revenue'!$A$6:$A$138,'SCH C-2.2 B'!$B20)*-1000</f>
        <v>-11881.48</v>
      </c>
      <c r="G20" s="1">
        <f>SUMIFS('Gas Revenue'!F$6:F$138,'Gas Revenue'!$A$6:$A$138,'SCH C-2.2 B'!$B20)*-1000</f>
        <v>-12827.48</v>
      </c>
      <c r="H20" s="1">
        <f>SUMIFS('Gas Revenue'!G$6:G$138,'Gas Revenue'!$A$6:$A$138,'SCH C-2.2 B'!$B20)*-1000</f>
        <v>-24501.48</v>
      </c>
      <c r="I20" s="1">
        <f>SUMIFS('Gas Revenue'!H$6:H$138,'Gas Revenue'!$A$6:$A$138,'SCH C-2.2 B'!$B20)*-1000</f>
        <v>-11189.48</v>
      </c>
      <c r="J20" s="1">
        <f>SUMIFS('Gas Revenue'!I$6:I$138,'Gas Revenue'!$A$6:$A$138,'SCH C-2.2 B'!$B20)*-1000</f>
        <v>-6705.3161111111158</v>
      </c>
      <c r="K20" s="1">
        <f>SUMIFS('Gas Revenue'!J$6:J$138,'Gas Revenue'!$A$6:$A$138,'SCH C-2.2 B'!$B20)*-1000</f>
        <v>-5267.9827777777755</v>
      </c>
      <c r="L20" s="1">
        <f>SUMIFS('Gas Revenue'!K$6:K$138,'Gas Revenue'!$A$6:$A$138,'SCH C-2.2 B'!$B20)*-1000</f>
        <v>-4259.9827777777755</v>
      </c>
      <c r="M20" s="1">
        <f>SUMIFS('Gas Revenue'!L$6:L$138,'Gas Revenue'!$A$6:$A$138,'SCH C-2.2 B'!$B20)*-1000</f>
        <v>-4222.6494444444443</v>
      </c>
      <c r="N20" s="1">
        <f>SUMIFS('Gas Revenue'!M$6:M$138,'Gas Revenue'!$A$6:$A$138,'SCH C-2.2 B'!$B20)*-1000</f>
        <v>-4017.316111111114</v>
      </c>
      <c r="O20" s="1">
        <f>SUMIFS('Gas Revenue'!N$6:N$138,'Gas Revenue'!$A$6:$A$138,'SCH C-2.2 B'!$B20)*-1000</f>
        <v>-4035.9827777777755</v>
      </c>
      <c r="P20" s="151">
        <f t="shared" si="0"/>
        <v>-101091.43</v>
      </c>
    </row>
    <row r="21" spans="1:16" x14ac:dyDescent="0.2">
      <c r="A21" s="147">
        <f t="shared" si="1"/>
        <v>11</v>
      </c>
      <c r="B21" s="147" t="s">
        <v>824</v>
      </c>
      <c r="C21" s="137" t="s">
        <v>825</v>
      </c>
      <c r="D21" s="1">
        <f>SUMIFS('Gas Revenue'!C$6:C$138,'Gas Revenue'!$A$6:$A$138,'SCH C-2.2 B'!$B21)*-1000</f>
        <v>-381965.07</v>
      </c>
      <c r="E21" s="1">
        <f>SUMIFS('Gas Revenue'!D$6:D$138,'Gas Revenue'!$A$6:$A$138,'SCH C-2.2 B'!$B21)*-1000</f>
        <v>-184460.18000000002</v>
      </c>
      <c r="F21" s="1">
        <f>SUMIFS('Gas Revenue'!E$6:E$138,'Gas Revenue'!$A$6:$A$138,'SCH C-2.2 B'!$B21)*-1000</f>
        <v>-1004105.87</v>
      </c>
      <c r="G21" s="1">
        <f>SUMIFS('Gas Revenue'!F$6:F$138,'Gas Revenue'!$A$6:$A$138,'SCH C-2.2 B'!$B21)*-1000</f>
        <v>-534615.78</v>
      </c>
      <c r="H21" s="1">
        <f>SUMIFS('Gas Revenue'!G$6:G$138,'Gas Revenue'!$A$6:$A$138,'SCH C-2.2 B'!$B21)*-1000</f>
        <v>-464186.82999999996</v>
      </c>
      <c r="I21" s="1">
        <f>SUMIFS('Gas Revenue'!H$6:H$138,'Gas Revenue'!$A$6:$A$138,'SCH C-2.2 B'!$B21)*-1000</f>
        <v>-424108.96</v>
      </c>
      <c r="J21" s="1">
        <f>SUMIFS('Gas Revenue'!I$6:I$138,'Gas Revenue'!$A$6:$A$138,'SCH C-2.2 B'!$B21)*-1000</f>
        <v>-341531.5468350508</v>
      </c>
      <c r="K21" s="1">
        <f>SUMIFS('Gas Revenue'!J$6:J$138,'Gas Revenue'!$A$6:$A$138,'SCH C-2.2 B'!$B21)*-1000</f>
        <v>-354292.35240453418</v>
      </c>
      <c r="L21" s="1">
        <f>SUMIFS('Gas Revenue'!K$6:K$138,'Gas Revenue'!$A$6:$A$138,'SCH C-2.2 B'!$B21)*-1000</f>
        <v>-370320.45380668266</v>
      </c>
      <c r="M21" s="1">
        <f>SUMIFS('Gas Revenue'!L$6:L$138,'Gas Revenue'!$A$6:$A$138,'SCH C-2.2 B'!$B21)*-1000</f>
        <v>-505228.534230594</v>
      </c>
      <c r="N21" s="1">
        <f>SUMIFS('Gas Revenue'!M$6:M$138,'Gas Revenue'!$A$6:$A$138,'SCH C-2.2 B'!$B21)*-1000</f>
        <v>-603462.04567582405</v>
      </c>
      <c r="O21" s="1">
        <f>SUMIFS('Gas Revenue'!N$6:N$138,'Gas Revenue'!$A$6:$A$138,'SCH C-2.2 B'!$B21)*-1000</f>
        <v>-652561.48391516972</v>
      </c>
      <c r="P21" s="151">
        <f t="shared" si="0"/>
        <v>-5820839.1068678563</v>
      </c>
    </row>
    <row r="22" spans="1:16" x14ac:dyDescent="0.2">
      <c r="A22" s="147">
        <f t="shared" si="1"/>
        <v>12</v>
      </c>
      <c r="B22" s="147">
        <v>493</v>
      </c>
      <c r="C22" s="137" t="s">
        <v>826</v>
      </c>
      <c r="D22" s="1">
        <f>SUMIFS('Gas Revenue'!C$6:C$138,'Gas Revenue'!$A$6:$A$138,'SCH C-2.2 B'!$B22)*-1000</f>
        <v>-51525.39</v>
      </c>
      <c r="E22" s="1">
        <f>SUMIFS('Gas Revenue'!D$6:D$138,'Gas Revenue'!$A$6:$A$138,'SCH C-2.2 B'!$B22)*-1000</f>
        <v>-32310.66</v>
      </c>
      <c r="F22" s="1">
        <f>SUMIFS('Gas Revenue'!E$6:E$138,'Gas Revenue'!$A$6:$A$138,'SCH C-2.2 B'!$B22)*-1000</f>
        <v>-32688.47</v>
      </c>
      <c r="G22" s="1">
        <f>SUMIFS('Gas Revenue'!F$6:F$138,'Gas Revenue'!$A$6:$A$138,'SCH C-2.2 B'!$B22)*-1000</f>
        <v>-32661.950000000004</v>
      </c>
      <c r="H22" s="1">
        <f>SUMIFS('Gas Revenue'!G$6:G$138,'Gas Revenue'!$A$6:$A$138,'SCH C-2.2 B'!$B22)*-1000</f>
        <v>-32627.98</v>
      </c>
      <c r="I22" s="1">
        <f>SUMIFS('Gas Revenue'!H$6:H$138,'Gas Revenue'!$A$6:$A$138,'SCH C-2.2 B'!$B22)*-1000</f>
        <v>-32608.539999999997</v>
      </c>
      <c r="J22" s="1">
        <f>SUMIFS('Gas Revenue'!I$6:I$138,'Gas Revenue'!$A$6:$A$138,'SCH C-2.2 B'!$B22)*-1000</f>
        <v>-32740.532222222198</v>
      </c>
      <c r="K22" s="1">
        <f>SUMIFS('Gas Revenue'!J$6:J$138,'Gas Revenue'!$A$6:$A$138,'SCH C-2.2 B'!$B22)*-1000</f>
        <v>-32740.532222222198</v>
      </c>
      <c r="L22" s="1">
        <f>SUMIFS('Gas Revenue'!K$6:K$138,'Gas Revenue'!$A$6:$A$138,'SCH C-2.2 B'!$B22)*-1000</f>
        <v>-32740.532222222198</v>
      </c>
      <c r="M22" s="1">
        <f>SUMIFS('Gas Revenue'!L$6:L$138,'Gas Revenue'!$A$6:$A$138,'SCH C-2.2 B'!$B22)*-1000</f>
        <v>-32740.532222222198</v>
      </c>
      <c r="N22" s="1">
        <f>SUMIFS('Gas Revenue'!M$6:M$138,'Gas Revenue'!$A$6:$A$138,'SCH C-2.2 B'!$B22)*-1000</f>
        <v>-32740.532222222198</v>
      </c>
      <c r="O22" s="1">
        <f>SUMIFS('Gas Revenue'!N$6:N$138,'Gas Revenue'!$A$6:$A$138,'SCH C-2.2 B'!$B22)*-1000</f>
        <v>-32740.532222222198</v>
      </c>
      <c r="P22" s="151">
        <f t="shared" si="0"/>
        <v>-410866.18333333317</v>
      </c>
    </row>
    <row r="23" spans="1:16" x14ac:dyDescent="0.2">
      <c r="A23" s="147">
        <f t="shared" si="1"/>
        <v>13</v>
      </c>
      <c r="B23" s="147">
        <v>495</v>
      </c>
      <c r="C23" s="137" t="s">
        <v>827</v>
      </c>
      <c r="D23" s="1">
        <f>SUMIFS('Gas Revenue'!C$6:C$138,'Gas Revenue'!$A$6:$A$138,'SCH C-2.2 B'!$B23)*-1000</f>
        <v>-14.5</v>
      </c>
      <c r="E23" s="1">
        <f>SUMIFS('Gas Revenue'!D$6:D$138,'Gas Revenue'!$A$6:$A$138,'SCH C-2.2 B'!$B23)*-1000</f>
        <v>-14.5</v>
      </c>
      <c r="F23" s="1">
        <f>SUMIFS('Gas Revenue'!E$6:E$138,'Gas Revenue'!$A$6:$A$138,'SCH C-2.2 B'!$B23)*-1000</f>
        <v>-14.5</v>
      </c>
      <c r="G23" s="1">
        <f>SUMIFS('Gas Revenue'!F$6:F$138,'Gas Revenue'!$A$6:$A$138,'SCH C-2.2 B'!$B23)*-1000</f>
        <v>-14.5</v>
      </c>
      <c r="H23" s="1">
        <f>SUMIFS('Gas Revenue'!G$6:G$138,'Gas Revenue'!$A$6:$A$138,'SCH C-2.2 B'!$B23)*-1000</f>
        <v>-14.5</v>
      </c>
      <c r="I23" s="1">
        <f>SUMIFS('Gas Revenue'!H$6:H$138,'Gas Revenue'!$A$6:$A$138,'SCH C-2.2 B'!$B23)*-1000</f>
        <v>-14.5</v>
      </c>
      <c r="J23" s="1">
        <f>SUMIFS('Gas Revenue'!I$6:I$138,'Gas Revenue'!$A$6:$A$138,'SCH C-2.2 B'!$B23)*-1000</f>
        <v>-27.154166666666701</v>
      </c>
      <c r="K23" s="1">
        <f>SUMIFS('Gas Revenue'!J$6:J$138,'Gas Revenue'!$A$6:$A$138,'SCH C-2.2 B'!$B23)*-1000</f>
        <v>-27.154166666666701</v>
      </c>
      <c r="L23" s="1">
        <f>SUMIFS('Gas Revenue'!K$6:K$138,'Gas Revenue'!$A$6:$A$138,'SCH C-2.2 B'!$B23)*-1000</f>
        <v>-27.154166666666701</v>
      </c>
      <c r="M23" s="1">
        <f>SUMIFS('Gas Revenue'!L$6:L$138,'Gas Revenue'!$A$6:$A$138,'SCH C-2.2 B'!$B23)*-1000</f>
        <v>-27.154166666666701</v>
      </c>
      <c r="N23" s="1">
        <f>SUMIFS('Gas Revenue'!M$6:M$138,'Gas Revenue'!$A$6:$A$138,'SCH C-2.2 B'!$B23)*-1000</f>
        <v>-27.154166666666701</v>
      </c>
      <c r="O23" s="1">
        <f>SUMIFS('Gas Revenue'!N$6:N$138,'Gas Revenue'!$A$6:$A$138,'SCH C-2.2 B'!$B23)*-1000</f>
        <v>-27.154166666666701</v>
      </c>
      <c r="P23" s="151">
        <f t="shared" si="0"/>
        <v>-249.92500000000018</v>
      </c>
    </row>
    <row r="24" spans="1:16" x14ac:dyDescent="0.2">
      <c r="A24" s="147">
        <f t="shared" si="1"/>
        <v>14</v>
      </c>
      <c r="B24" s="147" t="s">
        <v>828</v>
      </c>
      <c r="C24" s="137" t="s">
        <v>853</v>
      </c>
      <c r="D24" s="1">
        <f>SUMIFS('IS G'!D$8:D$366,'IS G'!$A$8:$A$366,'SCH C-2.2 B'!$B24)*1000</f>
        <v>17318885.32</v>
      </c>
      <c r="E24" s="1">
        <f>SUMIFS('IS G'!E$8:E$366,'IS G'!$A$8:$A$366,'SCH C-2.2 B'!$B24)*1000</f>
        <v>7673558.7400000002</v>
      </c>
      <c r="F24" s="1">
        <f>SUMIFS('IS G'!F$8:F$366,'IS G'!$A$8:$A$366,'SCH C-2.2 B'!$B24)*1000</f>
        <v>7679680.2000000002</v>
      </c>
      <c r="G24" s="1">
        <f>SUMIFS('IS G'!G$8:G$366,'IS G'!$A$8:$A$366,'SCH C-2.2 B'!$B24)*1000</f>
        <v>7230778.8300000001</v>
      </c>
      <c r="H24" s="1">
        <f>SUMIFS('IS G'!H$8:H$366,'IS G'!$A$8:$A$366,'SCH C-2.2 B'!$B24)*1000</f>
        <v>7032473.6400000006</v>
      </c>
      <c r="I24" s="1">
        <f>SUMIFS('IS G'!I$8:I$366,'IS G'!$A$8:$A$366,'SCH C-2.2 B'!$B24)*1000</f>
        <v>8736110.0700000003</v>
      </c>
      <c r="J24" s="1">
        <f>SUMIFS('IS G'!J$8:J$366,'IS G'!$A$8:$A$366,'SCH C-2.2 B'!$B24)*1000</f>
        <v>11162704.132475</v>
      </c>
      <c r="K24" s="1">
        <f>SUMIFS('IS G'!K$8:K$366,'IS G'!$A$8:$A$366,'SCH C-2.2 B'!$B24)*1000</f>
        <v>11106914.1914225</v>
      </c>
      <c r="L24" s="1">
        <f>SUMIFS('IS G'!L$8:L$366,'IS G'!$A$8:$A$366,'SCH C-2.2 B'!$B24)*1000</f>
        <v>10960170.0433225</v>
      </c>
      <c r="M24" s="1">
        <f>SUMIFS('IS G'!M$8:M$366,'IS G'!$A$8:$A$366,'SCH C-2.2 B'!$B24)*1000</f>
        <v>11393454.2813436</v>
      </c>
      <c r="N24" s="1">
        <f>SUMIFS('IS G'!N$8:N$366,'IS G'!$A$8:$A$366,'SCH C-2.2 B'!$B24)*1000</f>
        <v>11439459.6213974</v>
      </c>
      <c r="O24" s="1">
        <f>SUMIFS('IS G'!O$8:O$366,'IS G'!$A$8:$A$366,'SCH C-2.2 B'!$B24)*1000</f>
        <v>14389693.236220801</v>
      </c>
      <c r="P24" s="151">
        <f t="shared" si="0"/>
        <v>126123882.3061818</v>
      </c>
    </row>
    <row r="25" spans="1:16" x14ac:dyDescent="0.2">
      <c r="A25" s="147">
        <f t="shared" si="1"/>
        <v>15</v>
      </c>
      <c r="B25" s="147" t="s">
        <v>829</v>
      </c>
      <c r="C25" s="137" t="s">
        <v>854</v>
      </c>
      <c r="D25" s="1">
        <f>SUMIFS('IS G'!D$8:D$366,'IS G'!$A$8:$A$366,'SCH C-2.2 B'!$B25)*1000</f>
        <v>0</v>
      </c>
      <c r="E25" s="1">
        <f>SUMIFS('IS G'!E$8:E$366,'IS G'!$A$8:$A$366,'SCH C-2.2 B'!$B25)*1000</f>
        <v>0</v>
      </c>
      <c r="F25" s="1">
        <f>SUMIFS('IS G'!F$8:F$366,'IS G'!$A$8:$A$366,'SCH C-2.2 B'!$B25)*1000</f>
        <v>0</v>
      </c>
      <c r="G25" s="1">
        <f>SUMIFS('IS G'!G$8:G$366,'IS G'!$A$8:$A$366,'SCH C-2.2 B'!$B25)*1000</f>
        <v>0</v>
      </c>
      <c r="H25" s="1">
        <f>SUMIFS('IS G'!H$8:H$366,'IS G'!$A$8:$A$366,'SCH C-2.2 B'!$B25)*1000</f>
        <v>0</v>
      </c>
      <c r="I25" s="1">
        <f>SUMIFS('IS G'!I$8:I$366,'IS G'!$A$8:$A$366,'SCH C-2.2 B'!$B25)*1000</f>
        <v>0</v>
      </c>
      <c r="J25" s="1">
        <f>SUMIFS('IS G'!J$8:J$366,'IS G'!$A$8:$A$366,'SCH C-2.2 B'!$B25)*1000</f>
        <v>0</v>
      </c>
      <c r="K25" s="1">
        <f>SUMIFS('IS G'!K$8:K$366,'IS G'!$A$8:$A$366,'SCH C-2.2 B'!$B25)*1000</f>
        <v>0</v>
      </c>
      <c r="L25" s="1">
        <f>SUMIFS('IS G'!L$8:L$366,'IS G'!$A$8:$A$366,'SCH C-2.2 B'!$B25)*1000</f>
        <v>0</v>
      </c>
      <c r="M25" s="1">
        <f>SUMIFS('IS G'!M$8:M$366,'IS G'!$A$8:$A$366,'SCH C-2.2 B'!$B25)*1000</f>
        <v>0</v>
      </c>
      <c r="N25" s="1">
        <f>SUMIFS('IS G'!N$8:N$366,'IS G'!$A$8:$A$366,'SCH C-2.2 B'!$B25)*1000</f>
        <v>0</v>
      </c>
      <c r="O25" s="1">
        <f>SUMIFS('IS G'!O$8:O$366,'IS G'!$A$8:$A$366,'SCH C-2.2 B'!$B25)*1000</f>
        <v>0</v>
      </c>
      <c r="P25" s="151">
        <f t="shared" si="0"/>
        <v>0</v>
      </c>
    </row>
    <row r="26" spans="1:16" x14ac:dyDescent="0.2">
      <c r="A26" s="147">
        <f t="shared" si="1"/>
        <v>16</v>
      </c>
      <c r="B26" s="147" t="s">
        <v>830</v>
      </c>
      <c r="C26" s="137" t="s">
        <v>855</v>
      </c>
      <c r="D26" s="1">
        <f>SUMIFS('IS G'!D$8:D$366,'IS G'!$A$8:$A$366,'SCH C-2.2 B'!$B26)*1000</f>
        <v>1846212.77</v>
      </c>
      <c r="E26" s="1">
        <f>SUMIFS('IS G'!E$8:E$366,'IS G'!$A$8:$A$366,'SCH C-2.2 B'!$B26)*1000</f>
        <v>-1080776.52999999</v>
      </c>
      <c r="F26" s="1">
        <f>SUMIFS('IS G'!F$8:F$366,'IS G'!$A$8:$A$366,'SCH C-2.2 B'!$B26)*1000</f>
        <v>-1197073.0799999998</v>
      </c>
      <c r="G26" s="1">
        <f>SUMIFS('IS G'!G$8:G$366,'IS G'!$A$8:$A$366,'SCH C-2.2 B'!$B26)*1000</f>
        <v>8702.1799999999694</v>
      </c>
      <c r="H26" s="1">
        <f>SUMIFS('IS G'!H$8:H$366,'IS G'!$A$8:$A$366,'SCH C-2.2 B'!$B26)*1000</f>
        <v>-157384.4</v>
      </c>
      <c r="I26" s="1">
        <f>SUMIFS('IS G'!I$8:I$366,'IS G'!$A$8:$A$366,'SCH C-2.2 B'!$B26)*1000</f>
        <v>-296483.84999999899</v>
      </c>
      <c r="J26" s="1">
        <f>SUMIFS('IS G'!J$8:J$366,'IS G'!$A$8:$A$366,'SCH C-2.2 B'!$B26)*1000</f>
        <v>0</v>
      </c>
      <c r="K26" s="1">
        <f>SUMIFS('IS G'!K$8:K$366,'IS G'!$A$8:$A$366,'SCH C-2.2 B'!$B26)*1000</f>
        <v>0</v>
      </c>
      <c r="L26" s="1">
        <f>SUMIFS('IS G'!L$8:L$366,'IS G'!$A$8:$A$366,'SCH C-2.2 B'!$B26)*1000</f>
        <v>0</v>
      </c>
      <c r="M26" s="1">
        <f>SUMIFS('IS G'!M$8:M$366,'IS G'!$A$8:$A$366,'SCH C-2.2 B'!$B26)*1000</f>
        <v>0</v>
      </c>
      <c r="N26" s="1">
        <f>SUMIFS('IS G'!N$8:N$366,'IS G'!$A$8:$A$366,'SCH C-2.2 B'!$B26)*1000</f>
        <v>0</v>
      </c>
      <c r="O26" s="1">
        <f>SUMIFS('IS G'!O$8:O$366,'IS G'!$A$8:$A$366,'SCH C-2.2 B'!$B26)*1000</f>
        <v>0</v>
      </c>
      <c r="P26" s="151">
        <f t="shared" si="0"/>
        <v>-876802.90999998874</v>
      </c>
    </row>
    <row r="27" spans="1:16" x14ac:dyDescent="0.2">
      <c r="A27" s="147">
        <f t="shared" si="1"/>
        <v>17</v>
      </c>
      <c r="B27" s="147" t="s">
        <v>831</v>
      </c>
      <c r="C27" s="137" t="s">
        <v>856</v>
      </c>
      <c r="D27" s="1">
        <f>SUMIFS('IS G'!D$8:D$366,'IS G'!$A$8:$A$366,'SCH C-2.2 B'!$B27)*1000</f>
        <v>2013599.56</v>
      </c>
      <c r="E27" s="1">
        <f>SUMIFS('IS G'!E$8:E$366,'IS G'!$A$8:$A$366,'SCH C-2.2 B'!$B27)*1000</f>
        <v>793768.62000000011</v>
      </c>
      <c r="F27" s="1">
        <f>SUMIFS('IS G'!F$8:F$366,'IS G'!$A$8:$A$366,'SCH C-2.2 B'!$B27)*1000</f>
        <v>871873.32000000007</v>
      </c>
      <c r="G27" s="1">
        <f>SUMIFS('IS G'!G$8:G$366,'IS G'!$A$8:$A$366,'SCH C-2.2 B'!$B27)*1000</f>
        <v>-873791.71</v>
      </c>
      <c r="H27" s="1">
        <f>SUMIFS('IS G'!H$8:H$366,'IS G'!$A$8:$A$366,'SCH C-2.2 B'!$B27)*1000</f>
        <v>-3372006.75999999</v>
      </c>
      <c r="I27" s="1">
        <f>SUMIFS('IS G'!I$8:I$366,'IS G'!$A$8:$A$366,'SCH C-2.2 B'!$B27)*1000</f>
        <v>-1447504.42</v>
      </c>
      <c r="J27" s="1">
        <f>SUMIFS('IS G'!J$8:J$366,'IS G'!$A$8:$A$366,'SCH C-2.2 B'!$B27)*1000</f>
        <v>0</v>
      </c>
      <c r="K27" s="1">
        <f>SUMIFS('IS G'!K$8:K$366,'IS G'!$A$8:$A$366,'SCH C-2.2 B'!$B27)*1000</f>
        <v>0</v>
      </c>
      <c r="L27" s="1">
        <f>SUMIFS('IS G'!L$8:L$366,'IS G'!$A$8:$A$366,'SCH C-2.2 B'!$B27)*1000</f>
        <v>0</v>
      </c>
      <c r="M27" s="1">
        <f>SUMIFS('IS G'!M$8:M$366,'IS G'!$A$8:$A$366,'SCH C-2.2 B'!$B27)*1000</f>
        <v>0</v>
      </c>
      <c r="N27" s="1">
        <f>SUMIFS('IS G'!N$8:N$366,'IS G'!$A$8:$A$366,'SCH C-2.2 B'!$B27)*1000</f>
        <v>0</v>
      </c>
      <c r="O27" s="1">
        <f>SUMIFS('IS G'!O$8:O$366,'IS G'!$A$8:$A$366,'SCH C-2.2 B'!$B27)*1000</f>
        <v>0</v>
      </c>
      <c r="P27" s="151">
        <f t="shared" si="0"/>
        <v>-2014061.3899999899</v>
      </c>
    </row>
    <row r="28" spans="1:16" x14ac:dyDescent="0.2">
      <c r="A28" s="147">
        <f t="shared" si="1"/>
        <v>18</v>
      </c>
      <c r="B28" s="147" t="s">
        <v>832</v>
      </c>
      <c r="C28" s="137" t="s">
        <v>857</v>
      </c>
      <c r="D28" s="1">
        <f>SUMIFS('IS G'!D$8:D$366,'IS G'!$A$8:$A$366,'SCH C-2.2 B'!$B28)*1000</f>
        <v>64960.2</v>
      </c>
      <c r="E28" s="1">
        <f>SUMIFS('IS G'!E$8:E$366,'IS G'!$A$8:$A$366,'SCH C-2.2 B'!$B28)*1000</f>
        <v>69815.649999999907</v>
      </c>
      <c r="F28" s="1">
        <f>SUMIFS('IS G'!F$8:F$366,'IS G'!$A$8:$A$366,'SCH C-2.2 B'!$B28)*1000</f>
        <v>75796.049999999988</v>
      </c>
      <c r="G28" s="1">
        <f>SUMIFS('IS G'!G$8:G$366,'IS G'!$A$8:$A$366,'SCH C-2.2 B'!$B28)*1000</f>
        <v>70821.209999999992</v>
      </c>
      <c r="H28" s="1">
        <f>SUMIFS('IS G'!H$8:H$366,'IS G'!$A$8:$A$366,'SCH C-2.2 B'!$B28)*1000</f>
        <v>73964.12</v>
      </c>
      <c r="I28" s="1">
        <f>SUMIFS('IS G'!I$8:I$366,'IS G'!$A$8:$A$366,'SCH C-2.2 B'!$B28)*1000</f>
        <v>73949.64</v>
      </c>
      <c r="J28" s="1">
        <f>SUMIFS('IS G'!J$8:J$366,'IS G'!$A$8:$A$366,'SCH C-2.2 B'!$B28)*1000</f>
        <v>79161</v>
      </c>
      <c r="K28" s="1">
        <f>SUMIFS('IS G'!K$8:K$366,'IS G'!$A$8:$A$366,'SCH C-2.2 B'!$B28)*1000</f>
        <v>100589</v>
      </c>
      <c r="L28" s="1">
        <f>SUMIFS('IS G'!L$8:L$366,'IS G'!$A$8:$A$366,'SCH C-2.2 B'!$B28)*1000</f>
        <v>59597</v>
      </c>
      <c r="M28" s="1">
        <f>SUMIFS('IS G'!M$8:M$366,'IS G'!$A$8:$A$366,'SCH C-2.2 B'!$B28)*1000</f>
        <v>77387</v>
      </c>
      <c r="N28" s="1">
        <f>SUMIFS('IS G'!N$8:N$366,'IS G'!$A$8:$A$366,'SCH C-2.2 B'!$B28)*1000</f>
        <v>68250</v>
      </c>
      <c r="O28" s="1">
        <f>SUMIFS('IS G'!O$8:O$366,'IS G'!$A$8:$A$366,'SCH C-2.2 B'!$B28)*1000</f>
        <v>57735</v>
      </c>
      <c r="P28" s="151">
        <f t="shared" si="0"/>
        <v>872025.86999999988</v>
      </c>
    </row>
    <row r="29" spans="1:16" x14ac:dyDescent="0.2">
      <c r="A29" s="147">
        <f t="shared" si="1"/>
        <v>19</v>
      </c>
      <c r="B29" s="147" t="s">
        <v>833</v>
      </c>
      <c r="C29" s="137" t="s">
        <v>858</v>
      </c>
      <c r="D29" s="1">
        <f>SUMIFS('IS G'!D$8:D$366,'IS G'!$A$8:$A$366,'SCH C-2.2 B'!$B29)*1000</f>
        <v>10751454.279999999</v>
      </c>
      <c r="E29" s="1">
        <f>SUMIFS('IS G'!E$8:E$366,'IS G'!$A$8:$A$366,'SCH C-2.2 B'!$B29)*1000</f>
        <v>8917269.6199999992</v>
      </c>
      <c r="F29" s="1">
        <f>SUMIFS('IS G'!F$8:F$366,'IS G'!$A$8:$A$366,'SCH C-2.2 B'!$B29)*1000</f>
        <v>8857748.8699999992</v>
      </c>
      <c r="G29" s="1">
        <f>SUMIFS('IS G'!G$8:G$366,'IS G'!$A$8:$A$366,'SCH C-2.2 B'!$B29)*1000</f>
        <v>3797178.25999999</v>
      </c>
      <c r="H29" s="1">
        <f>SUMIFS('IS G'!H$8:H$366,'IS G'!$A$8:$A$366,'SCH C-2.2 B'!$B29)*1000</f>
        <v>98376.69</v>
      </c>
      <c r="I29" s="1">
        <f>SUMIFS('IS G'!I$8:I$366,'IS G'!$A$8:$A$366,'SCH C-2.2 B'!$B29)*1000</f>
        <v>-4676166.8499999996</v>
      </c>
      <c r="J29" s="1">
        <f>SUMIFS('IS G'!J$8:J$366,'IS G'!$A$8:$A$366,'SCH C-2.2 B'!$B29)*1000</f>
        <v>-9283322.59321969</v>
      </c>
      <c r="K29" s="1">
        <f>SUMIFS('IS G'!K$8:K$366,'IS G'!$A$8:$A$366,'SCH C-2.2 B'!$B29)*1000</f>
        <v>-9251410.8882990088</v>
      </c>
      <c r="L29" s="1">
        <f>SUMIFS('IS G'!L$8:L$366,'IS G'!$A$8:$A$366,'SCH C-2.2 B'!$B29)*1000</f>
        <v>-8857644.5609875992</v>
      </c>
      <c r="M29" s="1">
        <f>SUMIFS('IS G'!M$8:M$366,'IS G'!$A$8:$A$366,'SCH C-2.2 B'!$B29)*1000</f>
        <v>-7650870.9018697198</v>
      </c>
      <c r="N29" s="1">
        <f>SUMIFS('IS G'!N$8:N$366,'IS G'!$A$8:$A$366,'SCH C-2.2 B'!$B29)*1000</f>
        <v>-267830.06670211197</v>
      </c>
      <c r="O29" s="1">
        <f>SUMIFS('IS G'!O$8:O$366,'IS G'!$A$8:$A$366,'SCH C-2.2 B'!$B29)*1000</f>
        <v>8063849.1720579593</v>
      </c>
      <c r="P29" s="151">
        <f t="shared" si="0"/>
        <v>498631.0309798196</v>
      </c>
    </row>
    <row r="30" spans="1:16" x14ac:dyDescent="0.2">
      <c r="A30" s="147">
        <f t="shared" si="1"/>
        <v>20</v>
      </c>
      <c r="B30" s="147">
        <v>810</v>
      </c>
      <c r="C30" s="137" t="s">
        <v>859</v>
      </c>
      <c r="D30" s="1">
        <f>SUMIFS('IS G'!D$8:D$366,'IS G'!$A$8:$A$366,'SCH C-2.2 B'!$B30)*1000</f>
        <v>-151950.609999999</v>
      </c>
      <c r="E30" s="1">
        <f>SUMIFS('IS G'!E$8:E$366,'IS G'!$A$8:$A$366,'SCH C-2.2 B'!$B30)*1000</f>
        <v>-117188.94</v>
      </c>
      <c r="F30" s="1">
        <f>SUMIFS('IS G'!F$8:F$366,'IS G'!$A$8:$A$366,'SCH C-2.2 B'!$B30)*1000</f>
        <v>-111037.56</v>
      </c>
      <c r="G30" s="1">
        <f>SUMIFS('IS G'!G$8:G$366,'IS G'!$A$8:$A$366,'SCH C-2.2 B'!$B30)*1000</f>
        <v>-42582.22</v>
      </c>
      <c r="H30" s="1">
        <f>SUMIFS('IS G'!H$8:H$366,'IS G'!$A$8:$A$366,'SCH C-2.2 B'!$B30)*1000</f>
        <v>-6630.83</v>
      </c>
      <c r="I30" s="1">
        <f>SUMIFS('IS G'!I$8:I$366,'IS G'!$A$8:$A$366,'SCH C-2.2 B'!$B30)*1000</f>
        <v>-2899.9699999999898</v>
      </c>
      <c r="J30" s="1">
        <f>SUMIFS('IS G'!J$8:J$366,'IS G'!$A$8:$A$366,'SCH C-2.2 B'!$B30)*1000</f>
        <v>-5000</v>
      </c>
      <c r="K30" s="1">
        <f>SUMIFS('IS G'!K$8:K$366,'IS G'!$A$8:$A$366,'SCH C-2.2 B'!$B30)*1000</f>
        <v>-6000</v>
      </c>
      <c r="L30" s="1">
        <f>SUMIFS('IS G'!L$8:L$366,'IS G'!$A$8:$A$366,'SCH C-2.2 B'!$B30)*1000</f>
        <v>-6000</v>
      </c>
      <c r="M30" s="1">
        <f>SUMIFS('IS G'!M$8:M$366,'IS G'!$A$8:$A$366,'SCH C-2.2 B'!$B30)*1000</f>
        <v>-10000</v>
      </c>
      <c r="N30" s="1">
        <f>SUMIFS('IS G'!N$8:N$366,'IS G'!$A$8:$A$366,'SCH C-2.2 B'!$B30)*1000</f>
        <v>-21000</v>
      </c>
      <c r="O30" s="1">
        <f>SUMIFS('IS G'!O$8:O$366,'IS G'!$A$8:$A$366,'SCH C-2.2 B'!$B30)*1000</f>
        <v>-130000</v>
      </c>
      <c r="P30" s="151">
        <f t="shared" ref="P30" si="2">SUM(D30:O30)</f>
        <v>-610290.12999999896</v>
      </c>
    </row>
    <row r="31" spans="1:16" x14ac:dyDescent="0.2">
      <c r="A31" s="147">
        <f t="shared" si="1"/>
        <v>21</v>
      </c>
      <c r="B31" s="147" t="s">
        <v>834</v>
      </c>
      <c r="C31" s="137" t="s">
        <v>860</v>
      </c>
      <c r="D31" s="1">
        <f>SUMIFS('IS G'!D$8:D$366,'IS G'!$A$8:$A$366,'SCH C-2.2 B'!$B31)*1000</f>
        <v>-24743.209999999897</v>
      </c>
      <c r="E31" s="1">
        <f>SUMIFS('IS G'!E$8:E$366,'IS G'!$A$8:$A$366,'SCH C-2.2 B'!$B31)*1000</f>
        <v>-16017.050000000001</v>
      </c>
      <c r="F31" s="1">
        <f>SUMIFS('IS G'!F$8:F$366,'IS G'!$A$8:$A$366,'SCH C-2.2 B'!$B31)*1000</f>
        <v>-12797.34</v>
      </c>
      <c r="G31" s="1">
        <f>SUMIFS('IS G'!G$8:G$366,'IS G'!$A$8:$A$366,'SCH C-2.2 B'!$B31)*1000</f>
        <v>-8944.5499999999993</v>
      </c>
      <c r="H31" s="1">
        <f>SUMIFS('IS G'!H$8:H$366,'IS G'!$A$8:$A$366,'SCH C-2.2 B'!$B31)*1000</f>
        <v>-24148.579999999998</v>
      </c>
      <c r="I31" s="1">
        <f>SUMIFS('IS G'!I$8:I$366,'IS G'!$A$8:$A$366,'SCH C-2.2 B'!$B31)*1000</f>
        <v>-33565.550000000003</v>
      </c>
      <c r="J31" s="1">
        <f>SUMIFS('IS G'!J$8:J$366,'IS G'!$A$8:$A$366,'SCH C-2.2 B'!$B31)*1000</f>
        <v>0</v>
      </c>
      <c r="K31" s="1">
        <f>SUMIFS('IS G'!K$8:K$366,'IS G'!$A$8:$A$366,'SCH C-2.2 B'!$B31)*1000</f>
        <v>0</v>
      </c>
      <c r="L31" s="1">
        <f>SUMIFS('IS G'!L$8:L$366,'IS G'!$A$8:$A$366,'SCH C-2.2 B'!$B31)*1000</f>
        <v>0</v>
      </c>
      <c r="M31" s="1">
        <f>SUMIFS('IS G'!M$8:M$366,'IS G'!$A$8:$A$366,'SCH C-2.2 B'!$B31)*1000</f>
        <v>0</v>
      </c>
      <c r="N31" s="1">
        <f>SUMIFS('IS G'!N$8:N$366,'IS G'!$A$8:$A$366,'SCH C-2.2 B'!$B31)*1000</f>
        <v>0</v>
      </c>
      <c r="O31" s="1">
        <f>SUMIFS('IS G'!O$8:O$366,'IS G'!$A$8:$A$366,'SCH C-2.2 B'!$B31)*1000</f>
        <v>0</v>
      </c>
      <c r="P31" s="151">
        <f t="shared" si="0"/>
        <v>-120216.27999999991</v>
      </c>
    </row>
    <row r="32" spans="1:16" x14ac:dyDescent="0.2">
      <c r="A32" s="147">
        <f t="shared" si="1"/>
        <v>22</v>
      </c>
      <c r="B32" s="147">
        <v>813</v>
      </c>
      <c r="C32" s="137" t="s">
        <v>861</v>
      </c>
      <c r="D32" s="1">
        <f>SUMIFS('IS G'!D$8:D$366,'IS G'!$A$8:$A$366,'SCH C-2.2 B'!$B32)*1000</f>
        <v>0</v>
      </c>
      <c r="E32" s="1">
        <f>SUMIFS('IS G'!E$8:E$366,'IS G'!$A$8:$A$366,'SCH C-2.2 B'!$B32)*1000</f>
        <v>0</v>
      </c>
      <c r="F32" s="1">
        <f>SUMIFS('IS G'!F$8:F$366,'IS G'!$A$8:$A$366,'SCH C-2.2 B'!$B32)*1000</f>
        <v>0</v>
      </c>
      <c r="G32" s="1">
        <f>SUMIFS('IS G'!G$8:G$366,'IS G'!$A$8:$A$366,'SCH C-2.2 B'!$B32)*1000</f>
        <v>0</v>
      </c>
      <c r="H32" s="1">
        <f>SUMIFS('IS G'!H$8:H$366,'IS G'!$A$8:$A$366,'SCH C-2.2 B'!$B32)*1000</f>
        <v>0</v>
      </c>
      <c r="I32" s="1">
        <f>SUMIFS('IS G'!I$8:I$366,'IS G'!$A$8:$A$366,'SCH C-2.2 B'!$B32)*1000</f>
        <v>0</v>
      </c>
      <c r="J32" s="1">
        <f>SUMIFS('IS G'!J$8:J$366,'IS G'!$A$8:$A$366,'SCH C-2.2 B'!$B32)*1000</f>
        <v>0</v>
      </c>
      <c r="K32" s="1">
        <f>SUMIFS('IS G'!K$8:K$366,'IS G'!$A$8:$A$366,'SCH C-2.2 B'!$B32)*1000</f>
        <v>0</v>
      </c>
      <c r="L32" s="1">
        <f>SUMIFS('IS G'!L$8:L$366,'IS G'!$A$8:$A$366,'SCH C-2.2 B'!$B32)*1000</f>
        <v>0</v>
      </c>
      <c r="M32" s="1">
        <f>SUMIFS('IS G'!M$8:M$366,'IS G'!$A$8:$A$366,'SCH C-2.2 B'!$B32)*1000</f>
        <v>0</v>
      </c>
      <c r="N32" s="1">
        <f>SUMIFS('IS G'!N$8:N$366,'IS G'!$A$8:$A$366,'SCH C-2.2 B'!$B32)*1000</f>
        <v>0</v>
      </c>
      <c r="O32" s="1">
        <f>SUMIFS('IS G'!O$8:O$366,'IS G'!$A$8:$A$366,'SCH C-2.2 B'!$B32)*1000</f>
        <v>0</v>
      </c>
      <c r="P32" s="151">
        <f t="shared" ref="P32:P56" si="3">SUM(D32:O32)</f>
        <v>0</v>
      </c>
    </row>
    <row r="33" spans="1:16" x14ac:dyDescent="0.2">
      <c r="A33" s="147">
        <f t="shared" si="1"/>
        <v>23</v>
      </c>
      <c r="B33" s="147" t="s">
        <v>863</v>
      </c>
      <c r="C33" s="137" t="s">
        <v>889</v>
      </c>
      <c r="D33" s="1">
        <f>SUMIFS('IS G'!D$8:D$366,'IS G'!$A$8:$A$366,'SCH C-2.2 B'!$B33)*1000</f>
        <v>101383.77</v>
      </c>
      <c r="E33" s="1">
        <f>SUMIFS('IS G'!E$8:E$366,'IS G'!$A$8:$A$366,'SCH C-2.2 B'!$B33)*1000</f>
        <v>75906.66</v>
      </c>
      <c r="F33" s="1">
        <f>SUMIFS('IS G'!F$8:F$366,'IS G'!$A$8:$A$366,'SCH C-2.2 B'!$B33)*1000</f>
        <v>66985.87999999999</v>
      </c>
      <c r="G33" s="1">
        <f>SUMIFS('IS G'!G$8:G$366,'IS G'!$A$8:$A$366,'SCH C-2.2 B'!$B33)*1000</f>
        <v>83916.150000000009</v>
      </c>
      <c r="H33" s="1">
        <f>SUMIFS('IS G'!H$8:H$366,'IS G'!$A$8:$A$366,'SCH C-2.2 B'!$B33)*1000</f>
        <v>74606.11</v>
      </c>
      <c r="I33" s="1">
        <f>SUMIFS('IS G'!I$8:I$366,'IS G'!$A$8:$A$366,'SCH C-2.2 B'!$B33)*1000</f>
        <v>77127.67</v>
      </c>
      <c r="J33" s="1">
        <f>SUMIFS('IS G'!J$8:J$366,'IS G'!$A$8:$A$366,'SCH C-2.2 B'!$B33)*1000</f>
        <v>64763.999999999993</v>
      </c>
      <c r="K33" s="1">
        <f>SUMIFS('IS G'!K$8:K$366,'IS G'!$A$8:$A$366,'SCH C-2.2 B'!$B33)*1000</f>
        <v>75850</v>
      </c>
      <c r="L33" s="1">
        <f>SUMIFS('IS G'!L$8:L$366,'IS G'!$A$8:$A$366,'SCH C-2.2 B'!$B33)*1000</f>
        <v>83086</v>
      </c>
      <c r="M33" s="1">
        <f>SUMIFS('IS G'!M$8:M$366,'IS G'!$A$8:$A$366,'SCH C-2.2 B'!$B33)*1000</f>
        <v>81781</v>
      </c>
      <c r="N33" s="1">
        <f>SUMIFS('IS G'!N$8:N$366,'IS G'!$A$8:$A$366,'SCH C-2.2 B'!$B33)*1000</f>
        <v>84240</v>
      </c>
      <c r="O33" s="1">
        <f>SUMIFS('IS G'!O$8:O$366,'IS G'!$A$8:$A$366,'SCH C-2.2 B'!$B33)*1000</f>
        <v>78176</v>
      </c>
      <c r="P33" s="151">
        <f t="shared" si="3"/>
        <v>947823.24</v>
      </c>
    </row>
    <row r="34" spans="1:16" x14ac:dyDescent="0.2">
      <c r="A34" s="147">
        <f>A33+1</f>
        <v>24</v>
      </c>
      <c r="B34" s="147" t="s">
        <v>864</v>
      </c>
      <c r="C34" s="163" t="s">
        <v>820</v>
      </c>
      <c r="D34" s="1">
        <f>SUMIFS('IS G'!D$8:D$366,'IS G'!$A$8:$A$366,'SCH C-2.2 B'!$B34)*1000</f>
        <v>8239.57</v>
      </c>
      <c r="E34" s="1">
        <f>SUMIFS('IS G'!E$8:E$366,'IS G'!$A$8:$A$366,'SCH C-2.2 B'!$B34)*1000</f>
        <v>6773.49</v>
      </c>
      <c r="F34" s="1">
        <f>SUMIFS('IS G'!F$8:F$366,'IS G'!$A$8:$A$366,'SCH C-2.2 B'!$B34)*1000</f>
        <v>6477.76</v>
      </c>
      <c r="G34" s="1">
        <f>SUMIFS('IS G'!G$8:G$366,'IS G'!$A$8:$A$366,'SCH C-2.2 B'!$B34)*1000</f>
        <v>6578.45</v>
      </c>
      <c r="H34" s="1">
        <f>SUMIFS('IS G'!H$8:H$366,'IS G'!$A$8:$A$366,'SCH C-2.2 B'!$B34)*1000</f>
        <v>6746.5700000000006</v>
      </c>
      <c r="I34" s="1">
        <f>SUMIFS('IS G'!I$8:I$366,'IS G'!$A$8:$A$366,'SCH C-2.2 B'!$B34)*1000</f>
        <v>4754.88</v>
      </c>
      <c r="J34" s="1">
        <f>SUMIFS('IS G'!J$8:J$366,'IS G'!$A$8:$A$366,'SCH C-2.2 B'!$B34)*1000</f>
        <v>5646</v>
      </c>
      <c r="K34" s="1">
        <f>SUMIFS('IS G'!K$8:K$366,'IS G'!$A$8:$A$366,'SCH C-2.2 B'!$B34)*1000</f>
        <v>5804</v>
      </c>
      <c r="L34" s="1">
        <f>SUMIFS('IS G'!L$8:L$366,'IS G'!$A$8:$A$366,'SCH C-2.2 B'!$B34)*1000</f>
        <v>6655</v>
      </c>
      <c r="M34" s="1">
        <f>SUMIFS('IS G'!M$8:M$366,'IS G'!$A$8:$A$366,'SCH C-2.2 B'!$B34)*1000</f>
        <v>5804</v>
      </c>
      <c r="N34" s="1">
        <f>SUMIFS('IS G'!N$8:N$366,'IS G'!$A$8:$A$366,'SCH C-2.2 B'!$B34)*1000</f>
        <v>6920</v>
      </c>
      <c r="O34" s="1">
        <f>SUMIFS('IS G'!O$8:O$366,'IS G'!$A$8:$A$366,'SCH C-2.2 B'!$B34)*1000</f>
        <v>5805</v>
      </c>
      <c r="P34" s="151">
        <f t="shared" si="3"/>
        <v>76204.72</v>
      </c>
    </row>
    <row r="35" spans="1:16" x14ac:dyDescent="0.2">
      <c r="A35" s="147">
        <f t="shared" ref="A35:A57" si="4">A34+1</f>
        <v>25</v>
      </c>
      <c r="B35" s="147" t="s">
        <v>865</v>
      </c>
      <c r="C35" s="163" t="s">
        <v>821</v>
      </c>
      <c r="D35" s="1">
        <f>SUMIFS('IS G'!D$8:D$366,'IS G'!$A$8:$A$366,'SCH C-2.2 B'!$B35)*1000</f>
        <v>27586.1</v>
      </c>
      <c r="E35" s="1">
        <f>SUMIFS('IS G'!E$8:E$366,'IS G'!$A$8:$A$366,'SCH C-2.2 B'!$B35)*1000</f>
        <v>17452.71</v>
      </c>
      <c r="F35" s="1">
        <f>SUMIFS('IS G'!F$8:F$366,'IS G'!$A$8:$A$366,'SCH C-2.2 B'!$B35)*1000</f>
        <v>25056.58</v>
      </c>
      <c r="G35" s="1">
        <f>SUMIFS('IS G'!G$8:G$366,'IS G'!$A$8:$A$366,'SCH C-2.2 B'!$B35)*1000</f>
        <v>20734.7599999999</v>
      </c>
      <c r="H35" s="1">
        <f>SUMIFS('IS G'!H$8:H$366,'IS G'!$A$8:$A$366,'SCH C-2.2 B'!$B35)*1000</f>
        <v>19031.169999999998</v>
      </c>
      <c r="I35" s="1">
        <f>SUMIFS('IS G'!I$8:I$366,'IS G'!$A$8:$A$366,'SCH C-2.2 B'!$B35)*1000</f>
        <v>48778.73</v>
      </c>
      <c r="J35" s="1">
        <f>SUMIFS('IS G'!J$8:J$366,'IS G'!$A$8:$A$366,'SCH C-2.2 B'!$B35)*1000</f>
        <v>30809</v>
      </c>
      <c r="K35" s="1">
        <f>SUMIFS('IS G'!K$8:K$366,'IS G'!$A$8:$A$366,'SCH C-2.2 B'!$B35)*1000</f>
        <v>54036</v>
      </c>
      <c r="L35" s="1">
        <f>SUMIFS('IS G'!L$8:L$366,'IS G'!$A$8:$A$366,'SCH C-2.2 B'!$B35)*1000</f>
        <v>50736</v>
      </c>
      <c r="M35" s="1">
        <f>SUMIFS('IS G'!M$8:M$366,'IS G'!$A$8:$A$366,'SCH C-2.2 B'!$B35)*1000</f>
        <v>49597</v>
      </c>
      <c r="N35" s="1">
        <f>SUMIFS('IS G'!N$8:N$366,'IS G'!$A$8:$A$366,'SCH C-2.2 B'!$B35)*1000</f>
        <v>44868</v>
      </c>
      <c r="O35" s="1">
        <f>SUMIFS('IS G'!O$8:O$366,'IS G'!$A$8:$A$366,'SCH C-2.2 B'!$B35)*1000</f>
        <v>35727</v>
      </c>
      <c r="P35" s="151">
        <f t="shared" si="3"/>
        <v>424413.04999999993</v>
      </c>
    </row>
    <row r="36" spans="1:16" x14ac:dyDescent="0.2">
      <c r="A36" s="147">
        <f t="shared" si="4"/>
        <v>26</v>
      </c>
      <c r="B36" s="147" t="s">
        <v>866</v>
      </c>
      <c r="C36" s="163" t="s">
        <v>885</v>
      </c>
      <c r="D36" s="1">
        <f>SUMIFS('IS G'!D$8:D$366,'IS G'!$A$8:$A$366,'SCH C-2.2 B'!$B36)*1000</f>
        <v>231118.37</v>
      </c>
      <c r="E36" s="1">
        <f>SUMIFS('IS G'!E$8:E$366,'IS G'!$A$8:$A$366,'SCH C-2.2 B'!$B36)*1000</f>
        <v>196545.78</v>
      </c>
      <c r="F36" s="1">
        <f>SUMIFS('IS G'!F$8:F$366,'IS G'!$A$8:$A$366,'SCH C-2.2 B'!$B36)*1000</f>
        <v>200432.5</v>
      </c>
      <c r="G36" s="1">
        <f>SUMIFS('IS G'!G$8:G$366,'IS G'!$A$8:$A$366,'SCH C-2.2 B'!$B36)*1000</f>
        <v>142145.37999999998</v>
      </c>
      <c r="H36" s="1">
        <f>SUMIFS('IS G'!H$8:H$366,'IS G'!$A$8:$A$366,'SCH C-2.2 B'!$B36)*1000</f>
        <v>244414.23</v>
      </c>
      <c r="I36" s="1">
        <f>SUMIFS('IS G'!I$8:I$366,'IS G'!$A$8:$A$366,'SCH C-2.2 B'!$B36)*1000</f>
        <v>172869.53</v>
      </c>
      <c r="J36" s="1">
        <f>SUMIFS('IS G'!J$8:J$366,'IS G'!$A$8:$A$366,'SCH C-2.2 B'!$B36)*1000</f>
        <v>174270</v>
      </c>
      <c r="K36" s="1">
        <f>SUMIFS('IS G'!K$8:K$366,'IS G'!$A$8:$A$366,'SCH C-2.2 B'!$B36)*1000</f>
        <v>169633</v>
      </c>
      <c r="L36" s="1">
        <f>SUMIFS('IS G'!L$8:L$366,'IS G'!$A$8:$A$366,'SCH C-2.2 B'!$B36)*1000</f>
        <v>176758</v>
      </c>
      <c r="M36" s="1">
        <f>SUMIFS('IS G'!M$8:M$366,'IS G'!$A$8:$A$366,'SCH C-2.2 B'!$B36)*1000</f>
        <v>180654</v>
      </c>
      <c r="N36" s="1">
        <f>SUMIFS('IS G'!N$8:N$366,'IS G'!$A$8:$A$366,'SCH C-2.2 B'!$B36)*1000</f>
        <v>166807</v>
      </c>
      <c r="O36" s="1">
        <f>SUMIFS('IS G'!O$8:O$366,'IS G'!$A$8:$A$366,'SCH C-2.2 B'!$B36)*1000</f>
        <v>248136</v>
      </c>
      <c r="P36" s="151">
        <f t="shared" si="3"/>
        <v>2303783.79</v>
      </c>
    </row>
    <row r="37" spans="1:16" x14ac:dyDescent="0.2">
      <c r="A37" s="147">
        <f t="shared" si="4"/>
        <v>27</v>
      </c>
      <c r="B37" s="147" t="s">
        <v>867</v>
      </c>
      <c r="C37" s="163" t="s">
        <v>886</v>
      </c>
      <c r="D37" s="1">
        <f>SUMIFS('IS G'!D$8:D$366,'IS G'!$A$8:$A$366,'SCH C-2.2 B'!$B37)*1000</f>
        <v>151950.609999999</v>
      </c>
      <c r="E37" s="1">
        <f>SUMIFS('IS G'!E$8:E$366,'IS G'!$A$8:$A$366,'SCH C-2.2 B'!$B37)*1000</f>
        <v>117188.94</v>
      </c>
      <c r="F37" s="1">
        <f>SUMIFS('IS G'!F$8:F$366,'IS G'!$A$8:$A$366,'SCH C-2.2 B'!$B37)*1000</f>
        <v>111037.56</v>
      </c>
      <c r="G37" s="1">
        <f>SUMIFS('IS G'!G$8:G$366,'IS G'!$A$8:$A$366,'SCH C-2.2 B'!$B37)*1000</f>
        <v>42582.22</v>
      </c>
      <c r="H37" s="1">
        <f>SUMIFS('IS G'!H$8:H$366,'IS G'!$A$8:$A$366,'SCH C-2.2 B'!$B37)*1000</f>
        <v>6630.83</v>
      </c>
      <c r="I37" s="1">
        <f>SUMIFS('IS G'!I$8:I$366,'IS G'!$A$8:$A$366,'SCH C-2.2 B'!$B37)*1000</f>
        <v>2899.9699999999898</v>
      </c>
      <c r="J37" s="1">
        <f>SUMIFS('IS G'!J$8:J$366,'IS G'!$A$8:$A$366,'SCH C-2.2 B'!$B37)*1000</f>
        <v>5000</v>
      </c>
      <c r="K37" s="1">
        <f>SUMIFS('IS G'!K$8:K$366,'IS G'!$A$8:$A$366,'SCH C-2.2 B'!$B37)*1000</f>
        <v>6000</v>
      </c>
      <c r="L37" s="1">
        <f>SUMIFS('IS G'!L$8:L$366,'IS G'!$A$8:$A$366,'SCH C-2.2 B'!$B37)*1000</f>
        <v>6000</v>
      </c>
      <c r="M37" s="1">
        <f>SUMIFS('IS G'!M$8:M$366,'IS G'!$A$8:$A$366,'SCH C-2.2 B'!$B37)*1000</f>
        <v>10000</v>
      </c>
      <c r="N37" s="1">
        <f>SUMIFS('IS G'!N$8:N$366,'IS G'!$A$8:$A$366,'SCH C-2.2 B'!$B37)*1000</f>
        <v>21000</v>
      </c>
      <c r="O37" s="1">
        <f>SUMIFS('IS G'!O$8:O$366,'IS G'!$A$8:$A$366,'SCH C-2.2 B'!$B37)*1000</f>
        <v>130000</v>
      </c>
      <c r="P37" s="151">
        <f t="shared" si="3"/>
        <v>610290.12999999896</v>
      </c>
    </row>
    <row r="38" spans="1:16" x14ac:dyDescent="0.2">
      <c r="A38" s="147">
        <f t="shared" si="4"/>
        <v>28</v>
      </c>
      <c r="B38" s="147" t="s">
        <v>868</v>
      </c>
      <c r="C38" s="163" t="s">
        <v>887</v>
      </c>
      <c r="D38" s="1">
        <f>SUMIFS('IS G'!D$8:D$366,'IS G'!$A$8:$A$366,'SCH C-2.2 B'!$B38)*1000</f>
        <v>299157.11</v>
      </c>
      <c r="E38" s="1">
        <f>SUMIFS('IS G'!E$8:E$366,'IS G'!$A$8:$A$366,'SCH C-2.2 B'!$B38)*1000</f>
        <v>245310.57</v>
      </c>
      <c r="F38" s="1">
        <f>SUMIFS('IS G'!F$8:F$366,'IS G'!$A$8:$A$366,'SCH C-2.2 B'!$B38)*1000</f>
        <v>311807.75</v>
      </c>
      <c r="G38" s="1">
        <f>SUMIFS('IS G'!G$8:G$366,'IS G'!$A$8:$A$366,'SCH C-2.2 B'!$B38)*1000</f>
        <v>181822.72</v>
      </c>
      <c r="H38" s="1">
        <f>SUMIFS('IS G'!H$8:H$366,'IS G'!$A$8:$A$366,'SCH C-2.2 B'!$B38)*1000</f>
        <v>41222.369999999995</v>
      </c>
      <c r="I38" s="1">
        <f>SUMIFS('IS G'!I$8:I$366,'IS G'!$A$8:$A$366,'SCH C-2.2 B'!$B38)*1000</f>
        <v>12998.31</v>
      </c>
      <c r="J38" s="1">
        <f>SUMIFS('IS G'!J$8:J$366,'IS G'!$A$8:$A$366,'SCH C-2.2 B'!$B38)*1000</f>
        <v>19256</v>
      </c>
      <c r="K38" s="1">
        <f>SUMIFS('IS G'!K$8:K$366,'IS G'!$A$8:$A$366,'SCH C-2.2 B'!$B38)*1000</f>
        <v>14303</v>
      </c>
      <c r="L38" s="1">
        <f>SUMIFS('IS G'!L$8:L$366,'IS G'!$A$8:$A$366,'SCH C-2.2 B'!$B38)*1000</f>
        <v>10794</v>
      </c>
      <c r="M38" s="1">
        <f>SUMIFS('IS G'!M$8:M$366,'IS G'!$A$8:$A$366,'SCH C-2.2 B'!$B38)*1000</f>
        <v>17563</v>
      </c>
      <c r="N38" s="1">
        <f>SUMIFS('IS G'!N$8:N$366,'IS G'!$A$8:$A$366,'SCH C-2.2 B'!$B38)*1000</f>
        <v>60432</v>
      </c>
      <c r="O38" s="1">
        <f>SUMIFS('IS G'!O$8:O$366,'IS G'!$A$8:$A$366,'SCH C-2.2 B'!$B38)*1000</f>
        <v>237568</v>
      </c>
      <c r="P38" s="151">
        <f t="shared" si="3"/>
        <v>1452234.83</v>
      </c>
    </row>
    <row r="39" spans="1:16" x14ac:dyDescent="0.2">
      <c r="A39" s="147">
        <f t="shared" si="4"/>
        <v>29</v>
      </c>
      <c r="B39" s="147" t="s">
        <v>869</v>
      </c>
      <c r="C39" s="163" t="s">
        <v>822</v>
      </c>
      <c r="D39" s="1">
        <f>SUMIFS('IS G'!D$8:D$366,'IS G'!$A$8:$A$366,'SCH C-2.2 B'!$B39)*1000</f>
        <v>153730.68</v>
      </c>
      <c r="E39" s="1">
        <f>SUMIFS('IS G'!E$8:E$366,'IS G'!$A$8:$A$366,'SCH C-2.2 B'!$B39)*1000</f>
        <v>132492.54999999999</v>
      </c>
      <c r="F39" s="1">
        <f>SUMIFS('IS G'!F$8:F$366,'IS G'!$A$8:$A$366,'SCH C-2.2 B'!$B39)*1000</f>
        <v>111148.62</v>
      </c>
      <c r="G39" s="1">
        <f>SUMIFS('IS G'!G$8:G$366,'IS G'!$A$8:$A$366,'SCH C-2.2 B'!$B39)*1000</f>
        <v>96693.77</v>
      </c>
      <c r="H39" s="1">
        <f>SUMIFS('IS G'!H$8:H$366,'IS G'!$A$8:$A$366,'SCH C-2.2 B'!$B39)*1000</f>
        <v>98030.82</v>
      </c>
      <c r="I39" s="1">
        <f>SUMIFS('IS G'!I$8:I$366,'IS G'!$A$8:$A$366,'SCH C-2.2 B'!$B39)*1000</f>
        <v>103623.56</v>
      </c>
      <c r="J39" s="1">
        <f>SUMIFS('IS G'!J$8:J$366,'IS G'!$A$8:$A$366,'SCH C-2.2 B'!$B39)*1000</f>
        <v>143000</v>
      </c>
      <c r="K39" s="1">
        <f>SUMIFS('IS G'!K$8:K$366,'IS G'!$A$8:$A$366,'SCH C-2.2 B'!$B39)*1000</f>
        <v>163000</v>
      </c>
      <c r="L39" s="1">
        <f>SUMIFS('IS G'!L$8:L$366,'IS G'!$A$8:$A$366,'SCH C-2.2 B'!$B39)*1000</f>
        <v>179000</v>
      </c>
      <c r="M39" s="1">
        <f>SUMIFS('IS G'!M$8:M$366,'IS G'!$A$8:$A$366,'SCH C-2.2 B'!$B39)*1000</f>
        <v>196000</v>
      </c>
      <c r="N39" s="1">
        <f>SUMIFS('IS G'!N$8:N$366,'IS G'!$A$8:$A$366,'SCH C-2.2 B'!$B39)*1000</f>
        <v>199000</v>
      </c>
      <c r="O39" s="1">
        <f>SUMIFS('IS G'!O$8:O$366,'IS G'!$A$8:$A$366,'SCH C-2.2 B'!$B39)*1000</f>
        <v>187000</v>
      </c>
      <c r="P39" s="151">
        <f t="shared" si="3"/>
        <v>1762720</v>
      </c>
    </row>
    <row r="40" spans="1:16" x14ac:dyDescent="0.2">
      <c r="A40" s="147">
        <f t="shared" si="4"/>
        <v>30</v>
      </c>
      <c r="B40" s="147" t="s">
        <v>870</v>
      </c>
      <c r="C40" s="163" t="s">
        <v>17</v>
      </c>
      <c r="D40" s="1">
        <f>SUMIFS('IS G'!D$8:D$366,'IS G'!$A$8:$A$366,'SCH C-2.2 B'!$B40)*1000</f>
        <v>2719.08</v>
      </c>
      <c r="E40" s="1">
        <f>SUMIFS('IS G'!E$8:E$366,'IS G'!$A$8:$A$366,'SCH C-2.2 B'!$B40)*1000</f>
        <v>2719.08</v>
      </c>
      <c r="F40" s="1">
        <f>SUMIFS('IS G'!F$8:F$366,'IS G'!$A$8:$A$366,'SCH C-2.2 B'!$B40)*1000</f>
        <v>2719.08</v>
      </c>
      <c r="G40" s="1">
        <f>SUMIFS('IS G'!G$8:G$366,'IS G'!$A$8:$A$366,'SCH C-2.2 B'!$B40)*1000</f>
        <v>2719.08</v>
      </c>
      <c r="H40" s="1">
        <f>SUMIFS('IS G'!H$8:H$366,'IS G'!$A$8:$A$366,'SCH C-2.2 B'!$B40)*1000</f>
        <v>2719.08</v>
      </c>
      <c r="I40" s="1">
        <f>SUMIFS('IS G'!I$8:I$366,'IS G'!$A$8:$A$366,'SCH C-2.2 B'!$B40)*1000</f>
        <v>2719.08</v>
      </c>
      <c r="J40" s="1">
        <f>SUMIFS('IS G'!J$8:J$366,'IS G'!$A$8:$A$366,'SCH C-2.2 B'!$B40)*1000</f>
        <v>0</v>
      </c>
      <c r="K40" s="1">
        <f>SUMIFS('IS G'!K$8:K$366,'IS G'!$A$8:$A$366,'SCH C-2.2 B'!$B40)*1000</f>
        <v>0</v>
      </c>
      <c r="L40" s="1">
        <f>SUMIFS('IS G'!L$8:L$366,'IS G'!$A$8:$A$366,'SCH C-2.2 B'!$B40)*1000</f>
        <v>0</v>
      </c>
      <c r="M40" s="1">
        <f>SUMIFS('IS G'!M$8:M$366,'IS G'!$A$8:$A$366,'SCH C-2.2 B'!$B40)*1000</f>
        <v>0</v>
      </c>
      <c r="N40" s="1">
        <f>SUMIFS('IS G'!N$8:N$366,'IS G'!$A$8:$A$366,'SCH C-2.2 B'!$B40)*1000</f>
        <v>0</v>
      </c>
      <c r="O40" s="1">
        <f>SUMIFS('IS G'!O$8:O$366,'IS G'!$A$8:$A$366,'SCH C-2.2 B'!$B40)*1000</f>
        <v>0</v>
      </c>
      <c r="P40" s="151">
        <f t="shared" si="3"/>
        <v>16314.48</v>
      </c>
    </row>
    <row r="41" spans="1:16" x14ac:dyDescent="0.2">
      <c r="A41" s="147">
        <f t="shared" si="4"/>
        <v>31</v>
      </c>
      <c r="B41" s="147" t="s">
        <v>871</v>
      </c>
      <c r="C41" s="163" t="s">
        <v>888</v>
      </c>
      <c r="D41" s="1">
        <f>SUMIFS('IS G'!D$8:D$366,'IS G'!$A$8:$A$366,'SCH C-2.2 B'!$B41)*1000</f>
        <v>8291.6200000000008</v>
      </c>
      <c r="E41" s="1">
        <f>SUMIFS('IS G'!E$8:E$366,'IS G'!$A$8:$A$366,'SCH C-2.2 B'!$B41)*1000</f>
        <v>3045.69</v>
      </c>
      <c r="F41" s="1">
        <f>SUMIFS('IS G'!F$8:F$366,'IS G'!$A$8:$A$366,'SCH C-2.2 B'!$B41)*1000</f>
        <v>17533.12</v>
      </c>
      <c r="G41" s="1">
        <f>SUMIFS('IS G'!G$8:G$366,'IS G'!$A$8:$A$366,'SCH C-2.2 B'!$B41)*1000</f>
        <v>42359.87</v>
      </c>
      <c r="H41" s="1">
        <f>SUMIFS('IS G'!H$8:H$366,'IS G'!$A$8:$A$366,'SCH C-2.2 B'!$B41)*1000</f>
        <v>5201</v>
      </c>
      <c r="I41" s="1">
        <f>SUMIFS('IS G'!I$8:I$366,'IS G'!$A$8:$A$366,'SCH C-2.2 B'!$B41)*1000</f>
        <v>4264</v>
      </c>
      <c r="J41" s="1">
        <f>SUMIFS('IS G'!J$8:J$366,'IS G'!$A$8:$A$366,'SCH C-2.2 B'!$B41)*1000</f>
        <v>28000</v>
      </c>
      <c r="K41" s="1">
        <f>SUMIFS('IS G'!K$8:K$366,'IS G'!$A$8:$A$366,'SCH C-2.2 B'!$B41)*1000</f>
        <v>11350</v>
      </c>
      <c r="L41" s="1">
        <f>SUMIFS('IS G'!L$8:L$366,'IS G'!$A$8:$A$366,'SCH C-2.2 B'!$B41)*1000</f>
        <v>2616</v>
      </c>
      <c r="M41" s="1">
        <f>SUMIFS('IS G'!M$8:M$366,'IS G'!$A$8:$A$366,'SCH C-2.2 B'!$B41)*1000</f>
        <v>12000</v>
      </c>
      <c r="N41" s="1">
        <f>SUMIFS('IS G'!N$8:N$366,'IS G'!$A$8:$A$366,'SCH C-2.2 B'!$B41)*1000</f>
        <v>6000</v>
      </c>
      <c r="O41" s="1">
        <f>SUMIFS('IS G'!O$8:O$366,'IS G'!$A$8:$A$366,'SCH C-2.2 B'!$B41)*1000</f>
        <v>21000</v>
      </c>
      <c r="P41" s="151">
        <f t="shared" si="3"/>
        <v>161661.29999999999</v>
      </c>
    </row>
    <row r="42" spans="1:16" x14ac:dyDescent="0.2">
      <c r="A42" s="147">
        <f t="shared" si="4"/>
        <v>32</v>
      </c>
      <c r="B42" s="147" t="s">
        <v>872</v>
      </c>
      <c r="C42" s="163" t="s">
        <v>823</v>
      </c>
      <c r="D42" s="1">
        <f>SUMIFS('IS G'!D$8:D$366,'IS G'!$A$8:$A$366,'SCH C-2.2 B'!$B42)*1000</f>
        <v>0</v>
      </c>
      <c r="E42" s="1">
        <f>SUMIFS('IS G'!E$8:E$366,'IS G'!$A$8:$A$366,'SCH C-2.2 B'!$B42)*1000</f>
        <v>0</v>
      </c>
      <c r="F42" s="1">
        <f>SUMIFS('IS G'!F$8:F$366,'IS G'!$A$8:$A$366,'SCH C-2.2 B'!$B42)*1000</f>
        <v>0</v>
      </c>
      <c r="G42" s="1">
        <f>SUMIFS('IS G'!G$8:G$366,'IS G'!$A$8:$A$366,'SCH C-2.2 B'!$B42)*1000</f>
        <v>0</v>
      </c>
      <c r="H42" s="1">
        <f>SUMIFS('IS G'!H$8:H$366,'IS G'!$A$8:$A$366,'SCH C-2.2 B'!$B42)*1000</f>
        <v>0</v>
      </c>
      <c r="I42" s="1">
        <f>SUMIFS('IS G'!I$8:I$366,'IS G'!$A$8:$A$366,'SCH C-2.2 B'!$B42)*1000</f>
        <v>0</v>
      </c>
      <c r="J42" s="1">
        <f>SUMIFS('IS G'!J$8:J$366,'IS G'!$A$8:$A$366,'SCH C-2.2 B'!$B42)*1000</f>
        <v>0</v>
      </c>
      <c r="K42" s="1">
        <f>SUMIFS('IS G'!K$8:K$366,'IS G'!$A$8:$A$366,'SCH C-2.2 B'!$B42)*1000</f>
        <v>0</v>
      </c>
      <c r="L42" s="1">
        <f>SUMIFS('IS G'!L$8:L$366,'IS G'!$A$8:$A$366,'SCH C-2.2 B'!$B42)*1000</f>
        <v>0</v>
      </c>
      <c r="M42" s="1">
        <f>SUMIFS('IS G'!M$8:M$366,'IS G'!$A$8:$A$366,'SCH C-2.2 B'!$B42)*1000</f>
        <v>0</v>
      </c>
      <c r="N42" s="1">
        <f>SUMIFS('IS G'!N$8:N$366,'IS G'!$A$8:$A$366,'SCH C-2.2 B'!$B42)*1000</f>
        <v>0</v>
      </c>
      <c r="O42" s="1">
        <f>SUMIFS('IS G'!O$8:O$366,'IS G'!$A$8:$A$366,'SCH C-2.2 B'!$B42)*1000</f>
        <v>0</v>
      </c>
      <c r="P42" s="151">
        <f t="shared" si="3"/>
        <v>0</v>
      </c>
    </row>
    <row r="43" spans="1:16" x14ac:dyDescent="0.2">
      <c r="A43" s="147">
        <f t="shared" si="4"/>
        <v>33</v>
      </c>
      <c r="B43" s="147" t="s">
        <v>873</v>
      </c>
      <c r="C43" s="137" t="s">
        <v>15</v>
      </c>
      <c r="D43" s="1">
        <f>SUMIFS('IS G'!D$8:D$366,'IS G'!$A$8:$A$366,'SCH C-2.2 B'!$B43)*1000</f>
        <v>61637.699999999903</v>
      </c>
      <c r="E43" s="1">
        <f>SUMIFS('IS G'!E$8:E$366,'IS G'!$A$8:$A$366,'SCH C-2.2 B'!$B43)*1000</f>
        <v>60227.21</v>
      </c>
      <c r="F43" s="1">
        <f>SUMIFS('IS G'!F$8:F$366,'IS G'!$A$8:$A$366,'SCH C-2.2 B'!$B43)*1000</f>
        <v>52931.939999999995</v>
      </c>
      <c r="G43" s="1">
        <f>SUMIFS('IS G'!G$8:G$366,'IS G'!$A$8:$A$366,'SCH C-2.2 B'!$B43)*1000</f>
        <v>51104.6</v>
      </c>
      <c r="H43" s="1">
        <f>SUMIFS('IS G'!H$8:H$366,'IS G'!$A$8:$A$366,'SCH C-2.2 B'!$B43)*1000</f>
        <v>52116.27</v>
      </c>
      <c r="I43" s="1">
        <f>SUMIFS('IS G'!I$8:I$366,'IS G'!$A$8:$A$366,'SCH C-2.2 B'!$B43)*1000</f>
        <v>44444.91</v>
      </c>
      <c r="J43" s="1">
        <f>SUMIFS('IS G'!J$8:J$366,'IS G'!$A$8:$A$366,'SCH C-2.2 B'!$B43)*1000</f>
        <v>49409</v>
      </c>
      <c r="K43" s="1">
        <f>SUMIFS('IS G'!K$8:K$366,'IS G'!$A$8:$A$366,'SCH C-2.2 B'!$B43)*1000</f>
        <v>47963</v>
      </c>
      <c r="L43" s="1">
        <f>SUMIFS('IS G'!L$8:L$366,'IS G'!$A$8:$A$366,'SCH C-2.2 B'!$B43)*1000</f>
        <v>46519</v>
      </c>
      <c r="M43" s="1">
        <f>SUMIFS('IS G'!M$8:M$366,'IS G'!$A$8:$A$366,'SCH C-2.2 B'!$B43)*1000</f>
        <v>47963</v>
      </c>
      <c r="N43" s="1">
        <f>SUMIFS('IS G'!N$8:N$366,'IS G'!$A$8:$A$366,'SCH C-2.2 B'!$B43)*1000</f>
        <v>52298</v>
      </c>
      <c r="O43" s="1">
        <f>SUMIFS('IS G'!O$8:O$366,'IS G'!$A$8:$A$366,'SCH C-2.2 B'!$B43)*1000</f>
        <v>52309</v>
      </c>
      <c r="P43" s="151">
        <f t="shared" si="3"/>
        <v>618923.62999999989</v>
      </c>
    </row>
    <row r="44" spans="1:16" x14ac:dyDescent="0.2">
      <c r="A44" s="147">
        <f t="shared" si="4"/>
        <v>34</v>
      </c>
      <c r="B44" s="147" t="s">
        <v>874</v>
      </c>
      <c r="C44" s="163" t="s">
        <v>892</v>
      </c>
      <c r="D44" s="1">
        <f>SUMIFS('IS G'!D$8:D$366,'IS G'!$A$8:$A$366,'SCH C-2.2 B'!$B44)*1000</f>
        <v>-34725.08</v>
      </c>
      <c r="E44" s="1">
        <f>SUMIFS('IS G'!E$8:E$366,'IS G'!$A$8:$A$366,'SCH C-2.2 B'!$B44)*1000</f>
        <v>62680.280000000006</v>
      </c>
      <c r="F44" s="1">
        <f>SUMIFS('IS G'!F$8:F$366,'IS G'!$A$8:$A$366,'SCH C-2.2 B'!$B44)*1000</f>
        <v>38167.599999999999</v>
      </c>
      <c r="G44" s="1">
        <f>SUMIFS('IS G'!G$8:G$366,'IS G'!$A$8:$A$366,'SCH C-2.2 B'!$B44)*1000</f>
        <v>7958.1900000000005</v>
      </c>
      <c r="H44" s="1">
        <f>SUMIFS('IS G'!H$8:H$366,'IS G'!$A$8:$A$366,'SCH C-2.2 B'!$B44)*1000</f>
        <v>22220.739999999998</v>
      </c>
      <c r="I44" s="1">
        <f>SUMIFS('IS G'!I$8:I$366,'IS G'!$A$8:$A$366,'SCH C-2.2 B'!$B44)*1000</f>
        <v>101377.45</v>
      </c>
      <c r="J44" s="1">
        <f>SUMIFS('IS G'!J$8:J$366,'IS G'!$A$8:$A$366,'SCH C-2.2 B'!$B44)*1000</f>
        <v>58457</v>
      </c>
      <c r="K44" s="1">
        <f>SUMIFS('IS G'!K$8:K$366,'IS G'!$A$8:$A$366,'SCH C-2.2 B'!$B44)*1000</f>
        <v>232451</v>
      </c>
      <c r="L44" s="1">
        <f>SUMIFS('IS G'!L$8:L$366,'IS G'!$A$8:$A$366,'SCH C-2.2 B'!$B44)*1000</f>
        <v>10725</v>
      </c>
      <c r="M44" s="1">
        <f>SUMIFS('IS G'!M$8:M$366,'IS G'!$A$8:$A$366,'SCH C-2.2 B'!$B44)*1000</f>
        <v>15898</v>
      </c>
      <c r="N44" s="1">
        <f>SUMIFS('IS G'!N$8:N$366,'IS G'!$A$8:$A$366,'SCH C-2.2 B'!$B44)*1000</f>
        <v>9586</v>
      </c>
      <c r="O44" s="1">
        <f>SUMIFS('IS G'!O$8:O$366,'IS G'!$A$8:$A$366,'SCH C-2.2 B'!$B44)*1000</f>
        <v>6252</v>
      </c>
      <c r="P44" s="151">
        <f t="shared" si="3"/>
        <v>531048.17999999993</v>
      </c>
    </row>
    <row r="45" spans="1:16" x14ac:dyDescent="0.2">
      <c r="A45" s="147">
        <f t="shared" si="4"/>
        <v>35</v>
      </c>
      <c r="B45" s="147" t="s">
        <v>875</v>
      </c>
      <c r="C45" s="163" t="s">
        <v>890</v>
      </c>
      <c r="D45" s="1">
        <f>SUMIFS('IS G'!D$8:D$366,'IS G'!$A$8:$A$366,'SCH C-2.2 B'!$B45)*1000</f>
        <v>35127.850000000006</v>
      </c>
      <c r="E45" s="1">
        <f>SUMIFS('IS G'!E$8:E$366,'IS G'!$A$8:$A$366,'SCH C-2.2 B'!$B45)*1000</f>
        <v>20575.16</v>
      </c>
      <c r="F45" s="1">
        <f>SUMIFS('IS G'!F$8:F$366,'IS G'!$A$8:$A$366,'SCH C-2.2 B'!$B45)*1000</f>
        <v>36356.720000000001</v>
      </c>
      <c r="G45" s="1">
        <f>SUMIFS('IS G'!G$8:G$366,'IS G'!$A$8:$A$366,'SCH C-2.2 B'!$B45)*1000</f>
        <v>45138.44</v>
      </c>
      <c r="H45" s="1">
        <f>SUMIFS('IS G'!H$8:H$366,'IS G'!$A$8:$A$366,'SCH C-2.2 B'!$B45)*1000</f>
        <v>97821.19</v>
      </c>
      <c r="I45" s="1">
        <f>SUMIFS('IS G'!I$8:I$366,'IS G'!$A$8:$A$366,'SCH C-2.2 B'!$B45)*1000</f>
        <v>68613.03</v>
      </c>
      <c r="J45" s="1">
        <f>SUMIFS('IS G'!J$8:J$366,'IS G'!$A$8:$A$366,'SCH C-2.2 B'!$B45)*1000</f>
        <v>13277</v>
      </c>
      <c r="K45" s="1">
        <f>SUMIFS('IS G'!K$8:K$366,'IS G'!$A$8:$A$366,'SCH C-2.2 B'!$B45)*1000</f>
        <v>40193</v>
      </c>
      <c r="L45" s="1">
        <f>SUMIFS('IS G'!L$8:L$366,'IS G'!$A$8:$A$366,'SCH C-2.2 B'!$B45)*1000</f>
        <v>35140</v>
      </c>
      <c r="M45" s="1">
        <f>SUMIFS('IS G'!M$8:M$366,'IS G'!$A$8:$A$366,'SCH C-2.2 B'!$B45)*1000</f>
        <v>42767</v>
      </c>
      <c r="N45" s="1">
        <f>SUMIFS('IS G'!N$8:N$366,'IS G'!$A$8:$A$366,'SCH C-2.2 B'!$B45)*1000</f>
        <v>21124</v>
      </c>
      <c r="O45" s="1">
        <f>SUMIFS('IS G'!O$8:O$366,'IS G'!$A$8:$A$366,'SCH C-2.2 B'!$B45)*1000</f>
        <v>19940</v>
      </c>
      <c r="P45" s="151">
        <f t="shared" si="3"/>
        <v>476073.39</v>
      </c>
    </row>
    <row r="46" spans="1:16" x14ac:dyDescent="0.2">
      <c r="A46" s="147">
        <f t="shared" si="4"/>
        <v>36</v>
      </c>
      <c r="B46" s="147" t="s">
        <v>876</v>
      </c>
      <c r="C46" s="163" t="s">
        <v>891</v>
      </c>
      <c r="D46" s="1">
        <f>SUMIFS('IS G'!D$8:D$366,'IS G'!$A$8:$A$366,'SCH C-2.2 B'!$B46)*1000</f>
        <v>44168.3</v>
      </c>
      <c r="E46" s="1">
        <f>SUMIFS('IS G'!E$8:E$366,'IS G'!$A$8:$A$366,'SCH C-2.2 B'!$B46)*1000</f>
        <v>65992.67</v>
      </c>
      <c r="F46" s="1">
        <f>SUMIFS('IS G'!F$8:F$366,'IS G'!$A$8:$A$366,'SCH C-2.2 B'!$B46)*1000</f>
        <v>90527.780000000013</v>
      </c>
      <c r="G46" s="1">
        <f>SUMIFS('IS G'!G$8:G$366,'IS G'!$A$8:$A$366,'SCH C-2.2 B'!$B46)*1000</f>
        <v>80783.360000000001</v>
      </c>
      <c r="H46" s="1">
        <f>SUMIFS('IS G'!H$8:H$366,'IS G'!$A$8:$A$366,'SCH C-2.2 B'!$B46)*1000</f>
        <v>78546.97</v>
      </c>
      <c r="I46" s="1">
        <f>SUMIFS('IS G'!I$8:I$366,'IS G'!$A$8:$A$366,'SCH C-2.2 B'!$B46)*1000</f>
        <v>51003.56</v>
      </c>
      <c r="J46" s="1">
        <f>SUMIFS('IS G'!J$8:J$366,'IS G'!$A$8:$A$366,'SCH C-2.2 B'!$B46)*1000</f>
        <v>64384</v>
      </c>
      <c r="K46" s="1">
        <f>SUMIFS('IS G'!K$8:K$366,'IS G'!$A$8:$A$366,'SCH C-2.2 B'!$B46)*1000</f>
        <v>35837</v>
      </c>
      <c r="L46" s="1">
        <f>SUMIFS('IS G'!L$8:L$366,'IS G'!$A$8:$A$366,'SCH C-2.2 B'!$B46)*1000</f>
        <v>52639</v>
      </c>
      <c r="M46" s="1">
        <f>SUMIFS('IS G'!M$8:M$366,'IS G'!$A$8:$A$366,'SCH C-2.2 B'!$B46)*1000</f>
        <v>45905</v>
      </c>
      <c r="N46" s="1">
        <f>SUMIFS('IS G'!N$8:N$366,'IS G'!$A$8:$A$366,'SCH C-2.2 B'!$B46)*1000</f>
        <v>37485</v>
      </c>
      <c r="O46" s="1">
        <f>SUMIFS('IS G'!O$8:O$366,'IS G'!$A$8:$A$366,'SCH C-2.2 B'!$B46)*1000</f>
        <v>56827</v>
      </c>
      <c r="P46" s="151">
        <f t="shared" si="3"/>
        <v>704099.6399999999</v>
      </c>
    </row>
    <row r="47" spans="1:16" x14ac:dyDescent="0.2">
      <c r="A47" s="147">
        <f t="shared" si="1"/>
        <v>37</v>
      </c>
      <c r="B47" s="147" t="s">
        <v>877</v>
      </c>
      <c r="C47" s="163" t="s">
        <v>893</v>
      </c>
      <c r="D47" s="1">
        <f>SUMIFS('IS G'!D$8:D$366,'IS G'!$A$8:$A$366,'SCH C-2.2 B'!$B47)*1000</f>
        <v>2972.69</v>
      </c>
      <c r="E47" s="1">
        <f>SUMIFS('IS G'!E$8:E$366,'IS G'!$A$8:$A$366,'SCH C-2.2 B'!$B47)*1000</f>
        <v>3182.79</v>
      </c>
      <c r="F47" s="1">
        <f>SUMIFS('IS G'!F$8:F$366,'IS G'!$A$8:$A$366,'SCH C-2.2 B'!$B47)*1000</f>
        <v>6957.76</v>
      </c>
      <c r="G47" s="1">
        <f>SUMIFS('IS G'!G$8:G$366,'IS G'!$A$8:$A$366,'SCH C-2.2 B'!$B47)*1000</f>
        <v>2832.49</v>
      </c>
      <c r="H47" s="1">
        <f>SUMIFS('IS G'!H$8:H$366,'IS G'!$A$8:$A$366,'SCH C-2.2 B'!$B47)*1000</f>
        <v>3646.9</v>
      </c>
      <c r="I47" s="1">
        <f>SUMIFS('IS G'!I$8:I$366,'IS G'!$A$8:$A$366,'SCH C-2.2 B'!$B47)*1000</f>
        <v>1438.39</v>
      </c>
      <c r="J47" s="1">
        <f>SUMIFS('IS G'!J$8:J$366,'IS G'!$A$8:$A$366,'SCH C-2.2 B'!$B47)*1000</f>
        <v>1438</v>
      </c>
      <c r="K47" s="1">
        <f>SUMIFS('IS G'!K$8:K$366,'IS G'!$A$8:$A$366,'SCH C-2.2 B'!$B47)*1000</f>
        <v>1438</v>
      </c>
      <c r="L47" s="1">
        <f>SUMIFS('IS G'!L$8:L$366,'IS G'!$A$8:$A$366,'SCH C-2.2 B'!$B47)*1000</f>
        <v>1438</v>
      </c>
      <c r="M47" s="1">
        <f>SUMIFS('IS G'!M$8:M$366,'IS G'!$A$8:$A$366,'SCH C-2.2 B'!$B47)*1000</f>
        <v>1438</v>
      </c>
      <c r="N47" s="1">
        <f>SUMIFS('IS G'!N$8:N$366,'IS G'!$A$8:$A$366,'SCH C-2.2 B'!$B47)*1000</f>
        <v>4145</v>
      </c>
      <c r="O47" s="1">
        <f>SUMIFS('IS G'!O$8:O$366,'IS G'!$A$8:$A$366,'SCH C-2.2 B'!$B47)*1000</f>
        <v>4146</v>
      </c>
      <c r="P47" s="151">
        <f t="shared" si="3"/>
        <v>35074.020000000004</v>
      </c>
    </row>
    <row r="48" spans="1:16" x14ac:dyDescent="0.2">
      <c r="A48" s="147">
        <f t="shared" si="1"/>
        <v>38</v>
      </c>
      <c r="B48" s="147" t="s">
        <v>878</v>
      </c>
      <c r="C48" s="163" t="s">
        <v>894</v>
      </c>
      <c r="D48" s="1">
        <f>SUMIFS('IS G'!D$8:D$366,'IS G'!$A$8:$A$366,'SCH C-2.2 B'!$B48)*1000</f>
        <v>36281.4</v>
      </c>
      <c r="E48" s="1">
        <f>SUMIFS('IS G'!E$8:E$366,'IS G'!$A$8:$A$366,'SCH C-2.2 B'!$B48)*1000</f>
        <v>29316.75</v>
      </c>
      <c r="F48" s="1">
        <f>SUMIFS('IS G'!F$8:F$366,'IS G'!$A$8:$A$366,'SCH C-2.2 B'!$B48)*1000</f>
        <v>13668.41</v>
      </c>
      <c r="G48" s="1">
        <f>SUMIFS('IS G'!G$8:G$366,'IS G'!$A$8:$A$366,'SCH C-2.2 B'!$B48)*1000</f>
        <v>27911.3</v>
      </c>
      <c r="H48" s="1">
        <f>SUMIFS('IS G'!H$8:H$366,'IS G'!$A$8:$A$366,'SCH C-2.2 B'!$B48)*1000</f>
        <v>93203.08</v>
      </c>
      <c r="I48" s="1">
        <f>SUMIFS('IS G'!I$8:I$366,'IS G'!$A$8:$A$366,'SCH C-2.2 B'!$B48)*1000</f>
        <v>60521.189999999995</v>
      </c>
      <c r="J48" s="1">
        <f>SUMIFS('IS G'!J$8:J$366,'IS G'!$A$8:$A$366,'SCH C-2.2 B'!$B48)*1000</f>
        <v>82734</v>
      </c>
      <c r="K48" s="1">
        <f>SUMIFS('IS G'!K$8:K$366,'IS G'!$A$8:$A$366,'SCH C-2.2 B'!$B48)*1000</f>
        <v>84498</v>
      </c>
      <c r="L48" s="1">
        <f>SUMIFS('IS G'!L$8:L$366,'IS G'!$A$8:$A$366,'SCH C-2.2 B'!$B48)*1000</f>
        <v>83528</v>
      </c>
      <c r="M48" s="1">
        <f>SUMIFS('IS G'!M$8:M$366,'IS G'!$A$8:$A$366,'SCH C-2.2 B'!$B48)*1000</f>
        <v>93161</v>
      </c>
      <c r="N48" s="1">
        <f>SUMIFS('IS G'!N$8:N$366,'IS G'!$A$8:$A$366,'SCH C-2.2 B'!$B48)*1000</f>
        <v>72368</v>
      </c>
      <c r="O48" s="1">
        <f>SUMIFS('IS G'!O$8:O$366,'IS G'!$A$8:$A$366,'SCH C-2.2 B'!$B48)*1000</f>
        <v>54850</v>
      </c>
      <c r="P48" s="151">
        <f t="shared" si="3"/>
        <v>732041.13</v>
      </c>
    </row>
    <row r="49" spans="1:16" x14ac:dyDescent="0.2">
      <c r="A49" s="147">
        <f t="shared" si="1"/>
        <v>39</v>
      </c>
      <c r="B49" s="147" t="s">
        <v>879</v>
      </c>
      <c r="C49" s="163" t="s">
        <v>895</v>
      </c>
      <c r="D49" s="1">
        <f>SUMIFS('IS G'!D$8:D$366,'IS G'!$A$8:$A$366,'SCH C-2.2 B'!$B49)*1000</f>
        <v>9531.76</v>
      </c>
      <c r="E49" s="1">
        <f>SUMIFS('IS G'!E$8:E$366,'IS G'!$A$8:$A$366,'SCH C-2.2 B'!$B49)*1000</f>
        <v>18381.080000000002</v>
      </c>
      <c r="F49" s="1">
        <f>SUMIFS('IS G'!F$8:F$366,'IS G'!$A$8:$A$366,'SCH C-2.2 B'!$B49)*1000</f>
        <v>33529.119999999995</v>
      </c>
      <c r="G49" s="1">
        <f>SUMIFS('IS G'!G$8:G$366,'IS G'!$A$8:$A$366,'SCH C-2.2 B'!$B49)*1000</f>
        <v>21737.660000000003</v>
      </c>
      <c r="H49" s="1">
        <f>SUMIFS('IS G'!H$8:H$366,'IS G'!$A$8:$A$366,'SCH C-2.2 B'!$B49)*1000</f>
        <v>27018.48</v>
      </c>
      <c r="I49" s="1">
        <f>SUMIFS('IS G'!I$8:I$366,'IS G'!$A$8:$A$366,'SCH C-2.2 B'!$B49)*1000</f>
        <v>18475.629999999997</v>
      </c>
      <c r="J49" s="1">
        <f>SUMIFS('IS G'!J$8:J$366,'IS G'!$A$8:$A$366,'SCH C-2.2 B'!$B49)*1000</f>
        <v>40142</v>
      </c>
      <c r="K49" s="1">
        <f>SUMIFS('IS G'!K$8:K$366,'IS G'!$A$8:$A$366,'SCH C-2.2 B'!$B49)*1000</f>
        <v>43164</v>
      </c>
      <c r="L49" s="1">
        <f>SUMIFS('IS G'!L$8:L$366,'IS G'!$A$8:$A$366,'SCH C-2.2 B'!$B49)*1000</f>
        <v>45183</v>
      </c>
      <c r="M49" s="1">
        <f>SUMIFS('IS G'!M$8:M$366,'IS G'!$A$8:$A$366,'SCH C-2.2 B'!$B49)*1000</f>
        <v>39939</v>
      </c>
      <c r="N49" s="1">
        <f>SUMIFS('IS G'!N$8:N$366,'IS G'!$A$8:$A$366,'SCH C-2.2 B'!$B49)*1000</f>
        <v>51925</v>
      </c>
      <c r="O49" s="1">
        <f>SUMIFS('IS G'!O$8:O$366,'IS G'!$A$8:$A$366,'SCH C-2.2 B'!$B49)*1000</f>
        <v>37032</v>
      </c>
      <c r="P49" s="151">
        <f t="shared" si="3"/>
        <v>386058.73</v>
      </c>
    </row>
    <row r="50" spans="1:16" x14ac:dyDescent="0.2">
      <c r="A50" s="147">
        <f t="shared" si="1"/>
        <v>40</v>
      </c>
      <c r="B50" s="147" t="s">
        <v>880</v>
      </c>
      <c r="C50" s="137" t="s">
        <v>889</v>
      </c>
      <c r="D50" s="1">
        <f>SUMIFS('IS G'!D$8:D$366,'IS G'!$A$8:$A$366,'SCH C-2.2 B'!$B50)*1000</f>
        <v>54396.589999999895</v>
      </c>
      <c r="E50" s="1">
        <f>SUMIFS('IS G'!E$8:E$366,'IS G'!$A$8:$A$366,'SCH C-2.2 B'!$B50)*1000</f>
        <v>54517.93</v>
      </c>
      <c r="F50" s="1">
        <f>SUMIFS('IS G'!F$8:F$366,'IS G'!$A$8:$A$366,'SCH C-2.2 B'!$B50)*1000</f>
        <v>42309.43</v>
      </c>
      <c r="G50" s="1">
        <f>SUMIFS('IS G'!G$8:G$366,'IS G'!$A$8:$A$366,'SCH C-2.2 B'!$B50)*1000</f>
        <v>47488.04</v>
      </c>
      <c r="H50" s="1">
        <f>SUMIFS('IS G'!H$8:H$366,'IS G'!$A$8:$A$366,'SCH C-2.2 B'!$B50)*1000</f>
        <v>66703.05</v>
      </c>
      <c r="I50" s="1">
        <f>SUMIFS('IS G'!I$8:I$366,'IS G'!$A$8:$A$366,'SCH C-2.2 B'!$B50)*1000</f>
        <v>69236.77</v>
      </c>
      <c r="J50" s="1">
        <f>SUMIFS('IS G'!J$8:J$366,'IS G'!$A$8:$A$366,'SCH C-2.2 B'!$B50)*1000</f>
        <v>93246</v>
      </c>
      <c r="K50" s="1">
        <f>SUMIFS('IS G'!K$8:K$366,'IS G'!$A$8:$A$366,'SCH C-2.2 B'!$B50)*1000</f>
        <v>223260</v>
      </c>
      <c r="L50" s="1">
        <f>SUMIFS('IS G'!L$8:L$366,'IS G'!$A$8:$A$366,'SCH C-2.2 B'!$B50)*1000</f>
        <v>151521</v>
      </c>
      <c r="M50" s="1">
        <f>SUMIFS('IS G'!M$8:M$366,'IS G'!$A$8:$A$366,'SCH C-2.2 B'!$B50)*1000</f>
        <v>136396</v>
      </c>
      <c r="N50" s="1">
        <f>SUMIFS('IS G'!N$8:N$366,'IS G'!$A$8:$A$366,'SCH C-2.2 B'!$B50)*1000</f>
        <v>186343</v>
      </c>
      <c r="O50" s="1">
        <f>SUMIFS('IS G'!O$8:O$366,'IS G'!$A$8:$A$366,'SCH C-2.2 B'!$B50)*1000</f>
        <v>92453</v>
      </c>
      <c r="P50" s="151">
        <f t="shared" si="3"/>
        <v>1217870.81</v>
      </c>
    </row>
    <row r="51" spans="1:16" x14ac:dyDescent="0.2">
      <c r="A51" s="147">
        <f t="shared" si="1"/>
        <v>41</v>
      </c>
      <c r="B51" s="147" t="s">
        <v>881</v>
      </c>
      <c r="C51" s="163" t="s">
        <v>16</v>
      </c>
      <c r="D51" s="1">
        <f>SUMIFS('IS G'!D$8:D$366,'IS G'!$A$8:$A$366,'SCH C-2.2 B'!$B51)*1000</f>
        <v>38820.230000000003</v>
      </c>
      <c r="E51" s="1">
        <f>SUMIFS('IS G'!E$8:E$366,'IS G'!$A$8:$A$366,'SCH C-2.2 B'!$B51)*1000</f>
        <v>32943.25</v>
      </c>
      <c r="F51" s="1">
        <f>SUMIFS('IS G'!F$8:F$366,'IS G'!$A$8:$A$366,'SCH C-2.2 B'!$B51)*1000</f>
        <v>33693.890000000007</v>
      </c>
      <c r="G51" s="1">
        <f>SUMIFS('IS G'!G$8:G$366,'IS G'!$A$8:$A$366,'SCH C-2.2 B'!$B51)*1000</f>
        <v>35371.83</v>
      </c>
      <c r="H51" s="1">
        <f>SUMIFS('IS G'!H$8:H$366,'IS G'!$A$8:$A$366,'SCH C-2.2 B'!$B51)*1000</f>
        <v>38658.14</v>
      </c>
      <c r="I51" s="1">
        <f>SUMIFS('IS G'!I$8:I$366,'IS G'!$A$8:$A$366,'SCH C-2.2 B'!$B51)*1000</f>
        <v>35897.61</v>
      </c>
      <c r="J51" s="1">
        <f>SUMIFS('IS G'!J$8:J$366,'IS G'!$A$8:$A$366,'SCH C-2.2 B'!$B51)*1000</f>
        <v>46669</v>
      </c>
      <c r="K51" s="1">
        <f>SUMIFS('IS G'!K$8:K$366,'IS G'!$A$8:$A$366,'SCH C-2.2 B'!$B51)*1000</f>
        <v>65483.999999999993</v>
      </c>
      <c r="L51" s="1">
        <f>SUMIFS('IS G'!L$8:L$366,'IS G'!$A$8:$A$366,'SCH C-2.2 B'!$B51)*1000</f>
        <v>48854</v>
      </c>
      <c r="M51" s="1">
        <f>SUMIFS('IS G'!M$8:M$366,'IS G'!$A$8:$A$366,'SCH C-2.2 B'!$B51)*1000</f>
        <v>55410</v>
      </c>
      <c r="N51" s="1">
        <f>SUMIFS('IS G'!N$8:N$366,'IS G'!$A$8:$A$366,'SCH C-2.2 B'!$B51)*1000</f>
        <v>45335</v>
      </c>
      <c r="O51" s="1">
        <f>SUMIFS('IS G'!O$8:O$366,'IS G'!$A$8:$A$366,'SCH C-2.2 B'!$B51)*1000</f>
        <v>33750</v>
      </c>
      <c r="P51" s="151">
        <f t="shared" si="3"/>
        <v>510886.95</v>
      </c>
    </row>
    <row r="52" spans="1:16" x14ac:dyDescent="0.2">
      <c r="A52" s="147">
        <f t="shared" si="1"/>
        <v>42</v>
      </c>
      <c r="B52" s="147">
        <v>852</v>
      </c>
      <c r="C52" s="163" t="s">
        <v>896</v>
      </c>
      <c r="D52" s="1">
        <f>SUMIFS('IS G'!D$8:D$366,'IS G'!$A$8:$A$366,'SCH C-2.2 B'!$B52)*1000</f>
        <v>0</v>
      </c>
      <c r="E52" s="1">
        <f>SUMIFS('IS G'!E$8:E$366,'IS G'!$A$8:$A$366,'SCH C-2.2 B'!$B52)*1000</f>
        <v>0</v>
      </c>
      <c r="F52" s="1">
        <f>SUMIFS('IS G'!F$8:F$366,'IS G'!$A$8:$A$366,'SCH C-2.2 B'!$B52)*1000</f>
        <v>0</v>
      </c>
      <c r="G52" s="1">
        <f>SUMIFS('IS G'!G$8:G$366,'IS G'!$A$8:$A$366,'SCH C-2.2 B'!$B52)*1000</f>
        <v>0</v>
      </c>
      <c r="H52" s="1">
        <f>SUMIFS('IS G'!H$8:H$366,'IS G'!$A$8:$A$366,'SCH C-2.2 B'!$B52)*1000</f>
        <v>0</v>
      </c>
      <c r="I52" s="1">
        <f>SUMIFS('IS G'!I$8:I$366,'IS G'!$A$8:$A$366,'SCH C-2.2 B'!$B52)*1000</f>
        <v>0</v>
      </c>
      <c r="J52" s="1">
        <f>SUMIFS('IS G'!J$8:J$366,'IS G'!$A$8:$A$366,'SCH C-2.2 B'!$B52)*1000</f>
        <v>0</v>
      </c>
      <c r="K52" s="1">
        <f>SUMIFS('IS G'!K$8:K$366,'IS G'!$A$8:$A$366,'SCH C-2.2 B'!$B52)*1000</f>
        <v>0</v>
      </c>
      <c r="L52" s="1">
        <f>SUMIFS('IS G'!L$8:L$366,'IS G'!$A$8:$A$366,'SCH C-2.2 B'!$B52)*1000</f>
        <v>0</v>
      </c>
      <c r="M52" s="1">
        <f>SUMIFS('IS G'!M$8:M$366,'IS G'!$A$8:$A$366,'SCH C-2.2 B'!$B52)*1000</f>
        <v>0</v>
      </c>
      <c r="N52" s="1">
        <f>SUMIFS('IS G'!N$8:N$366,'IS G'!$A$8:$A$366,'SCH C-2.2 B'!$B52)*1000</f>
        <v>0</v>
      </c>
      <c r="O52" s="1">
        <f>SUMIFS('IS G'!O$8:O$366,'IS G'!$A$8:$A$366,'SCH C-2.2 B'!$B52)*1000</f>
        <v>0</v>
      </c>
      <c r="P52" s="151">
        <f t="shared" ref="P52" si="5">SUM(D52:O52)</f>
        <v>0</v>
      </c>
    </row>
    <row r="53" spans="1:16" x14ac:dyDescent="0.2">
      <c r="A53" s="147">
        <f t="shared" si="1"/>
        <v>43</v>
      </c>
      <c r="B53" s="147" t="s">
        <v>882</v>
      </c>
      <c r="C53" s="163" t="s">
        <v>897</v>
      </c>
      <c r="D53" s="1">
        <f>SUMIFS('IS G'!D$8:D$366,'IS G'!$A$8:$A$366,'SCH C-2.2 B'!$B53)*1000</f>
        <v>31607.26</v>
      </c>
      <c r="E53" s="1">
        <f>SUMIFS('IS G'!E$8:E$366,'IS G'!$A$8:$A$366,'SCH C-2.2 B'!$B53)*1000</f>
        <v>23865.49</v>
      </c>
      <c r="F53" s="1">
        <f>SUMIFS('IS G'!F$8:F$366,'IS G'!$A$8:$A$366,'SCH C-2.2 B'!$B53)*1000</f>
        <v>53080.86</v>
      </c>
      <c r="G53" s="1">
        <f>SUMIFS('IS G'!G$8:G$366,'IS G'!$A$8:$A$366,'SCH C-2.2 B'!$B53)*1000</f>
        <v>34398.829999999994</v>
      </c>
      <c r="H53" s="1">
        <f>SUMIFS('IS G'!H$8:H$366,'IS G'!$A$8:$A$366,'SCH C-2.2 B'!$B53)*1000</f>
        <v>69458.91</v>
      </c>
      <c r="I53" s="1">
        <f>SUMIFS('IS G'!I$8:I$366,'IS G'!$A$8:$A$366,'SCH C-2.2 B'!$B53)*1000</f>
        <v>59266.05</v>
      </c>
      <c r="J53" s="1">
        <f>SUMIFS('IS G'!J$8:J$366,'IS G'!$A$8:$A$366,'SCH C-2.2 B'!$B53)*1000</f>
        <v>76543</v>
      </c>
      <c r="K53" s="1">
        <f>SUMIFS('IS G'!K$8:K$366,'IS G'!$A$8:$A$366,'SCH C-2.2 B'!$B53)*1000</f>
        <v>91068</v>
      </c>
      <c r="L53" s="1">
        <f>SUMIFS('IS G'!L$8:L$366,'IS G'!$A$8:$A$366,'SCH C-2.2 B'!$B53)*1000</f>
        <v>48883</v>
      </c>
      <c r="M53" s="1">
        <f>SUMIFS('IS G'!M$8:M$366,'IS G'!$A$8:$A$366,'SCH C-2.2 B'!$B53)*1000</f>
        <v>50974</v>
      </c>
      <c r="N53" s="1">
        <f>SUMIFS('IS G'!N$8:N$366,'IS G'!$A$8:$A$366,'SCH C-2.2 B'!$B53)*1000</f>
        <v>46750</v>
      </c>
      <c r="O53" s="1">
        <f>SUMIFS('IS G'!O$8:O$366,'IS G'!$A$8:$A$366,'SCH C-2.2 B'!$B53)*1000</f>
        <v>38263</v>
      </c>
      <c r="P53" s="151">
        <f t="shared" si="3"/>
        <v>624158.4</v>
      </c>
    </row>
    <row r="54" spans="1:16" x14ac:dyDescent="0.2">
      <c r="A54" s="147">
        <f t="shared" si="1"/>
        <v>44</v>
      </c>
      <c r="B54" s="147">
        <v>859</v>
      </c>
      <c r="C54" s="163" t="s">
        <v>17</v>
      </c>
      <c r="D54" s="1">
        <f>SUMIFS('IS G'!D$8:D$366,'IS G'!$A$8:$A$366,'SCH C-2.2 B'!$B54)*1000</f>
        <v>0</v>
      </c>
      <c r="E54" s="1">
        <f>SUMIFS('IS G'!E$8:E$366,'IS G'!$A$8:$A$366,'SCH C-2.2 B'!$B54)*1000</f>
        <v>0</v>
      </c>
      <c r="F54" s="1">
        <f>SUMIFS('IS G'!F$8:F$366,'IS G'!$A$8:$A$366,'SCH C-2.2 B'!$B54)*1000</f>
        <v>0</v>
      </c>
      <c r="G54" s="1">
        <f>SUMIFS('IS G'!G$8:G$366,'IS G'!$A$8:$A$366,'SCH C-2.2 B'!$B54)*1000</f>
        <v>0</v>
      </c>
      <c r="H54" s="1">
        <f>SUMIFS('IS G'!H$8:H$366,'IS G'!$A$8:$A$366,'SCH C-2.2 B'!$B54)*1000</f>
        <v>0</v>
      </c>
      <c r="I54" s="1">
        <f>SUMIFS('IS G'!I$8:I$366,'IS G'!$A$8:$A$366,'SCH C-2.2 B'!$B54)*1000</f>
        <v>7662.45</v>
      </c>
      <c r="J54" s="1">
        <f>SUMIFS('IS G'!J$8:J$366,'IS G'!$A$8:$A$366,'SCH C-2.2 B'!$B54)*1000</f>
        <v>3331</v>
      </c>
      <c r="K54" s="1">
        <f>SUMIFS('IS G'!K$8:K$366,'IS G'!$A$8:$A$366,'SCH C-2.2 B'!$B54)*1000</f>
        <v>3561</v>
      </c>
      <c r="L54" s="1">
        <f>SUMIFS('IS G'!L$8:L$366,'IS G'!$A$8:$A$366,'SCH C-2.2 B'!$B54)*1000</f>
        <v>3259</v>
      </c>
      <c r="M54" s="1">
        <f>SUMIFS('IS G'!M$8:M$366,'IS G'!$A$8:$A$366,'SCH C-2.2 B'!$B54)*1000</f>
        <v>3617</v>
      </c>
      <c r="N54" s="1">
        <f>SUMIFS('IS G'!N$8:N$366,'IS G'!$A$8:$A$366,'SCH C-2.2 B'!$B54)*1000</f>
        <v>3536</v>
      </c>
      <c r="O54" s="1">
        <f>SUMIFS('IS G'!O$8:O$366,'IS G'!$A$8:$A$366,'SCH C-2.2 B'!$B54)*1000</f>
        <v>3872</v>
      </c>
      <c r="P54" s="151">
        <f t="shared" ref="P54" si="6">SUM(D54:O54)</f>
        <v>28838.45</v>
      </c>
    </row>
    <row r="55" spans="1:16" x14ac:dyDescent="0.2">
      <c r="A55" s="147">
        <f t="shared" si="1"/>
        <v>45</v>
      </c>
      <c r="B55" s="147" t="s">
        <v>883</v>
      </c>
      <c r="C55" s="163" t="s">
        <v>898</v>
      </c>
      <c r="D55" s="1">
        <f>SUMIFS('IS G'!D$8:D$366,'IS G'!$A$8:$A$366,'SCH C-2.2 B'!$B55)*1000</f>
        <v>0</v>
      </c>
      <c r="E55" s="1">
        <f>SUMIFS('IS G'!E$8:E$366,'IS G'!$A$8:$A$366,'SCH C-2.2 B'!$B55)*1000</f>
        <v>1542.3100000000002</v>
      </c>
      <c r="F55" s="1">
        <f>SUMIFS('IS G'!F$8:F$366,'IS G'!$A$8:$A$366,'SCH C-2.2 B'!$B55)*1000</f>
        <v>17658.8499999999</v>
      </c>
      <c r="G55" s="1">
        <f>SUMIFS('IS G'!G$8:G$366,'IS G'!$A$8:$A$366,'SCH C-2.2 B'!$B55)*1000</f>
        <v>4881.84</v>
      </c>
      <c r="H55" s="1">
        <f>SUMIFS('IS G'!H$8:H$366,'IS G'!$A$8:$A$366,'SCH C-2.2 B'!$B55)*1000</f>
        <v>0</v>
      </c>
      <c r="I55" s="1">
        <f>SUMIFS('IS G'!I$8:I$366,'IS G'!$A$8:$A$366,'SCH C-2.2 B'!$B55)*1000</f>
        <v>603.96</v>
      </c>
      <c r="J55" s="1">
        <f>SUMIFS('IS G'!J$8:J$366,'IS G'!$A$8:$A$366,'SCH C-2.2 B'!$B55)*1000</f>
        <v>4250</v>
      </c>
      <c r="K55" s="1">
        <f>SUMIFS('IS G'!K$8:K$366,'IS G'!$A$8:$A$366,'SCH C-2.2 B'!$B55)*1000</f>
        <v>-609</v>
      </c>
      <c r="L55" s="1">
        <f>SUMIFS('IS G'!L$8:L$366,'IS G'!$A$8:$A$366,'SCH C-2.2 B'!$B55)*1000</f>
        <v>30000</v>
      </c>
      <c r="M55" s="1">
        <f>SUMIFS('IS G'!M$8:M$366,'IS G'!$A$8:$A$366,'SCH C-2.2 B'!$B55)*1000</f>
        <v>7000</v>
      </c>
      <c r="N55" s="1">
        <f>SUMIFS('IS G'!N$8:N$366,'IS G'!$A$8:$A$366,'SCH C-2.2 B'!$B55)*1000</f>
        <v>-16840</v>
      </c>
      <c r="O55" s="1">
        <f>SUMIFS('IS G'!O$8:O$366,'IS G'!$A$8:$A$366,'SCH C-2.2 B'!$B55)*1000</f>
        <v>-19586</v>
      </c>
      <c r="P55" s="151">
        <f t="shared" si="3"/>
        <v>28901.959999999905</v>
      </c>
    </row>
    <row r="56" spans="1:16" x14ac:dyDescent="0.2">
      <c r="A56" s="147">
        <f t="shared" si="1"/>
        <v>46</v>
      </c>
      <c r="B56" s="147" t="s">
        <v>884</v>
      </c>
      <c r="C56" s="163" t="s">
        <v>899</v>
      </c>
      <c r="D56" s="1">
        <f>SUMIFS('IS G'!D$8:D$366,'IS G'!$A$8:$A$366,'SCH C-2.2 B'!$B56)*1000</f>
        <v>108682.65</v>
      </c>
      <c r="E56" s="1">
        <f>SUMIFS('IS G'!E$8:E$366,'IS G'!$A$8:$A$366,'SCH C-2.2 B'!$B56)*1000</f>
        <v>86514.86</v>
      </c>
      <c r="F56" s="1">
        <f>SUMIFS('IS G'!F$8:F$366,'IS G'!$A$8:$A$366,'SCH C-2.2 B'!$B56)*1000</f>
        <v>106827.56999999999</v>
      </c>
      <c r="G56" s="1">
        <f>SUMIFS('IS G'!G$8:G$366,'IS G'!$A$8:$A$366,'SCH C-2.2 B'!$B56)*1000</f>
        <v>152835.56</v>
      </c>
      <c r="H56" s="1">
        <f>SUMIFS('IS G'!H$8:H$366,'IS G'!$A$8:$A$366,'SCH C-2.2 B'!$B56)*1000</f>
        <v>363395.84000000003</v>
      </c>
      <c r="I56" s="1">
        <f>SUMIFS('IS G'!I$8:I$366,'IS G'!$A$8:$A$366,'SCH C-2.2 B'!$B56)*1000</f>
        <v>775828.6399999999</v>
      </c>
      <c r="J56" s="1">
        <f>SUMIFS('IS G'!J$8:J$366,'IS G'!$A$8:$A$366,'SCH C-2.2 B'!$B56)*1000</f>
        <v>712355</v>
      </c>
      <c r="K56" s="1">
        <f>SUMIFS('IS G'!K$8:K$366,'IS G'!$A$8:$A$366,'SCH C-2.2 B'!$B56)*1000</f>
        <v>923492</v>
      </c>
      <c r="L56" s="1">
        <f>SUMIFS('IS G'!L$8:L$366,'IS G'!$A$8:$A$366,'SCH C-2.2 B'!$B56)*1000</f>
        <v>979880</v>
      </c>
      <c r="M56" s="1">
        <f>SUMIFS('IS G'!M$8:M$366,'IS G'!$A$8:$A$366,'SCH C-2.2 B'!$B56)*1000</f>
        <v>1010194</v>
      </c>
      <c r="N56" s="1">
        <f>SUMIFS('IS G'!N$8:N$366,'IS G'!$A$8:$A$366,'SCH C-2.2 B'!$B56)*1000</f>
        <v>124428</v>
      </c>
      <c r="O56" s="1">
        <f>SUMIFS('IS G'!O$8:O$366,'IS G'!$A$8:$A$366,'SCH C-2.2 B'!$B56)*1000</f>
        <v>93480</v>
      </c>
      <c r="P56" s="151">
        <f t="shared" si="3"/>
        <v>5437914.1200000001</v>
      </c>
    </row>
    <row r="57" spans="1:16" x14ac:dyDescent="0.2">
      <c r="A57" s="147">
        <f t="shared" si="4"/>
        <v>47</v>
      </c>
      <c r="B57" s="147" t="s">
        <v>835</v>
      </c>
      <c r="C57" s="137" t="s">
        <v>889</v>
      </c>
      <c r="D57" s="1">
        <f>SUMIFS('IS G'!D$8:D$366,'IS G'!$A$8:$A$366,'SCH C-2.2 B'!$B57)*1000</f>
        <v>0</v>
      </c>
      <c r="E57" s="1">
        <f>SUMIFS('IS G'!E$8:E$366,'IS G'!$A$8:$A$366,'SCH C-2.2 B'!$B57)*1000</f>
        <v>0</v>
      </c>
      <c r="F57" s="1">
        <f>SUMIFS('IS G'!F$8:F$366,'IS G'!$A$8:$A$366,'SCH C-2.2 B'!$B57)*1000</f>
        <v>0</v>
      </c>
      <c r="G57" s="1">
        <f>SUMIFS('IS G'!G$8:G$366,'IS G'!$A$8:$A$366,'SCH C-2.2 B'!$B57)*1000</f>
        <v>0</v>
      </c>
      <c r="H57" s="1">
        <f>SUMIFS('IS G'!H$8:H$366,'IS G'!$A$8:$A$366,'SCH C-2.2 B'!$B57)*1000</f>
        <v>0</v>
      </c>
      <c r="I57" s="1">
        <f>SUMIFS('IS G'!I$8:I$366,'IS G'!$A$8:$A$366,'SCH C-2.2 B'!$B57)*1000</f>
        <v>0</v>
      </c>
      <c r="J57" s="1">
        <f>SUMIFS('IS G'!J$8:J$366,'IS G'!$A$8:$A$366,'SCH C-2.2 B'!$B57)*1000</f>
        <v>0</v>
      </c>
      <c r="K57" s="1">
        <f>SUMIFS('IS G'!K$8:K$366,'IS G'!$A$8:$A$366,'SCH C-2.2 B'!$B57)*1000</f>
        <v>0</v>
      </c>
      <c r="L57" s="1">
        <f>SUMIFS('IS G'!L$8:L$366,'IS G'!$A$8:$A$366,'SCH C-2.2 B'!$B57)*1000</f>
        <v>0</v>
      </c>
      <c r="M57" s="1">
        <f>SUMIFS('IS G'!M$8:M$366,'IS G'!$A$8:$A$366,'SCH C-2.2 B'!$B57)*1000</f>
        <v>0</v>
      </c>
      <c r="N57" s="1">
        <f>SUMIFS('IS G'!N$8:N$366,'IS G'!$A$8:$A$366,'SCH C-2.2 B'!$B57)*1000</f>
        <v>0</v>
      </c>
      <c r="O57" s="1">
        <f>SUMIFS('IS G'!O$8:O$366,'IS G'!$A$8:$A$366,'SCH C-2.2 B'!$B57)*1000</f>
        <v>0</v>
      </c>
      <c r="P57" s="151">
        <f t="shared" si="0"/>
        <v>0</v>
      </c>
    </row>
    <row r="58" spans="1:16" x14ac:dyDescent="0.2">
      <c r="A58" s="147">
        <f t="shared" si="1"/>
        <v>48</v>
      </c>
      <c r="B58" s="147" t="s">
        <v>836</v>
      </c>
      <c r="C58" s="137" t="s">
        <v>900</v>
      </c>
      <c r="D58" s="1">
        <f>SUMIFS('IS G'!D$8:D$366,'IS G'!$A$8:$A$366,'SCH C-2.2 B'!$B58)*1000</f>
        <v>54758.559999999903</v>
      </c>
      <c r="E58" s="1">
        <f>SUMIFS('IS G'!E$8:E$366,'IS G'!$A$8:$A$366,'SCH C-2.2 B'!$B58)*1000</f>
        <v>49165.19</v>
      </c>
      <c r="F58" s="1">
        <f>SUMIFS('IS G'!F$8:F$366,'IS G'!$A$8:$A$366,'SCH C-2.2 B'!$B58)*1000</f>
        <v>51218.79</v>
      </c>
      <c r="G58" s="1">
        <f>SUMIFS('IS G'!G$8:G$366,'IS G'!$A$8:$A$366,'SCH C-2.2 B'!$B58)*1000</f>
        <v>53648.44</v>
      </c>
      <c r="H58" s="1">
        <f>SUMIFS('IS G'!H$8:H$366,'IS G'!$A$8:$A$366,'SCH C-2.2 B'!$B58)*1000</f>
        <v>54583.99</v>
      </c>
      <c r="I58" s="1">
        <f>SUMIFS('IS G'!I$8:I$366,'IS G'!$A$8:$A$366,'SCH C-2.2 B'!$B58)*1000</f>
        <v>51536.369999999995</v>
      </c>
      <c r="J58" s="1">
        <f>SUMIFS('IS G'!J$8:J$366,'IS G'!$A$8:$A$366,'SCH C-2.2 B'!$B58)*1000</f>
        <v>61442</v>
      </c>
      <c r="K58" s="1">
        <f>SUMIFS('IS G'!K$8:K$366,'IS G'!$A$8:$A$366,'SCH C-2.2 B'!$B58)*1000</f>
        <v>96046</v>
      </c>
      <c r="L58" s="1">
        <f>SUMIFS('IS G'!L$8:L$366,'IS G'!$A$8:$A$366,'SCH C-2.2 B'!$B58)*1000</f>
        <v>98014</v>
      </c>
      <c r="M58" s="1">
        <f>SUMIFS('IS G'!M$8:M$366,'IS G'!$A$8:$A$366,'SCH C-2.2 B'!$B58)*1000</f>
        <v>105890</v>
      </c>
      <c r="N58" s="1">
        <f>SUMIFS('IS G'!N$8:N$366,'IS G'!$A$8:$A$366,'SCH C-2.2 B'!$B58)*1000</f>
        <v>104047</v>
      </c>
      <c r="O58" s="1">
        <f>SUMIFS('IS G'!O$8:O$366,'IS G'!$A$8:$A$366,'SCH C-2.2 B'!$B58)*1000</f>
        <v>87393</v>
      </c>
      <c r="P58" s="151">
        <f t="shared" si="0"/>
        <v>867743.33999999985</v>
      </c>
    </row>
    <row r="59" spans="1:16" x14ac:dyDescent="0.2">
      <c r="A59" s="147">
        <f t="shared" si="1"/>
        <v>49</v>
      </c>
      <c r="B59" s="147" t="s">
        <v>837</v>
      </c>
      <c r="C59" s="137" t="s">
        <v>901</v>
      </c>
      <c r="D59" s="1">
        <f>SUMIFS('IS G'!D$8:D$366,'IS G'!$A$8:$A$366,'SCH C-2.2 B'!$B59)*1000</f>
        <v>436990.97000000003</v>
      </c>
      <c r="E59" s="1">
        <f>SUMIFS('IS G'!E$8:E$366,'IS G'!$A$8:$A$366,'SCH C-2.2 B'!$B59)*1000</f>
        <v>444651.02</v>
      </c>
      <c r="F59" s="1">
        <f>SUMIFS('IS G'!F$8:F$366,'IS G'!$A$8:$A$366,'SCH C-2.2 B'!$B59)*1000</f>
        <v>385557.32999999996</v>
      </c>
      <c r="G59" s="1">
        <f>SUMIFS('IS G'!G$8:G$366,'IS G'!$A$8:$A$366,'SCH C-2.2 B'!$B59)*1000</f>
        <v>392164.18</v>
      </c>
      <c r="H59" s="1">
        <f>SUMIFS('IS G'!H$8:H$366,'IS G'!$A$8:$A$366,'SCH C-2.2 B'!$B59)*1000</f>
        <v>400881.77999999997</v>
      </c>
      <c r="I59" s="1">
        <f>SUMIFS('IS G'!I$8:I$366,'IS G'!$A$8:$A$366,'SCH C-2.2 B'!$B59)*1000</f>
        <v>396319.73</v>
      </c>
      <c r="J59" s="1">
        <f>SUMIFS('IS G'!J$8:J$366,'IS G'!$A$8:$A$366,'SCH C-2.2 B'!$B59)*1000</f>
        <v>394580</v>
      </c>
      <c r="K59" s="1">
        <f>SUMIFS('IS G'!K$8:K$366,'IS G'!$A$8:$A$366,'SCH C-2.2 B'!$B59)*1000</f>
        <v>374226</v>
      </c>
      <c r="L59" s="1">
        <f>SUMIFS('IS G'!L$8:L$366,'IS G'!$A$8:$A$366,'SCH C-2.2 B'!$B59)*1000</f>
        <v>345899</v>
      </c>
      <c r="M59" s="1">
        <f>SUMIFS('IS G'!M$8:M$366,'IS G'!$A$8:$A$366,'SCH C-2.2 B'!$B59)*1000</f>
        <v>503214</v>
      </c>
      <c r="N59" s="1">
        <f>SUMIFS('IS G'!N$8:N$366,'IS G'!$A$8:$A$366,'SCH C-2.2 B'!$B59)*1000</f>
        <v>365029</v>
      </c>
      <c r="O59" s="1">
        <f>SUMIFS('IS G'!O$8:O$366,'IS G'!$A$8:$A$366,'SCH C-2.2 B'!$B59)*1000</f>
        <v>358357</v>
      </c>
      <c r="P59" s="151">
        <f t="shared" si="0"/>
        <v>4797870.01</v>
      </c>
    </row>
    <row r="60" spans="1:16" x14ac:dyDescent="0.2">
      <c r="A60" s="147">
        <f t="shared" si="1"/>
        <v>50</v>
      </c>
      <c r="B60" s="147" t="s">
        <v>838</v>
      </c>
      <c r="C60" s="137" t="s">
        <v>908</v>
      </c>
      <c r="D60" s="1">
        <f>SUMIFS('IS G'!D$8:D$366,'IS G'!$A$8:$A$366,'SCH C-2.2 B'!$B60)*1000</f>
        <v>89276.11</v>
      </c>
      <c r="E60" s="1">
        <f>SUMIFS('IS G'!E$8:E$366,'IS G'!$A$8:$A$366,'SCH C-2.2 B'!$B60)*1000</f>
        <v>70456.53</v>
      </c>
      <c r="F60" s="1">
        <f>SUMIFS('IS G'!F$8:F$366,'IS G'!$A$8:$A$366,'SCH C-2.2 B'!$B60)*1000</f>
        <v>75923.72</v>
      </c>
      <c r="G60" s="1">
        <f>SUMIFS('IS G'!G$8:G$366,'IS G'!$A$8:$A$366,'SCH C-2.2 B'!$B60)*1000</f>
        <v>95709.209999999992</v>
      </c>
      <c r="H60" s="1">
        <f>SUMIFS('IS G'!H$8:H$366,'IS G'!$A$8:$A$366,'SCH C-2.2 B'!$B60)*1000</f>
        <v>118999.3</v>
      </c>
      <c r="I60" s="1">
        <f>SUMIFS('IS G'!I$8:I$366,'IS G'!$A$8:$A$366,'SCH C-2.2 B'!$B60)*1000</f>
        <v>95256.14</v>
      </c>
      <c r="J60" s="1">
        <f>SUMIFS('IS G'!J$8:J$366,'IS G'!$A$8:$A$366,'SCH C-2.2 B'!$B60)*1000</f>
        <v>104283</v>
      </c>
      <c r="K60" s="1">
        <f>SUMIFS('IS G'!K$8:K$366,'IS G'!$A$8:$A$366,'SCH C-2.2 B'!$B60)*1000</f>
        <v>121350</v>
      </c>
      <c r="L60" s="1">
        <f>SUMIFS('IS G'!L$8:L$366,'IS G'!$A$8:$A$366,'SCH C-2.2 B'!$B60)*1000</f>
        <v>101611</v>
      </c>
      <c r="M60" s="1">
        <f>SUMIFS('IS G'!M$8:M$366,'IS G'!$A$8:$A$366,'SCH C-2.2 B'!$B60)*1000</f>
        <v>106415</v>
      </c>
      <c r="N60" s="1">
        <f>SUMIFS('IS G'!N$8:N$366,'IS G'!$A$8:$A$366,'SCH C-2.2 B'!$B60)*1000</f>
        <v>72715</v>
      </c>
      <c r="O60" s="1">
        <f>SUMIFS('IS G'!O$8:O$366,'IS G'!$A$8:$A$366,'SCH C-2.2 B'!$B60)*1000</f>
        <v>71391</v>
      </c>
      <c r="P60" s="151">
        <f t="shared" si="0"/>
        <v>1123386.01</v>
      </c>
    </row>
    <row r="61" spans="1:16" x14ac:dyDescent="0.2">
      <c r="A61" s="147">
        <f t="shared" si="1"/>
        <v>51</v>
      </c>
      <c r="B61" s="147" t="s">
        <v>839</v>
      </c>
      <c r="C61" s="137" t="s">
        <v>909</v>
      </c>
      <c r="D61" s="1">
        <f>SUMIFS('IS G'!D$8:D$366,'IS G'!$A$8:$A$366,'SCH C-2.2 B'!$B61)*1000</f>
        <v>25919.489999999998</v>
      </c>
      <c r="E61" s="1">
        <f>SUMIFS('IS G'!E$8:E$366,'IS G'!$A$8:$A$366,'SCH C-2.2 B'!$B61)*1000</f>
        <v>31955.77</v>
      </c>
      <c r="F61" s="1">
        <f>SUMIFS('IS G'!F$8:F$366,'IS G'!$A$8:$A$366,'SCH C-2.2 B'!$B61)*1000</f>
        <v>40039.42</v>
      </c>
      <c r="G61" s="1">
        <f>SUMIFS('IS G'!G$8:G$366,'IS G'!$A$8:$A$366,'SCH C-2.2 B'!$B61)*1000</f>
        <v>32214.25</v>
      </c>
      <c r="H61" s="1">
        <f>SUMIFS('IS G'!H$8:H$366,'IS G'!$A$8:$A$366,'SCH C-2.2 B'!$B61)*1000</f>
        <v>22942.32</v>
      </c>
      <c r="I61" s="1">
        <f>SUMIFS('IS G'!I$8:I$366,'IS G'!$A$8:$A$366,'SCH C-2.2 B'!$B61)*1000</f>
        <v>30433.68</v>
      </c>
      <c r="J61" s="1">
        <f>SUMIFS('IS G'!J$8:J$366,'IS G'!$A$8:$A$366,'SCH C-2.2 B'!$B61)*1000</f>
        <v>21816</v>
      </c>
      <c r="K61" s="1">
        <f>SUMIFS('IS G'!K$8:K$366,'IS G'!$A$8:$A$366,'SCH C-2.2 B'!$B61)*1000</f>
        <v>26301</v>
      </c>
      <c r="L61" s="1">
        <f>SUMIFS('IS G'!L$8:L$366,'IS G'!$A$8:$A$366,'SCH C-2.2 B'!$B61)*1000</f>
        <v>27572</v>
      </c>
      <c r="M61" s="1">
        <f>SUMIFS('IS G'!M$8:M$366,'IS G'!$A$8:$A$366,'SCH C-2.2 B'!$B61)*1000</f>
        <v>24945</v>
      </c>
      <c r="N61" s="1">
        <f>SUMIFS('IS G'!N$8:N$366,'IS G'!$A$8:$A$366,'SCH C-2.2 B'!$B61)*1000</f>
        <v>47125</v>
      </c>
      <c r="O61" s="1">
        <f>SUMIFS('IS G'!O$8:O$366,'IS G'!$A$8:$A$366,'SCH C-2.2 B'!$B61)*1000</f>
        <v>45119</v>
      </c>
      <c r="P61" s="151">
        <f t="shared" si="0"/>
        <v>376382.93</v>
      </c>
    </row>
    <row r="62" spans="1:16" x14ac:dyDescent="0.2">
      <c r="A62" s="147">
        <f t="shared" si="1"/>
        <v>52</v>
      </c>
      <c r="B62" s="147">
        <v>877</v>
      </c>
      <c r="C62" s="137" t="s">
        <v>910</v>
      </c>
      <c r="D62" s="1">
        <f>SUMIFS('IS G'!D$8:D$366,'IS G'!$A$8:$A$366,'SCH C-2.2 B'!$B62)*1000</f>
        <v>17616.96</v>
      </c>
      <c r="E62" s="1">
        <f>SUMIFS('IS G'!E$8:E$366,'IS G'!$A$8:$A$366,'SCH C-2.2 B'!$B62)*1000</f>
        <v>23480.37</v>
      </c>
      <c r="F62" s="1">
        <f>SUMIFS('IS G'!F$8:F$366,'IS G'!$A$8:$A$366,'SCH C-2.2 B'!$B62)*1000</f>
        <v>18221.560000000001</v>
      </c>
      <c r="G62" s="1">
        <f>SUMIFS('IS G'!G$8:G$366,'IS G'!$A$8:$A$366,'SCH C-2.2 B'!$B62)*1000</f>
        <v>24113.360000000001</v>
      </c>
      <c r="H62" s="1">
        <f>SUMIFS('IS G'!H$8:H$366,'IS G'!$A$8:$A$366,'SCH C-2.2 B'!$B62)*1000</f>
        <v>35579.410000000003</v>
      </c>
      <c r="I62" s="1">
        <f>SUMIFS('IS G'!I$8:I$366,'IS G'!$A$8:$A$366,'SCH C-2.2 B'!$B62)*1000</f>
        <v>44971.09</v>
      </c>
      <c r="J62" s="1">
        <f>SUMIFS('IS G'!J$8:J$366,'IS G'!$A$8:$A$366,'SCH C-2.2 B'!$B62)*1000</f>
        <v>18852</v>
      </c>
      <c r="K62" s="1">
        <f>SUMIFS('IS G'!K$8:K$366,'IS G'!$A$8:$A$366,'SCH C-2.2 B'!$B62)*1000</f>
        <v>21301</v>
      </c>
      <c r="L62" s="1">
        <f>SUMIFS('IS G'!L$8:L$366,'IS G'!$A$8:$A$366,'SCH C-2.2 B'!$B62)*1000</f>
        <v>18852</v>
      </c>
      <c r="M62" s="1">
        <f>SUMIFS('IS G'!M$8:M$366,'IS G'!$A$8:$A$366,'SCH C-2.2 B'!$B62)*1000</f>
        <v>17414</v>
      </c>
      <c r="N62" s="1">
        <f>SUMIFS('IS G'!N$8:N$366,'IS G'!$A$8:$A$366,'SCH C-2.2 B'!$B62)*1000</f>
        <v>19513</v>
      </c>
      <c r="O62" s="1">
        <f>SUMIFS('IS G'!O$8:O$366,'IS G'!$A$8:$A$366,'SCH C-2.2 B'!$B62)*1000</f>
        <v>13585</v>
      </c>
      <c r="P62" s="151">
        <f t="shared" ref="P62" si="7">SUM(D62:O62)</f>
        <v>273499.75</v>
      </c>
    </row>
    <row r="63" spans="1:16" x14ac:dyDescent="0.2">
      <c r="A63" s="147">
        <f t="shared" si="1"/>
        <v>53</v>
      </c>
      <c r="B63" s="147" t="s">
        <v>840</v>
      </c>
      <c r="C63" s="137" t="s">
        <v>902</v>
      </c>
      <c r="D63" s="1">
        <f>SUMIFS('IS G'!D$8:D$366,'IS G'!$A$8:$A$366,'SCH C-2.2 B'!$B63)*1000</f>
        <v>206595.57</v>
      </c>
      <c r="E63" s="1">
        <f>SUMIFS('IS G'!E$8:E$366,'IS G'!$A$8:$A$366,'SCH C-2.2 B'!$B63)*1000</f>
        <v>179168.75</v>
      </c>
      <c r="F63" s="1">
        <f>SUMIFS('IS G'!F$8:F$366,'IS G'!$A$8:$A$366,'SCH C-2.2 B'!$B63)*1000</f>
        <v>332253.28999999998</v>
      </c>
      <c r="G63" s="1">
        <f>SUMIFS('IS G'!G$8:G$366,'IS G'!$A$8:$A$366,'SCH C-2.2 B'!$B63)*1000</f>
        <v>175554.72</v>
      </c>
      <c r="H63" s="1">
        <f>SUMIFS('IS G'!H$8:H$366,'IS G'!$A$8:$A$366,'SCH C-2.2 B'!$B63)*1000</f>
        <v>159965.64999999898</v>
      </c>
      <c r="I63" s="1">
        <f>SUMIFS('IS G'!I$8:I$366,'IS G'!$A$8:$A$366,'SCH C-2.2 B'!$B63)*1000</f>
        <v>120558.92</v>
      </c>
      <c r="J63" s="1">
        <f>SUMIFS('IS G'!J$8:J$366,'IS G'!$A$8:$A$366,'SCH C-2.2 B'!$B63)*1000</f>
        <v>150726</v>
      </c>
      <c r="K63" s="1">
        <f>SUMIFS('IS G'!K$8:K$366,'IS G'!$A$8:$A$366,'SCH C-2.2 B'!$B63)*1000</f>
        <v>149982</v>
      </c>
      <c r="L63" s="1">
        <f>SUMIFS('IS G'!L$8:L$366,'IS G'!$A$8:$A$366,'SCH C-2.2 B'!$B63)*1000</f>
        <v>149790</v>
      </c>
      <c r="M63" s="1">
        <f>SUMIFS('IS G'!M$8:M$366,'IS G'!$A$8:$A$366,'SCH C-2.2 B'!$B63)*1000</f>
        <v>161033</v>
      </c>
      <c r="N63" s="1">
        <f>SUMIFS('IS G'!N$8:N$366,'IS G'!$A$8:$A$366,'SCH C-2.2 B'!$B63)*1000</f>
        <v>163557</v>
      </c>
      <c r="O63" s="1">
        <f>SUMIFS('IS G'!O$8:O$366,'IS G'!$A$8:$A$366,'SCH C-2.2 B'!$B63)*1000</f>
        <v>291663</v>
      </c>
      <c r="P63" s="151">
        <f t="shared" si="0"/>
        <v>2240847.899999999</v>
      </c>
    </row>
    <row r="64" spans="1:16" x14ac:dyDescent="0.2">
      <c r="A64" s="147">
        <f t="shared" si="1"/>
        <v>54</v>
      </c>
      <c r="B64" s="147" t="s">
        <v>841</v>
      </c>
      <c r="C64" s="137" t="s">
        <v>903</v>
      </c>
      <c r="D64" s="1">
        <f>SUMIFS('IS G'!D$8:D$366,'IS G'!$A$8:$A$366,'SCH C-2.2 B'!$B64)*1000</f>
        <v>18168.990000000002</v>
      </c>
      <c r="E64" s="1">
        <f>SUMIFS('IS G'!E$8:E$366,'IS G'!$A$8:$A$366,'SCH C-2.2 B'!$B64)*1000</f>
        <v>20364.629999999997</v>
      </c>
      <c r="F64" s="1">
        <f>SUMIFS('IS G'!F$8:F$366,'IS G'!$A$8:$A$366,'SCH C-2.2 B'!$B64)*1000</f>
        <v>17805.429999999902</v>
      </c>
      <c r="G64" s="1">
        <f>SUMIFS('IS G'!G$8:G$366,'IS G'!$A$8:$A$366,'SCH C-2.2 B'!$B64)*1000</f>
        <v>15991.81</v>
      </c>
      <c r="H64" s="1">
        <f>SUMIFS('IS G'!H$8:H$366,'IS G'!$A$8:$A$366,'SCH C-2.2 B'!$B64)*1000</f>
        <v>19117.370000000003</v>
      </c>
      <c r="I64" s="1">
        <f>SUMIFS('IS G'!I$8:I$366,'IS G'!$A$8:$A$366,'SCH C-2.2 B'!$B64)*1000</f>
        <v>14155.810000000001</v>
      </c>
      <c r="J64" s="1">
        <f>SUMIFS('IS G'!J$8:J$366,'IS G'!$A$8:$A$366,'SCH C-2.2 B'!$B64)*1000</f>
        <v>11396</v>
      </c>
      <c r="K64" s="1">
        <f>SUMIFS('IS G'!K$8:K$366,'IS G'!$A$8:$A$366,'SCH C-2.2 B'!$B64)*1000</f>
        <v>14511</v>
      </c>
      <c r="L64" s="1">
        <f>SUMIFS('IS G'!L$8:L$366,'IS G'!$A$8:$A$366,'SCH C-2.2 B'!$B64)*1000</f>
        <v>12237</v>
      </c>
      <c r="M64" s="1">
        <f>SUMIFS('IS G'!M$8:M$366,'IS G'!$A$8:$A$366,'SCH C-2.2 B'!$B64)*1000</f>
        <v>15649</v>
      </c>
      <c r="N64" s="1">
        <f>SUMIFS('IS G'!N$8:N$366,'IS G'!$A$8:$A$366,'SCH C-2.2 B'!$B64)*1000</f>
        <v>17371</v>
      </c>
      <c r="O64" s="1">
        <f>SUMIFS('IS G'!O$8:O$366,'IS G'!$A$8:$A$366,'SCH C-2.2 B'!$B64)*1000</f>
        <v>16928</v>
      </c>
      <c r="P64" s="151">
        <f t="shared" si="0"/>
        <v>193696.03999999989</v>
      </c>
    </row>
    <row r="65" spans="1:16384" x14ac:dyDescent="0.2">
      <c r="A65" s="147">
        <f t="shared" si="1"/>
        <v>55</v>
      </c>
      <c r="B65" s="147" t="s">
        <v>842</v>
      </c>
      <c r="C65" s="137" t="s">
        <v>17</v>
      </c>
      <c r="D65" s="1">
        <f>SUMIFS('IS G'!D$8:D$366,'IS G'!$A$8:$A$366,'SCH C-2.2 B'!$B65)*1000</f>
        <v>410180.44999999896</v>
      </c>
      <c r="E65" s="1">
        <f>SUMIFS('IS G'!E$8:E$366,'IS G'!$A$8:$A$366,'SCH C-2.2 B'!$B65)*1000</f>
        <v>525447.9</v>
      </c>
      <c r="F65" s="1">
        <f>SUMIFS('IS G'!F$8:F$366,'IS G'!$A$8:$A$366,'SCH C-2.2 B'!$B65)*1000</f>
        <v>282690.00999999995</v>
      </c>
      <c r="G65" s="1">
        <f>SUMIFS('IS G'!G$8:G$366,'IS G'!$A$8:$A$366,'SCH C-2.2 B'!$B65)*1000</f>
        <v>414704.27999999997</v>
      </c>
      <c r="H65" s="1">
        <f>SUMIFS('IS G'!H$8:H$366,'IS G'!$A$8:$A$366,'SCH C-2.2 B'!$B65)*1000</f>
        <v>514288.39000000007</v>
      </c>
      <c r="I65" s="1">
        <f>SUMIFS('IS G'!I$8:I$366,'IS G'!$A$8:$A$366,'SCH C-2.2 B'!$B65)*1000</f>
        <v>417496.06999999995</v>
      </c>
      <c r="J65" s="1">
        <f>SUMIFS('IS G'!J$8:J$366,'IS G'!$A$8:$A$366,'SCH C-2.2 B'!$B65)*1000</f>
        <v>459615</v>
      </c>
      <c r="K65" s="1">
        <f>SUMIFS('IS G'!K$8:K$366,'IS G'!$A$8:$A$366,'SCH C-2.2 B'!$B65)*1000</f>
        <v>491117</v>
      </c>
      <c r="L65" s="1">
        <f>SUMIFS('IS G'!L$8:L$366,'IS G'!$A$8:$A$366,'SCH C-2.2 B'!$B65)*1000</f>
        <v>533687</v>
      </c>
      <c r="M65" s="1">
        <f>SUMIFS('IS G'!M$8:M$366,'IS G'!$A$8:$A$366,'SCH C-2.2 B'!$B65)*1000</f>
        <v>492018.99999999901</v>
      </c>
      <c r="N65" s="1">
        <f>SUMIFS('IS G'!N$8:N$366,'IS G'!$A$8:$A$366,'SCH C-2.2 B'!$B65)*1000</f>
        <v>441356</v>
      </c>
      <c r="O65" s="1">
        <f>SUMIFS('IS G'!O$8:O$366,'IS G'!$A$8:$A$366,'SCH C-2.2 B'!$B65)*1000</f>
        <v>354430</v>
      </c>
      <c r="P65" s="151">
        <f t="shared" si="0"/>
        <v>5337031.0999999978</v>
      </c>
    </row>
    <row r="66" spans="1:16384" x14ac:dyDescent="0.2">
      <c r="A66" s="147">
        <f t="shared" si="1"/>
        <v>56</v>
      </c>
      <c r="B66" s="147" t="s">
        <v>843</v>
      </c>
      <c r="C66" s="137" t="s">
        <v>904</v>
      </c>
      <c r="D66" s="1">
        <f>SUMIFS('IS G'!D$8:D$366,'IS G'!$A$8:$A$366,'SCH C-2.2 B'!$B66)*1000</f>
        <v>485</v>
      </c>
      <c r="E66" s="1">
        <f>SUMIFS('IS G'!E$8:E$366,'IS G'!$A$8:$A$366,'SCH C-2.2 B'!$B66)*1000</f>
        <v>0</v>
      </c>
      <c r="F66" s="1">
        <f>SUMIFS('IS G'!F$8:F$366,'IS G'!$A$8:$A$366,'SCH C-2.2 B'!$B66)*1000</f>
        <v>9944.1399999999903</v>
      </c>
      <c r="G66" s="1">
        <f>SUMIFS('IS G'!G$8:G$366,'IS G'!$A$8:$A$366,'SCH C-2.2 B'!$B66)*1000</f>
        <v>499.55</v>
      </c>
      <c r="H66" s="1">
        <f>SUMIFS('IS G'!H$8:H$366,'IS G'!$A$8:$A$366,'SCH C-2.2 B'!$B66)*1000</f>
        <v>3333.33</v>
      </c>
      <c r="I66" s="1">
        <f>SUMIFS('IS G'!I$8:I$366,'IS G'!$A$8:$A$366,'SCH C-2.2 B'!$B66)*1000</f>
        <v>9711.5</v>
      </c>
      <c r="J66" s="1">
        <f>SUMIFS('IS G'!J$8:J$366,'IS G'!$A$8:$A$366,'SCH C-2.2 B'!$B66)*1000</f>
        <v>964</v>
      </c>
      <c r="K66" s="1">
        <f>SUMIFS('IS G'!K$8:K$366,'IS G'!$A$8:$A$366,'SCH C-2.2 B'!$B66)*1000</f>
        <v>0</v>
      </c>
      <c r="L66" s="1">
        <f>SUMIFS('IS G'!L$8:L$366,'IS G'!$A$8:$A$366,'SCH C-2.2 B'!$B66)*1000</f>
        <v>0</v>
      </c>
      <c r="M66" s="1">
        <f>SUMIFS('IS G'!M$8:M$366,'IS G'!$A$8:$A$366,'SCH C-2.2 B'!$B66)*1000</f>
        <v>0</v>
      </c>
      <c r="N66" s="1">
        <f>SUMIFS('IS G'!N$8:N$366,'IS G'!$A$8:$A$366,'SCH C-2.2 B'!$B66)*1000</f>
        <v>0</v>
      </c>
      <c r="O66" s="1">
        <f>SUMIFS('IS G'!O$8:O$366,'IS G'!$A$8:$A$366,'SCH C-2.2 B'!$B66)*1000</f>
        <v>0</v>
      </c>
      <c r="P66" s="151">
        <f t="shared" si="0"/>
        <v>24937.51999999999</v>
      </c>
    </row>
    <row r="67" spans="1:16384" x14ac:dyDescent="0.2">
      <c r="A67" s="147">
        <f t="shared" si="1"/>
        <v>57</v>
      </c>
      <c r="B67" s="147" t="s">
        <v>844</v>
      </c>
      <c r="C67" s="137" t="s">
        <v>15</v>
      </c>
      <c r="D67" s="1">
        <f>SUMIFS('IS G'!D$8:D$366,'IS G'!$A$8:$A$366,'SCH C-2.2 B'!$B67)*1000</f>
        <v>0</v>
      </c>
      <c r="E67" s="1">
        <f>SUMIFS('IS G'!E$8:E$366,'IS G'!$A$8:$A$366,'SCH C-2.2 B'!$B67)*1000</f>
        <v>0</v>
      </c>
      <c r="F67" s="1">
        <f>SUMIFS('IS G'!F$8:F$366,'IS G'!$A$8:$A$366,'SCH C-2.2 B'!$B67)*1000</f>
        <v>0</v>
      </c>
      <c r="G67" s="1">
        <f>SUMIFS('IS G'!G$8:G$366,'IS G'!$A$8:$A$366,'SCH C-2.2 B'!$B67)*1000</f>
        <v>0</v>
      </c>
      <c r="H67" s="1">
        <f>SUMIFS('IS G'!H$8:H$366,'IS G'!$A$8:$A$366,'SCH C-2.2 B'!$B67)*1000</f>
        <v>0</v>
      </c>
      <c r="I67" s="1">
        <f>SUMIFS('IS G'!I$8:I$366,'IS G'!$A$8:$A$366,'SCH C-2.2 B'!$B67)*1000</f>
        <v>0</v>
      </c>
      <c r="J67" s="1">
        <f>SUMIFS('IS G'!J$8:J$366,'IS G'!$A$8:$A$366,'SCH C-2.2 B'!$B67)*1000</f>
        <v>0</v>
      </c>
      <c r="K67" s="1">
        <f>SUMIFS('IS G'!K$8:K$366,'IS G'!$A$8:$A$366,'SCH C-2.2 B'!$B67)*1000</f>
        <v>0</v>
      </c>
      <c r="L67" s="1">
        <f>SUMIFS('IS G'!L$8:L$366,'IS G'!$A$8:$A$366,'SCH C-2.2 B'!$B67)*1000</f>
        <v>0</v>
      </c>
      <c r="M67" s="1">
        <f>SUMIFS('IS G'!M$8:M$366,'IS G'!$A$8:$A$366,'SCH C-2.2 B'!$B67)*1000</f>
        <v>0</v>
      </c>
      <c r="N67" s="1">
        <f>SUMIFS('IS G'!N$8:N$366,'IS G'!$A$8:$A$366,'SCH C-2.2 B'!$B67)*1000</f>
        <v>0</v>
      </c>
      <c r="O67" s="1">
        <f>SUMIFS('IS G'!O$8:O$366,'IS G'!$A$8:$A$366,'SCH C-2.2 B'!$B67)*1000</f>
        <v>0</v>
      </c>
      <c r="P67" s="151">
        <f t="shared" si="0"/>
        <v>0</v>
      </c>
    </row>
    <row r="68" spans="1:16384" x14ac:dyDescent="0.2">
      <c r="A68" s="147">
        <f t="shared" si="1"/>
        <v>58</v>
      </c>
      <c r="B68" s="147" t="s">
        <v>845</v>
      </c>
      <c r="C68" s="137" t="s">
        <v>905</v>
      </c>
      <c r="D68" s="1">
        <f>SUMIFS('IS G'!D$8:D$366,'IS G'!$A$8:$A$366,'SCH C-2.2 B'!$B68)*1000</f>
        <v>0</v>
      </c>
      <c r="E68" s="1">
        <f>SUMIFS('IS G'!E$8:E$366,'IS G'!$A$8:$A$366,'SCH C-2.2 B'!$B68)*1000</f>
        <v>0</v>
      </c>
      <c r="F68" s="1">
        <f>SUMIFS('IS G'!F$8:F$366,'IS G'!$A$8:$A$366,'SCH C-2.2 B'!$B68)*1000</f>
        <v>0</v>
      </c>
      <c r="G68" s="1">
        <f>SUMIFS('IS G'!G$8:G$366,'IS G'!$A$8:$A$366,'SCH C-2.2 B'!$B68)*1000</f>
        <v>0</v>
      </c>
      <c r="H68" s="1">
        <f>SUMIFS('IS G'!H$8:H$366,'IS G'!$A$8:$A$366,'SCH C-2.2 B'!$B68)*1000</f>
        <v>0</v>
      </c>
      <c r="I68" s="1">
        <f>SUMIFS('IS G'!I$8:I$366,'IS G'!$A$8:$A$366,'SCH C-2.2 B'!$B68)*1000</f>
        <v>0</v>
      </c>
      <c r="J68" s="1">
        <f>SUMIFS('IS G'!J$8:J$366,'IS G'!$A$8:$A$366,'SCH C-2.2 B'!$B68)*1000</f>
        <v>0</v>
      </c>
      <c r="K68" s="1">
        <f>SUMIFS('IS G'!K$8:K$366,'IS G'!$A$8:$A$366,'SCH C-2.2 B'!$B68)*1000</f>
        <v>0</v>
      </c>
      <c r="L68" s="1">
        <f>SUMIFS('IS G'!L$8:L$366,'IS G'!$A$8:$A$366,'SCH C-2.2 B'!$B68)*1000</f>
        <v>0</v>
      </c>
      <c r="M68" s="1">
        <f>SUMIFS('IS G'!M$8:M$366,'IS G'!$A$8:$A$366,'SCH C-2.2 B'!$B68)*1000</f>
        <v>0</v>
      </c>
      <c r="N68" s="1">
        <f>SUMIFS('IS G'!N$8:N$366,'IS G'!$A$8:$A$366,'SCH C-2.2 B'!$B68)*1000</f>
        <v>0</v>
      </c>
      <c r="O68" s="1">
        <f>SUMIFS('IS G'!O$8:O$366,'IS G'!$A$8:$A$366,'SCH C-2.2 B'!$B68)*1000</f>
        <v>0</v>
      </c>
      <c r="P68" s="151">
        <f t="shared" si="0"/>
        <v>0</v>
      </c>
    </row>
    <row r="69" spans="1:16384" x14ac:dyDescent="0.2">
      <c r="A69" s="147">
        <f t="shared" si="1"/>
        <v>59</v>
      </c>
      <c r="B69" s="147" t="s">
        <v>846</v>
      </c>
      <c r="C69" s="137" t="s">
        <v>906</v>
      </c>
      <c r="D69" s="1">
        <f>SUMIFS('IS G'!D$8:D$366,'IS G'!$A$8:$A$366,'SCH C-2.2 B'!$B69)*1000</f>
        <v>853858.79</v>
      </c>
      <c r="E69" s="1">
        <f>SUMIFS('IS G'!E$8:E$366,'IS G'!$A$8:$A$366,'SCH C-2.2 B'!$B69)*1000</f>
        <v>710977.08</v>
      </c>
      <c r="F69" s="1">
        <f>SUMIFS('IS G'!F$8:F$366,'IS G'!$A$8:$A$366,'SCH C-2.2 B'!$B69)*1000</f>
        <v>907080.25</v>
      </c>
      <c r="G69" s="1">
        <f>SUMIFS('IS G'!G$8:G$366,'IS G'!$A$8:$A$366,'SCH C-2.2 B'!$B69)*1000</f>
        <v>944478.79999999993</v>
      </c>
      <c r="H69" s="1">
        <f>SUMIFS('IS G'!H$8:H$366,'IS G'!$A$8:$A$366,'SCH C-2.2 B'!$B69)*1000</f>
        <v>928672.78999999992</v>
      </c>
      <c r="I69" s="1">
        <f>SUMIFS('IS G'!I$8:I$366,'IS G'!$A$8:$A$366,'SCH C-2.2 B'!$B69)*1000</f>
        <v>919483.42</v>
      </c>
      <c r="J69" s="1">
        <f>SUMIFS('IS G'!J$8:J$366,'IS G'!$A$8:$A$366,'SCH C-2.2 B'!$B69)*1000</f>
        <v>1015974.99999999</v>
      </c>
      <c r="K69" s="1">
        <f>SUMIFS('IS G'!K$8:K$366,'IS G'!$A$8:$A$366,'SCH C-2.2 B'!$B69)*1000</f>
        <v>1029175.9999999999</v>
      </c>
      <c r="L69" s="1">
        <f>SUMIFS('IS G'!L$8:L$366,'IS G'!$A$8:$A$366,'SCH C-2.2 B'!$B69)*1000</f>
        <v>1060543</v>
      </c>
      <c r="M69" s="1">
        <f>SUMIFS('IS G'!M$8:M$366,'IS G'!$A$8:$A$366,'SCH C-2.2 B'!$B69)*1000</f>
        <v>1023790.9999999901</v>
      </c>
      <c r="N69" s="1">
        <f>SUMIFS('IS G'!N$8:N$366,'IS G'!$A$8:$A$366,'SCH C-2.2 B'!$B69)*1000</f>
        <v>989375</v>
      </c>
      <c r="O69" s="1">
        <f>SUMIFS('IS G'!O$8:O$366,'IS G'!$A$8:$A$366,'SCH C-2.2 B'!$B69)*1000</f>
        <v>819857</v>
      </c>
      <c r="P69" s="151">
        <f t="shared" si="0"/>
        <v>11203268.12999998</v>
      </c>
    </row>
    <row r="70" spans="1:16384" x14ac:dyDescent="0.2">
      <c r="A70" s="147">
        <f t="shared" si="1"/>
        <v>60</v>
      </c>
      <c r="B70" s="147" t="s">
        <v>847</v>
      </c>
      <c r="C70" s="137" t="s">
        <v>907</v>
      </c>
      <c r="D70" s="1">
        <f>SUMIFS('IS G'!D$8:D$366,'IS G'!$A$8:$A$366,'SCH C-2.2 B'!$B70)*1000</f>
        <v>15731.490000000002</v>
      </c>
      <c r="E70" s="1">
        <f>SUMIFS('IS G'!E$8:E$366,'IS G'!$A$8:$A$366,'SCH C-2.2 B'!$B70)*1000</f>
        <v>6838.8599999999897</v>
      </c>
      <c r="F70" s="1">
        <f>SUMIFS('IS G'!F$8:F$366,'IS G'!$A$8:$A$366,'SCH C-2.2 B'!$B70)*1000</f>
        <v>2146.25</v>
      </c>
      <c r="G70" s="1">
        <f>SUMIFS('IS G'!G$8:G$366,'IS G'!$A$8:$A$366,'SCH C-2.2 B'!$B70)*1000</f>
        <v>2933.46</v>
      </c>
      <c r="H70" s="1">
        <f>SUMIFS('IS G'!H$8:H$366,'IS G'!$A$8:$A$366,'SCH C-2.2 B'!$B70)*1000</f>
        <v>10763.45</v>
      </c>
      <c r="I70" s="1">
        <f>SUMIFS('IS G'!I$8:I$366,'IS G'!$A$8:$A$366,'SCH C-2.2 B'!$B70)*1000</f>
        <v>30836.85</v>
      </c>
      <c r="J70" s="1">
        <f>SUMIFS('IS G'!J$8:J$366,'IS G'!$A$8:$A$366,'SCH C-2.2 B'!$B70)*1000</f>
        <v>7325</v>
      </c>
      <c r="K70" s="1">
        <f>SUMIFS('IS G'!K$8:K$366,'IS G'!$A$8:$A$366,'SCH C-2.2 B'!$B70)*1000</f>
        <v>6950</v>
      </c>
      <c r="L70" s="1">
        <f>SUMIFS('IS G'!L$8:L$366,'IS G'!$A$8:$A$366,'SCH C-2.2 B'!$B70)*1000</f>
        <v>12896</v>
      </c>
      <c r="M70" s="1">
        <f>SUMIFS('IS G'!M$8:M$366,'IS G'!$A$8:$A$366,'SCH C-2.2 B'!$B70)*1000</f>
        <v>16145</v>
      </c>
      <c r="N70" s="1">
        <f>SUMIFS('IS G'!N$8:N$366,'IS G'!$A$8:$A$366,'SCH C-2.2 B'!$B70)*1000</f>
        <v>11282</v>
      </c>
      <c r="O70" s="1">
        <f>SUMIFS('IS G'!O$8:O$366,'IS G'!$A$8:$A$366,'SCH C-2.2 B'!$B70)*1000</f>
        <v>9696</v>
      </c>
      <c r="P70" s="151">
        <f t="shared" si="0"/>
        <v>133544.35999999999</v>
      </c>
    </row>
    <row r="71" spans="1:16384" x14ac:dyDescent="0.2">
      <c r="A71" s="147">
        <f t="shared" si="1"/>
        <v>61</v>
      </c>
      <c r="B71" s="147" t="s">
        <v>848</v>
      </c>
      <c r="C71" s="137" t="s">
        <v>911</v>
      </c>
      <c r="D71" s="1">
        <f>SUMIFS('IS G'!D$8:D$366,'IS G'!$A$8:$A$366,'SCH C-2.2 B'!$B71)*1000</f>
        <v>62570.78</v>
      </c>
      <c r="E71" s="1">
        <f>SUMIFS('IS G'!E$8:E$366,'IS G'!$A$8:$A$366,'SCH C-2.2 B'!$B71)*1000</f>
        <v>66679.5</v>
      </c>
      <c r="F71" s="1">
        <f>SUMIFS('IS G'!F$8:F$366,'IS G'!$A$8:$A$366,'SCH C-2.2 B'!$B71)*1000</f>
        <v>52084.1</v>
      </c>
      <c r="G71" s="1">
        <f>SUMIFS('IS G'!G$8:G$366,'IS G'!$A$8:$A$366,'SCH C-2.2 B'!$B71)*1000</f>
        <v>19840.789999999997</v>
      </c>
      <c r="H71" s="1">
        <f>SUMIFS('IS G'!H$8:H$366,'IS G'!$A$8:$A$366,'SCH C-2.2 B'!$B71)*1000</f>
        <v>6530.53</v>
      </c>
      <c r="I71" s="1">
        <f>SUMIFS('IS G'!I$8:I$366,'IS G'!$A$8:$A$366,'SCH C-2.2 B'!$B71)*1000</f>
        <v>14631.21</v>
      </c>
      <c r="J71" s="1">
        <f>SUMIFS('IS G'!J$8:J$366,'IS G'!$A$8:$A$366,'SCH C-2.2 B'!$B71)*1000</f>
        <v>14505</v>
      </c>
      <c r="K71" s="1">
        <f>SUMIFS('IS G'!K$8:K$366,'IS G'!$A$8:$A$366,'SCH C-2.2 B'!$B71)*1000</f>
        <v>10515</v>
      </c>
      <c r="L71" s="1">
        <f>SUMIFS('IS G'!L$8:L$366,'IS G'!$A$8:$A$366,'SCH C-2.2 B'!$B71)*1000</f>
        <v>13110</v>
      </c>
      <c r="M71" s="1">
        <f>SUMIFS('IS G'!M$8:M$366,'IS G'!$A$8:$A$366,'SCH C-2.2 B'!$B71)*1000</f>
        <v>12134</v>
      </c>
      <c r="N71" s="1">
        <f>SUMIFS('IS G'!N$8:N$366,'IS G'!$A$8:$A$366,'SCH C-2.2 B'!$B71)*1000</f>
        <v>15376</v>
      </c>
      <c r="O71" s="1">
        <f>SUMIFS('IS G'!O$8:O$366,'IS G'!$A$8:$A$366,'SCH C-2.2 B'!$B71)*1000</f>
        <v>22966</v>
      </c>
      <c r="P71" s="151">
        <f t="shared" si="0"/>
        <v>310942.91000000003</v>
      </c>
    </row>
    <row r="72" spans="1:16384" x14ac:dyDescent="0.2">
      <c r="A72" s="147">
        <f t="shared" si="1"/>
        <v>62</v>
      </c>
      <c r="B72" s="147">
        <v>891</v>
      </c>
      <c r="C72" s="137" t="s">
        <v>912</v>
      </c>
      <c r="D72" s="1">
        <f>SUMIFS('IS G'!D$8:D$366,'IS G'!$A$8:$A$366,'SCH C-2.2 B'!$B72)*1000</f>
        <v>46779.68</v>
      </c>
      <c r="E72" s="1">
        <f>SUMIFS('IS G'!E$8:E$366,'IS G'!$A$8:$A$366,'SCH C-2.2 B'!$B72)*1000</f>
        <v>34471.159999999996</v>
      </c>
      <c r="F72" s="1">
        <f>SUMIFS('IS G'!F$8:F$366,'IS G'!$A$8:$A$366,'SCH C-2.2 B'!$B72)*1000</f>
        <v>90210.53</v>
      </c>
      <c r="G72" s="1">
        <f>SUMIFS('IS G'!G$8:G$366,'IS G'!$A$8:$A$366,'SCH C-2.2 B'!$B72)*1000</f>
        <v>-22752.379999999997</v>
      </c>
      <c r="H72" s="1">
        <f>SUMIFS('IS G'!H$8:H$366,'IS G'!$A$8:$A$366,'SCH C-2.2 B'!$B72)*1000</f>
        <v>54014.18</v>
      </c>
      <c r="I72" s="1">
        <f>SUMIFS('IS G'!I$8:I$366,'IS G'!$A$8:$A$366,'SCH C-2.2 B'!$B72)*1000</f>
        <v>41481.909999999996</v>
      </c>
      <c r="J72" s="1">
        <f>SUMIFS('IS G'!J$8:J$366,'IS G'!$A$8:$A$366,'SCH C-2.2 B'!$B72)*1000</f>
        <v>50797</v>
      </c>
      <c r="K72" s="1">
        <f>SUMIFS('IS G'!K$8:K$366,'IS G'!$A$8:$A$366,'SCH C-2.2 B'!$B72)*1000</f>
        <v>54022</v>
      </c>
      <c r="L72" s="1">
        <f>SUMIFS('IS G'!L$8:L$366,'IS G'!$A$8:$A$366,'SCH C-2.2 B'!$B72)*1000</f>
        <v>42854</v>
      </c>
      <c r="M72" s="1">
        <f>SUMIFS('IS G'!M$8:M$366,'IS G'!$A$8:$A$366,'SCH C-2.2 B'!$B72)*1000</f>
        <v>41211</v>
      </c>
      <c r="N72" s="1">
        <f>SUMIFS('IS G'!N$8:N$366,'IS G'!$A$8:$A$366,'SCH C-2.2 B'!$B72)*1000</f>
        <v>68065</v>
      </c>
      <c r="O72" s="1">
        <f>SUMIFS('IS G'!O$8:O$366,'IS G'!$A$8:$A$366,'SCH C-2.2 B'!$B72)*1000</f>
        <v>41836</v>
      </c>
      <c r="P72" s="151">
        <f t="shared" ref="P72" si="8">SUM(D72:O72)</f>
        <v>542990.07999999996</v>
      </c>
    </row>
    <row r="73" spans="1:16384" x14ac:dyDescent="0.2">
      <c r="A73" s="147">
        <f t="shared" si="1"/>
        <v>63</v>
      </c>
      <c r="B73" s="147" t="s">
        <v>849</v>
      </c>
      <c r="C73" s="137" t="s">
        <v>913</v>
      </c>
      <c r="D73" s="1">
        <f>SUMIFS('IS G'!D$8:D$366,'IS G'!$A$8:$A$366,'SCH C-2.2 B'!$B73)*1000</f>
        <v>161211.18000000002</v>
      </c>
      <c r="E73" s="1">
        <f>SUMIFS('IS G'!E$8:E$366,'IS G'!$A$8:$A$366,'SCH C-2.2 B'!$B73)*1000</f>
        <v>73640.09</v>
      </c>
      <c r="F73" s="1">
        <f>SUMIFS('IS G'!F$8:F$366,'IS G'!$A$8:$A$366,'SCH C-2.2 B'!$B73)*1000</f>
        <v>116459.29</v>
      </c>
      <c r="G73" s="1">
        <f>SUMIFS('IS G'!G$8:G$366,'IS G'!$A$8:$A$366,'SCH C-2.2 B'!$B73)*1000</f>
        <v>108252.72999999901</v>
      </c>
      <c r="H73" s="1">
        <f>SUMIFS('IS G'!H$8:H$366,'IS G'!$A$8:$A$366,'SCH C-2.2 B'!$B73)*1000</f>
        <v>116971.17</v>
      </c>
      <c r="I73" s="1">
        <f>SUMIFS('IS G'!I$8:I$366,'IS G'!$A$8:$A$366,'SCH C-2.2 B'!$B73)*1000</f>
        <v>110015.45</v>
      </c>
      <c r="J73" s="1">
        <f>SUMIFS('IS G'!J$8:J$366,'IS G'!$A$8:$A$366,'SCH C-2.2 B'!$B73)*1000</f>
        <v>144096.99999999901</v>
      </c>
      <c r="K73" s="1">
        <f>SUMIFS('IS G'!K$8:K$366,'IS G'!$A$8:$A$366,'SCH C-2.2 B'!$B73)*1000</f>
        <v>173560</v>
      </c>
      <c r="L73" s="1">
        <f>SUMIFS('IS G'!L$8:L$366,'IS G'!$A$8:$A$366,'SCH C-2.2 B'!$B73)*1000</f>
        <v>142055.99999999898</v>
      </c>
      <c r="M73" s="1">
        <f>SUMIFS('IS G'!M$8:M$366,'IS G'!$A$8:$A$366,'SCH C-2.2 B'!$B73)*1000</f>
        <v>243503</v>
      </c>
      <c r="N73" s="1">
        <f>SUMIFS('IS G'!N$8:N$366,'IS G'!$A$8:$A$366,'SCH C-2.2 B'!$B73)*1000</f>
        <v>202578</v>
      </c>
      <c r="O73" s="1">
        <f>SUMIFS('IS G'!O$8:O$366,'IS G'!$A$8:$A$366,'SCH C-2.2 B'!$B73)*1000</f>
        <v>125143</v>
      </c>
      <c r="P73" s="151">
        <f t="shared" si="0"/>
        <v>1717486.9099999971</v>
      </c>
    </row>
    <row r="74" spans="1:16384" x14ac:dyDescent="0.2">
      <c r="A74" s="147">
        <f t="shared" si="1"/>
        <v>64</v>
      </c>
      <c r="B74" s="147" t="s">
        <v>850</v>
      </c>
      <c r="C74" s="137" t="s">
        <v>914</v>
      </c>
      <c r="D74" s="1">
        <f>SUMIFS('IS G'!D$8:D$366,'IS G'!$A$8:$A$366,'SCH C-2.2 B'!$B74)*1000</f>
        <v>0</v>
      </c>
      <c r="E74" s="1">
        <f>SUMIFS('IS G'!E$8:E$366,'IS G'!$A$8:$A$366,'SCH C-2.2 B'!$B74)*1000</f>
        <v>0</v>
      </c>
      <c r="F74" s="1">
        <f>SUMIFS('IS G'!F$8:F$366,'IS G'!$A$8:$A$366,'SCH C-2.2 B'!$B74)*1000</f>
        <v>0</v>
      </c>
      <c r="G74" s="1">
        <f>SUMIFS('IS G'!G$8:G$366,'IS G'!$A$8:$A$366,'SCH C-2.2 B'!$B74)*1000</f>
        <v>0</v>
      </c>
      <c r="H74" s="1">
        <f>SUMIFS('IS G'!H$8:H$366,'IS G'!$A$8:$A$366,'SCH C-2.2 B'!$B74)*1000</f>
        <v>0</v>
      </c>
      <c r="I74" s="1">
        <f>SUMIFS('IS G'!I$8:I$366,'IS G'!$A$8:$A$366,'SCH C-2.2 B'!$B74)*1000</f>
        <v>0</v>
      </c>
      <c r="J74" s="1">
        <f>SUMIFS('IS G'!J$8:J$366,'IS G'!$A$8:$A$366,'SCH C-2.2 B'!$B74)*1000</f>
        <v>0</v>
      </c>
      <c r="K74" s="1">
        <f>SUMIFS('IS G'!K$8:K$366,'IS G'!$A$8:$A$366,'SCH C-2.2 B'!$B74)*1000</f>
        <v>0</v>
      </c>
      <c r="L74" s="1">
        <f>SUMIFS('IS G'!L$8:L$366,'IS G'!$A$8:$A$366,'SCH C-2.2 B'!$B74)*1000</f>
        <v>0</v>
      </c>
      <c r="M74" s="1">
        <f>SUMIFS('IS G'!M$8:M$366,'IS G'!$A$8:$A$366,'SCH C-2.2 B'!$B74)*1000</f>
        <v>0</v>
      </c>
      <c r="N74" s="1">
        <f>SUMIFS('IS G'!N$8:N$366,'IS G'!$A$8:$A$366,'SCH C-2.2 B'!$B74)*1000</f>
        <v>0</v>
      </c>
      <c r="O74" s="1">
        <f>SUMIFS('IS G'!O$8:O$366,'IS G'!$A$8:$A$366,'SCH C-2.2 B'!$B74)*1000</f>
        <v>0</v>
      </c>
      <c r="P74" s="151">
        <f t="shared" si="0"/>
        <v>0</v>
      </c>
    </row>
    <row r="75" spans="1:16384" x14ac:dyDescent="0.2">
      <c r="A75" s="147">
        <f t="shared" si="1"/>
        <v>65</v>
      </c>
      <c r="B75" s="147" t="s">
        <v>851</v>
      </c>
      <c r="C75" s="137" t="s">
        <v>895</v>
      </c>
      <c r="D75" s="1">
        <f>SUMIFS('IS G'!D$8:D$366,'IS G'!$A$8:$A$366,'SCH C-2.2 B'!$B75)*1000</f>
        <v>38976.280000000006</v>
      </c>
      <c r="E75" s="1">
        <f>SUMIFS('IS G'!E$8:E$366,'IS G'!$A$8:$A$366,'SCH C-2.2 B'!$B75)*1000</f>
        <v>18386.04</v>
      </c>
      <c r="F75" s="1">
        <f>SUMIFS('IS G'!F$8:F$366,'IS G'!$A$8:$A$366,'SCH C-2.2 B'!$B75)*1000</f>
        <v>37361.53</v>
      </c>
      <c r="G75" s="1">
        <f>SUMIFS('IS G'!G$8:G$366,'IS G'!$A$8:$A$366,'SCH C-2.2 B'!$B75)*1000</f>
        <v>26912.33</v>
      </c>
      <c r="H75" s="1">
        <f>SUMIFS('IS G'!H$8:H$366,'IS G'!$A$8:$A$366,'SCH C-2.2 B'!$B75)*1000</f>
        <v>37278.120000000003</v>
      </c>
      <c r="I75" s="1">
        <f>SUMIFS('IS G'!I$8:I$366,'IS G'!$A$8:$A$366,'SCH C-2.2 B'!$B75)*1000</f>
        <v>28764.36</v>
      </c>
      <c r="J75" s="1">
        <f>SUMIFS('IS G'!J$8:J$366,'IS G'!$A$8:$A$366,'SCH C-2.2 B'!$B75)*1000</f>
        <v>38772</v>
      </c>
      <c r="K75" s="1">
        <f>SUMIFS('IS G'!K$8:K$366,'IS G'!$A$8:$A$366,'SCH C-2.2 B'!$B75)*1000</f>
        <v>40108</v>
      </c>
      <c r="L75" s="1">
        <f>SUMIFS('IS G'!L$8:L$366,'IS G'!$A$8:$A$366,'SCH C-2.2 B'!$B75)*1000</f>
        <v>40303</v>
      </c>
      <c r="M75" s="1">
        <f>SUMIFS('IS G'!M$8:M$366,'IS G'!$A$8:$A$366,'SCH C-2.2 B'!$B75)*1000</f>
        <v>41724</v>
      </c>
      <c r="N75" s="1">
        <f>SUMIFS('IS G'!N$8:N$366,'IS G'!$A$8:$A$366,'SCH C-2.2 B'!$B75)*1000</f>
        <v>39789</v>
      </c>
      <c r="O75" s="1">
        <f>SUMIFS('IS G'!O$8:O$366,'IS G'!$A$8:$A$366,'SCH C-2.2 B'!$B75)*1000</f>
        <v>42376</v>
      </c>
      <c r="P75" s="151">
        <f t="shared" si="0"/>
        <v>430750.66000000003</v>
      </c>
    </row>
    <row r="76" spans="1:16384" x14ac:dyDescent="0.2">
      <c r="A76" s="147">
        <f>A75+1</f>
        <v>66</v>
      </c>
      <c r="B76" s="147">
        <v>901</v>
      </c>
      <c r="C76" s="137" t="s">
        <v>22</v>
      </c>
      <c r="D76" s="1">
        <f>SUMIFS('IS G'!D$8:D$366,'IS G'!$A$8:$A$366,'SCH C-2.2 B'!$B76)*1000</f>
        <v>91795.999999999913</v>
      </c>
      <c r="E76" s="1">
        <f>SUMIFS('IS G'!E$8:E$366,'IS G'!$A$8:$A$366,'SCH C-2.2 B'!$B76)*1000</f>
        <v>87054.26</v>
      </c>
      <c r="F76" s="1">
        <f>SUMIFS('IS G'!F$8:F$366,'IS G'!$A$8:$A$366,'SCH C-2.2 B'!$B76)*1000</f>
        <v>91868.849999999991</v>
      </c>
      <c r="G76" s="1">
        <f>SUMIFS('IS G'!G$8:G$366,'IS G'!$A$8:$A$366,'SCH C-2.2 B'!$B76)*1000</f>
        <v>83890.65</v>
      </c>
      <c r="H76" s="1">
        <f>SUMIFS('IS G'!H$8:H$366,'IS G'!$A$8:$A$366,'SCH C-2.2 B'!$B76)*1000</f>
        <v>93694.67</v>
      </c>
      <c r="I76" s="1">
        <f>SUMIFS('IS G'!I$8:I$366,'IS G'!$A$8:$A$366,'SCH C-2.2 B'!$B76)*1000</f>
        <v>78736.06</v>
      </c>
      <c r="J76" s="1">
        <f>SUMIFS('IS G'!J$8:J$366,'IS G'!$A$8:$A$366,'SCH C-2.2 B'!$B76)*1000</f>
        <v>98094.040000000008</v>
      </c>
      <c r="K76" s="1">
        <f>SUMIFS('IS G'!K$8:K$366,'IS G'!$A$8:$A$366,'SCH C-2.2 B'!$B76)*1000</f>
        <v>105505.84000000001</v>
      </c>
      <c r="L76" s="1">
        <f>SUMIFS('IS G'!L$8:L$366,'IS G'!$A$8:$A$366,'SCH C-2.2 B'!$B76)*1000</f>
        <v>99568.48</v>
      </c>
      <c r="M76" s="1">
        <f>SUMIFS('IS G'!M$8:M$366,'IS G'!$A$8:$A$366,'SCH C-2.2 B'!$B76)*1000</f>
        <v>106690.32</v>
      </c>
      <c r="N76" s="1">
        <f>SUMIFS('IS G'!N$8:N$366,'IS G'!$A$8:$A$366,'SCH C-2.2 B'!$B76)*1000</f>
        <v>93193.32</v>
      </c>
      <c r="O76" s="1">
        <f>SUMIFS('IS G'!O$8:O$366,'IS G'!$A$8:$A$366,'SCH C-2.2 B'!$B76)*1000</f>
        <v>92107.839999999997</v>
      </c>
      <c r="P76" s="151">
        <f t="shared" ref="P76:P112" si="9">SUM(D76:O76)</f>
        <v>1122200.33</v>
      </c>
    </row>
    <row r="77" spans="1:16384" x14ac:dyDescent="0.2">
      <c r="A77" s="329" t="str">
        <f>A1</f>
        <v>LOUISVILLE GAS AND ELECTRIC COMPANY</v>
      </c>
      <c r="B77" s="330"/>
      <c r="C77" s="330"/>
      <c r="D77" s="330"/>
      <c r="E77" s="330"/>
      <c r="F77" s="330"/>
      <c r="G77" s="330"/>
      <c r="H77" s="330"/>
      <c r="I77" s="330"/>
      <c r="J77" s="330"/>
      <c r="K77" s="330"/>
      <c r="L77" s="330"/>
      <c r="M77" s="330"/>
      <c r="N77" s="330"/>
      <c r="O77" s="330"/>
      <c r="P77" s="330"/>
      <c r="Q77" s="329"/>
      <c r="R77" s="330"/>
      <c r="S77" s="330"/>
      <c r="T77" s="330"/>
      <c r="U77" s="330"/>
      <c r="V77" s="330"/>
      <c r="W77" s="330"/>
      <c r="X77" s="330"/>
      <c r="Y77" s="330"/>
      <c r="Z77" s="330"/>
      <c r="AA77" s="330"/>
      <c r="AB77" s="330"/>
      <c r="AC77" s="330"/>
      <c r="AD77" s="330"/>
      <c r="AE77" s="330"/>
      <c r="AF77" s="330"/>
      <c r="AG77" s="329"/>
      <c r="AH77" s="330"/>
      <c r="AI77" s="330"/>
      <c r="AJ77" s="330"/>
      <c r="AK77" s="330"/>
      <c r="AL77" s="330"/>
      <c r="AM77" s="330"/>
      <c r="AN77" s="330"/>
      <c r="AO77" s="330"/>
      <c r="AP77" s="330"/>
      <c r="AQ77" s="330"/>
      <c r="AR77" s="330"/>
      <c r="AS77" s="330"/>
      <c r="AT77" s="330"/>
      <c r="AU77" s="330"/>
      <c r="AV77" s="330"/>
      <c r="AW77" s="329"/>
      <c r="AX77" s="330"/>
      <c r="AY77" s="330"/>
      <c r="AZ77" s="330"/>
      <c r="BA77" s="330"/>
      <c r="BB77" s="330"/>
      <c r="BC77" s="330"/>
      <c r="BD77" s="330"/>
      <c r="BE77" s="330"/>
      <c r="BF77" s="330"/>
      <c r="BG77" s="330"/>
      <c r="BH77" s="330"/>
      <c r="BI77" s="330"/>
      <c r="BJ77" s="330"/>
      <c r="BK77" s="330"/>
      <c r="BL77" s="330"/>
      <c r="BM77" s="329"/>
      <c r="BN77" s="330"/>
      <c r="BO77" s="330"/>
      <c r="BP77" s="330"/>
      <c r="BQ77" s="330"/>
      <c r="BR77" s="330"/>
      <c r="BS77" s="330"/>
      <c r="BT77" s="330"/>
      <c r="BU77" s="330"/>
      <c r="BV77" s="330"/>
      <c r="BW77" s="330"/>
      <c r="BX77" s="330"/>
      <c r="BY77" s="330"/>
      <c r="BZ77" s="330"/>
      <c r="CA77" s="330"/>
      <c r="CB77" s="330"/>
      <c r="CC77" s="329"/>
      <c r="CD77" s="330"/>
      <c r="CE77" s="330"/>
      <c r="CF77" s="330"/>
      <c r="CG77" s="330"/>
      <c r="CH77" s="330"/>
      <c r="CI77" s="330"/>
      <c r="CJ77" s="330"/>
      <c r="CK77" s="330"/>
      <c r="CL77" s="330"/>
      <c r="CM77" s="330"/>
      <c r="CN77" s="330"/>
      <c r="CO77" s="330"/>
      <c r="CP77" s="330"/>
      <c r="CQ77" s="330"/>
      <c r="CR77" s="330"/>
      <c r="CS77" s="329"/>
      <c r="CT77" s="330"/>
      <c r="CU77" s="330"/>
      <c r="CV77" s="330"/>
      <c r="CW77" s="330"/>
      <c r="CX77" s="330"/>
      <c r="CY77" s="330"/>
      <c r="CZ77" s="330"/>
      <c r="DA77" s="330"/>
      <c r="DB77" s="330"/>
      <c r="DC77" s="330"/>
      <c r="DD77" s="330"/>
      <c r="DE77" s="330"/>
      <c r="DF77" s="330"/>
      <c r="DG77" s="330"/>
      <c r="DH77" s="330"/>
      <c r="DI77" s="329"/>
      <c r="DJ77" s="330"/>
      <c r="DK77" s="330"/>
      <c r="DL77" s="330"/>
      <c r="DM77" s="330"/>
      <c r="DN77" s="330"/>
      <c r="DO77" s="330"/>
      <c r="DP77" s="330"/>
      <c r="DQ77" s="330"/>
      <c r="DR77" s="330"/>
      <c r="DS77" s="330"/>
      <c r="DT77" s="330"/>
      <c r="DU77" s="330"/>
      <c r="DV77" s="330"/>
      <c r="DW77" s="330"/>
      <c r="DX77" s="330"/>
      <c r="DY77" s="329"/>
      <c r="DZ77" s="330"/>
      <c r="EA77" s="330"/>
      <c r="EB77" s="330"/>
      <c r="EC77" s="330"/>
      <c r="ED77" s="330"/>
      <c r="EE77" s="330"/>
      <c r="EF77" s="330"/>
      <c r="EG77" s="330"/>
      <c r="EH77" s="330"/>
      <c r="EI77" s="330"/>
      <c r="EJ77" s="330"/>
      <c r="EK77" s="330"/>
      <c r="EL77" s="330"/>
      <c r="EM77" s="330"/>
      <c r="EN77" s="330"/>
      <c r="EO77" s="329"/>
      <c r="EP77" s="330"/>
      <c r="EQ77" s="330"/>
      <c r="ER77" s="330"/>
      <c r="ES77" s="330"/>
      <c r="ET77" s="330"/>
      <c r="EU77" s="330"/>
      <c r="EV77" s="330"/>
      <c r="EW77" s="330"/>
      <c r="EX77" s="330"/>
      <c r="EY77" s="330"/>
      <c r="EZ77" s="330"/>
      <c r="FA77" s="330"/>
      <c r="FB77" s="330"/>
      <c r="FC77" s="330"/>
      <c r="FD77" s="330"/>
      <c r="FE77" s="329"/>
      <c r="FF77" s="330"/>
      <c r="FG77" s="330"/>
      <c r="FH77" s="330"/>
      <c r="FI77" s="330"/>
      <c r="FJ77" s="330"/>
      <c r="FK77" s="330"/>
      <c r="FL77" s="330"/>
      <c r="FM77" s="330"/>
      <c r="FN77" s="330"/>
      <c r="FO77" s="330"/>
      <c r="FP77" s="330"/>
      <c r="FQ77" s="330"/>
      <c r="FR77" s="330"/>
      <c r="FS77" s="330"/>
      <c r="FT77" s="330"/>
      <c r="FU77" s="329"/>
      <c r="FV77" s="330"/>
      <c r="FW77" s="330"/>
      <c r="FX77" s="330"/>
      <c r="FY77" s="330"/>
      <c r="FZ77" s="330"/>
      <c r="GA77" s="330"/>
      <c r="GB77" s="330"/>
      <c r="GC77" s="330"/>
      <c r="GD77" s="330"/>
      <c r="GE77" s="330"/>
      <c r="GF77" s="330"/>
      <c r="GG77" s="330"/>
      <c r="GH77" s="330"/>
      <c r="GI77" s="330"/>
      <c r="GJ77" s="330"/>
      <c r="GK77" s="329"/>
      <c r="GL77" s="330"/>
      <c r="GM77" s="330"/>
      <c r="GN77" s="330"/>
      <c r="GO77" s="330"/>
      <c r="GP77" s="330"/>
      <c r="GQ77" s="330"/>
      <c r="GR77" s="330"/>
      <c r="GS77" s="330"/>
      <c r="GT77" s="330"/>
      <c r="GU77" s="330"/>
      <c r="GV77" s="330"/>
      <c r="GW77" s="330"/>
      <c r="GX77" s="330"/>
      <c r="GY77" s="330"/>
      <c r="GZ77" s="330"/>
      <c r="HA77" s="329"/>
      <c r="HB77" s="330"/>
      <c r="HC77" s="330"/>
      <c r="HD77" s="330"/>
      <c r="HE77" s="330"/>
      <c r="HF77" s="330"/>
      <c r="HG77" s="330"/>
      <c r="HH77" s="330"/>
      <c r="HI77" s="330"/>
      <c r="HJ77" s="330"/>
      <c r="HK77" s="330"/>
      <c r="HL77" s="330"/>
      <c r="HM77" s="330"/>
      <c r="HN77" s="330"/>
      <c r="HO77" s="330"/>
      <c r="HP77" s="330"/>
      <c r="HQ77" s="329"/>
      <c r="HR77" s="330"/>
      <c r="HS77" s="330"/>
      <c r="HT77" s="330"/>
      <c r="HU77" s="330"/>
      <c r="HV77" s="330"/>
      <c r="HW77" s="330"/>
      <c r="HX77" s="330"/>
      <c r="HY77" s="330"/>
      <c r="HZ77" s="330"/>
      <c r="IA77" s="330"/>
      <c r="IB77" s="330"/>
      <c r="IC77" s="330"/>
      <c r="ID77" s="330"/>
      <c r="IE77" s="330"/>
      <c r="IF77" s="330"/>
      <c r="IG77" s="329"/>
      <c r="IH77" s="330"/>
      <c r="II77" s="330"/>
      <c r="IJ77" s="330"/>
      <c r="IK77" s="330"/>
      <c r="IL77" s="330"/>
      <c r="IM77" s="330"/>
      <c r="IN77" s="330"/>
      <c r="IO77" s="330"/>
      <c r="IP77" s="330"/>
      <c r="IQ77" s="330"/>
      <c r="IR77" s="330"/>
      <c r="IS77" s="330"/>
      <c r="IT77" s="330"/>
      <c r="IU77" s="330"/>
      <c r="IV77" s="330"/>
      <c r="IW77" s="329"/>
      <c r="IX77" s="330"/>
      <c r="IY77" s="330"/>
      <c r="IZ77" s="330"/>
      <c r="JA77" s="330"/>
      <c r="JB77" s="330"/>
      <c r="JC77" s="330"/>
      <c r="JD77" s="330"/>
      <c r="JE77" s="330"/>
      <c r="JF77" s="330"/>
      <c r="JG77" s="330"/>
      <c r="JH77" s="330"/>
      <c r="JI77" s="330"/>
      <c r="JJ77" s="330"/>
      <c r="JK77" s="330"/>
      <c r="JL77" s="330"/>
      <c r="JM77" s="329"/>
      <c r="JN77" s="330"/>
      <c r="JO77" s="330"/>
      <c r="JP77" s="330"/>
      <c r="JQ77" s="330"/>
      <c r="JR77" s="330"/>
      <c r="JS77" s="330"/>
      <c r="JT77" s="330"/>
      <c r="JU77" s="330"/>
      <c r="JV77" s="330"/>
      <c r="JW77" s="330"/>
      <c r="JX77" s="330"/>
      <c r="JY77" s="330"/>
      <c r="JZ77" s="330"/>
      <c r="KA77" s="330"/>
      <c r="KB77" s="330"/>
      <c r="KC77" s="329"/>
      <c r="KD77" s="330"/>
      <c r="KE77" s="330"/>
      <c r="KF77" s="330"/>
      <c r="KG77" s="330"/>
      <c r="KH77" s="330"/>
      <c r="KI77" s="330"/>
      <c r="KJ77" s="330"/>
      <c r="KK77" s="330"/>
      <c r="KL77" s="330"/>
      <c r="KM77" s="330"/>
      <c r="KN77" s="330"/>
      <c r="KO77" s="330"/>
      <c r="KP77" s="330"/>
      <c r="KQ77" s="330"/>
      <c r="KR77" s="330"/>
      <c r="KS77" s="329"/>
      <c r="KT77" s="330"/>
      <c r="KU77" s="330"/>
      <c r="KV77" s="330"/>
      <c r="KW77" s="330"/>
      <c r="KX77" s="330"/>
      <c r="KY77" s="330"/>
      <c r="KZ77" s="330"/>
      <c r="LA77" s="330"/>
      <c r="LB77" s="330"/>
      <c r="LC77" s="330"/>
      <c r="LD77" s="330"/>
      <c r="LE77" s="330"/>
      <c r="LF77" s="330"/>
      <c r="LG77" s="330"/>
      <c r="LH77" s="330"/>
      <c r="LI77" s="329"/>
      <c r="LJ77" s="330"/>
      <c r="LK77" s="330"/>
      <c r="LL77" s="330"/>
      <c r="LM77" s="330"/>
      <c r="LN77" s="330"/>
      <c r="LO77" s="330"/>
      <c r="LP77" s="330"/>
      <c r="LQ77" s="330"/>
      <c r="LR77" s="330"/>
      <c r="LS77" s="330"/>
      <c r="LT77" s="330"/>
      <c r="LU77" s="330"/>
      <c r="LV77" s="330"/>
      <c r="LW77" s="330"/>
      <c r="LX77" s="330"/>
      <c r="LY77" s="329"/>
      <c r="LZ77" s="330"/>
      <c r="MA77" s="330"/>
      <c r="MB77" s="330"/>
      <c r="MC77" s="330"/>
      <c r="MD77" s="330"/>
      <c r="ME77" s="330"/>
      <c r="MF77" s="330"/>
      <c r="MG77" s="330"/>
      <c r="MH77" s="330"/>
      <c r="MI77" s="330"/>
      <c r="MJ77" s="330"/>
      <c r="MK77" s="330"/>
      <c r="ML77" s="330"/>
      <c r="MM77" s="330"/>
      <c r="MN77" s="330"/>
      <c r="MO77" s="329"/>
      <c r="MP77" s="330"/>
      <c r="MQ77" s="330"/>
      <c r="MR77" s="330"/>
      <c r="MS77" s="330"/>
      <c r="MT77" s="330"/>
      <c r="MU77" s="330"/>
      <c r="MV77" s="330"/>
      <c r="MW77" s="330"/>
      <c r="MX77" s="330"/>
      <c r="MY77" s="330"/>
      <c r="MZ77" s="330"/>
      <c r="NA77" s="330"/>
      <c r="NB77" s="330"/>
      <c r="NC77" s="330"/>
      <c r="ND77" s="330"/>
      <c r="NE77" s="329"/>
      <c r="NF77" s="330"/>
      <c r="NG77" s="330"/>
      <c r="NH77" s="330"/>
      <c r="NI77" s="330"/>
      <c r="NJ77" s="330"/>
      <c r="NK77" s="330"/>
      <c r="NL77" s="330"/>
      <c r="NM77" s="330"/>
      <c r="NN77" s="330"/>
      <c r="NO77" s="330"/>
      <c r="NP77" s="330"/>
      <c r="NQ77" s="330"/>
      <c r="NR77" s="330"/>
      <c r="NS77" s="330"/>
      <c r="NT77" s="330"/>
      <c r="NU77" s="329"/>
      <c r="NV77" s="330"/>
      <c r="NW77" s="330"/>
      <c r="NX77" s="330"/>
      <c r="NY77" s="330"/>
      <c r="NZ77" s="330"/>
      <c r="OA77" s="330"/>
      <c r="OB77" s="330"/>
      <c r="OC77" s="330"/>
      <c r="OD77" s="330"/>
      <c r="OE77" s="330"/>
      <c r="OF77" s="330"/>
      <c r="OG77" s="330"/>
      <c r="OH77" s="330"/>
      <c r="OI77" s="330"/>
      <c r="OJ77" s="330"/>
      <c r="OK77" s="329"/>
      <c r="OL77" s="330"/>
      <c r="OM77" s="330"/>
      <c r="ON77" s="330"/>
      <c r="OO77" s="330"/>
      <c r="OP77" s="330"/>
      <c r="OQ77" s="330"/>
      <c r="OR77" s="330"/>
      <c r="OS77" s="330"/>
      <c r="OT77" s="330"/>
      <c r="OU77" s="330"/>
      <c r="OV77" s="330"/>
      <c r="OW77" s="330"/>
      <c r="OX77" s="330"/>
      <c r="OY77" s="330"/>
      <c r="OZ77" s="330"/>
      <c r="PA77" s="329"/>
      <c r="PB77" s="330"/>
      <c r="PC77" s="330"/>
      <c r="PD77" s="330"/>
      <c r="PE77" s="330"/>
      <c r="PF77" s="330"/>
      <c r="PG77" s="330"/>
      <c r="PH77" s="330"/>
      <c r="PI77" s="330"/>
      <c r="PJ77" s="330"/>
      <c r="PK77" s="330"/>
      <c r="PL77" s="330"/>
      <c r="PM77" s="330"/>
      <c r="PN77" s="330"/>
      <c r="PO77" s="330"/>
      <c r="PP77" s="330"/>
      <c r="PQ77" s="329"/>
      <c r="PR77" s="330"/>
      <c r="PS77" s="330"/>
      <c r="PT77" s="330"/>
      <c r="PU77" s="330"/>
      <c r="PV77" s="330"/>
      <c r="PW77" s="330"/>
      <c r="PX77" s="330"/>
      <c r="PY77" s="330"/>
      <c r="PZ77" s="330"/>
      <c r="QA77" s="330"/>
      <c r="QB77" s="330"/>
      <c r="QC77" s="330"/>
      <c r="QD77" s="330"/>
      <c r="QE77" s="330"/>
      <c r="QF77" s="330"/>
      <c r="QG77" s="329"/>
      <c r="QH77" s="330"/>
      <c r="QI77" s="330"/>
      <c r="QJ77" s="330"/>
      <c r="QK77" s="330"/>
      <c r="QL77" s="330"/>
      <c r="QM77" s="330"/>
      <c r="QN77" s="330"/>
      <c r="QO77" s="330"/>
      <c r="QP77" s="330"/>
      <c r="QQ77" s="330"/>
      <c r="QR77" s="330"/>
      <c r="QS77" s="330"/>
      <c r="QT77" s="330"/>
      <c r="QU77" s="330"/>
      <c r="QV77" s="330"/>
      <c r="QW77" s="329"/>
      <c r="QX77" s="330"/>
      <c r="QY77" s="330"/>
      <c r="QZ77" s="330"/>
      <c r="RA77" s="330"/>
      <c r="RB77" s="330"/>
      <c r="RC77" s="330"/>
      <c r="RD77" s="330"/>
      <c r="RE77" s="330"/>
      <c r="RF77" s="330"/>
      <c r="RG77" s="330"/>
      <c r="RH77" s="330"/>
      <c r="RI77" s="330"/>
      <c r="RJ77" s="330"/>
      <c r="RK77" s="330"/>
      <c r="RL77" s="330"/>
      <c r="RM77" s="329"/>
      <c r="RN77" s="330"/>
      <c r="RO77" s="330"/>
      <c r="RP77" s="330"/>
      <c r="RQ77" s="330"/>
      <c r="RR77" s="330"/>
      <c r="RS77" s="330"/>
      <c r="RT77" s="330"/>
      <c r="RU77" s="330"/>
      <c r="RV77" s="330"/>
      <c r="RW77" s="330"/>
      <c r="RX77" s="330"/>
      <c r="RY77" s="330"/>
      <c r="RZ77" s="330"/>
      <c r="SA77" s="330"/>
      <c r="SB77" s="330"/>
      <c r="SC77" s="329"/>
      <c r="SD77" s="330"/>
      <c r="SE77" s="330"/>
      <c r="SF77" s="330"/>
      <c r="SG77" s="330"/>
      <c r="SH77" s="330"/>
      <c r="SI77" s="330"/>
      <c r="SJ77" s="330"/>
      <c r="SK77" s="330"/>
      <c r="SL77" s="330"/>
      <c r="SM77" s="330"/>
      <c r="SN77" s="330"/>
      <c r="SO77" s="330"/>
      <c r="SP77" s="330"/>
      <c r="SQ77" s="330"/>
      <c r="SR77" s="330"/>
      <c r="SS77" s="329"/>
      <c r="ST77" s="330"/>
      <c r="SU77" s="330"/>
      <c r="SV77" s="330"/>
      <c r="SW77" s="330"/>
      <c r="SX77" s="330"/>
      <c r="SY77" s="330"/>
      <c r="SZ77" s="330"/>
      <c r="TA77" s="330"/>
      <c r="TB77" s="330"/>
      <c r="TC77" s="330"/>
      <c r="TD77" s="330"/>
      <c r="TE77" s="330"/>
      <c r="TF77" s="330"/>
      <c r="TG77" s="330"/>
      <c r="TH77" s="330"/>
      <c r="TI77" s="329"/>
      <c r="TJ77" s="330"/>
      <c r="TK77" s="330"/>
      <c r="TL77" s="330"/>
      <c r="TM77" s="330"/>
      <c r="TN77" s="330"/>
      <c r="TO77" s="330"/>
      <c r="TP77" s="330"/>
      <c r="TQ77" s="330"/>
      <c r="TR77" s="330"/>
      <c r="TS77" s="330"/>
      <c r="TT77" s="330"/>
      <c r="TU77" s="330"/>
      <c r="TV77" s="330"/>
      <c r="TW77" s="330"/>
      <c r="TX77" s="330"/>
      <c r="TY77" s="329"/>
      <c r="TZ77" s="330"/>
      <c r="UA77" s="330"/>
      <c r="UB77" s="330"/>
      <c r="UC77" s="330"/>
      <c r="UD77" s="330"/>
      <c r="UE77" s="330"/>
      <c r="UF77" s="330"/>
      <c r="UG77" s="330"/>
      <c r="UH77" s="330"/>
      <c r="UI77" s="330"/>
      <c r="UJ77" s="330"/>
      <c r="UK77" s="330"/>
      <c r="UL77" s="330"/>
      <c r="UM77" s="330"/>
      <c r="UN77" s="330"/>
      <c r="UO77" s="329"/>
      <c r="UP77" s="330"/>
      <c r="UQ77" s="330"/>
      <c r="UR77" s="330"/>
      <c r="US77" s="330"/>
      <c r="UT77" s="330"/>
      <c r="UU77" s="330"/>
      <c r="UV77" s="330"/>
      <c r="UW77" s="330"/>
      <c r="UX77" s="330"/>
      <c r="UY77" s="330"/>
      <c r="UZ77" s="330"/>
      <c r="VA77" s="330"/>
      <c r="VB77" s="330"/>
      <c r="VC77" s="330"/>
      <c r="VD77" s="330"/>
      <c r="VE77" s="329"/>
      <c r="VF77" s="330"/>
      <c r="VG77" s="330"/>
      <c r="VH77" s="330"/>
      <c r="VI77" s="330"/>
      <c r="VJ77" s="330"/>
      <c r="VK77" s="330"/>
      <c r="VL77" s="330"/>
      <c r="VM77" s="330"/>
      <c r="VN77" s="330"/>
      <c r="VO77" s="330"/>
      <c r="VP77" s="330"/>
      <c r="VQ77" s="330"/>
      <c r="VR77" s="330"/>
      <c r="VS77" s="330"/>
      <c r="VT77" s="330"/>
      <c r="VU77" s="329"/>
      <c r="VV77" s="330"/>
      <c r="VW77" s="330"/>
      <c r="VX77" s="330"/>
      <c r="VY77" s="330"/>
      <c r="VZ77" s="330"/>
      <c r="WA77" s="330"/>
      <c r="WB77" s="330"/>
      <c r="WC77" s="330"/>
      <c r="WD77" s="330"/>
      <c r="WE77" s="330"/>
      <c r="WF77" s="330"/>
      <c r="WG77" s="330"/>
      <c r="WH77" s="330"/>
      <c r="WI77" s="330"/>
      <c r="WJ77" s="330"/>
      <c r="WK77" s="329"/>
      <c r="WL77" s="330"/>
      <c r="WM77" s="330"/>
      <c r="WN77" s="330"/>
      <c r="WO77" s="330"/>
      <c r="WP77" s="330"/>
      <c r="WQ77" s="330"/>
      <c r="WR77" s="330"/>
      <c r="WS77" s="330"/>
      <c r="WT77" s="330"/>
      <c r="WU77" s="330"/>
      <c r="WV77" s="330"/>
      <c r="WW77" s="330"/>
      <c r="WX77" s="330"/>
      <c r="WY77" s="330"/>
      <c r="WZ77" s="330"/>
      <c r="XA77" s="329"/>
      <c r="XB77" s="330"/>
      <c r="XC77" s="330"/>
      <c r="XD77" s="330"/>
      <c r="XE77" s="330"/>
      <c r="XF77" s="330"/>
      <c r="XG77" s="330"/>
      <c r="XH77" s="330"/>
      <c r="XI77" s="330"/>
      <c r="XJ77" s="330"/>
      <c r="XK77" s="330"/>
      <c r="XL77" s="330"/>
      <c r="XM77" s="330"/>
      <c r="XN77" s="330"/>
      <c r="XO77" s="330"/>
      <c r="XP77" s="330"/>
      <c r="XQ77" s="329"/>
      <c r="XR77" s="330"/>
      <c r="XS77" s="330"/>
      <c r="XT77" s="330"/>
      <c r="XU77" s="330"/>
      <c r="XV77" s="330"/>
      <c r="XW77" s="330"/>
      <c r="XX77" s="330"/>
      <c r="XY77" s="330"/>
      <c r="XZ77" s="330"/>
      <c r="YA77" s="330"/>
      <c r="YB77" s="330"/>
      <c r="YC77" s="330"/>
      <c r="YD77" s="330"/>
      <c r="YE77" s="330"/>
      <c r="YF77" s="330"/>
      <c r="YG77" s="329"/>
      <c r="YH77" s="330"/>
      <c r="YI77" s="330"/>
      <c r="YJ77" s="330"/>
      <c r="YK77" s="330"/>
      <c r="YL77" s="330"/>
      <c r="YM77" s="330"/>
      <c r="YN77" s="330"/>
      <c r="YO77" s="330"/>
      <c r="YP77" s="330"/>
      <c r="YQ77" s="330"/>
      <c r="YR77" s="330"/>
      <c r="YS77" s="330"/>
      <c r="YT77" s="330"/>
      <c r="YU77" s="330"/>
      <c r="YV77" s="330"/>
      <c r="YW77" s="329"/>
      <c r="YX77" s="330"/>
      <c r="YY77" s="330"/>
      <c r="YZ77" s="330"/>
      <c r="ZA77" s="330"/>
      <c r="ZB77" s="330"/>
      <c r="ZC77" s="330"/>
      <c r="ZD77" s="330"/>
      <c r="ZE77" s="330"/>
      <c r="ZF77" s="330"/>
      <c r="ZG77" s="330"/>
      <c r="ZH77" s="330"/>
      <c r="ZI77" s="330"/>
      <c r="ZJ77" s="330"/>
      <c r="ZK77" s="330"/>
      <c r="ZL77" s="330"/>
      <c r="ZM77" s="329"/>
      <c r="ZN77" s="330"/>
      <c r="ZO77" s="330"/>
      <c r="ZP77" s="330"/>
      <c r="ZQ77" s="330"/>
      <c r="ZR77" s="330"/>
      <c r="ZS77" s="330"/>
      <c r="ZT77" s="330"/>
      <c r="ZU77" s="330"/>
      <c r="ZV77" s="330"/>
      <c r="ZW77" s="330"/>
      <c r="ZX77" s="330"/>
      <c r="ZY77" s="330"/>
      <c r="ZZ77" s="330"/>
      <c r="AAA77" s="330"/>
      <c r="AAB77" s="330"/>
      <c r="AAC77" s="329"/>
      <c r="AAD77" s="330"/>
      <c r="AAE77" s="330"/>
      <c r="AAF77" s="330"/>
      <c r="AAG77" s="330"/>
      <c r="AAH77" s="330"/>
      <c r="AAI77" s="330"/>
      <c r="AAJ77" s="330"/>
      <c r="AAK77" s="330"/>
      <c r="AAL77" s="330"/>
      <c r="AAM77" s="330"/>
      <c r="AAN77" s="330"/>
      <c r="AAO77" s="330"/>
      <c r="AAP77" s="330"/>
      <c r="AAQ77" s="330"/>
      <c r="AAR77" s="330"/>
      <c r="AAS77" s="329"/>
      <c r="AAT77" s="330"/>
      <c r="AAU77" s="330"/>
      <c r="AAV77" s="330"/>
      <c r="AAW77" s="330"/>
      <c r="AAX77" s="330"/>
      <c r="AAY77" s="330"/>
      <c r="AAZ77" s="330"/>
      <c r="ABA77" s="330"/>
      <c r="ABB77" s="330"/>
      <c r="ABC77" s="330"/>
      <c r="ABD77" s="330"/>
      <c r="ABE77" s="330"/>
      <c r="ABF77" s="330"/>
      <c r="ABG77" s="330"/>
      <c r="ABH77" s="330"/>
      <c r="ABI77" s="329"/>
      <c r="ABJ77" s="330"/>
      <c r="ABK77" s="330"/>
      <c r="ABL77" s="330"/>
      <c r="ABM77" s="330"/>
      <c r="ABN77" s="330"/>
      <c r="ABO77" s="330"/>
      <c r="ABP77" s="330"/>
      <c r="ABQ77" s="330"/>
      <c r="ABR77" s="330"/>
      <c r="ABS77" s="330"/>
      <c r="ABT77" s="330"/>
      <c r="ABU77" s="330"/>
      <c r="ABV77" s="330"/>
      <c r="ABW77" s="330"/>
      <c r="ABX77" s="330"/>
      <c r="ABY77" s="329"/>
      <c r="ABZ77" s="330"/>
      <c r="ACA77" s="330"/>
      <c r="ACB77" s="330"/>
      <c r="ACC77" s="330"/>
      <c r="ACD77" s="330"/>
      <c r="ACE77" s="330"/>
      <c r="ACF77" s="330"/>
      <c r="ACG77" s="330"/>
      <c r="ACH77" s="330"/>
      <c r="ACI77" s="330"/>
      <c r="ACJ77" s="330"/>
      <c r="ACK77" s="330"/>
      <c r="ACL77" s="330"/>
      <c r="ACM77" s="330"/>
      <c r="ACN77" s="330"/>
      <c r="ACO77" s="329"/>
      <c r="ACP77" s="330"/>
      <c r="ACQ77" s="330"/>
      <c r="ACR77" s="330"/>
      <c r="ACS77" s="330"/>
      <c r="ACT77" s="330"/>
      <c r="ACU77" s="330"/>
      <c r="ACV77" s="330"/>
      <c r="ACW77" s="330"/>
      <c r="ACX77" s="330"/>
      <c r="ACY77" s="330"/>
      <c r="ACZ77" s="330"/>
      <c r="ADA77" s="330"/>
      <c r="ADB77" s="330"/>
      <c r="ADC77" s="330"/>
      <c r="ADD77" s="330"/>
      <c r="ADE77" s="329"/>
      <c r="ADF77" s="330"/>
      <c r="ADG77" s="330"/>
      <c r="ADH77" s="330"/>
      <c r="ADI77" s="330"/>
      <c r="ADJ77" s="330"/>
      <c r="ADK77" s="330"/>
      <c r="ADL77" s="330"/>
      <c r="ADM77" s="330"/>
      <c r="ADN77" s="330"/>
      <c r="ADO77" s="330"/>
      <c r="ADP77" s="330"/>
      <c r="ADQ77" s="330"/>
      <c r="ADR77" s="330"/>
      <c r="ADS77" s="330"/>
      <c r="ADT77" s="330"/>
      <c r="ADU77" s="329"/>
      <c r="ADV77" s="330"/>
      <c r="ADW77" s="330"/>
      <c r="ADX77" s="330"/>
      <c r="ADY77" s="330"/>
      <c r="ADZ77" s="330"/>
      <c r="AEA77" s="330"/>
      <c r="AEB77" s="330"/>
      <c r="AEC77" s="330"/>
      <c r="AED77" s="330"/>
      <c r="AEE77" s="330"/>
      <c r="AEF77" s="330"/>
      <c r="AEG77" s="330"/>
      <c r="AEH77" s="330"/>
      <c r="AEI77" s="330"/>
      <c r="AEJ77" s="330"/>
      <c r="AEK77" s="329"/>
      <c r="AEL77" s="330"/>
      <c r="AEM77" s="330"/>
      <c r="AEN77" s="330"/>
      <c r="AEO77" s="330"/>
      <c r="AEP77" s="330"/>
      <c r="AEQ77" s="330"/>
      <c r="AER77" s="330"/>
      <c r="AES77" s="330"/>
      <c r="AET77" s="330"/>
      <c r="AEU77" s="330"/>
      <c r="AEV77" s="330"/>
      <c r="AEW77" s="330"/>
      <c r="AEX77" s="330"/>
      <c r="AEY77" s="330"/>
      <c r="AEZ77" s="330"/>
      <c r="AFA77" s="329"/>
      <c r="AFB77" s="330"/>
      <c r="AFC77" s="330"/>
      <c r="AFD77" s="330"/>
      <c r="AFE77" s="330"/>
      <c r="AFF77" s="330"/>
      <c r="AFG77" s="330"/>
      <c r="AFH77" s="330"/>
      <c r="AFI77" s="330"/>
      <c r="AFJ77" s="330"/>
      <c r="AFK77" s="330"/>
      <c r="AFL77" s="330"/>
      <c r="AFM77" s="330"/>
      <c r="AFN77" s="330"/>
      <c r="AFO77" s="330"/>
      <c r="AFP77" s="330"/>
      <c r="AFQ77" s="329"/>
      <c r="AFR77" s="330"/>
      <c r="AFS77" s="330"/>
      <c r="AFT77" s="330"/>
      <c r="AFU77" s="330"/>
      <c r="AFV77" s="330"/>
      <c r="AFW77" s="330"/>
      <c r="AFX77" s="330"/>
      <c r="AFY77" s="330"/>
      <c r="AFZ77" s="330"/>
      <c r="AGA77" s="330"/>
      <c r="AGB77" s="330"/>
      <c r="AGC77" s="330"/>
      <c r="AGD77" s="330"/>
      <c r="AGE77" s="330"/>
      <c r="AGF77" s="330"/>
      <c r="AGG77" s="329"/>
      <c r="AGH77" s="330"/>
      <c r="AGI77" s="330"/>
      <c r="AGJ77" s="330"/>
      <c r="AGK77" s="330"/>
      <c r="AGL77" s="330"/>
      <c r="AGM77" s="330"/>
      <c r="AGN77" s="330"/>
      <c r="AGO77" s="330"/>
      <c r="AGP77" s="330"/>
      <c r="AGQ77" s="330"/>
      <c r="AGR77" s="330"/>
      <c r="AGS77" s="330"/>
      <c r="AGT77" s="330"/>
      <c r="AGU77" s="330"/>
      <c r="AGV77" s="330"/>
      <c r="AGW77" s="329"/>
      <c r="AGX77" s="330"/>
      <c r="AGY77" s="330"/>
      <c r="AGZ77" s="330"/>
      <c r="AHA77" s="330"/>
      <c r="AHB77" s="330"/>
      <c r="AHC77" s="330"/>
      <c r="AHD77" s="330"/>
      <c r="AHE77" s="330"/>
      <c r="AHF77" s="330"/>
      <c r="AHG77" s="330"/>
      <c r="AHH77" s="330"/>
      <c r="AHI77" s="330"/>
      <c r="AHJ77" s="330"/>
      <c r="AHK77" s="330"/>
      <c r="AHL77" s="330"/>
      <c r="AHM77" s="329"/>
      <c r="AHN77" s="330"/>
      <c r="AHO77" s="330"/>
      <c r="AHP77" s="330"/>
      <c r="AHQ77" s="330"/>
      <c r="AHR77" s="330"/>
      <c r="AHS77" s="330"/>
      <c r="AHT77" s="330"/>
      <c r="AHU77" s="330"/>
      <c r="AHV77" s="330"/>
      <c r="AHW77" s="330"/>
      <c r="AHX77" s="330"/>
      <c r="AHY77" s="330"/>
      <c r="AHZ77" s="330"/>
      <c r="AIA77" s="330"/>
      <c r="AIB77" s="330"/>
      <c r="AIC77" s="329"/>
      <c r="AID77" s="330"/>
      <c r="AIE77" s="330"/>
      <c r="AIF77" s="330"/>
      <c r="AIG77" s="330"/>
      <c r="AIH77" s="330"/>
      <c r="AII77" s="330"/>
      <c r="AIJ77" s="330"/>
      <c r="AIK77" s="330"/>
      <c r="AIL77" s="330"/>
      <c r="AIM77" s="330"/>
      <c r="AIN77" s="330"/>
      <c r="AIO77" s="330"/>
      <c r="AIP77" s="330"/>
      <c r="AIQ77" s="330"/>
      <c r="AIR77" s="330"/>
      <c r="AIS77" s="329"/>
      <c r="AIT77" s="330"/>
      <c r="AIU77" s="330"/>
      <c r="AIV77" s="330"/>
      <c r="AIW77" s="330"/>
      <c r="AIX77" s="330"/>
      <c r="AIY77" s="330"/>
      <c r="AIZ77" s="330"/>
      <c r="AJA77" s="330"/>
      <c r="AJB77" s="330"/>
      <c r="AJC77" s="330"/>
      <c r="AJD77" s="330"/>
      <c r="AJE77" s="330"/>
      <c r="AJF77" s="330"/>
      <c r="AJG77" s="330"/>
      <c r="AJH77" s="330"/>
      <c r="AJI77" s="329"/>
      <c r="AJJ77" s="330"/>
      <c r="AJK77" s="330"/>
      <c r="AJL77" s="330"/>
      <c r="AJM77" s="330"/>
      <c r="AJN77" s="330"/>
      <c r="AJO77" s="330"/>
      <c r="AJP77" s="330"/>
      <c r="AJQ77" s="330"/>
      <c r="AJR77" s="330"/>
      <c r="AJS77" s="330"/>
      <c r="AJT77" s="330"/>
      <c r="AJU77" s="330"/>
      <c r="AJV77" s="330"/>
      <c r="AJW77" s="330"/>
      <c r="AJX77" s="330"/>
      <c r="AJY77" s="329"/>
      <c r="AJZ77" s="330"/>
      <c r="AKA77" s="330"/>
      <c r="AKB77" s="330"/>
      <c r="AKC77" s="330"/>
      <c r="AKD77" s="330"/>
      <c r="AKE77" s="330"/>
      <c r="AKF77" s="330"/>
      <c r="AKG77" s="330"/>
      <c r="AKH77" s="330"/>
      <c r="AKI77" s="330"/>
      <c r="AKJ77" s="330"/>
      <c r="AKK77" s="330"/>
      <c r="AKL77" s="330"/>
      <c r="AKM77" s="330"/>
      <c r="AKN77" s="330"/>
      <c r="AKO77" s="329"/>
      <c r="AKP77" s="330"/>
      <c r="AKQ77" s="330"/>
      <c r="AKR77" s="330"/>
      <c r="AKS77" s="330"/>
      <c r="AKT77" s="330"/>
      <c r="AKU77" s="330"/>
      <c r="AKV77" s="330"/>
      <c r="AKW77" s="330"/>
      <c r="AKX77" s="330"/>
      <c r="AKY77" s="330"/>
      <c r="AKZ77" s="330"/>
      <c r="ALA77" s="330"/>
      <c r="ALB77" s="330"/>
      <c r="ALC77" s="330"/>
      <c r="ALD77" s="330"/>
      <c r="ALE77" s="329"/>
      <c r="ALF77" s="330"/>
      <c r="ALG77" s="330"/>
      <c r="ALH77" s="330"/>
      <c r="ALI77" s="330"/>
      <c r="ALJ77" s="330"/>
      <c r="ALK77" s="330"/>
      <c r="ALL77" s="330"/>
      <c r="ALM77" s="330"/>
      <c r="ALN77" s="330"/>
      <c r="ALO77" s="330"/>
      <c r="ALP77" s="330"/>
      <c r="ALQ77" s="330"/>
      <c r="ALR77" s="330"/>
      <c r="ALS77" s="330"/>
      <c r="ALT77" s="330"/>
      <c r="ALU77" s="329"/>
      <c r="ALV77" s="330"/>
      <c r="ALW77" s="330"/>
      <c r="ALX77" s="330"/>
      <c r="ALY77" s="330"/>
      <c r="ALZ77" s="330"/>
      <c r="AMA77" s="330"/>
      <c r="AMB77" s="330"/>
      <c r="AMC77" s="330"/>
      <c r="AMD77" s="330"/>
      <c r="AME77" s="330"/>
      <c r="AMF77" s="330"/>
      <c r="AMG77" s="330"/>
      <c r="AMH77" s="330"/>
      <c r="AMI77" s="330"/>
      <c r="AMJ77" s="330"/>
      <c r="AMK77" s="329"/>
      <c r="AML77" s="330"/>
      <c r="AMM77" s="330"/>
      <c r="AMN77" s="330"/>
      <c r="AMO77" s="330"/>
      <c r="AMP77" s="330"/>
      <c r="AMQ77" s="330"/>
      <c r="AMR77" s="330"/>
      <c r="AMS77" s="330"/>
      <c r="AMT77" s="330"/>
      <c r="AMU77" s="330"/>
      <c r="AMV77" s="330"/>
      <c r="AMW77" s="330"/>
      <c r="AMX77" s="330"/>
      <c r="AMY77" s="330"/>
      <c r="AMZ77" s="330"/>
      <c r="ANA77" s="329"/>
      <c r="ANB77" s="330"/>
      <c r="ANC77" s="330"/>
      <c r="AND77" s="330"/>
      <c r="ANE77" s="330"/>
      <c r="ANF77" s="330"/>
      <c r="ANG77" s="330"/>
      <c r="ANH77" s="330"/>
      <c r="ANI77" s="330"/>
      <c r="ANJ77" s="330"/>
      <c r="ANK77" s="330"/>
      <c r="ANL77" s="330"/>
      <c r="ANM77" s="330"/>
      <c r="ANN77" s="330"/>
      <c r="ANO77" s="330"/>
      <c r="ANP77" s="330"/>
      <c r="ANQ77" s="329"/>
      <c r="ANR77" s="330"/>
      <c r="ANS77" s="330"/>
      <c r="ANT77" s="330"/>
      <c r="ANU77" s="330"/>
      <c r="ANV77" s="330"/>
      <c r="ANW77" s="330"/>
      <c r="ANX77" s="330"/>
      <c r="ANY77" s="330"/>
      <c r="ANZ77" s="330"/>
      <c r="AOA77" s="330"/>
      <c r="AOB77" s="330"/>
      <c r="AOC77" s="330"/>
      <c r="AOD77" s="330"/>
      <c r="AOE77" s="330"/>
      <c r="AOF77" s="330"/>
      <c r="AOG77" s="329"/>
      <c r="AOH77" s="330"/>
      <c r="AOI77" s="330"/>
      <c r="AOJ77" s="330"/>
      <c r="AOK77" s="330"/>
      <c r="AOL77" s="330"/>
      <c r="AOM77" s="330"/>
      <c r="AON77" s="330"/>
      <c r="AOO77" s="330"/>
      <c r="AOP77" s="330"/>
      <c r="AOQ77" s="330"/>
      <c r="AOR77" s="330"/>
      <c r="AOS77" s="330"/>
      <c r="AOT77" s="330"/>
      <c r="AOU77" s="330"/>
      <c r="AOV77" s="330"/>
      <c r="AOW77" s="329"/>
      <c r="AOX77" s="330"/>
      <c r="AOY77" s="330"/>
      <c r="AOZ77" s="330"/>
      <c r="APA77" s="330"/>
      <c r="APB77" s="330"/>
      <c r="APC77" s="330"/>
      <c r="APD77" s="330"/>
      <c r="APE77" s="330"/>
      <c r="APF77" s="330"/>
      <c r="APG77" s="330"/>
      <c r="APH77" s="330"/>
      <c r="API77" s="330"/>
      <c r="APJ77" s="330"/>
      <c r="APK77" s="330"/>
      <c r="APL77" s="330"/>
      <c r="APM77" s="329"/>
      <c r="APN77" s="330"/>
      <c r="APO77" s="330"/>
      <c r="APP77" s="330"/>
      <c r="APQ77" s="330"/>
      <c r="APR77" s="330"/>
      <c r="APS77" s="330"/>
      <c r="APT77" s="330"/>
      <c r="APU77" s="330"/>
      <c r="APV77" s="330"/>
      <c r="APW77" s="330"/>
      <c r="APX77" s="330"/>
      <c r="APY77" s="330"/>
      <c r="APZ77" s="330"/>
      <c r="AQA77" s="330"/>
      <c r="AQB77" s="330"/>
      <c r="AQC77" s="329"/>
      <c r="AQD77" s="330"/>
      <c r="AQE77" s="330"/>
      <c r="AQF77" s="330"/>
      <c r="AQG77" s="330"/>
      <c r="AQH77" s="330"/>
      <c r="AQI77" s="330"/>
      <c r="AQJ77" s="330"/>
      <c r="AQK77" s="330"/>
      <c r="AQL77" s="330"/>
      <c r="AQM77" s="330"/>
      <c r="AQN77" s="330"/>
      <c r="AQO77" s="330"/>
      <c r="AQP77" s="330"/>
      <c r="AQQ77" s="330"/>
      <c r="AQR77" s="330"/>
      <c r="AQS77" s="329"/>
      <c r="AQT77" s="330"/>
      <c r="AQU77" s="330"/>
      <c r="AQV77" s="330"/>
      <c r="AQW77" s="330"/>
      <c r="AQX77" s="330"/>
      <c r="AQY77" s="330"/>
      <c r="AQZ77" s="330"/>
      <c r="ARA77" s="330"/>
      <c r="ARB77" s="330"/>
      <c r="ARC77" s="330"/>
      <c r="ARD77" s="330"/>
      <c r="ARE77" s="330"/>
      <c r="ARF77" s="330"/>
      <c r="ARG77" s="330"/>
      <c r="ARH77" s="330"/>
      <c r="ARI77" s="329"/>
      <c r="ARJ77" s="330"/>
      <c r="ARK77" s="330"/>
      <c r="ARL77" s="330"/>
      <c r="ARM77" s="330"/>
      <c r="ARN77" s="330"/>
      <c r="ARO77" s="330"/>
      <c r="ARP77" s="330"/>
      <c r="ARQ77" s="330"/>
      <c r="ARR77" s="330"/>
      <c r="ARS77" s="330"/>
      <c r="ART77" s="330"/>
      <c r="ARU77" s="330"/>
      <c r="ARV77" s="330"/>
      <c r="ARW77" s="330"/>
      <c r="ARX77" s="330"/>
      <c r="ARY77" s="329"/>
      <c r="ARZ77" s="330"/>
      <c r="ASA77" s="330"/>
      <c r="ASB77" s="330"/>
      <c r="ASC77" s="330"/>
      <c r="ASD77" s="330"/>
      <c r="ASE77" s="330"/>
      <c r="ASF77" s="330"/>
      <c r="ASG77" s="330"/>
      <c r="ASH77" s="330"/>
      <c r="ASI77" s="330"/>
      <c r="ASJ77" s="330"/>
      <c r="ASK77" s="330"/>
      <c r="ASL77" s="330"/>
      <c r="ASM77" s="330"/>
      <c r="ASN77" s="330"/>
      <c r="ASO77" s="329"/>
      <c r="ASP77" s="330"/>
      <c r="ASQ77" s="330"/>
      <c r="ASR77" s="330"/>
      <c r="ASS77" s="330"/>
      <c r="AST77" s="330"/>
      <c r="ASU77" s="330"/>
      <c r="ASV77" s="330"/>
      <c r="ASW77" s="330"/>
      <c r="ASX77" s="330"/>
      <c r="ASY77" s="330"/>
      <c r="ASZ77" s="330"/>
      <c r="ATA77" s="330"/>
      <c r="ATB77" s="330"/>
      <c r="ATC77" s="330"/>
      <c r="ATD77" s="330"/>
      <c r="ATE77" s="329"/>
      <c r="ATF77" s="330"/>
      <c r="ATG77" s="330"/>
      <c r="ATH77" s="330"/>
      <c r="ATI77" s="330"/>
      <c r="ATJ77" s="330"/>
      <c r="ATK77" s="330"/>
      <c r="ATL77" s="330"/>
      <c r="ATM77" s="330"/>
      <c r="ATN77" s="330"/>
      <c r="ATO77" s="330"/>
      <c r="ATP77" s="330"/>
      <c r="ATQ77" s="330"/>
      <c r="ATR77" s="330"/>
      <c r="ATS77" s="330"/>
      <c r="ATT77" s="330"/>
      <c r="ATU77" s="329"/>
      <c r="ATV77" s="330"/>
      <c r="ATW77" s="330"/>
      <c r="ATX77" s="330"/>
      <c r="ATY77" s="330"/>
      <c r="ATZ77" s="330"/>
      <c r="AUA77" s="330"/>
      <c r="AUB77" s="330"/>
      <c r="AUC77" s="330"/>
      <c r="AUD77" s="330"/>
      <c r="AUE77" s="330"/>
      <c r="AUF77" s="330"/>
      <c r="AUG77" s="330"/>
      <c r="AUH77" s="330"/>
      <c r="AUI77" s="330"/>
      <c r="AUJ77" s="330"/>
      <c r="AUK77" s="329"/>
      <c r="AUL77" s="330"/>
      <c r="AUM77" s="330"/>
      <c r="AUN77" s="330"/>
      <c r="AUO77" s="330"/>
      <c r="AUP77" s="330"/>
      <c r="AUQ77" s="330"/>
      <c r="AUR77" s="330"/>
      <c r="AUS77" s="330"/>
      <c r="AUT77" s="330"/>
      <c r="AUU77" s="330"/>
      <c r="AUV77" s="330"/>
      <c r="AUW77" s="330"/>
      <c r="AUX77" s="330"/>
      <c r="AUY77" s="330"/>
      <c r="AUZ77" s="330"/>
      <c r="AVA77" s="329"/>
      <c r="AVB77" s="330"/>
      <c r="AVC77" s="330"/>
      <c r="AVD77" s="330"/>
      <c r="AVE77" s="330"/>
      <c r="AVF77" s="330"/>
      <c r="AVG77" s="330"/>
      <c r="AVH77" s="330"/>
      <c r="AVI77" s="330"/>
      <c r="AVJ77" s="330"/>
      <c r="AVK77" s="330"/>
      <c r="AVL77" s="330"/>
      <c r="AVM77" s="330"/>
      <c r="AVN77" s="330"/>
      <c r="AVO77" s="330"/>
      <c r="AVP77" s="330"/>
      <c r="AVQ77" s="329"/>
      <c r="AVR77" s="330"/>
      <c r="AVS77" s="330"/>
      <c r="AVT77" s="330"/>
      <c r="AVU77" s="330"/>
      <c r="AVV77" s="330"/>
      <c r="AVW77" s="330"/>
      <c r="AVX77" s="330"/>
      <c r="AVY77" s="330"/>
      <c r="AVZ77" s="330"/>
      <c r="AWA77" s="330"/>
      <c r="AWB77" s="330"/>
      <c r="AWC77" s="330"/>
      <c r="AWD77" s="330"/>
      <c r="AWE77" s="330"/>
      <c r="AWF77" s="330"/>
      <c r="AWG77" s="329"/>
      <c r="AWH77" s="330"/>
      <c r="AWI77" s="330"/>
      <c r="AWJ77" s="330"/>
      <c r="AWK77" s="330"/>
      <c r="AWL77" s="330"/>
      <c r="AWM77" s="330"/>
      <c r="AWN77" s="330"/>
      <c r="AWO77" s="330"/>
      <c r="AWP77" s="330"/>
      <c r="AWQ77" s="330"/>
      <c r="AWR77" s="330"/>
      <c r="AWS77" s="330"/>
      <c r="AWT77" s="330"/>
      <c r="AWU77" s="330"/>
      <c r="AWV77" s="330"/>
      <c r="AWW77" s="329"/>
      <c r="AWX77" s="330"/>
      <c r="AWY77" s="330"/>
      <c r="AWZ77" s="330"/>
      <c r="AXA77" s="330"/>
      <c r="AXB77" s="330"/>
      <c r="AXC77" s="330"/>
      <c r="AXD77" s="330"/>
      <c r="AXE77" s="330"/>
      <c r="AXF77" s="330"/>
      <c r="AXG77" s="330"/>
      <c r="AXH77" s="330"/>
      <c r="AXI77" s="330"/>
      <c r="AXJ77" s="330"/>
      <c r="AXK77" s="330"/>
      <c r="AXL77" s="330"/>
      <c r="AXM77" s="329"/>
      <c r="AXN77" s="330"/>
      <c r="AXO77" s="330"/>
      <c r="AXP77" s="330"/>
      <c r="AXQ77" s="330"/>
      <c r="AXR77" s="330"/>
      <c r="AXS77" s="330"/>
      <c r="AXT77" s="330"/>
      <c r="AXU77" s="330"/>
      <c r="AXV77" s="330"/>
      <c r="AXW77" s="330"/>
      <c r="AXX77" s="330"/>
      <c r="AXY77" s="330"/>
      <c r="AXZ77" s="330"/>
      <c r="AYA77" s="330"/>
      <c r="AYB77" s="330"/>
      <c r="AYC77" s="329"/>
      <c r="AYD77" s="330"/>
      <c r="AYE77" s="330"/>
      <c r="AYF77" s="330"/>
      <c r="AYG77" s="330"/>
      <c r="AYH77" s="330"/>
      <c r="AYI77" s="330"/>
      <c r="AYJ77" s="330"/>
      <c r="AYK77" s="330"/>
      <c r="AYL77" s="330"/>
      <c r="AYM77" s="330"/>
      <c r="AYN77" s="330"/>
      <c r="AYO77" s="330"/>
      <c r="AYP77" s="330"/>
      <c r="AYQ77" s="330"/>
      <c r="AYR77" s="330"/>
      <c r="AYS77" s="329"/>
      <c r="AYT77" s="330"/>
      <c r="AYU77" s="330"/>
      <c r="AYV77" s="330"/>
      <c r="AYW77" s="330"/>
      <c r="AYX77" s="330"/>
      <c r="AYY77" s="330"/>
      <c r="AYZ77" s="330"/>
      <c r="AZA77" s="330"/>
      <c r="AZB77" s="330"/>
      <c r="AZC77" s="330"/>
      <c r="AZD77" s="330"/>
      <c r="AZE77" s="330"/>
      <c r="AZF77" s="330"/>
      <c r="AZG77" s="330"/>
      <c r="AZH77" s="330"/>
      <c r="AZI77" s="329"/>
      <c r="AZJ77" s="330"/>
      <c r="AZK77" s="330"/>
      <c r="AZL77" s="330"/>
      <c r="AZM77" s="330"/>
      <c r="AZN77" s="330"/>
      <c r="AZO77" s="330"/>
      <c r="AZP77" s="330"/>
      <c r="AZQ77" s="330"/>
      <c r="AZR77" s="330"/>
      <c r="AZS77" s="330"/>
      <c r="AZT77" s="330"/>
      <c r="AZU77" s="330"/>
      <c r="AZV77" s="330"/>
      <c r="AZW77" s="330"/>
      <c r="AZX77" s="330"/>
      <c r="AZY77" s="329"/>
      <c r="AZZ77" s="330"/>
      <c r="BAA77" s="330"/>
      <c r="BAB77" s="330"/>
      <c r="BAC77" s="330"/>
      <c r="BAD77" s="330"/>
      <c r="BAE77" s="330"/>
      <c r="BAF77" s="330"/>
      <c r="BAG77" s="330"/>
      <c r="BAH77" s="330"/>
      <c r="BAI77" s="330"/>
      <c r="BAJ77" s="330"/>
      <c r="BAK77" s="330"/>
      <c r="BAL77" s="330"/>
      <c r="BAM77" s="330"/>
      <c r="BAN77" s="330"/>
      <c r="BAO77" s="329"/>
      <c r="BAP77" s="330"/>
      <c r="BAQ77" s="330"/>
      <c r="BAR77" s="330"/>
      <c r="BAS77" s="330"/>
      <c r="BAT77" s="330"/>
      <c r="BAU77" s="330"/>
      <c r="BAV77" s="330"/>
      <c r="BAW77" s="330"/>
      <c r="BAX77" s="330"/>
      <c r="BAY77" s="330"/>
      <c r="BAZ77" s="330"/>
      <c r="BBA77" s="330"/>
      <c r="BBB77" s="330"/>
      <c r="BBC77" s="330"/>
      <c r="BBD77" s="330"/>
      <c r="BBE77" s="329"/>
      <c r="BBF77" s="330"/>
      <c r="BBG77" s="330"/>
      <c r="BBH77" s="330"/>
      <c r="BBI77" s="330"/>
      <c r="BBJ77" s="330"/>
      <c r="BBK77" s="330"/>
      <c r="BBL77" s="330"/>
      <c r="BBM77" s="330"/>
      <c r="BBN77" s="330"/>
      <c r="BBO77" s="330"/>
      <c r="BBP77" s="330"/>
      <c r="BBQ77" s="330"/>
      <c r="BBR77" s="330"/>
      <c r="BBS77" s="330"/>
      <c r="BBT77" s="330"/>
      <c r="BBU77" s="329"/>
      <c r="BBV77" s="330"/>
      <c r="BBW77" s="330"/>
      <c r="BBX77" s="330"/>
      <c r="BBY77" s="330"/>
      <c r="BBZ77" s="330"/>
      <c r="BCA77" s="330"/>
      <c r="BCB77" s="330"/>
      <c r="BCC77" s="330"/>
      <c r="BCD77" s="330"/>
      <c r="BCE77" s="330"/>
      <c r="BCF77" s="330"/>
      <c r="BCG77" s="330"/>
      <c r="BCH77" s="330"/>
      <c r="BCI77" s="330"/>
      <c r="BCJ77" s="330"/>
      <c r="BCK77" s="329"/>
      <c r="BCL77" s="330"/>
      <c r="BCM77" s="330"/>
      <c r="BCN77" s="330"/>
      <c r="BCO77" s="330"/>
      <c r="BCP77" s="330"/>
      <c r="BCQ77" s="330"/>
      <c r="BCR77" s="330"/>
      <c r="BCS77" s="330"/>
      <c r="BCT77" s="330"/>
      <c r="BCU77" s="330"/>
      <c r="BCV77" s="330"/>
      <c r="BCW77" s="330"/>
      <c r="BCX77" s="330"/>
      <c r="BCY77" s="330"/>
      <c r="BCZ77" s="330"/>
      <c r="BDA77" s="329"/>
      <c r="BDB77" s="330"/>
      <c r="BDC77" s="330"/>
      <c r="BDD77" s="330"/>
      <c r="BDE77" s="330"/>
      <c r="BDF77" s="330"/>
      <c r="BDG77" s="330"/>
      <c r="BDH77" s="330"/>
      <c r="BDI77" s="330"/>
      <c r="BDJ77" s="330"/>
      <c r="BDK77" s="330"/>
      <c r="BDL77" s="330"/>
      <c r="BDM77" s="330"/>
      <c r="BDN77" s="330"/>
      <c r="BDO77" s="330"/>
      <c r="BDP77" s="330"/>
      <c r="BDQ77" s="329"/>
      <c r="BDR77" s="330"/>
      <c r="BDS77" s="330"/>
      <c r="BDT77" s="330"/>
      <c r="BDU77" s="330"/>
      <c r="BDV77" s="330"/>
      <c r="BDW77" s="330"/>
      <c r="BDX77" s="330"/>
      <c r="BDY77" s="330"/>
      <c r="BDZ77" s="330"/>
      <c r="BEA77" s="330"/>
      <c r="BEB77" s="330"/>
      <c r="BEC77" s="330"/>
      <c r="BED77" s="330"/>
      <c r="BEE77" s="330"/>
      <c r="BEF77" s="330"/>
      <c r="BEG77" s="329"/>
      <c r="BEH77" s="330"/>
      <c r="BEI77" s="330"/>
      <c r="BEJ77" s="330"/>
      <c r="BEK77" s="330"/>
      <c r="BEL77" s="330"/>
      <c r="BEM77" s="330"/>
      <c r="BEN77" s="330"/>
      <c r="BEO77" s="330"/>
      <c r="BEP77" s="330"/>
      <c r="BEQ77" s="330"/>
      <c r="BER77" s="330"/>
      <c r="BES77" s="330"/>
      <c r="BET77" s="330"/>
      <c r="BEU77" s="330"/>
      <c r="BEV77" s="330"/>
      <c r="BEW77" s="329"/>
      <c r="BEX77" s="330"/>
      <c r="BEY77" s="330"/>
      <c r="BEZ77" s="330"/>
      <c r="BFA77" s="330"/>
      <c r="BFB77" s="330"/>
      <c r="BFC77" s="330"/>
      <c r="BFD77" s="330"/>
      <c r="BFE77" s="330"/>
      <c r="BFF77" s="330"/>
      <c r="BFG77" s="330"/>
      <c r="BFH77" s="330"/>
      <c r="BFI77" s="330"/>
      <c r="BFJ77" s="330"/>
      <c r="BFK77" s="330"/>
      <c r="BFL77" s="330"/>
      <c r="BFM77" s="329"/>
      <c r="BFN77" s="330"/>
      <c r="BFO77" s="330"/>
      <c r="BFP77" s="330"/>
      <c r="BFQ77" s="330"/>
      <c r="BFR77" s="330"/>
      <c r="BFS77" s="330"/>
      <c r="BFT77" s="330"/>
      <c r="BFU77" s="330"/>
      <c r="BFV77" s="330"/>
      <c r="BFW77" s="330"/>
      <c r="BFX77" s="330"/>
      <c r="BFY77" s="330"/>
      <c r="BFZ77" s="330"/>
      <c r="BGA77" s="330"/>
      <c r="BGB77" s="330"/>
      <c r="BGC77" s="329"/>
      <c r="BGD77" s="330"/>
      <c r="BGE77" s="330"/>
      <c r="BGF77" s="330"/>
      <c r="BGG77" s="330"/>
      <c r="BGH77" s="330"/>
      <c r="BGI77" s="330"/>
      <c r="BGJ77" s="330"/>
      <c r="BGK77" s="330"/>
      <c r="BGL77" s="330"/>
      <c r="BGM77" s="330"/>
      <c r="BGN77" s="330"/>
      <c r="BGO77" s="330"/>
      <c r="BGP77" s="330"/>
      <c r="BGQ77" s="330"/>
      <c r="BGR77" s="330"/>
      <c r="BGS77" s="329"/>
      <c r="BGT77" s="330"/>
      <c r="BGU77" s="330"/>
      <c r="BGV77" s="330"/>
      <c r="BGW77" s="330"/>
      <c r="BGX77" s="330"/>
      <c r="BGY77" s="330"/>
      <c r="BGZ77" s="330"/>
      <c r="BHA77" s="330"/>
      <c r="BHB77" s="330"/>
      <c r="BHC77" s="330"/>
      <c r="BHD77" s="330"/>
      <c r="BHE77" s="330"/>
      <c r="BHF77" s="330"/>
      <c r="BHG77" s="330"/>
      <c r="BHH77" s="330"/>
      <c r="BHI77" s="329"/>
      <c r="BHJ77" s="330"/>
      <c r="BHK77" s="330"/>
      <c r="BHL77" s="330"/>
      <c r="BHM77" s="330"/>
      <c r="BHN77" s="330"/>
      <c r="BHO77" s="330"/>
      <c r="BHP77" s="330"/>
      <c r="BHQ77" s="330"/>
      <c r="BHR77" s="330"/>
      <c r="BHS77" s="330"/>
      <c r="BHT77" s="330"/>
      <c r="BHU77" s="330"/>
      <c r="BHV77" s="330"/>
      <c r="BHW77" s="330"/>
      <c r="BHX77" s="330"/>
      <c r="BHY77" s="329"/>
      <c r="BHZ77" s="330"/>
      <c r="BIA77" s="330"/>
      <c r="BIB77" s="330"/>
      <c r="BIC77" s="330"/>
      <c r="BID77" s="330"/>
      <c r="BIE77" s="330"/>
      <c r="BIF77" s="330"/>
      <c r="BIG77" s="330"/>
      <c r="BIH77" s="330"/>
      <c r="BII77" s="330"/>
      <c r="BIJ77" s="330"/>
      <c r="BIK77" s="330"/>
      <c r="BIL77" s="330"/>
      <c r="BIM77" s="330"/>
      <c r="BIN77" s="330"/>
      <c r="BIO77" s="329"/>
      <c r="BIP77" s="330"/>
      <c r="BIQ77" s="330"/>
      <c r="BIR77" s="330"/>
      <c r="BIS77" s="330"/>
      <c r="BIT77" s="330"/>
      <c r="BIU77" s="330"/>
      <c r="BIV77" s="330"/>
      <c r="BIW77" s="330"/>
      <c r="BIX77" s="330"/>
      <c r="BIY77" s="330"/>
      <c r="BIZ77" s="330"/>
      <c r="BJA77" s="330"/>
      <c r="BJB77" s="330"/>
      <c r="BJC77" s="330"/>
      <c r="BJD77" s="330"/>
      <c r="BJE77" s="329"/>
      <c r="BJF77" s="330"/>
      <c r="BJG77" s="330"/>
      <c r="BJH77" s="330"/>
      <c r="BJI77" s="330"/>
      <c r="BJJ77" s="330"/>
      <c r="BJK77" s="330"/>
      <c r="BJL77" s="330"/>
      <c r="BJM77" s="330"/>
      <c r="BJN77" s="330"/>
      <c r="BJO77" s="330"/>
      <c r="BJP77" s="330"/>
      <c r="BJQ77" s="330"/>
      <c r="BJR77" s="330"/>
      <c r="BJS77" s="330"/>
      <c r="BJT77" s="330"/>
      <c r="BJU77" s="329"/>
      <c r="BJV77" s="330"/>
      <c r="BJW77" s="330"/>
      <c r="BJX77" s="330"/>
      <c r="BJY77" s="330"/>
      <c r="BJZ77" s="330"/>
      <c r="BKA77" s="330"/>
      <c r="BKB77" s="330"/>
      <c r="BKC77" s="330"/>
      <c r="BKD77" s="330"/>
      <c r="BKE77" s="330"/>
      <c r="BKF77" s="330"/>
      <c r="BKG77" s="330"/>
      <c r="BKH77" s="330"/>
      <c r="BKI77" s="330"/>
      <c r="BKJ77" s="330"/>
      <c r="BKK77" s="329"/>
      <c r="BKL77" s="330"/>
      <c r="BKM77" s="330"/>
      <c r="BKN77" s="330"/>
      <c r="BKO77" s="330"/>
      <c r="BKP77" s="330"/>
      <c r="BKQ77" s="330"/>
      <c r="BKR77" s="330"/>
      <c r="BKS77" s="330"/>
      <c r="BKT77" s="330"/>
      <c r="BKU77" s="330"/>
      <c r="BKV77" s="330"/>
      <c r="BKW77" s="330"/>
      <c r="BKX77" s="330"/>
      <c r="BKY77" s="330"/>
      <c r="BKZ77" s="330"/>
      <c r="BLA77" s="329"/>
      <c r="BLB77" s="330"/>
      <c r="BLC77" s="330"/>
      <c r="BLD77" s="330"/>
      <c r="BLE77" s="330"/>
      <c r="BLF77" s="330"/>
      <c r="BLG77" s="330"/>
      <c r="BLH77" s="330"/>
      <c r="BLI77" s="330"/>
      <c r="BLJ77" s="330"/>
      <c r="BLK77" s="330"/>
      <c r="BLL77" s="330"/>
      <c r="BLM77" s="330"/>
      <c r="BLN77" s="330"/>
      <c r="BLO77" s="330"/>
      <c r="BLP77" s="330"/>
      <c r="BLQ77" s="329"/>
      <c r="BLR77" s="330"/>
      <c r="BLS77" s="330"/>
      <c r="BLT77" s="330"/>
      <c r="BLU77" s="330"/>
      <c r="BLV77" s="330"/>
      <c r="BLW77" s="330"/>
      <c r="BLX77" s="330"/>
      <c r="BLY77" s="330"/>
      <c r="BLZ77" s="330"/>
      <c r="BMA77" s="330"/>
      <c r="BMB77" s="330"/>
      <c r="BMC77" s="330"/>
      <c r="BMD77" s="330"/>
      <c r="BME77" s="330"/>
      <c r="BMF77" s="330"/>
      <c r="BMG77" s="329"/>
      <c r="BMH77" s="330"/>
      <c r="BMI77" s="330"/>
      <c r="BMJ77" s="330"/>
      <c r="BMK77" s="330"/>
      <c r="BML77" s="330"/>
      <c r="BMM77" s="330"/>
      <c r="BMN77" s="330"/>
      <c r="BMO77" s="330"/>
      <c r="BMP77" s="330"/>
      <c r="BMQ77" s="330"/>
      <c r="BMR77" s="330"/>
      <c r="BMS77" s="330"/>
      <c r="BMT77" s="330"/>
      <c r="BMU77" s="330"/>
      <c r="BMV77" s="330"/>
      <c r="BMW77" s="329"/>
      <c r="BMX77" s="330"/>
      <c r="BMY77" s="330"/>
      <c r="BMZ77" s="330"/>
      <c r="BNA77" s="330"/>
      <c r="BNB77" s="330"/>
      <c r="BNC77" s="330"/>
      <c r="BND77" s="330"/>
      <c r="BNE77" s="330"/>
      <c r="BNF77" s="330"/>
      <c r="BNG77" s="330"/>
      <c r="BNH77" s="330"/>
      <c r="BNI77" s="330"/>
      <c r="BNJ77" s="330"/>
      <c r="BNK77" s="330"/>
      <c r="BNL77" s="330"/>
      <c r="BNM77" s="329"/>
      <c r="BNN77" s="330"/>
      <c r="BNO77" s="330"/>
      <c r="BNP77" s="330"/>
      <c r="BNQ77" s="330"/>
      <c r="BNR77" s="330"/>
      <c r="BNS77" s="330"/>
      <c r="BNT77" s="330"/>
      <c r="BNU77" s="330"/>
      <c r="BNV77" s="330"/>
      <c r="BNW77" s="330"/>
      <c r="BNX77" s="330"/>
      <c r="BNY77" s="330"/>
      <c r="BNZ77" s="330"/>
      <c r="BOA77" s="330"/>
      <c r="BOB77" s="330"/>
      <c r="BOC77" s="329"/>
      <c r="BOD77" s="330"/>
      <c r="BOE77" s="330"/>
      <c r="BOF77" s="330"/>
      <c r="BOG77" s="330"/>
      <c r="BOH77" s="330"/>
      <c r="BOI77" s="330"/>
      <c r="BOJ77" s="330"/>
      <c r="BOK77" s="330"/>
      <c r="BOL77" s="330"/>
      <c r="BOM77" s="330"/>
      <c r="BON77" s="330"/>
      <c r="BOO77" s="330"/>
      <c r="BOP77" s="330"/>
      <c r="BOQ77" s="330"/>
      <c r="BOR77" s="330"/>
      <c r="BOS77" s="329"/>
      <c r="BOT77" s="330"/>
      <c r="BOU77" s="330"/>
      <c r="BOV77" s="330"/>
      <c r="BOW77" s="330"/>
      <c r="BOX77" s="330"/>
      <c r="BOY77" s="330"/>
      <c r="BOZ77" s="330"/>
      <c r="BPA77" s="330"/>
      <c r="BPB77" s="330"/>
      <c r="BPC77" s="330"/>
      <c r="BPD77" s="330"/>
      <c r="BPE77" s="330"/>
      <c r="BPF77" s="330"/>
      <c r="BPG77" s="330"/>
      <c r="BPH77" s="330"/>
      <c r="BPI77" s="329"/>
      <c r="BPJ77" s="330"/>
      <c r="BPK77" s="330"/>
      <c r="BPL77" s="330"/>
      <c r="BPM77" s="330"/>
      <c r="BPN77" s="330"/>
      <c r="BPO77" s="330"/>
      <c r="BPP77" s="330"/>
      <c r="BPQ77" s="330"/>
      <c r="BPR77" s="330"/>
      <c r="BPS77" s="330"/>
      <c r="BPT77" s="330"/>
      <c r="BPU77" s="330"/>
      <c r="BPV77" s="330"/>
      <c r="BPW77" s="330"/>
      <c r="BPX77" s="330"/>
      <c r="BPY77" s="329"/>
      <c r="BPZ77" s="330"/>
      <c r="BQA77" s="330"/>
      <c r="BQB77" s="330"/>
      <c r="BQC77" s="330"/>
      <c r="BQD77" s="330"/>
      <c r="BQE77" s="330"/>
      <c r="BQF77" s="330"/>
      <c r="BQG77" s="330"/>
      <c r="BQH77" s="330"/>
      <c r="BQI77" s="330"/>
      <c r="BQJ77" s="330"/>
      <c r="BQK77" s="330"/>
      <c r="BQL77" s="330"/>
      <c r="BQM77" s="330"/>
      <c r="BQN77" s="330"/>
      <c r="BQO77" s="329"/>
      <c r="BQP77" s="330"/>
      <c r="BQQ77" s="330"/>
      <c r="BQR77" s="330"/>
      <c r="BQS77" s="330"/>
      <c r="BQT77" s="330"/>
      <c r="BQU77" s="330"/>
      <c r="BQV77" s="330"/>
      <c r="BQW77" s="330"/>
      <c r="BQX77" s="330"/>
      <c r="BQY77" s="330"/>
      <c r="BQZ77" s="330"/>
      <c r="BRA77" s="330"/>
      <c r="BRB77" s="330"/>
      <c r="BRC77" s="330"/>
      <c r="BRD77" s="330"/>
      <c r="BRE77" s="329"/>
      <c r="BRF77" s="330"/>
      <c r="BRG77" s="330"/>
      <c r="BRH77" s="330"/>
      <c r="BRI77" s="330"/>
      <c r="BRJ77" s="330"/>
      <c r="BRK77" s="330"/>
      <c r="BRL77" s="330"/>
      <c r="BRM77" s="330"/>
      <c r="BRN77" s="330"/>
      <c r="BRO77" s="330"/>
      <c r="BRP77" s="330"/>
      <c r="BRQ77" s="330"/>
      <c r="BRR77" s="330"/>
      <c r="BRS77" s="330"/>
      <c r="BRT77" s="330"/>
      <c r="BRU77" s="329"/>
      <c r="BRV77" s="330"/>
      <c r="BRW77" s="330"/>
      <c r="BRX77" s="330"/>
      <c r="BRY77" s="330"/>
      <c r="BRZ77" s="330"/>
      <c r="BSA77" s="330"/>
      <c r="BSB77" s="330"/>
      <c r="BSC77" s="330"/>
      <c r="BSD77" s="330"/>
      <c r="BSE77" s="330"/>
      <c r="BSF77" s="330"/>
      <c r="BSG77" s="330"/>
      <c r="BSH77" s="330"/>
      <c r="BSI77" s="330"/>
      <c r="BSJ77" s="330"/>
      <c r="BSK77" s="329"/>
      <c r="BSL77" s="330"/>
      <c r="BSM77" s="330"/>
      <c r="BSN77" s="330"/>
      <c r="BSO77" s="330"/>
      <c r="BSP77" s="330"/>
      <c r="BSQ77" s="330"/>
      <c r="BSR77" s="330"/>
      <c r="BSS77" s="330"/>
      <c r="BST77" s="330"/>
      <c r="BSU77" s="330"/>
      <c r="BSV77" s="330"/>
      <c r="BSW77" s="330"/>
      <c r="BSX77" s="330"/>
      <c r="BSY77" s="330"/>
      <c r="BSZ77" s="330"/>
      <c r="BTA77" s="329"/>
      <c r="BTB77" s="330"/>
      <c r="BTC77" s="330"/>
      <c r="BTD77" s="330"/>
      <c r="BTE77" s="330"/>
      <c r="BTF77" s="330"/>
      <c r="BTG77" s="330"/>
      <c r="BTH77" s="330"/>
      <c r="BTI77" s="330"/>
      <c r="BTJ77" s="330"/>
      <c r="BTK77" s="330"/>
      <c r="BTL77" s="330"/>
      <c r="BTM77" s="330"/>
      <c r="BTN77" s="330"/>
      <c r="BTO77" s="330"/>
      <c r="BTP77" s="330"/>
      <c r="BTQ77" s="329"/>
      <c r="BTR77" s="330"/>
      <c r="BTS77" s="330"/>
      <c r="BTT77" s="330"/>
      <c r="BTU77" s="330"/>
      <c r="BTV77" s="330"/>
      <c r="BTW77" s="330"/>
      <c r="BTX77" s="330"/>
      <c r="BTY77" s="330"/>
      <c r="BTZ77" s="330"/>
      <c r="BUA77" s="330"/>
      <c r="BUB77" s="330"/>
      <c r="BUC77" s="330"/>
      <c r="BUD77" s="330"/>
      <c r="BUE77" s="330"/>
      <c r="BUF77" s="330"/>
      <c r="BUG77" s="329"/>
      <c r="BUH77" s="330"/>
      <c r="BUI77" s="330"/>
      <c r="BUJ77" s="330"/>
      <c r="BUK77" s="330"/>
      <c r="BUL77" s="330"/>
      <c r="BUM77" s="330"/>
      <c r="BUN77" s="330"/>
      <c r="BUO77" s="330"/>
      <c r="BUP77" s="330"/>
      <c r="BUQ77" s="330"/>
      <c r="BUR77" s="330"/>
      <c r="BUS77" s="330"/>
      <c r="BUT77" s="330"/>
      <c r="BUU77" s="330"/>
      <c r="BUV77" s="330"/>
      <c r="BUW77" s="329"/>
      <c r="BUX77" s="330"/>
      <c r="BUY77" s="330"/>
      <c r="BUZ77" s="330"/>
      <c r="BVA77" s="330"/>
      <c r="BVB77" s="330"/>
      <c r="BVC77" s="330"/>
      <c r="BVD77" s="330"/>
      <c r="BVE77" s="330"/>
      <c r="BVF77" s="330"/>
      <c r="BVG77" s="330"/>
      <c r="BVH77" s="330"/>
      <c r="BVI77" s="330"/>
      <c r="BVJ77" s="330"/>
      <c r="BVK77" s="330"/>
      <c r="BVL77" s="330"/>
      <c r="BVM77" s="329"/>
      <c r="BVN77" s="330"/>
      <c r="BVO77" s="330"/>
      <c r="BVP77" s="330"/>
      <c r="BVQ77" s="330"/>
      <c r="BVR77" s="330"/>
      <c r="BVS77" s="330"/>
      <c r="BVT77" s="330"/>
      <c r="BVU77" s="330"/>
      <c r="BVV77" s="330"/>
      <c r="BVW77" s="330"/>
      <c r="BVX77" s="330"/>
      <c r="BVY77" s="330"/>
      <c r="BVZ77" s="330"/>
      <c r="BWA77" s="330"/>
      <c r="BWB77" s="330"/>
      <c r="BWC77" s="329"/>
      <c r="BWD77" s="330"/>
      <c r="BWE77" s="330"/>
      <c r="BWF77" s="330"/>
      <c r="BWG77" s="330"/>
      <c r="BWH77" s="330"/>
      <c r="BWI77" s="330"/>
      <c r="BWJ77" s="330"/>
      <c r="BWK77" s="330"/>
      <c r="BWL77" s="330"/>
      <c r="BWM77" s="330"/>
      <c r="BWN77" s="330"/>
      <c r="BWO77" s="330"/>
      <c r="BWP77" s="330"/>
      <c r="BWQ77" s="330"/>
      <c r="BWR77" s="330"/>
      <c r="BWS77" s="329"/>
      <c r="BWT77" s="330"/>
      <c r="BWU77" s="330"/>
      <c r="BWV77" s="330"/>
      <c r="BWW77" s="330"/>
      <c r="BWX77" s="330"/>
      <c r="BWY77" s="330"/>
      <c r="BWZ77" s="330"/>
      <c r="BXA77" s="330"/>
      <c r="BXB77" s="330"/>
      <c r="BXC77" s="330"/>
      <c r="BXD77" s="330"/>
      <c r="BXE77" s="330"/>
      <c r="BXF77" s="330"/>
      <c r="BXG77" s="330"/>
      <c r="BXH77" s="330"/>
      <c r="BXI77" s="329"/>
      <c r="BXJ77" s="330"/>
      <c r="BXK77" s="330"/>
      <c r="BXL77" s="330"/>
      <c r="BXM77" s="330"/>
      <c r="BXN77" s="330"/>
      <c r="BXO77" s="330"/>
      <c r="BXP77" s="330"/>
      <c r="BXQ77" s="330"/>
      <c r="BXR77" s="330"/>
      <c r="BXS77" s="330"/>
      <c r="BXT77" s="330"/>
      <c r="BXU77" s="330"/>
      <c r="BXV77" s="330"/>
      <c r="BXW77" s="330"/>
      <c r="BXX77" s="330"/>
      <c r="BXY77" s="329"/>
      <c r="BXZ77" s="330"/>
      <c r="BYA77" s="330"/>
      <c r="BYB77" s="330"/>
      <c r="BYC77" s="330"/>
      <c r="BYD77" s="330"/>
      <c r="BYE77" s="330"/>
      <c r="BYF77" s="330"/>
      <c r="BYG77" s="330"/>
      <c r="BYH77" s="330"/>
      <c r="BYI77" s="330"/>
      <c r="BYJ77" s="330"/>
      <c r="BYK77" s="330"/>
      <c r="BYL77" s="330"/>
      <c r="BYM77" s="330"/>
      <c r="BYN77" s="330"/>
      <c r="BYO77" s="329"/>
      <c r="BYP77" s="330"/>
      <c r="BYQ77" s="330"/>
      <c r="BYR77" s="330"/>
      <c r="BYS77" s="330"/>
      <c r="BYT77" s="330"/>
      <c r="BYU77" s="330"/>
      <c r="BYV77" s="330"/>
      <c r="BYW77" s="330"/>
      <c r="BYX77" s="330"/>
      <c r="BYY77" s="330"/>
      <c r="BYZ77" s="330"/>
      <c r="BZA77" s="330"/>
      <c r="BZB77" s="330"/>
      <c r="BZC77" s="330"/>
      <c r="BZD77" s="330"/>
      <c r="BZE77" s="329"/>
      <c r="BZF77" s="330"/>
      <c r="BZG77" s="330"/>
      <c r="BZH77" s="330"/>
      <c r="BZI77" s="330"/>
      <c r="BZJ77" s="330"/>
      <c r="BZK77" s="330"/>
      <c r="BZL77" s="330"/>
      <c r="BZM77" s="330"/>
      <c r="BZN77" s="330"/>
      <c r="BZO77" s="330"/>
      <c r="BZP77" s="330"/>
      <c r="BZQ77" s="330"/>
      <c r="BZR77" s="330"/>
      <c r="BZS77" s="330"/>
      <c r="BZT77" s="330"/>
      <c r="BZU77" s="329"/>
      <c r="BZV77" s="330"/>
      <c r="BZW77" s="330"/>
      <c r="BZX77" s="330"/>
      <c r="BZY77" s="330"/>
      <c r="BZZ77" s="330"/>
      <c r="CAA77" s="330"/>
      <c r="CAB77" s="330"/>
      <c r="CAC77" s="330"/>
      <c r="CAD77" s="330"/>
      <c r="CAE77" s="330"/>
      <c r="CAF77" s="330"/>
      <c r="CAG77" s="330"/>
      <c r="CAH77" s="330"/>
      <c r="CAI77" s="330"/>
      <c r="CAJ77" s="330"/>
      <c r="CAK77" s="329"/>
      <c r="CAL77" s="330"/>
      <c r="CAM77" s="330"/>
      <c r="CAN77" s="330"/>
      <c r="CAO77" s="330"/>
      <c r="CAP77" s="330"/>
      <c r="CAQ77" s="330"/>
      <c r="CAR77" s="330"/>
      <c r="CAS77" s="330"/>
      <c r="CAT77" s="330"/>
      <c r="CAU77" s="330"/>
      <c r="CAV77" s="330"/>
      <c r="CAW77" s="330"/>
      <c r="CAX77" s="330"/>
      <c r="CAY77" s="330"/>
      <c r="CAZ77" s="330"/>
      <c r="CBA77" s="329"/>
      <c r="CBB77" s="330"/>
      <c r="CBC77" s="330"/>
      <c r="CBD77" s="330"/>
      <c r="CBE77" s="330"/>
      <c r="CBF77" s="330"/>
      <c r="CBG77" s="330"/>
      <c r="CBH77" s="330"/>
      <c r="CBI77" s="330"/>
      <c r="CBJ77" s="330"/>
      <c r="CBK77" s="330"/>
      <c r="CBL77" s="330"/>
      <c r="CBM77" s="330"/>
      <c r="CBN77" s="330"/>
      <c r="CBO77" s="330"/>
      <c r="CBP77" s="330"/>
      <c r="CBQ77" s="329"/>
      <c r="CBR77" s="330"/>
      <c r="CBS77" s="330"/>
      <c r="CBT77" s="330"/>
      <c r="CBU77" s="330"/>
      <c r="CBV77" s="330"/>
      <c r="CBW77" s="330"/>
      <c r="CBX77" s="330"/>
      <c r="CBY77" s="330"/>
      <c r="CBZ77" s="330"/>
      <c r="CCA77" s="330"/>
      <c r="CCB77" s="330"/>
      <c r="CCC77" s="330"/>
      <c r="CCD77" s="330"/>
      <c r="CCE77" s="330"/>
      <c r="CCF77" s="330"/>
      <c r="CCG77" s="329"/>
      <c r="CCH77" s="330"/>
      <c r="CCI77" s="330"/>
      <c r="CCJ77" s="330"/>
      <c r="CCK77" s="330"/>
      <c r="CCL77" s="330"/>
      <c r="CCM77" s="330"/>
      <c r="CCN77" s="330"/>
      <c r="CCO77" s="330"/>
      <c r="CCP77" s="330"/>
      <c r="CCQ77" s="330"/>
      <c r="CCR77" s="330"/>
      <c r="CCS77" s="330"/>
      <c r="CCT77" s="330"/>
      <c r="CCU77" s="330"/>
      <c r="CCV77" s="330"/>
      <c r="CCW77" s="329"/>
      <c r="CCX77" s="330"/>
      <c r="CCY77" s="330"/>
      <c r="CCZ77" s="330"/>
      <c r="CDA77" s="330"/>
      <c r="CDB77" s="330"/>
      <c r="CDC77" s="330"/>
      <c r="CDD77" s="330"/>
      <c r="CDE77" s="330"/>
      <c r="CDF77" s="330"/>
      <c r="CDG77" s="330"/>
      <c r="CDH77" s="330"/>
      <c r="CDI77" s="330"/>
      <c r="CDJ77" s="330"/>
      <c r="CDK77" s="330"/>
      <c r="CDL77" s="330"/>
      <c r="CDM77" s="329"/>
      <c r="CDN77" s="330"/>
      <c r="CDO77" s="330"/>
      <c r="CDP77" s="330"/>
      <c r="CDQ77" s="330"/>
      <c r="CDR77" s="330"/>
      <c r="CDS77" s="330"/>
      <c r="CDT77" s="330"/>
      <c r="CDU77" s="330"/>
      <c r="CDV77" s="330"/>
      <c r="CDW77" s="330"/>
      <c r="CDX77" s="330"/>
      <c r="CDY77" s="330"/>
      <c r="CDZ77" s="330"/>
      <c r="CEA77" s="330"/>
      <c r="CEB77" s="330"/>
      <c r="CEC77" s="329"/>
      <c r="CED77" s="330"/>
      <c r="CEE77" s="330"/>
      <c r="CEF77" s="330"/>
      <c r="CEG77" s="330"/>
      <c r="CEH77" s="330"/>
      <c r="CEI77" s="330"/>
      <c r="CEJ77" s="330"/>
      <c r="CEK77" s="330"/>
      <c r="CEL77" s="330"/>
      <c r="CEM77" s="330"/>
      <c r="CEN77" s="330"/>
      <c r="CEO77" s="330"/>
      <c r="CEP77" s="330"/>
      <c r="CEQ77" s="330"/>
      <c r="CER77" s="330"/>
      <c r="CES77" s="329"/>
      <c r="CET77" s="330"/>
      <c r="CEU77" s="330"/>
      <c r="CEV77" s="330"/>
      <c r="CEW77" s="330"/>
      <c r="CEX77" s="330"/>
      <c r="CEY77" s="330"/>
      <c r="CEZ77" s="330"/>
      <c r="CFA77" s="330"/>
      <c r="CFB77" s="330"/>
      <c r="CFC77" s="330"/>
      <c r="CFD77" s="330"/>
      <c r="CFE77" s="330"/>
      <c r="CFF77" s="330"/>
      <c r="CFG77" s="330"/>
      <c r="CFH77" s="330"/>
      <c r="CFI77" s="329"/>
      <c r="CFJ77" s="330"/>
      <c r="CFK77" s="330"/>
      <c r="CFL77" s="330"/>
      <c r="CFM77" s="330"/>
      <c r="CFN77" s="330"/>
      <c r="CFO77" s="330"/>
      <c r="CFP77" s="330"/>
      <c r="CFQ77" s="330"/>
      <c r="CFR77" s="330"/>
      <c r="CFS77" s="330"/>
      <c r="CFT77" s="330"/>
      <c r="CFU77" s="330"/>
      <c r="CFV77" s="330"/>
      <c r="CFW77" s="330"/>
      <c r="CFX77" s="330"/>
      <c r="CFY77" s="329"/>
      <c r="CFZ77" s="330"/>
      <c r="CGA77" s="330"/>
      <c r="CGB77" s="330"/>
      <c r="CGC77" s="330"/>
      <c r="CGD77" s="330"/>
      <c r="CGE77" s="330"/>
      <c r="CGF77" s="330"/>
      <c r="CGG77" s="330"/>
      <c r="CGH77" s="330"/>
      <c r="CGI77" s="330"/>
      <c r="CGJ77" s="330"/>
      <c r="CGK77" s="330"/>
      <c r="CGL77" s="330"/>
      <c r="CGM77" s="330"/>
      <c r="CGN77" s="330"/>
      <c r="CGO77" s="329"/>
      <c r="CGP77" s="330"/>
      <c r="CGQ77" s="330"/>
      <c r="CGR77" s="330"/>
      <c r="CGS77" s="330"/>
      <c r="CGT77" s="330"/>
      <c r="CGU77" s="330"/>
      <c r="CGV77" s="330"/>
      <c r="CGW77" s="330"/>
      <c r="CGX77" s="330"/>
      <c r="CGY77" s="330"/>
      <c r="CGZ77" s="330"/>
      <c r="CHA77" s="330"/>
      <c r="CHB77" s="330"/>
      <c r="CHC77" s="330"/>
      <c r="CHD77" s="330"/>
      <c r="CHE77" s="329"/>
      <c r="CHF77" s="330"/>
      <c r="CHG77" s="330"/>
      <c r="CHH77" s="330"/>
      <c r="CHI77" s="330"/>
      <c r="CHJ77" s="330"/>
      <c r="CHK77" s="330"/>
      <c r="CHL77" s="330"/>
      <c r="CHM77" s="330"/>
      <c r="CHN77" s="330"/>
      <c r="CHO77" s="330"/>
      <c r="CHP77" s="330"/>
      <c r="CHQ77" s="330"/>
      <c r="CHR77" s="330"/>
      <c r="CHS77" s="330"/>
      <c r="CHT77" s="330"/>
      <c r="CHU77" s="329"/>
      <c r="CHV77" s="330"/>
      <c r="CHW77" s="330"/>
      <c r="CHX77" s="330"/>
      <c r="CHY77" s="330"/>
      <c r="CHZ77" s="330"/>
      <c r="CIA77" s="330"/>
      <c r="CIB77" s="330"/>
      <c r="CIC77" s="330"/>
      <c r="CID77" s="330"/>
      <c r="CIE77" s="330"/>
      <c r="CIF77" s="330"/>
      <c r="CIG77" s="330"/>
      <c r="CIH77" s="330"/>
      <c r="CII77" s="330"/>
      <c r="CIJ77" s="330"/>
      <c r="CIK77" s="329"/>
      <c r="CIL77" s="330"/>
      <c r="CIM77" s="330"/>
      <c r="CIN77" s="330"/>
      <c r="CIO77" s="330"/>
      <c r="CIP77" s="330"/>
      <c r="CIQ77" s="330"/>
      <c r="CIR77" s="330"/>
      <c r="CIS77" s="330"/>
      <c r="CIT77" s="330"/>
      <c r="CIU77" s="330"/>
      <c r="CIV77" s="330"/>
      <c r="CIW77" s="330"/>
      <c r="CIX77" s="330"/>
      <c r="CIY77" s="330"/>
      <c r="CIZ77" s="330"/>
      <c r="CJA77" s="329"/>
      <c r="CJB77" s="330"/>
      <c r="CJC77" s="330"/>
      <c r="CJD77" s="330"/>
      <c r="CJE77" s="330"/>
      <c r="CJF77" s="330"/>
      <c r="CJG77" s="330"/>
      <c r="CJH77" s="330"/>
      <c r="CJI77" s="330"/>
      <c r="CJJ77" s="330"/>
      <c r="CJK77" s="330"/>
      <c r="CJL77" s="330"/>
      <c r="CJM77" s="330"/>
      <c r="CJN77" s="330"/>
      <c r="CJO77" s="330"/>
      <c r="CJP77" s="330"/>
      <c r="CJQ77" s="329"/>
      <c r="CJR77" s="330"/>
      <c r="CJS77" s="330"/>
      <c r="CJT77" s="330"/>
      <c r="CJU77" s="330"/>
      <c r="CJV77" s="330"/>
      <c r="CJW77" s="330"/>
      <c r="CJX77" s="330"/>
      <c r="CJY77" s="330"/>
      <c r="CJZ77" s="330"/>
      <c r="CKA77" s="330"/>
      <c r="CKB77" s="330"/>
      <c r="CKC77" s="330"/>
      <c r="CKD77" s="330"/>
      <c r="CKE77" s="330"/>
      <c r="CKF77" s="330"/>
      <c r="CKG77" s="329"/>
      <c r="CKH77" s="330"/>
      <c r="CKI77" s="330"/>
      <c r="CKJ77" s="330"/>
      <c r="CKK77" s="330"/>
      <c r="CKL77" s="330"/>
      <c r="CKM77" s="330"/>
      <c r="CKN77" s="330"/>
      <c r="CKO77" s="330"/>
      <c r="CKP77" s="330"/>
      <c r="CKQ77" s="330"/>
      <c r="CKR77" s="330"/>
      <c r="CKS77" s="330"/>
      <c r="CKT77" s="330"/>
      <c r="CKU77" s="330"/>
      <c r="CKV77" s="330"/>
      <c r="CKW77" s="329"/>
      <c r="CKX77" s="330"/>
      <c r="CKY77" s="330"/>
      <c r="CKZ77" s="330"/>
      <c r="CLA77" s="330"/>
      <c r="CLB77" s="330"/>
      <c r="CLC77" s="330"/>
      <c r="CLD77" s="330"/>
      <c r="CLE77" s="330"/>
      <c r="CLF77" s="330"/>
      <c r="CLG77" s="330"/>
      <c r="CLH77" s="330"/>
      <c r="CLI77" s="330"/>
      <c r="CLJ77" s="330"/>
      <c r="CLK77" s="330"/>
      <c r="CLL77" s="330"/>
      <c r="CLM77" s="329"/>
      <c r="CLN77" s="330"/>
      <c r="CLO77" s="330"/>
      <c r="CLP77" s="330"/>
      <c r="CLQ77" s="330"/>
      <c r="CLR77" s="330"/>
      <c r="CLS77" s="330"/>
      <c r="CLT77" s="330"/>
      <c r="CLU77" s="330"/>
      <c r="CLV77" s="330"/>
      <c r="CLW77" s="330"/>
      <c r="CLX77" s="330"/>
      <c r="CLY77" s="330"/>
      <c r="CLZ77" s="330"/>
      <c r="CMA77" s="330"/>
      <c r="CMB77" s="330"/>
      <c r="CMC77" s="329"/>
      <c r="CMD77" s="330"/>
      <c r="CME77" s="330"/>
      <c r="CMF77" s="330"/>
      <c r="CMG77" s="330"/>
      <c r="CMH77" s="330"/>
      <c r="CMI77" s="330"/>
      <c r="CMJ77" s="330"/>
      <c r="CMK77" s="330"/>
      <c r="CML77" s="330"/>
      <c r="CMM77" s="330"/>
      <c r="CMN77" s="330"/>
      <c r="CMO77" s="330"/>
      <c r="CMP77" s="330"/>
      <c r="CMQ77" s="330"/>
      <c r="CMR77" s="330"/>
      <c r="CMS77" s="329"/>
      <c r="CMT77" s="330"/>
      <c r="CMU77" s="330"/>
      <c r="CMV77" s="330"/>
      <c r="CMW77" s="330"/>
      <c r="CMX77" s="330"/>
      <c r="CMY77" s="330"/>
      <c r="CMZ77" s="330"/>
      <c r="CNA77" s="330"/>
      <c r="CNB77" s="330"/>
      <c r="CNC77" s="330"/>
      <c r="CND77" s="330"/>
      <c r="CNE77" s="330"/>
      <c r="CNF77" s="330"/>
      <c r="CNG77" s="330"/>
      <c r="CNH77" s="330"/>
      <c r="CNI77" s="329"/>
      <c r="CNJ77" s="330"/>
      <c r="CNK77" s="330"/>
      <c r="CNL77" s="330"/>
      <c r="CNM77" s="330"/>
      <c r="CNN77" s="330"/>
      <c r="CNO77" s="330"/>
      <c r="CNP77" s="330"/>
      <c r="CNQ77" s="330"/>
      <c r="CNR77" s="330"/>
      <c r="CNS77" s="330"/>
      <c r="CNT77" s="330"/>
      <c r="CNU77" s="330"/>
      <c r="CNV77" s="330"/>
      <c r="CNW77" s="330"/>
      <c r="CNX77" s="330"/>
      <c r="CNY77" s="329"/>
      <c r="CNZ77" s="330"/>
      <c r="COA77" s="330"/>
      <c r="COB77" s="330"/>
      <c r="COC77" s="330"/>
      <c r="COD77" s="330"/>
      <c r="COE77" s="330"/>
      <c r="COF77" s="330"/>
      <c r="COG77" s="330"/>
      <c r="COH77" s="330"/>
      <c r="COI77" s="330"/>
      <c r="COJ77" s="330"/>
      <c r="COK77" s="330"/>
      <c r="COL77" s="330"/>
      <c r="COM77" s="330"/>
      <c r="CON77" s="330"/>
      <c r="COO77" s="329"/>
      <c r="COP77" s="330"/>
      <c r="COQ77" s="330"/>
      <c r="COR77" s="330"/>
      <c r="COS77" s="330"/>
      <c r="COT77" s="330"/>
      <c r="COU77" s="330"/>
      <c r="COV77" s="330"/>
      <c r="COW77" s="330"/>
      <c r="COX77" s="330"/>
      <c r="COY77" s="330"/>
      <c r="COZ77" s="330"/>
      <c r="CPA77" s="330"/>
      <c r="CPB77" s="330"/>
      <c r="CPC77" s="330"/>
      <c r="CPD77" s="330"/>
      <c r="CPE77" s="329"/>
      <c r="CPF77" s="330"/>
      <c r="CPG77" s="330"/>
      <c r="CPH77" s="330"/>
      <c r="CPI77" s="330"/>
      <c r="CPJ77" s="330"/>
      <c r="CPK77" s="330"/>
      <c r="CPL77" s="330"/>
      <c r="CPM77" s="330"/>
      <c r="CPN77" s="330"/>
      <c r="CPO77" s="330"/>
      <c r="CPP77" s="330"/>
      <c r="CPQ77" s="330"/>
      <c r="CPR77" s="330"/>
      <c r="CPS77" s="330"/>
      <c r="CPT77" s="330"/>
      <c r="CPU77" s="329"/>
      <c r="CPV77" s="330"/>
      <c r="CPW77" s="330"/>
      <c r="CPX77" s="330"/>
      <c r="CPY77" s="330"/>
      <c r="CPZ77" s="330"/>
      <c r="CQA77" s="330"/>
      <c r="CQB77" s="330"/>
      <c r="CQC77" s="330"/>
      <c r="CQD77" s="330"/>
      <c r="CQE77" s="330"/>
      <c r="CQF77" s="330"/>
      <c r="CQG77" s="330"/>
      <c r="CQH77" s="330"/>
      <c r="CQI77" s="330"/>
      <c r="CQJ77" s="330"/>
      <c r="CQK77" s="329"/>
      <c r="CQL77" s="330"/>
      <c r="CQM77" s="330"/>
      <c r="CQN77" s="330"/>
      <c r="CQO77" s="330"/>
      <c r="CQP77" s="330"/>
      <c r="CQQ77" s="330"/>
      <c r="CQR77" s="330"/>
      <c r="CQS77" s="330"/>
      <c r="CQT77" s="330"/>
      <c r="CQU77" s="330"/>
      <c r="CQV77" s="330"/>
      <c r="CQW77" s="330"/>
      <c r="CQX77" s="330"/>
      <c r="CQY77" s="330"/>
      <c r="CQZ77" s="330"/>
      <c r="CRA77" s="329"/>
      <c r="CRB77" s="330"/>
      <c r="CRC77" s="330"/>
      <c r="CRD77" s="330"/>
      <c r="CRE77" s="330"/>
      <c r="CRF77" s="330"/>
      <c r="CRG77" s="330"/>
      <c r="CRH77" s="330"/>
      <c r="CRI77" s="330"/>
      <c r="CRJ77" s="330"/>
      <c r="CRK77" s="330"/>
      <c r="CRL77" s="330"/>
      <c r="CRM77" s="330"/>
      <c r="CRN77" s="330"/>
      <c r="CRO77" s="330"/>
      <c r="CRP77" s="330"/>
      <c r="CRQ77" s="329"/>
      <c r="CRR77" s="330"/>
      <c r="CRS77" s="330"/>
      <c r="CRT77" s="330"/>
      <c r="CRU77" s="330"/>
      <c r="CRV77" s="330"/>
      <c r="CRW77" s="330"/>
      <c r="CRX77" s="330"/>
      <c r="CRY77" s="330"/>
      <c r="CRZ77" s="330"/>
      <c r="CSA77" s="330"/>
      <c r="CSB77" s="330"/>
      <c r="CSC77" s="330"/>
      <c r="CSD77" s="330"/>
      <c r="CSE77" s="330"/>
      <c r="CSF77" s="330"/>
      <c r="CSG77" s="329"/>
      <c r="CSH77" s="330"/>
      <c r="CSI77" s="330"/>
      <c r="CSJ77" s="330"/>
      <c r="CSK77" s="330"/>
      <c r="CSL77" s="330"/>
      <c r="CSM77" s="330"/>
      <c r="CSN77" s="330"/>
      <c r="CSO77" s="330"/>
      <c r="CSP77" s="330"/>
      <c r="CSQ77" s="330"/>
      <c r="CSR77" s="330"/>
      <c r="CSS77" s="330"/>
      <c r="CST77" s="330"/>
      <c r="CSU77" s="330"/>
      <c r="CSV77" s="330"/>
      <c r="CSW77" s="329"/>
      <c r="CSX77" s="330"/>
      <c r="CSY77" s="330"/>
      <c r="CSZ77" s="330"/>
      <c r="CTA77" s="330"/>
      <c r="CTB77" s="330"/>
      <c r="CTC77" s="330"/>
      <c r="CTD77" s="330"/>
      <c r="CTE77" s="330"/>
      <c r="CTF77" s="330"/>
      <c r="CTG77" s="330"/>
      <c r="CTH77" s="330"/>
      <c r="CTI77" s="330"/>
      <c r="CTJ77" s="330"/>
      <c r="CTK77" s="330"/>
      <c r="CTL77" s="330"/>
      <c r="CTM77" s="329"/>
      <c r="CTN77" s="330"/>
      <c r="CTO77" s="330"/>
      <c r="CTP77" s="330"/>
      <c r="CTQ77" s="330"/>
      <c r="CTR77" s="330"/>
      <c r="CTS77" s="330"/>
      <c r="CTT77" s="330"/>
      <c r="CTU77" s="330"/>
      <c r="CTV77" s="330"/>
      <c r="CTW77" s="330"/>
      <c r="CTX77" s="330"/>
      <c r="CTY77" s="330"/>
      <c r="CTZ77" s="330"/>
      <c r="CUA77" s="330"/>
      <c r="CUB77" s="330"/>
      <c r="CUC77" s="329"/>
      <c r="CUD77" s="330"/>
      <c r="CUE77" s="330"/>
      <c r="CUF77" s="330"/>
      <c r="CUG77" s="330"/>
      <c r="CUH77" s="330"/>
      <c r="CUI77" s="330"/>
      <c r="CUJ77" s="330"/>
      <c r="CUK77" s="330"/>
      <c r="CUL77" s="330"/>
      <c r="CUM77" s="330"/>
      <c r="CUN77" s="330"/>
      <c r="CUO77" s="330"/>
      <c r="CUP77" s="330"/>
      <c r="CUQ77" s="330"/>
      <c r="CUR77" s="330"/>
      <c r="CUS77" s="329"/>
      <c r="CUT77" s="330"/>
      <c r="CUU77" s="330"/>
      <c r="CUV77" s="330"/>
      <c r="CUW77" s="330"/>
      <c r="CUX77" s="330"/>
      <c r="CUY77" s="330"/>
      <c r="CUZ77" s="330"/>
      <c r="CVA77" s="330"/>
      <c r="CVB77" s="330"/>
      <c r="CVC77" s="330"/>
      <c r="CVD77" s="330"/>
      <c r="CVE77" s="330"/>
      <c r="CVF77" s="330"/>
      <c r="CVG77" s="330"/>
      <c r="CVH77" s="330"/>
      <c r="CVI77" s="329"/>
      <c r="CVJ77" s="330"/>
      <c r="CVK77" s="330"/>
      <c r="CVL77" s="330"/>
      <c r="CVM77" s="330"/>
      <c r="CVN77" s="330"/>
      <c r="CVO77" s="330"/>
      <c r="CVP77" s="330"/>
      <c r="CVQ77" s="330"/>
      <c r="CVR77" s="330"/>
      <c r="CVS77" s="330"/>
      <c r="CVT77" s="330"/>
      <c r="CVU77" s="330"/>
      <c r="CVV77" s="330"/>
      <c r="CVW77" s="330"/>
      <c r="CVX77" s="330"/>
      <c r="CVY77" s="329"/>
      <c r="CVZ77" s="330"/>
      <c r="CWA77" s="330"/>
      <c r="CWB77" s="330"/>
      <c r="CWC77" s="330"/>
      <c r="CWD77" s="330"/>
      <c r="CWE77" s="330"/>
      <c r="CWF77" s="330"/>
      <c r="CWG77" s="330"/>
      <c r="CWH77" s="330"/>
      <c r="CWI77" s="330"/>
      <c r="CWJ77" s="330"/>
      <c r="CWK77" s="330"/>
      <c r="CWL77" s="330"/>
      <c r="CWM77" s="330"/>
      <c r="CWN77" s="330"/>
      <c r="CWO77" s="329"/>
      <c r="CWP77" s="330"/>
      <c r="CWQ77" s="330"/>
      <c r="CWR77" s="330"/>
      <c r="CWS77" s="330"/>
      <c r="CWT77" s="330"/>
      <c r="CWU77" s="330"/>
      <c r="CWV77" s="330"/>
      <c r="CWW77" s="330"/>
      <c r="CWX77" s="330"/>
      <c r="CWY77" s="330"/>
      <c r="CWZ77" s="330"/>
      <c r="CXA77" s="330"/>
      <c r="CXB77" s="330"/>
      <c r="CXC77" s="330"/>
      <c r="CXD77" s="330"/>
      <c r="CXE77" s="329"/>
      <c r="CXF77" s="330"/>
      <c r="CXG77" s="330"/>
      <c r="CXH77" s="330"/>
      <c r="CXI77" s="330"/>
      <c r="CXJ77" s="330"/>
      <c r="CXK77" s="330"/>
      <c r="CXL77" s="330"/>
      <c r="CXM77" s="330"/>
      <c r="CXN77" s="330"/>
      <c r="CXO77" s="330"/>
      <c r="CXP77" s="330"/>
      <c r="CXQ77" s="330"/>
      <c r="CXR77" s="330"/>
      <c r="CXS77" s="330"/>
      <c r="CXT77" s="330"/>
      <c r="CXU77" s="329"/>
      <c r="CXV77" s="330"/>
      <c r="CXW77" s="330"/>
      <c r="CXX77" s="330"/>
      <c r="CXY77" s="330"/>
      <c r="CXZ77" s="330"/>
      <c r="CYA77" s="330"/>
      <c r="CYB77" s="330"/>
      <c r="CYC77" s="330"/>
      <c r="CYD77" s="330"/>
      <c r="CYE77" s="330"/>
      <c r="CYF77" s="330"/>
      <c r="CYG77" s="330"/>
      <c r="CYH77" s="330"/>
      <c r="CYI77" s="330"/>
      <c r="CYJ77" s="330"/>
      <c r="CYK77" s="329"/>
      <c r="CYL77" s="330"/>
      <c r="CYM77" s="330"/>
      <c r="CYN77" s="330"/>
      <c r="CYO77" s="330"/>
      <c r="CYP77" s="330"/>
      <c r="CYQ77" s="330"/>
      <c r="CYR77" s="330"/>
      <c r="CYS77" s="330"/>
      <c r="CYT77" s="330"/>
      <c r="CYU77" s="330"/>
      <c r="CYV77" s="330"/>
      <c r="CYW77" s="330"/>
      <c r="CYX77" s="330"/>
      <c r="CYY77" s="330"/>
      <c r="CYZ77" s="330"/>
      <c r="CZA77" s="329"/>
      <c r="CZB77" s="330"/>
      <c r="CZC77" s="330"/>
      <c r="CZD77" s="330"/>
      <c r="CZE77" s="330"/>
      <c r="CZF77" s="330"/>
      <c r="CZG77" s="330"/>
      <c r="CZH77" s="330"/>
      <c r="CZI77" s="330"/>
      <c r="CZJ77" s="330"/>
      <c r="CZK77" s="330"/>
      <c r="CZL77" s="330"/>
      <c r="CZM77" s="330"/>
      <c r="CZN77" s="330"/>
      <c r="CZO77" s="330"/>
      <c r="CZP77" s="330"/>
      <c r="CZQ77" s="329"/>
      <c r="CZR77" s="330"/>
      <c r="CZS77" s="330"/>
      <c r="CZT77" s="330"/>
      <c r="CZU77" s="330"/>
      <c r="CZV77" s="330"/>
      <c r="CZW77" s="330"/>
      <c r="CZX77" s="330"/>
      <c r="CZY77" s="330"/>
      <c r="CZZ77" s="330"/>
      <c r="DAA77" s="330"/>
      <c r="DAB77" s="330"/>
      <c r="DAC77" s="330"/>
      <c r="DAD77" s="330"/>
      <c r="DAE77" s="330"/>
      <c r="DAF77" s="330"/>
      <c r="DAG77" s="329"/>
      <c r="DAH77" s="330"/>
      <c r="DAI77" s="330"/>
      <c r="DAJ77" s="330"/>
      <c r="DAK77" s="330"/>
      <c r="DAL77" s="330"/>
      <c r="DAM77" s="330"/>
      <c r="DAN77" s="330"/>
      <c r="DAO77" s="330"/>
      <c r="DAP77" s="330"/>
      <c r="DAQ77" s="330"/>
      <c r="DAR77" s="330"/>
      <c r="DAS77" s="330"/>
      <c r="DAT77" s="330"/>
      <c r="DAU77" s="330"/>
      <c r="DAV77" s="330"/>
      <c r="DAW77" s="329"/>
      <c r="DAX77" s="330"/>
      <c r="DAY77" s="330"/>
      <c r="DAZ77" s="330"/>
      <c r="DBA77" s="330"/>
      <c r="DBB77" s="330"/>
      <c r="DBC77" s="330"/>
      <c r="DBD77" s="330"/>
      <c r="DBE77" s="330"/>
      <c r="DBF77" s="330"/>
      <c r="DBG77" s="330"/>
      <c r="DBH77" s="330"/>
      <c r="DBI77" s="330"/>
      <c r="DBJ77" s="330"/>
      <c r="DBK77" s="330"/>
      <c r="DBL77" s="330"/>
      <c r="DBM77" s="329"/>
      <c r="DBN77" s="330"/>
      <c r="DBO77" s="330"/>
      <c r="DBP77" s="330"/>
      <c r="DBQ77" s="330"/>
      <c r="DBR77" s="330"/>
      <c r="DBS77" s="330"/>
      <c r="DBT77" s="330"/>
      <c r="DBU77" s="330"/>
      <c r="DBV77" s="330"/>
      <c r="DBW77" s="330"/>
      <c r="DBX77" s="330"/>
      <c r="DBY77" s="330"/>
      <c r="DBZ77" s="330"/>
      <c r="DCA77" s="330"/>
      <c r="DCB77" s="330"/>
      <c r="DCC77" s="329"/>
      <c r="DCD77" s="330"/>
      <c r="DCE77" s="330"/>
      <c r="DCF77" s="330"/>
      <c r="DCG77" s="330"/>
      <c r="DCH77" s="330"/>
      <c r="DCI77" s="330"/>
      <c r="DCJ77" s="330"/>
      <c r="DCK77" s="330"/>
      <c r="DCL77" s="330"/>
      <c r="DCM77" s="330"/>
      <c r="DCN77" s="330"/>
      <c r="DCO77" s="330"/>
      <c r="DCP77" s="330"/>
      <c r="DCQ77" s="330"/>
      <c r="DCR77" s="330"/>
      <c r="DCS77" s="329"/>
      <c r="DCT77" s="330"/>
      <c r="DCU77" s="330"/>
      <c r="DCV77" s="330"/>
      <c r="DCW77" s="330"/>
      <c r="DCX77" s="330"/>
      <c r="DCY77" s="330"/>
      <c r="DCZ77" s="330"/>
      <c r="DDA77" s="330"/>
      <c r="DDB77" s="330"/>
      <c r="DDC77" s="330"/>
      <c r="DDD77" s="330"/>
      <c r="DDE77" s="330"/>
      <c r="DDF77" s="330"/>
      <c r="DDG77" s="330"/>
      <c r="DDH77" s="330"/>
      <c r="DDI77" s="329"/>
      <c r="DDJ77" s="330"/>
      <c r="DDK77" s="330"/>
      <c r="DDL77" s="330"/>
      <c r="DDM77" s="330"/>
      <c r="DDN77" s="330"/>
      <c r="DDO77" s="330"/>
      <c r="DDP77" s="330"/>
      <c r="DDQ77" s="330"/>
      <c r="DDR77" s="330"/>
      <c r="DDS77" s="330"/>
      <c r="DDT77" s="330"/>
      <c r="DDU77" s="330"/>
      <c r="DDV77" s="330"/>
      <c r="DDW77" s="330"/>
      <c r="DDX77" s="330"/>
      <c r="DDY77" s="329"/>
      <c r="DDZ77" s="330"/>
      <c r="DEA77" s="330"/>
      <c r="DEB77" s="330"/>
      <c r="DEC77" s="330"/>
      <c r="DED77" s="330"/>
      <c r="DEE77" s="330"/>
      <c r="DEF77" s="330"/>
      <c r="DEG77" s="330"/>
      <c r="DEH77" s="330"/>
      <c r="DEI77" s="330"/>
      <c r="DEJ77" s="330"/>
      <c r="DEK77" s="330"/>
      <c r="DEL77" s="330"/>
      <c r="DEM77" s="330"/>
      <c r="DEN77" s="330"/>
      <c r="DEO77" s="329"/>
      <c r="DEP77" s="330"/>
      <c r="DEQ77" s="330"/>
      <c r="DER77" s="330"/>
      <c r="DES77" s="330"/>
      <c r="DET77" s="330"/>
      <c r="DEU77" s="330"/>
      <c r="DEV77" s="330"/>
      <c r="DEW77" s="330"/>
      <c r="DEX77" s="330"/>
      <c r="DEY77" s="330"/>
      <c r="DEZ77" s="330"/>
      <c r="DFA77" s="330"/>
      <c r="DFB77" s="330"/>
      <c r="DFC77" s="330"/>
      <c r="DFD77" s="330"/>
      <c r="DFE77" s="329"/>
      <c r="DFF77" s="330"/>
      <c r="DFG77" s="330"/>
      <c r="DFH77" s="330"/>
      <c r="DFI77" s="330"/>
      <c r="DFJ77" s="330"/>
      <c r="DFK77" s="330"/>
      <c r="DFL77" s="330"/>
      <c r="DFM77" s="330"/>
      <c r="DFN77" s="330"/>
      <c r="DFO77" s="330"/>
      <c r="DFP77" s="330"/>
      <c r="DFQ77" s="330"/>
      <c r="DFR77" s="330"/>
      <c r="DFS77" s="330"/>
      <c r="DFT77" s="330"/>
      <c r="DFU77" s="329"/>
      <c r="DFV77" s="330"/>
      <c r="DFW77" s="330"/>
      <c r="DFX77" s="330"/>
      <c r="DFY77" s="330"/>
      <c r="DFZ77" s="330"/>
      <c r="DGA77" s="330"/>
      <c r="DGB77" s="330"/>
      <c r="DGC77" s="330"/>
      <c r="DGD77" s="330"/>
      <c r="DGE77" s="330"/>
      <c r="DGF77" s="330"/>
      <c r="DGG77" s="330"/>
      <c r="DGH77" s="330"/>
      <c r="DGI77" s="330"/>
      <c r="DGJ77" s="330"/>
      <c r="DGK77" s="329"/>
      <c r="DGL77" s="330"/>
      <c r="DGM77" s="330"/>
      <c r="DGN77" s="330"/>
      <c r="DGO77" s="330"/>
      <c r="DGP77" s="330"/>
      <c r="DGQ77" s="330"/>
      <c r="DGR77" s="330"/>
      <c r="DGS77" s="330"/>
      <c r="DGT77" s="330"/>
      <c r="DGU77" s="330"/>
      <c r="DGV77" s="330"/>
      <c r="DGW77" s="330"/>
      <c r="DGX77" s="330"/>
      <c r="DGY77" s="330"/>
      <c r="DGZ77" s="330"/>
      <c r="DHA77" s="329"/>
      <c r="DHB77" s="330"/>
      <c r="DHC77" s="330"/>
      <c r="DHD77" s="330"/>
      <c r="DHE77" s="330"/>
      <c r="DHF77" s="330"/>
      <c r="DHG77" s="330"/>
      <c r="DHH77" s="330"/>
      <c r="DHI77" s="330"/>
      <c r="DHJ77" s="330"/>
      <c r="DHK77" s="330"/>
      <c r="DHL77" s="330"/>
      <c r="DHM77" s="330"/>
      <c r="DHN77" s="330"/>
      <c r="DHO77" s="330"/>
      <c r="DHP77" s="330"/>
      <c r="DHQ77" s="329"/>
      <c r="DHR77" s="330"/>
      <c r="DHS77" s="330"/>
      <c r="DHT77" s="330"/>
      <c r="DHU77" s="330"/>
      <c r="DHV77" s="330"/>
      <c r="DHW77" s="330"/>
      <c r="DHX77" s="330"/>
      <c r="DHY77" s="330"/>
      <c r="DHZ77" s="330"/>
      <c r="DIA77" s="330"/>
      <c r="DIB77" s="330"/>
      <c r="DIC77" s="330"/>
      <c r="DID77" s="330"/>
      <c r="DIE77" s="330"/>
      <c r="DIF77" s="330"/>
      <c r="DIG77" s="329"/>
      <c r="DIH77" s="330"/>
      <c r="DII77" s="330"/>
      <c r="DIJ77" s="330"/>
      <c r="DIK77" s="330"/>
      <c r="DIL77" s="330"/>
      <c r="DIM77" s="330"/>
      <c r="DIN77" s="330"/>
      <c r="DIO77" s="330"/>
      <c r="DIP77" s="330"/>
      <c r="DIQ77" s="330"/>
      <c r="DIR77" s="330"/>
      <c r="DIS77" s="330"/>
      <c r="DIT77" s="330"/>
      <c r="DIU77" s="330"/>
      <c r="DIV77" s="330"/>
      <c r="DIW77" s="329"/>
      <c r="DIX77" s="330"/>
      <c r="DIY77" s="330"/>
      <c r="DIZ77" s="330"/>
      <c r="DJA77" s="330"/>
      <c r="DJB77" s="330"/>
      <c r="DJC77" s="330"/>
      <c r="DJD77" s="330"/>
      <c r="DJE77" s="330"/>
      <c r="DJF77" s="330"/>
      <c r="DJG77" s="330"/>
      <c r="DJH77" s="330"/>
      <c r="DJI77" s="330"/>
      <c r="DJJ77" s="330"/>
      <c r="DJK77" s="330"/>
      <c r="DJL77" s="330"/>
      <c r="DJM77" s="329"/>
      <c r="DJN77" s="330"/>
      <c r="DJO77" s="330"/>
      <c r="DJP77" s="330"/>
      <c r="DJQ77" s="330"/>
      <c r="DJR77" s="330"/>
      <c r="DJS77" s="330"/>
      <c r="DJT77" s="330"/>
      <c r="DJU77" s="330"/>
      <c r="DJV77" s="330"/>
      <c r="DJW77" s="330"/>
      <c r="DJX77" s="330"/>
      <c r="DJY77" s="330"/>
      <c r="DJZ77" s="330"/>
      <c r="DKA77" s="330"/>
      <c r="DKB77" s="330"/>
      <c r="DKC77" s="329"/>
      <c r="DKD77" s="330"/>
      <c r="DKE77" s="330"/>
      <c r="DKF77" s="330"/>
      <c r="DKG77" s="330"/>
      <c r="DKH77" s="330"/>
      <c r="DKI77" s="330"/>
      <c r="DKJ77" s="330"/>
      <c r="DKK77" s="330"/>
      <c r="DKL77" s="330"/>
      <c r="DKM77" s="330"/>
      <c r="DKN77" s="330"/>
      <c r="DKO77" s="330"/>
      <c r="DKP77" s="330"/>
      <c r="DKQ77" s="330"/>
      <c r="DKR77" s="330"/>
      <c r="DKS77" s="329"/>
      <c r="DKT77" s="330"/>
      <c r="DKU77" s="330"/>
      <c r="DKV77" s="330"/>
      <c r="DKW77" s="330"/>
      <c r="DKX77" s="330"/>
      <c r="DKY77" s="330"/>
      <c r="DKZ77" s="330"/>
      <c r="DLA77" s="330"/>
      <c r="DLB77" s="330"/>
      <c r="DLC77" s="330"/>
      <c r="DLD77" s="330"/>
      <c r="DLE77" s="330"/>
      <c r="DLF77" s="330"/>
      <c r="DLG77" s="330"/>
      <c r="DLH77" s="330"/>
      <c r="DLI77" s="329"/>
      <c r="DLJ77" s="330"/>
      <c r="DLK77" s="330"/>
      <c r="DLL77" s="330"/>
      <c r="DLM77" s="330"/>
      <c r="DLN77" s="330"/>
      <c r="DLO77" s="330"/>
      <c r="DLP77" s="330"/>
      <c r="DLQ77" s="330"/>
      <c r="DLR77" s="330"/>
      <c r="DLS77" s="330"/>
      <c r="DLT77" s="330"/>
      <c r="DLU77" s="330"/>
      <c r="DLV77" s="330"/>
      <c r="DLW77" s="330"/>
      <c r="DLX77" s="330"/>
      <c r="DLY77" s="329"/>
      <c r="DLZ77" s="330"/>
      <c r="DMA77" s="330"/>
      <c r="DMB77" s="330"/>
      <c r="DMC77" s="330"/>
      <c r="DMD77" s="330"/>
      <c r="DME77" s="330"/>
      <c r="DMF77" s="330"/>
      <c r="DMG77" s="330"/>
      <c r="DMH77" s="330"/>
      <c r="DMI77" s="330"/>
      <c r="DMJ77" s="330"/>
      <c r="DMK77" s="330"/>
      <c r="DML77" s="330"/>
      <c r="DMM77" s="330"/>
      <c r="DMN77" s="330"/>
      <c r="DMO77" s="329"/>
      <c r="DMP77" s="330"/>
      <c r="DMQ77" s="330"/>
      <c r="DMR77" s="330"/>
      <c r="DMS77" s="330"/>
      <c r="DMT77" s="330"/>
      <c r="DMU77" s="330"/>
      <c r="DMV77" s="330"/>
      <c r="DMW77" s="330"/>
      <c r="DMX77" s="330"/>
      <c r="DMY77" s="330"/>
      <c r="DMZ77" s="330"/>
      <c r="DNA77" s="330"/>
      <c r="DNB77" s="330"/>
      <c r="DNC77" s="330"/>
      <c r="DND77" s="330"/>
      <c r="DNE77" s="329"/>
      <c r="DNF77" s="330"/>
      <c r="DNG77" s="330"/>
      <c r="DNH77" s="330"/>
      <c r="DNI77" s="330"/>
      <c r="DNJ77" s="330"/>
      <c r="DNK77" s="330"/>
      <c r="DNL77" s="330"/>
      <c r="DNM77" s="330"/>
      <c r="DNN77" s="330"/>
      <c r="DNO77" s="330"/>
      <c r="DNP77" s="330"/>
      <c r="DNQ77" s="330"/>
      <c r="DNR77" s="330"/>
      <c r="DNS77" s="330"/>
      <c r="DNT77" s="330"/>
      <c r="DNU77" s="329"/>
      <c r="DNV77" s="330"/>
      <c r="DNW77" s="330"/>
      <c r="DNX77" s="330"/>
      <c r="DNY77" s="330"/>
      <c r="DNZ77" s="330"/>
      <c r="DOA77" s="330"/>
      <c r="DOB77" s="330"/>
      <c r="DOC77" s="330"/>
      <c r="DOD77" s="330"/>
      <c r="DOE77" s="330"/>
      <c r="DOF77" s="330"/>
      <c r="DOG77" s="330"/>
      <c r="DOH77" s="330"/>
      <c r="DOI77" s="330"/>
      <c r="DOJ77" s="330"/>
      <c r="DOK77" s="329"/>
      <c r="DOL77" s="330"/>
      <c r="DOM77" s="330"/>
      <c r="DON77" s="330"/>
      <c r="DOO77" s="330"/>
      <c r="DOP77" s="330"/>
      <c r="DOQ77" s="330"/>
      <c r="DOR77" s="330"/>
      <c r="DOS77" s="330"/>
      <c r="DOT77" s="330"/>
      <c r="DOU77" s="330"/>
      <c r="DOV77" s="330"/>
      <c r="DOW77" s="330"/>
      <c r="DOX77" s="330"/>
      <c r="DOY77" s="330"/>
      <c r="DOZ77" s="330"/>
      <c r="DPA77" s="329"/>
      <c r="DPB77" s="330"/>
      <c r="DPC77" s="330"/>
      <c r="DPD77" s="330"/>
      <c r="DPE77" s="330"/>
      <c r="DPF77" s="330"/>
      <c r="DPG77" s="330"/>
      <c r="DPH77" s="330"/>
      <c r="DPI77" s="330"/>
      <c r="DPJ77" s="330"/>
      <c r="DPK77" s="330"/>
      <c r="DPL77" s="330"/>
      <c r="DPM77" s="330"/>
      <c r="DPN77" s="330"/>
      <c r="DPO77" s="330"/>
      <c r="DPP77" s="330"/>
      <c r="DPQ77" s="329"/>
      <c r="DPR77" s="330"/>
      <c r="DPS77" s="330"/>
      <c r="DPT77" s="330"/>
      <c r="DPU77" s="330"/>
      <c r="DPV77" s="330"/>
      <c r="DPW77" s="330"/>
      <c r="DPX77" s="330"/>
      <c r="DPY77" s="330"/>
      <c r="DPZ77" s="330"/>
      <c r="DQA77" s="330"/>
      <c r="DQB77" s="330"/>
      <c r="DQC77" s="330"/>
      <c r="DQD77" s="330"/>
      <c r="DQE77" s="330"/>
      <c r="DQF77" s="330"/>
      <c r="DQG77" s="329"/>
      <c r="DQH77" s="330"/>
      <c r="DQI77" s="330"/>
      <c r="DQJ77" s="330"/>
      <c r="DQK77" s="330"/>
      <c r="DQL77" s="330"/>
      <c r="DQM77" s="330"/>
      <c r="DQN77" s="330"/>
      <c r="DQO77" s="330"/>
      <c r="DQP77" s="330"/>
      <c r="DQQ77" s="330"/>
      <c r="DQR77" s="330"/>
      <c r="DQS77" s="330"/>
      <c r="DQT77" s="330"/>
      <c r="DQU77" s="330"/>
      <c r="DQV77" s="330"/>
      <c r="DQW77" s="329"/>
      <c r="DQX77" s="330"/>
      <c r="DQY77" s="330"/>
      <c r="DQZ77" s="330"/>
      <c r="DRA77" s="330"/>
      <c r="DRB77" s="330"/>
      <c r="DRC77" s="330"/>
      <c r="DRD77" s="330"/>
      <c r="DRE77" s="330"/>
      <c r="DRF77" s="330"/>
      <c r="DRG77" s="330"/>
      <c r="DRH77" s="330"/>
      <c r="DRI77" s="330"/>
      <c r="DRJ77" s="330"/>
      <c r="DRK77" s="330"/>
      <c r="DRL77" s="330"/>
      <c r="DRM77" s="329"/>
      <c r="DRN77" s="330"/>
      <c r="DRO77" s="330"/>
      <c r="DRP77" s="330"/>
      <c r="DRQ77" s="330"/>
      <c r="DRR77" s="330"/>
      <c r="DRS77" s="330"/>
      <c r="DRT77" s="330"/>
      <c r="DRU77" s="330"/>
      <c r="DRV77" s="330"/>
      <c r="DRW77" s="330"/>
      <c r="DRX77" s="330"/>
      <c r="DRY77" s="330"/>
      <c r="DRZ77" s="330"/>
      <c r="DSA77" s="330"/>
      <c r="DSB77" s="330"/>
      <c r="DSC77" s="329"/>
      <c r="DSD77" s="330"/>
      <c r="DSE77" s="330"/>
      <c r="DSF77" s="330"/>
      <c r="DSG77" s="330"/>
      <c r="DSH77" s="330"/>
      <c r="DSI77" s="330"/>
      <c r="DSJ77" s="330"/>
      <c r="DSK77" s="330"/>
      <c r="DSL77" s="330"/>
      <c r="DSM77" s="330"/>
      <c r="DSN77" s="330"/>
      <c r="DSO77" s="330"/>
      <c r="DSP77" s="330"/>
      <c r="DSQ77" s="330"/>
      <c r="DSR77" s="330"/>
      <c r="DSS77" s="329"/>
      <c r="DST77" s="330"/>
      <c r="DSU77" s="330"/>
      <c r="DSV77" s="330"/>
      <c r="DSW77" s="330"/>
      <c r="DSX77" s="330"/>
      <c r="DSY77" s="330"/>
      <c r="DSZ77" s="330"/>
      <c r="DTA77" s="330"/>
      <c r="DTB77" s="330"/>
      <c r="DTC77" s="330"/>
      <c r="DTD77" s="330"/>
      <c r="DTE77" s="330"/>
      <c r="DTF77" s="330"/>
      <c r="DTG77" s="330"/>
      <c r="DTH77" s="330"/>
      <c r="DTI77" s="329"/>
      <c r="DTJ77" s="330"/>
      <c r="DTK77" s="330"/>
      <c r="DTL77" s="330"/>
      <c r="DTM77" s="330"/>
      <c r="DTN77" s="330"/>
      <c r="DTO77" s="330"/>
      <c r="DTP77" s="330"/>
      <c r="DTQ77" s="330"/>
      <c r="DTR77" s="330"/>
      <c r="DTS77" s="330"/>
      <c r="DTT77" s="330"/>
      <c r="DTU77" s="330"/>
      <c r="DTV77" s="330"/>
      <c r="DTW77" s="330"/>
      <c r="DTX77" s="330"/>
      <c r="DTY77" s="329"/>
      <c r="DTZ77" s="330"/>
      <c r="DUA77" s="330"/>
      <c r="DUB77" s="330"/>
      <c r="DUC77" s="330"/>
      <c r="DUD77" s="330"/>
      <c r="DUE77" s="330"/>
      <c r="DUF77" s="330"/>
      <c r="DUG77" s="330"/>
      <c r="DUH77" s="330"/>
      <c r="DUI77" s="330"/>
      <c r="DUJ77" s="330"/>
      <c r="DUK77" s="330"/>
      <c r="DUL77" s="330"/>
      <c r="DUM77" s="330"/>
      <c r="DUN77" s="330"/>
      <c r="DUO77" s="329"/>
      <c r="DUP77" s="330"/>
      <c r="DUQ77" s="330"/>
      <c r="DUR77" s="330"/>
      <c r="DUS77" s="330"/>
      <c r="DUT77" s="330"/>
      <c r="DUU77" s="330"/>
      <c r="DUV77" s="330"/>
      <c r="DUW77" s="330"/>
      <c r="DUX77" s="330"/>
      <c r="DUY77" s="330"/>
      <c r="DUZ77" s="330"/>
      <c r="DVA77" s="330"/>
      <c r="DVB77" s="330"/>
      <c r="DVC77" s="330"/>
      <c r="DVD77" s="330"/>
      <c r="DVE77" s="329"/>
      <c r="DVF77" s="330"/>
      <c r="DVG77" s="330"/>
      <c r="DVH77" s="330"/>
      <c r="DVI77" s="330"/>
      <c r="DVJ77" s="330"/>
      <c r="DVK77" s="330"/>
      <c r="DVL77" s="330"/>
      <c r="DVM77" s="330"/>
      <c r="DVN77" s="330"/>
      <c r="DVO77" s="330"/>
      <c r="DVP77" s="330"/>
      <c r="DVQ77" s="330"/>
      <c r="DVR77" s="330"/>
      <c r="DVS77" s="330"/>
      <c r="DVT77" s="330"/>
      <c r="DVU77" s="329"/>
      <c r="DVV77" s="330"/>
      <c r="DVW77" s="330"/>
      <c r="DVX77" s="330"/>
      <c r="DVY77" s="330"/>
      <c r="DVZ77" s="330"/>
      <c r="DWA77" s="330"/>
      <c r="DWB77" s="330"/>
      <c r="DWC77" s="330"/>
      <c r="DWD77" s="330"/>
      <c r="DWE77" s="330"/>
      <c r="DWF77" s="330"/>
      <c r="DWG77" s="330"/>
      <c r="DWH77" s="330"/>
      <c r="DWI77" s="330"/>
      <c r="DWJ77" s="330"/>
      <c r="DWK77" s="329"/>
      <c r="DWL77" s="330"/>
      <c r="DWM77" s="330"/>
      <c r="DWN77" s="330"/>
      <c r="DWO77" s="330"/>
      <c r="DWP77" s="330"/>
      <c r="DWQ77" s="330"/>
      <c r="DWR77" s="330"/>
      <c r="DWS77" s="330"/>
      <c r="DWT77" s="330"/>
      <c r="DWU77" s="330"/>
      <c r="DWV77" s="330"/>
      <c r="DWW77" s="330"/>
      <c r="DWX77" s="330"/>
      <c r="DWY77" s="330"/>
      <c r="DWZ77" s="330"/>
      <c r="DXA77" s="329"/>
      <c r="DXB77" s="330"/>
      <c r="DXC77" s="330"/>
      <c r="DXD77" s="330"/>
      <c r="DXE77" s="330"/>
      <c r="DXF77" s="330"/>
      <c r="DXG77" s="330"/>
      <c r="DXH77" s="330"/>
      <c r="DXI77" s="330"/>
      <c r="DXJ77" s="330"/>
      <c r="DXK77" s="330"/>
      <c r="DXL77" s="330"/>
      <c r="DXM77" s="330"/>
      <c r="DXN77" s="330"/>
      <c r="DXO77" s="330"/>
      <c r="DXP77" s="330"/>
      <c r="DXQ77" s="329"/>
      <c r="DXR77" s="330"/>
      <c r="DXS77" s="330"/>
      <c r="DXT77" s="330"/>
      <c r="DXU77" s="330"/>
      <c r="DXV77" s="330"/>
      <c r="DXW77" s="330"/>
      <c r="DXX77" s="330"/>
      <c r="DXY77" s="330"/>
      <c r="DXZ77" s="330"/>
      <c r="DYA77" s="330"/>
      <c r="DYB77" s="330"/>
      <c r="DYC77" s="330"/>
      <c r="DYD77" s="330"/>
      <c r="DYE77" s="330"/>
      <c r="DYF77" s="330"/>
      <c r="DYG77" s="329"/>
      <c r="DYH77" s="330"/>
      <c r="DYI77" s="330"/>
      <c r="DYJ77" s="330"/>
      <c r="DYK77" s="330"/>
      <c r="DYL77" s="330"/>
      <c r="DYM77" s="330"/>
      <c r="DYN77" s="330"/>
      <c r="DYO77" s="330"/>
      <c r="DYP77" s="330"/>
      <c r="DYQ77" s="330"/>
      <c r="DYR77" s="330"/>
      <c r="DYS77" s="330"/>
      <c r="DYT77" s="330"/>
      <c r="DYU77" s="330"/>
      <c r="DYV77" s="330"/>
      <c r="DYW77" s="329"/>
      <c r="DYX77" s="330"/>
      <c r="DYY77" s="330"/>
      <c r="DYZ77" s="330"/>
      <c r="DZA77" s="330"/>
      <c r="DZB77" s="330"/>
      <c r="DZC77" s="330"/>
      <c r="DZD77" s="330"/>
      <c r="DZE77" s="330"/>
      <c r="DZF77" s="330"/>
      <c r="DZG77" s="330"/>
      <c r="DZH77" s="330"/>
      <c r="DZI77" s="330"/>
      <c r="DZJ77" s="330"/>
      <c r="DZK77" s="330"/>
      <c r="DZL77" s="330"/>
      <c r="DZM77" s="329"/>
      <c r="DZN77" s="330"/>
      <c r="DZO77" s="330"/>
      <c r="DZP77" s="330"/>
      <c r="DZQ77" s="330"/>
      <c r="DZR77" s="330"/>
      <c r="DZS77" s="330"/>
      <c r="DZT77" s="330"/>
      <c r="DZU77" s="330"/>
      <c r="DZV77" s="330"/>
      <c r="DZW77" s="330"/>
      <c r="DZX77" s="330"/>
      <c r="DZY77" s="330"/>
      <c r="DZZ77" s="330"/>
      <c r="EAA77" s="330"/>
      <c r="EAB77" s="330"/>
      <c r="EAC77" s="329"/>
      <c r="EAD77" s="330"/>
      <c r="EAE77" s="330"/>
      <c r="EAF77" s="330"/>
      <c r="EAG77" s="330"/>
      <c r="EAH77" s="330"/>
      <c r="EAI77" s="330"/>
      <c r="EAJ77" s="330"/>
      <c r="EAK77" s="330"/>
      <c r="EAL77" s="330"/>
      <c r="EAM77" s="330"/>
      <c r="EAN77" s="330"/>
      <c r="EAO77" s="330"/>
      <c r="EAP77" s="330"/>
      <c r="EAQ77" s="330"/>
      <c r="EAR77" s="330"/>
      <c r="EAS77" s="329"/>
      <c r="EAT77" s="330"/>
      <c r="EAU77" s="330"/>
      <c r="EAV77" s="330"/>
      <c r="EAW77" s="330"/>
      <c r="EAX77" s="330"/>
      <c r="EAY77" s="330"/>
      <c r="EAZ77" s="330"/>
      <c r="EBA77" s="330"/>
      <c r="EBB77" s="330"/>
      <c r="EBC77" s="330"/>
      <c r="EBD77" s="330"/>
      <c r="EBE77" s="330"/>
      <c r="EBF77" s="330"/>
      <c r="EBG77" s="330"/>
      <c r="EBH77" s="330"/>
      <c r="EBI77" s="329"/>
      <c r="EBJ77" s="330"/>
      <c r="EBK77" s="330"/>
      <c r="EBL77" s="330"/>
      <c r="EBM77" s="330"/>
      <c r="EBN77" s="330"/>
      <c r="EBO77" s="330"/>
      <c r="EBP77" s="330"/>
      <c r="EBQ77" s="330"/>
      <c r="EBR77" s="330"/>
      <c r="EBS77" s="330"/>
      <c r="EBT77" s="330"/>
      <c r="EBU77" s="330"/>
      <c r="EBV77" s="330"/>
      <c r="EBW77" s="330"/>
      <c r="EBX77" s="330"/>
      <c r="EBY77" s="329"/>
      <c r="EBZ77" s="330"/>
      <c r="ECA77" s="330"/>
      <c r="ECB77" s="330"/>
      <c r="ECC77" s="330"/>
      <c r="ECD77" s="330"/>
      <c r="ECE77" s="330"/>
      <c r="ECF77" s="330"/>
      <c r="ECG77" s="330"/>
      <c r="ECH77" s="330"/>
      <c r="ECI77" s="330"/>
      <c r="ECJ77" s="330"/>
      <c r="ECK77" s="330"/>
      <c r="ECL77" s="330"/>
      <c r="ECM77" s="330"/>
      <c r="ECN77" s="330"/>
      <c r="ECO77" s="329"/>
      <c r="ECP77" s="330"/>
      <c r="ECQ77" s="330"/>
      <c r="ECR77" s="330"/>
      <c r="ECS77" s="330"/>
      <c r="ECT77" s="330"/>
      <c r="ECU77" s="330"/>
      <c r="ECV77" s="330"/>
      <c r="ECW77" s="330"/>
      <c r="ECX77" s="330"/>
      <c r="ECY77" s="330"/>
      <c r="ECZ77" s="330"/>
      <c r="EDA77" s="330"/>
      <c r="EDB77" s="330"/>
      <c r="EDC77" s="330"/>
      <c r="EDD77" s="330"/>
      <c r="EDE77" s="329"/>
      <c r="EDF77" s="330"/>
      <c r="EDG77" s="330"/>
      <c r="EDH77" s="330"/>
      <c r="EDI77" s="330"/>
      <c r="EDJ77" s="330"/>
      <c r="EDK77" s="330"/>
      <c r="EDL77" s="330"/>
      <c r="EDM77" s="330"/>
      <c r="EDN77" s="330"/>
      <c r="EDO77" s="330"/>
      <c r="EDP77" s="330"/>
      <c r="EDQ77" s="330"/>
      <c r="EDR77" s="330"/>
      <c r="EDS77" s="330"/>
      <c r="EDT77" s="330"/>
      <c r="EDU77" s="329"/>
      <c r="EDV77" s="330"/>
      <c r="EDW77" s="330"/>
      <c r="EDX77" s="330"/>
      <c r="EDY77" s="330"/>
      <c r="EDZ77" s="330"/>
      <c r="EEA77" s="330"/>
      <c r="EEB77" s="330"/>
      <c r="EEC77" s="330"/>
      <c r="EED77" s="330"/>
      <c r="EEE77" s="330"/>
      <c r="EEF77" s="330"/>
      <c r="EEG77" s="330"/>
      <c r="EEH77" s="330"/>
      <c r="EEI77" s="330"/>
      <c r="EEJ77" s="330"/>
      <c r="EEK77" s="329"/>
      <c r="EEL77" s="330"/>
      <c r="EEM77" s="330"/>
      <c r="EEN77" s="330"/>
      <c r="EEO77" s="330"/>
      <c r="EEP77" s="330"/>
      <c r="EEQ77" s="330"/>
      <c r="EER77" s="330"/>
      <c r="EES77" s="330"/>
      <c r="EET77" s="330"/>
      <c r="EEU77" s="330"/>
      <c r="EEV77" s="330"/>
      <c r="EEW77" s="330"/>
      <c r="EEX77" s="330"/>
      <c r="EEY77" s="330"/>
      <c r="EEZ77" s="330"/>
      <c r="EFA77" s="329"/>
      <c r="EFB77" s="330"/>
      <c r="EFC77" s="330"/>
      <c r="EFD77" s="330"/>
      <c r="EFE77" s="330"/>
      <c r="EFF77" s="330"/>
      <c r="EFG77" s="330"/>
      <c r="EFH77" s="330"/>
      <c r="EFI77" s="330"/>
      <c r="EFJ77" s="330"/>
      <c r="EFK77" s="330"/>
      <c r="EFL77" s="330"/>
      <c r="EFM77" s="330"/>
      <c r="EFN77" s="330"/>
      <c r="EFO77" s="330"/>
      <c r="EFP77" s="330"/>
      <c r="EFQ77" s="329"/>
      <c r="EFR77" s="330"/>
      <c r="EFS77" s="330"/>
      <c r="EFT77" s="330"/>
      <c r="EFU77" s="330"/>
      <c r="EFV77" s="330"/>
      <c r="EFW77" s="330"/>
      <c r="EFX77" s="330"/>
      <c r="EFY77" s="330"/>
      <c r="EFZ77" s="330"/>
      <c r="EGA77" s="330"/>
      <c r="EGB77" s="330"/>
      <c r="EGC77" s="330"/>
      <c r="EGD77" s="330"/>
      <c r="EGE77" s="330"/>
      <c r="EGF77" s="330"/>
      <c r="EGG77" s="329"/>
      <c r="EGH77" s="330"/>
      <c r="EGI77" s="330"/>
      <c r="EGJ77" s="330"/>
      <c r="EGK77" s="330"/>
      <c r="EGL77" s="330"/>
      <c r="EGM77" s="330"/>
      <c r="EGN77" s="330"/>
      <c r="EGO77" s="330"/>
      <c r="EGP77" s="330"/>
      <c r="EGQ77" s="330"/>
      <c r="EGR77" s="330"/>
      <c r="EGS77" s="330"/>
      <c r="EGT77" s="330"/>
      <c r="EGU77" s="330"/>
      <c r="EGV77" s="330"/>
      <c r="EGW77" s="329"/>
      <c r="EGX77" s="330"/>
      <c r="EGY77" s="330"/>
      <c r="EGZ77" s="330"/>
      <c r="EHA77" s="330"/>
      <c r="EHB77" s="330"/>
      <c r="EHC77" s="330"/>
      <c r="EHD77" s="330"/>
      <c r="EHE77" s="330"/>
      <c r="EHF77" s="330"/>
      <c r="EHG77" s="330"/>
      <c r="EHH77" s="330"/>
      <c r="EHI77" s="330"/>
      <c r="EHJ77" s="330"/>
      <c r="EHK77" s="330"/>
      <c r="EHL77" s="330"/>
      <c r="EHM77" s="329"/>
      <c r="EHN77" s="330"/>
      <c r="EHO77" s="330"/>
      <c r="EHP77" s="330"/>
      <c r="EHQ77" s="330"/>
      <c r="EHR77" s="330"/>
      <c r="EHS77" s="330"/>
      <c r="EHT77" s="330"/>
      <c r="EHU77" s="330"/>
      <c r="EHV77" s="330"/>
      <c r="EHW77" s="330"/>
      <c r="EHX77" s="330"/>
      <c r="EHY77" s="330"/>
      <c r="EHZ77" s="330"/>
      <c r="EIA77" s="330"/>
      <c r="EIB77" s="330"/>
      <c r="EIC77" s="329"/>
      <c r="EID77" s="330"/>
      <c r="EIE77" s="330"/>
      <c r="EIF77" s="330"/>
      <c r="EIG77" s="330"/>
      <c r="EIH77" s="330"/>
      <c r="EII77" s="330"/>
      <c r="EIJ77" s="330"/>
      <c r="EIK77" s="330"/>
      <c r="EIL77" s="330"/>
      <c r="EIM77" s="330"/>
      <c r="EIN77" s="330"/>
      <c r="EIO77" s="330"/>
      <c r="EIP77" s="330"/>
      <c r="EIQ77" s="330"/>
      <c r="EIR77" s="330"/>
      <c r="EIS77" s="329"/>
      <c r="EIT77" s="330"/>
      <c r="EIU77" s="330"/>
      <c r="EIV77" s="330"/>
      <c r="EIW77" s="330"/>
      <c r="EIX77" s="330"/>
      <c r="EIY77" s="330"/>
      <c r="EIZ77" s="330"/>
      <c r="EJA77" s="330"/>
      <c r="EJB77" s="330"/>
      <c r="EJC77" s="330"/>
      <c r="EJD77" s="330"/>
      <c r="EJE77" s="330"/>
      <c r="EJF77" s="330"/>
      <c r="EJG77" s="330"/>
      <c r="EJH77" s="330"/>
      <c r="EJI77" s="329"/>
      <c r="EJJ77" s="330"/>
      <c r="EJK77" s="330"/>
      <c r="EJL77" s="330"/>
      <c r="EJM77" s="330"/>
      <c r="EJN77" s="330"/>
      <c r="EJO77" s="330"/>
      <c r="EJP77" s="330"/>
      <c r="EJQ77" s="330"/>
      <c r="EJR77" s="330"/>
      <c r="EJS77" s="330"/>
      <c r="EJT77" s="330"/>
      <c r="EJU77" s="330"/>
      <c r="EJV77" s="330"/>
      <c r="EJW77" s="330"/>
      <c r="EJX77" s="330"/>
      <c r="EJY77" s="329"/>
      <c r="EJZ77" s="330"/>
      <c r="EKA77" s="330"/>
      <c r="EKB77" s="330"/>
      <c r="EKC77" s="330"/>
      <c r="EKD77" s="330"/>
      <c r="EKE77" s="330"/>
      <c r="EKF77" s="330"/>
      <c r="EKG77" s="330"/>
      <c r="EKH77" s="330"/>
      <c r="EKI77" s="330"/>
      <c r="EKJ77" s="330"/>
      <c r="EKK77" s="330"/>
      <c r="EKL77" s="330"/>
      <c r="EKM77" s="330"/>
      <c r="EKN77" s="330"/>
      <c r="EKO77" s="329"/>
      <c r="EKP77" s="330"/>
      <c r="EKQ77" s="330"/>
      <c r="EKR77" s="330"/>
      <c r="EKS77" s="330"/>
      <c r="EKT77" s="330"/>
      <c r="EKU77" s="330"/>
      <c r="EKV77" s="330"/>
      <c r="EKW77" s="330"/>
      <c r="EKX77" s="330"/>
      <c r="EKY77" s="330"/>
      <c r="EKZ77" s="330"/>
      <c r="ELA77" s="330"/>
      <c r="ELB77" s="330"/>
      <c r="ELC77" s="330"/>
      <c r="ELD77" s="330"/>
      <c r="ELE77" s="329"/>
      <c r="ELF77" s="330"/>
      <c r="ELG77" s="330"/>
      <c r="ELH77" s="330"/>
      <c r="ELI77" s="330"/>
      <c r="ELJ77" s="330"/>
      <c r="ELK77" s="330"/>
      <c r="ELL77" s="330"/>
      <c r="ELM77" s="330"/>
      <c r="ELN77" s="330"/>
      <c r="ELO77" s="330"/>
      <c r="ELP77" s="330"/>
      <c r="ELQ77" s="330"/>
      <c r="ELR77" s="330"/>
      <c r="ELS77" s="330"/>
      <c r="ELT77" s="330"/>
      <c r="ELU77" s="329"/>
      <c r="ELV77" s="330"/>
      <c r="ELW77" s="330"/>
      <c r="ELX77" s="330"/>
      <c r="ELY77" s="330"/>
      <c r="ELZ77" s="330"/>
      <c r="EMA77" s="330"/>
      <c r="EMB77" s="330"/>
      <c r="EMC77" s="330"/>
      <c r="EMD77" s="330"/>
      <c r="EME77" s="330"/>
      <c r="EMF77" s="330"/>
      <c r="EMG77" s="330"/>
      <c r="EMH77" s="330"/>
      <c r="EMI77" s="330"/>
      <c r="EMJ77" s="330"/>
      <c r="EMK77" s="329"/>
      <c r="EML77" s="330"/>
      <c r="EMM77" s="330"/>
      <c r="EMN77" s="330"/>
      <c r="EMO77" s="330"/>
      <c r="EMP77" s="330"/>
      <c r="EMQ77" s="330"/>
      <c r="EMR77" s="330"/>
      <c r="EMS77" s="330"/>
      <c r="EMT77" s="330"/>
      <c r="EMU77" s="330"/>
      <c r="EMV77" s="330"/>
      <c r="EMW77" s="330"/>
      <c r="EMX77" s="330"/>
      <c r="EMY77" s="330"/>
      <c r="EMZ77" s="330"/>
      <c r="ENA77" s="329"/>
      <c r="ENB77" s="330"/>
      <c r="ENC77" s="330"/>
      <c r="END77" s="330"/>
      <c r="ENE77" s="330"/>
      <c r="ENF77" s="330"/>
      <c r="ENG77" s="330"/>
      <c r="ENH77" s="330"/>
      <c r="ENI77" s="330"/>
      <c r="ENJ77" s="330"/>
      <c r="ENK77" s="330"/>
      <c r="ENL77" s="330"/>
      <c r="ENM77" s="330"/>
      <c r="ENN77" s="330"/>
      <c r="ENO77" s="330"/>
      <c r="ENP77" s="330"/>
      <c r="ENQ77" s="329"/>
      <c r="ENR77" s="330"/>
      <c r="ENS77" s="330"/>
      <c r="ENT77" s="330"/>
      <c r="ENU77" s="330"/>
      <c r="ENV77" s="330"/>
      <c r="ENW77" s="330"/>
      <c r="ENX77" s="330"/>
      <c r="ENY77" s="330"/>
      <c r="ENZ77" s="330"/>
      <c r="EOA77" s="330"/>
      <c r="EOB77" s="330"/>
      <c r="EOC77" s="330"/>
      <c r="EOD77" s="330"/>
      <c r="EOE77" s="330"/>
      <c r="EOF77" s="330"/>
      <c r="EOG77" s="329"/>
      <c r="EOH77" s="330"/>
      <c r="EOI77" s="330"/>
      <c r="EOJ77" s="330"/>
      <c r="EOK77" s="330"/>
      <c r="EOL77" s="330"/>
      <c r="EOM77" s="330"/>
      <c r="EON77" s="330"/>
      <c r="EOO77" s="330"/>
      <c r="EOP77" s="330"/>
      <c r="EOQ77" s="330"/>
      <c r="EOR77" s="330"/>
      <c r="EOS77" s="330"/>
      <c r="EOT77" s="330"/>
      <c r="EOU77" s="330"/>
      <c r="EOV77" s="330"/>
      <c r="EOW77" s="329"/>
      <c r="EOX77" s="330"/>
      <c r="EOY77" s="330"/>
      <c r="EOZ77" s="330"/>
      <c r="EPA77" s="330"/>
      <c r="EPB77" s="330"/>
      <c r="EPC77" s="330"/>
      <c r="EPD77" s="330"/>
      <c r="EPE77" s="330"/>
      <c r="EPF77" s="330"/>
      <c r="EPG77" s="330"/>
      <c r="EPH77" s="330"/>
      <c r="EPI77" s="330"/>
      <c r="EPJ77" s="330"/>
      <c r="EPK77" s="330"/>
      <c r="EPL77" s="330"/>
      <c r="EPM77" s="329"/>
      <c r="EPN77" s="330"/>
      <c r="EPO77" s="330"/>
      <c r="EPP77" s="330"/>
      <c r="EPQ77" s="330"/>
      <c r="EPR77" s="330"/>
      <c r="EPS77" s="330"/>
      <c r="EPT77" s="330"/>
      <c r="EPU77" s="330"/>
      <c r="EPV77" s="330"/>
      <c r="EPW77" s="330"/>
      <c r="EPX77" s="330"/>
      <c r="EPY77" s="330"/>
      <c r="EPZ77" s="330"/>
      <c r="EQA77" s="330"/>
      <c r="EQB77" s="330"/>
      <c r="EQC77" s="329"/>
      <c r="EQD77" s="330"/>
      <c r="EQE77" s="330"/>
      <c r="EQF77" s="330"/>
      <c r="EQG77" s="330"/>
      <c r="EQH77" s="330"/>
      <c r="EQI77" s="330"/>
      <c r="EQJ77" s="330"/>
      <c r="EQK77" s="330"/>
      <c r="EQL77" s="330"/>
      <c r="EQM77" s="330"/>
      <c r="EQN77" s="330"/>
      <c r="EQO77" s="330"/>
      <c r="EQP77" s="330"/>
      <c r="EQQ77" s="330"/>
      <c r="EQR77" s="330"/>
      <c r="EQS77" s="329"/>
      <c r="EQT77" s="330"/>
      <c r="EQU77" s="330"/>
      <c r="EQV77" s="330"/>
      <c r="EQW77" s="330"/>
      <c r="EQX77" s="330"/>
      <c r="EQY77" s="330"/>
      <c r="EQZ77" s="330"/>
      <c r="ERA77" s="330"/>
      <c r="ERB77" s="330"/>
      <c r="ERC77" s="330"/>
      <c r="ERD77" s="330"/>
      <c r="ERE77" s="330"/>
      <c r="ERF77" s="330"/>
      <c r="ERG77" s="330"/>
      <c r="ERH77" s="330"/>
      <c r="ERI77" s="329"/>
      <c r="ERJ77" s="330"/>
      <c r="ERK77" s="330"/>
      <c r="ERL77" s="330"/>
      <c r="ERM77" s="330"/>
      <c r="ERN77" s="330"/>
      <c r="ERO77" s="330"/>
      <c r="ERP77" s="330"/>
      <c r="ERQ77" s="330"/>
      <c r="ERR77" s="330"/>
      <c r="ERS77" s="330"/>
      <c r="ERT77" s="330"/>
      <c r="ERU77" s="330"/>
      <c r="ERV77" s="330"/>
      <c r="ERW77" s="330"/>
      <c r="ERX77" s="330"/>
      <c r="ERY77" s="329"/>
      <c r="ERZ77" s="330"/>
      <c r="ESA77" s="330"/>
      <c r="ESB77" s="330"/>
      <c r="ESC77" s="330"/>
      <c r="ESD77" s="330"/>
      <c r="ESE77" s="330"/>
      <c r="ESF77" s="330"/>
      <c r="ESG77" s="330"/>
      <c r="ESH77" s="330"/>
      <c r="ESI77" s="330"/>
      <c r="ESJ77" s="330"/>
      <c r="ESK77" s="330"/>
      <c r="ESL77" s="330"/>
      <c r="ESM77" s="330"/>
      <c r="ESN77" s="330"/>
      <c r="ESO77" s="329"/>
      <c r="ESP77" s="330"/>
      <c r="ESQ77" s="330"/>
      <c r="ESR77" s="330"/>
      <c r="ESS77" s="330"/>
      <c r="EST77" s="330"/>
      <c r="ESU77" s="330"/>
      <c r="ESV77" s="330"/>
      <c r="ESW77" s="330"/>
      <c r="ESX77" s="330"/>
      <c r="ESY77" s="330"/>
      <c r="ESZ77" s="330"/>
      <c r="ETA77" s="330"/>
      <c r="ETB77" s="330"/>
      <c r="ETC77" s="330"/>
      <c r="ETD77" s="330"/>
      <c r="ETE77" s="329"/>
      <c r="ETF77" s="330"/>
      <c r="ETG77" s="330"/>
      <c r="ETH77" s="330"/>
      <c r="ETI77" s="330"/>
      <c r="ETJ77" s="330"/>
      <c r="ETK77" s="330"/>
      <c r="ETL77" s="330"/>
      <c r="ETM77" s="330"/>
      <c r="ETN77" s="330"/>
      <c r="ETO77" s="330"/>
      <c r="ETP77" s="330"/>
      <c r="ETQ77" s="330"/>
      <c r="ETR77" s="330"/>
      <c r="ETS77" s="330"/>
      <c r="ETT77" s="330"/>
      <c r="ETU77" s="329"/>
      <c r="ETV77" s="330"/>
      <c r="ETW77" s="330"/>
      <c r="ETX77" s="330"/>
      <c r="ETY77" s="330"/>
      <c r="ETZ77" s="330"/>
      <c r="EUA77" s="330"/>
      <c r="EUB77" s="330"/>
      <c r="EUC77" s="330"/>
      <c r="EUD77" s="330"/>
      <c r="EUE77" s="330"/>
      <c r="EUF77" s="330"/>
      <c r="EUG77" s="330"/>
      <c r="EUH77" s="330"/>
      <c r="EUI77" s="330"/>
      <c r="EUJ77" s="330"/>
      <c r="EUK77" s="329"/>
      <c r="EUL77" s="330"/>
      <c r="EUM77" s="330"/>
      <c r="EUN77" s="330"/>
      <c r="EUO77" s="330"/>
      <c r="EUP77" s="330"/>
      <c r="EUQ77" s="330"/>
      <c r="EUR77" s="330"/>
      <c r="EUS77" s="330"/>
      <c r="EUT77" s="330"/>
      <c r="EUU77" s="330"/>
      <c r="EUV77" s="330"/>
      <c r="EUW77" s="330"/>
      <c r="EUX77" s="330"/>
      <c r="EUY77" s="330"/>
      <c r="EUZ77" s="330"/>
      <c r="EVA77" s="329"/>
      <c r="EVB77" s="330"/>
      <c r="EVC77" s="330"/>
      <c r="EVD77" s="330"/>
      <c r="EVE77" s="330"/>
      <c r="EVF77" s="330"/>
      <c r="EVG77" s="330"/>
      <c r="EVH77" s="330"/>
      <c r="EVI77" s="330"/>
      <c r="EVJ77" s="330"/>
      <c r="EVK77" s="330"/>
      <c r="EVL77" s="330"/>
      <c r="EVM77" s="330"/>
      <c r="EVN77" s="330"/>
      <c r="EVO77" s="330"/>
      <c r="EVP77" s="330"/>
      <c r="EVQ77" s="329"/>
      <c r="EVR77" s="330"/>
      <c r="EVS77" s="330"/>
      <c r="EVT77" s="330"/>
      <c r="EVU77" s="330"/>
      <c r="EVV77" s="330"/>
      <c r="EVW77" s="330"/>
      <c r="EVX77" s="330"/>
      <c r="EVY77" s="330"/>
      <c r="EVZ77" s="330"/>
      <c r="EWA77" s="330"/>
      <c r="EWB77" s="330"/>
      <c r="EWC77" s="330"/>
      <c r="EWD77" s="330"/>
      <c r="EWE77" s="330"/>
      <c r="EWF77" s="330"/>
      <c r="EWG77" s="329"/>
      <c r="EWH77" s="330"/>
      <c r="EWI77" s="330"/>
      <c r="EWJ77" s="330"/>
      <c r="EWK77" s="330"/>
      <c r="EWL77" s="330"/>
      <c r="EWM77" s="330"/>
      <c r="EWN77" s="330"/>
      <c r="EWO77" s="330"/>
      <c r="EWP77" s="330"/>
      <c r="EWQ77" s="330"/>
      <c r="EWR77" s="330"/>
      <c r="EWS77" s="330"/>
      <c r="EWT77" s="330"/>
      <c r="EWU77" s="330"/>
      <c r="EWV77" s="330"/>
      <c r="EWW77" s="329"/>
      <c r="EWX77" s="330"/>
      <c r="EWY77" s="330"/>
      <c r="EWZ77" s="330"/>
      <c r="EXA77" s="330"/>
      <c r="EXB77" s="330"/>
      <c r="EXC77" s="330"/>
      <c r="EXD77" s="330"/>
      <c r="EXE77" s="330"/>
      <c r="EXF77" s="330"/>
      <c r="EXG77" s="330"/>
      <c r="EXH77" s="330"/>
      <c r="EXI77" s="330"/>
      <c r="EXJ77" s="330"/>
      <c r="EXK77" s="330"/>
      <c r="EXL77" s="330"/>
      <c r="EXM77" s="329"/>
      <c r="EXN77" s="330"/>
      <c r="EXO77" s="330"/>
      <c r="EXP77" s="330"/>
      <c r="EXQ77" s="330"/>
      <c r="EXR77" s="330"/>
      <c r="EXS77" s="330"/>
      <c r="EXT77" s="330"/>
      <c r="EXU77" s="330"/>
      <c r="EXV77" s="330"/>
      <c r="EXW77" s="330"/>
      <c r="EXX77" s="330"/>
      <c r="EXY77" s="330"/>
      <c r="EXZ77" s="330"/>
      <c r="EYA77" s="330"/>
      <c r="EYB77" s="330"/>
      <c r="EYC77" s="329"/>
      <c r="EYD77" s="330"/>
      <c r="EYE77" s="330"/>
      <c r="EYF77" s="330"/>
      <c r="EYG77" s="330"/>
      <c r="EYH77" s="330"/>
      <c r="EYI77" s="330"/>
      <c r="EYJ77" s="330"/>
      <c r="EYK77" s="330"/>
      <c r="EYL77" s="330"/>
      <c r="EYM77" s="330"/>
      <c r="EYN77" s="330"/>
      <c r="EYO77" s="330"/>
      <c r="EYP77" s="330"/>
      <c r="EYQ77" s="330"/>
      <c r="EYR77" s="330"/>
      <c r="EYS77" s="329"/>
      <c r="EYT77" s="330"/>
      <c r="EYU77" s="330"/>
      <c r="EYV77" s="330"/>
      <c r="EYW77" s="330"/>
      <c r="EYX77" s="330"/>
      <c r="EYY77" s="330"/>
      <c r="EYZ77" s="330"/>
      <c r="EZA77" s="330"/>
      <c r="EZB77" s="330"/>
      <c r="EZC77" s="330"/>
      <c r="EZD77" s="330"/>
      <c r="EZE77" s="330"/>
      <c r="EZF77" s="330"/>
      <c r="EZG77" s="330"/>
      <c r="EZH77" s="330"/>
      <c r="EZI77" s="329"/>
      <c r="EZJ77" s="330"/>
      <c r="EZK77" s="330"/>
      <c r="EZL77" s="330"/>
      <c r="EZM77" s="330"/>
      <c r="EZN77" s="330"/>
      <c r="EZO77" s="330"/>
      <c r="EZP77" s="330"/>
      <c r="EZQ77" s="330"/>
      <c r="EZR77" s="330"/>
      <c r="EZS77" s="330"/>
      <c r="EZT77" s="330"/>
      <c r="EZU77" s="330"/>
      <c r="EZV77" s="330"/>
      <c r="EZW77" s="330"/>
      <c r="EZX77" s="330"/>
      <c r="EZY77" s="329"/>
      <c r="EZZ77" s="330"/>
      <c r="FAA77" s="330"/>
      <c r="FAB77" s="330"/>
      <c r="FAC77" s="330"/>
      <c r="FAD77" s="330"/>
      <c r="FAE77" s="330"/>
      <c r="FAF77" s="330"/>
      <c r="FAG77" s="330"/>
      <c r="FAH77" s="330"/>
      <c r="FAI77" s="330"/>
      <c r="FAJ77" s="330"/>
      <c r="FAK77" s="330"/>
      <c r="FAL77" s="330"/>
      <c r="FAM77" s="330"/>
      <c r="FAN77" s="330"/>
      <c r="FAO77" s="329"/>
      <c r="FAP77" s="330"/>
      <c r="FAQ77" s="330"/>
      <c r="FAR77" s="330"/>
      <c r="FAS77" s="330"/>
      <c r="FAT77" s="330"/>
      <c r="FAU77" s="330"/>
      <c r="FAV77" s="330"/>
      <c r="FAW77" s="330"/>
      <c r="FAX77" s="330"/>
      <c r="FAY77" s="330"/>
      <c r="FAZ77" s="330"/>
      <c r="FBA77" s="330"/>
      <c r="FBB77" s="330"/>
      <c r="FBC77" s="330"/>
      <c r="FBD77" s="330"/>
      <c r="FBE77" s="329"/>
      <c r="FBF77" s="330"/>
      <c r="FBG77" s="330"/>
      <c r="FBH77" s="330"/>
      <c r="FBI77" s="330"/>
      <c r="FBJ77" s="330"/>
      <c r="FBK77" s="330"/>
      <c r="FBL77" s="330"/>
      <c r="FBM77" s="330"/>
      <c r="FBN77" s="330"/>
      <c r="FBO77" s="330"/>
      <c r="FBP77" s="330"/>
      <c r="FBQ77" s="330"/>
      <c r="FBR77" s="330"/>
      <c r="FBS77" s="330"/>
      <c r="FBT77" s="330"/>
      <c r="FBU77" s="329"/>
      <c r="FBV77" s="330"/>
      <c r="FBW77" s="330"/>
      <c r="FBX77" s="330"/>
      <c r="FBY77" s="330"/>
      <c r="FBZ77" s="330"/>
      <c r="FCA77" s="330"/>
      <c r="FCB77" s="330"/>
      <c r="FCC77" s="330"/>
      <c r="FCD77" s="330"/>
      <c r="FCE77" s="330"/>
      <c r="FCF77" s="330"/>
      <c r="FCG77" s="330"/>
      <c r="FCH77" s="330"/>
      <c r="FCI77" s="330"/>
      <c r="FCJ77" s="330"/>
      <c r="FCK77" s="329"/>
      <c r="FCL77" s="330"/>
      <c r="FCM77" s="330"/>
      <c r="FCN77" s="330"/>
      <c r="FCO77" s="330"/>
      <c r="FCP77" s="330"/>
      <c r="FCQ77" s="330"/>
      <c r="FCR77" s="330"/>
      <c r="FCS77" s="330"/>
      <c r="FCT77" s="330"/>
      <c r="FCU77" s="330"/>
      <c r="FCV77" s="330"/>
      <c r="FCW77" s="330"/>
      <c r="FCX77" s="330"/>
      <c r="FCY77" s="330"/>
      <c r="FCZ77" s="330"/>
      <c r="FDA77" s="329"/>
      <c r="FDB77" s="330"/>
      <c r="FDC77" s="330"/>
      <c r="FDD77" s="330"/>
      <c r="FDE77" s="330"/>
      <c r="FDF77" s="330"/>
      <c r="FDG77" s="330"/>
      <c r="FDH77" s="330"/>
      <c r="FDI77" s="330"/>
      <c r="FDJ77" s="330"/>
      <c r="FDK77" s="330"/>
      <c r="FDL77" s="330"/>
      <c r="FDM77" s="330"/>
      <c r="FDN77" s="330"/>
      <c r="FDO77" s="330"/>
      <c r="FDP77" s="330"/>
      <c r="FDQ77" s="329"/>
      <c r="FDR77" s="330"/>
      <c r="FDS77" s="330"/>
      <c r="FDT77" s="330"/>
      <c r="FDU77" s="330"/>
      <c r="FDV77" s="330"/>
      <c r="FDW77" s="330"/>
      <c r="FDX77" s="330"/>
      <c r="FDY77" s="330"/>
      <c r="FDZ77" s="330"/>
      <c r="FEA77" s="330"/>
      <c r="FEB77" s="330"/>
      <c r="FEC77" s="330"/>
      <c r="FED77" s="330"/>
      <c r="FEE77" s="330"/>
      <c r="FEF77" s="330"/>
      <c r="FEG77" s="329"/>
      <c r="FEH77" s="330"/>
      <c r="FEI77" s="330"/>
      <c r="FEJ77" s="330"/>
      <c r="FEK77" s="330"/>
      <c r="FEL77" s="330"/>
      <c r="FEM77" s="330"/>
      <c r="FEN77" s="330"/>
      <c r="FEO77" s="330"/>
      <c r="FEP77" s="330"/>
      <c r="FEQ77" s="330"/>
      <c r="FER77" s="330"/>
      <c r="FES77" s="330"/>
      <c r="FET77" s="330"/>
      <c r="FEU77" s="330"/>
      <c r="FEV77" s="330"/>
      <c r="FEW77" s="329"/>
      <c r="FEX77" s="330"/>
      <c r="FEY77" s="330"/>
      <c r="FEZ77" s="330"/>
      <c r="FFA77" s="330"/>
      <c r="FFB77" s="330"/>
      <c r="FFC77" s="330"/>
      <c r="FFD77" s="330"/>
      <c r="FFE77" s="330"/>
      <c r="FFF77" s="330"/>
      <c r="FFG77" s="330"/>
      <c r="FFH77" s="330"/>
      <c r="FFI77" s="330"/>
      <c r="FFJ77" s="330"/>
      <c r="FFK77" s="330"/>
      <c r="FFL77" s="330"/>
      <c r="FFM77" s="329"/>
      <c r="FFN77" s="330"/>
      <c r="FFO77" s="330"/>
      <c r="FFP77" s="330"/>
      <c r="FFQ77" s="330"/>
      <c r="FFR77" s="330"/>
      <c r="FFS77" s="330"/>
      <c r="FFT77" s="330"/>
      <c r="FFU77" s="330"/>
      <c r="FFV77" s="330"/>
      <c r="FFW77" s="330"/>
      <c r="FFX77" s="330"/>
      <c r="FFY77" s="330"/>
      <c r="FFZ77" s="330"/>
      <c r="FGA77" s="330"/>
      <c r="FGB77" s="330"/>
      <c r="FGC77" s="329"/>
      <c r="FGD77" s="330"/>
      <c r="FGE77" s="330"/>
      <c r="FGF77" s="330"/>
      <c r="FGG77" s="330"/>
      <c r="FGH77" s="330"/>
      <c r="FGI77" s="330"/>
      <c r="FGJ77" s="330"/>
      <c r="FGK77" s="330"/>
      <c r="FGL77" s="330"/>
      <c r="FGM77" s="330"/>
      <c r="FGN77" s="330"/>
      <c r="FGO77" s="330"/>
      <c r="FGP77" s="330"/>
      <c r="FGQ77" s="330"/>
      <c r="FGR77" s="330"/>
      <c r="FGS77" s="329"/>
      <c r="FGT77" s="330"/>
      <c r="FGU77" s="330"/>
      <c r="FGV77" s="330"/>
      <c r="FGW77" s="330"/>
      <c r="FGX77" s="330"/>
      <c r="FGY77" s="330"/>
      <c r="FGZ77" s="330"/>
      <c r="FHA77" s="330"/>
      <c r="FHB77" s="330"/>
      <c r="FHC77" s="330"/>
      <c r="FHD77" s="330"/>
      <c r="FHE77" s="330"/>
      <c r="FHF77" s="330"/>
      <c r="FHG77" s="330"/>
      <c r="FHH77" s="330"/>
      <c r="FHI77" s="329"/>
      <c r="FHJ77" s="330"/>
      <c r="FHK77" s="330"/>
      <c r="FHL77" s="330"/>
      <c r="FHM77" s="330"/>
      <c r="FHN77" s="330"/>
      <c r="FHO77" s="330"/>
      <c r="FHP77" s="330"/>
      <c r="FHQ77" s="330"/>
      <c r="FHR77" s="330"/>
      <c r="FHS77" s="330"/>
      <c r="FHT77" s="330"/>
      <c r="FHU77" s="330"/>
      <c r="FHV77" s="330"/>
      <c r="FHW77" s="330"/>
      <c r="FHX77" s="330"/>
      <c r="FHY77" s="329"/>
      <c r="FHZ77" s="330"/>
      <c r="FIA77" s="330"/>
      <c r="FIB77" s="330"/>
      <c r="FIC77" s="330"/>
      <c r="FID77" s="330"/>
      <c r="FIE77" s="330"/>
      <c r="FIF77" s="330"/>
      <c r="FIG77" s="330"/>
      <c r="FIH77" s="330"/>
      <c r="FII77" s="330"/>
      <c r="FIJ77" s="330"/>
      <c r="FIK77" s="330"/>
      <c r="FIL77" s="330"/>
      <c r="FIM77" s="330"/>
      <c r="FIN77" s="330"/>
      <c r="FIO77" s="329"/>
      <c r="FIP77" s="330"/>
      <c r="FIQ77" s="330"/>
      <c r="FIR77" s="330"/>
      <c r="FIS77" s="330"/>
      <c r="FIT77" s="330"/>
      <c r="FIU77" s="330"/>
      <c r="FIV77" s="330"/>
      <c r="FIW77" s="330"/>
      <c r="FIX77" s="330"/>
      <c r="FIY77" s="330"/>
      <c r="FIZ77" s="330"/>
      <c r="FJA77" s="330"/>
      <c r="FJB77" s="330"/>
      <c r="FJC77" s="330"/>
      <c r="FJD77" s="330"/>
      <c r="FJE77" s="329"/>
      <c r="FJF77" s="330"/>
      <c r="FJG77" s="330"/>
      <c r="FJH77" s="330"/>
      <c r="FJI77" s="330"/>
      <c r="FJJ77" s="330"/>
      <c r="FJK77" s="330"/>
      <c r="FJL77" s="330"/>
      <c r="FJM77" s="330"/>
      <c r="FJN77" s="330"/>
      <c r="FJO77" s="330"/>
      <c r="FJP77" s="330"/>
      <c r="FJQ77" s="330"/>
      <c r="FJR77" s="330"/>
      <c r="FJS77" s="330"/>
      <c r="FJT77" s="330"/>
      <c r="FJU77" s="329"/>
      <c r="FJV77" s="330"/>
      <c r="FJW77" s="330"/>
      <c r="FJX77" s="330"/>
      <c r="FJY77" s="330"/>
      <c r="FJZ77" s="330"/>
      <c r="FKA77" s="330"/>
      <c r="FKB77" s="330"/>
      <c r="FKC77" s="330"/>
      <c r="FKD77" s="330"/>
      <c r="FKE77" s="330"/>
      <c r="FKF77" s="330"/>
      <c r="FKG77" s="330"/>
      <c r="FKH77" s="330"/>
      <c r="FKI77" s="330"/>
      <c r="FKJ77" s="330"/>
      <c r="FKK77" s="329"/>
      <c r="FKL77" s="330"/>
      <c r="FKM77" s="330"/>
      <c r="FKN77" s="330"/>
      <c r="FKO77" s="330"/>
      <c r="FKP77" s="330"/>
      <c r="FKQ77" s="330"/>
      <c r="FKR77" s="330"/>
      <c r="FKS77" s="330"/>
      <c r="FKT77" s="330"/>
      <c r="FKU77" s="330"/>
      <c r="FKV77" s="330"/>
      <c r="FKW77" s="330"/>
      <c r="FKX77" s="330"/>
      <c r="FKY77" s="330"/>
      <c r="FKZ77" s="330"/>
      <c r="FLA77" s="329"/>
      <c r="FLB77" s="330"/>
      <c r="FLC77" s="330"/>
      <c r="FLD77" s="330"/>
      <c r="FLE77" s="330"/>
      <c r="FLF77" s="330"/>
      <c r="FLG77" s="330"/>
      <c r="FLH77" s="330"/>
      <c r="FLI77" s="330"/>
      <c r="FLJ77" s="330"/>
      <c r="FLK77" s="330"/>
      <c r="FLL77" s="330"/>
      <c r="FLM77" s="330"/>
      <c r="FLN77" s="330"/>
      <c r="FLO77" s="330"/>
      <c r="FLP77" s="330"/>
      <c r="FLQ77" s="329"/>
      <c r="FLR77" s="330"/>
      <c r="FLS77" s="330"/>
      <c r="FLT77" s="330"/>
      <c r="FLU77" s="330"/>
      <c r="FLV77" s="330"/>
      <c r="FLW77" s="330"/>
      <c r="FLX77" s="330"/>
      <c r="FLY77" s="330"/>
      <c r="FLZ77" s="330"/>
      <c r="FMA77" s="330"/>
      <c r="FMB77" s="330"/>
      <c r="FMC77" s="330"/>
      <c r="FMD77" s="330"/>
      <c r="FME77" s="330"/>
      <c r="FMF77" s="330"/>
      <c r="FMG77" s="329"/>
      <c r="FMH77" s="330"/>
      <c r="FMI77" s="330"/>
      <c r="FMJ77" s="330"/>
      <c r="FMK77" s="330"/>
      <c r="FML77" s="330"/>
      <c r="FMM77" s="330"/>
      <c r="FMN77" s="330"/>
      <c r="FMO77" s="330"/>
      <c r="FMP77" s="330"/>
      <c r="FMQ77" s="330"/>
      <c r="FMR77" s="330"/>
      <c r="FMS77" s="330"/>
      <c r="FMT77" s="330"/>
      <c r="FMU77" s="330"/>
      <c r="FMV77" s="330"/>
      <c r="FMW77" s="329"/>
      <c r="FMX77" s="330"/>
      <c r="FMY77" s="330"/>
      <c r="FMZ77" s="330"/>
      <c r="FNA77" s="330"/>
      <c r="FNB77" s="330"/>
      <c r="FNC77" s="330"/>
      <c r="FND77" s="330"/>
      <c r="FNE77" s="330"/>
      <c r="FNF77" s="330"/>
      <c r="FNG77" s="330"/>
      <c r="FNH77" s="330"/>
      <c r="FNI77" s="330"/>
      <c r="FNJ77" s="330"/>
      <c r="FNK77" s="330"/>
      <c r="FNL77" s="330"/>
      <c r="FNM77" s="329"/>
      <c r="FNN77" s="330"/>
      <c r="FNO77" s="330"/>
      <c r="FNP77" s="330"/>
      <c r="FNQ77" s="330"/>
      <c r="FNR77" s="330"/>
      <c r="FNS77" s="330"/>
      <c r="FNT77" s="330"/>
      <c r="FNU77" s="330"/>
      <c r="FNV77" s="330"/>
      <c r="FNW77" s="330"/>
      <c r="FNX77" s="330"/>
      <c r="FNY77" s="330"/>
      <c r="FNZ77" s="330"/>
      <c r="FOA77" s="330"/>
      <c r="FOB77" s="330"/>
      <c r="FOC77" s="329"/>
      <c r="FOD77" s="330"/>
      <c r="FOE77" s="330"/>
      <c r="FOF77" s="330"/>
      <c r="FOG77" s="330"/>
      <c r="FOH77" s="330"/>
      <c r="FOI77" s="330"/>
      <c r="FOJ77" s="330"/>
      <c r="FOK77" s="330"/>
      <c r="FOL77" s="330"/>
      <c r="FOM77" s="330"/>
      <c r="FON77" s="330"/>
      <c r="FOO77" s="330"/>
      <c r="FOP77" s="330"/>
      <c r="FOQ77" s="330"/>
      <c r="FOR77" s="330"/>
      <c r="FOS77" s="329"/>
      <c r="FOT77" s="330"/>
      <c r="FOU77" s="330"/>
      <c r="FOV77" s="330"/>
      <c r="FOW77" s="330"/>
      <c r="FOX77" s="330"/>
      <c r="FOY77" s="330"/>
      <c r="FOZ77" s="330"/>
      <c r="FPA77" s="330"/>
      <c r="FPB77" s="330"/>
      <c r="FPC77" s="330"/>
      <c r="FPD77" s="330"/>
      <c r="FPE77" s="330"/>
      <c r="FPF77" s="330"/>
      <c r="FPG77" s="330"/>
      <c r="FPH77" s="330"/>
      <c r="FPI77" s="329"/>
      <c r="FPJ77" s="330"/>
      <c r="FPK77" s="330"/>
      <c r="FPL77" s="330"/>
      <c r="FPM77" s="330"/>
      <c r="FPN77" s="330"/>
      <c r="FPO77" s="330"/>
      <c r="FPP77" s="330"/>
      <c r="FPQ77" s="330"/>
      <c r="FPR77" s="330"/>
      <c r="FPS77" s="330"/>
      <c r="FPT77" s="330"/>
      <c r="FPU77" s="330"/>
      <c r="FPV77" s="330"/>
      <c r="FPW77" s="330"/>
      <c r="FPX77" s="330"/>
      <c r="FPY77" s="329"/>
      <c r="FPZ77" s="330"/>
      <c r="FQA77" s="330"/>
      <c r="FQB77" s="330"/>
      <c r="FQC77" s="330"/>
      <c r="FQD77" s="330"/>
      <c r="FQE77" s="330"/>
      <c r="FQF77" s="330"/>
      <c r="FQG77" s="330"/>
      <c r="FQH77" s="330"/>
      <c r="FQI77" s="330"/>
      <c r="FQJ77" s="330"/>
      <c r="FQK77" s="330"/>
      <c r="FQL77" s="330"/>
      <c r="FQM77" s="330"/>
      <c r="FQN77" s="330"/>
      <c r="FQO77" s="329"/>
      <c r="FQP77" s="330"/>
      <c r="FQQ77" s="330"/>
      <c r="FQR77" s="330"/>
      <c r="FQS77" s="330"/>
      <c r="FQT77" s="330"/>
      <c r="FQU77" s="330"/>
      <c r="FQV77" s="330"/>
      <c r="FQW77" s="330"/>
      <c r="FQX77" s="330"/>
      <c r="FQY77" s="330"/>
      <c r="FQZ77" s="330"/>
      <c r="FRA77" s="330"/>
      <c r="FRB77" s="330"/>
      <c r="FRC77" s="330"/>
      <c r="FRD77" s="330"/>
      <c r="FRE77" s="329"/>
      <c r="FRF77" s="330"/>
      <c r="FRG77" s="330"/>
      <c r="FRH77" s="330"/>
      <c r="FRI77" s="330"/>
      <c r="FRJ77" s="330"/>
      <c r="FRK77" s="330"/>
      <c r="FRL77" s="330"/>
      <c r="FRM77" s="330"/>
      <c r="FRN77" s="330"/>
      <c r="FRO77" s="330"/>
      <c r="FRP77" s="330"/>
      <c r="FRQ77" s="330"/>
      <c r="FRR77" s="330"/>
      <c r="FRS77" s="330"/>
      <c r="FRT77" s="330"/>
      <c r="FRU77" s="329"/>
      <c r="FRV77" s="330"/>
      <c r="FRW77" s="330"/>
      <c r="FRX77" s="330"/>
      <c r="FRY77" s="330"/>
      <c r="FRZ77" s="330"/>
      <c r="FSA77" s="330"/>
      <c r="FSB77" s="330"/>
      <c r="FSC77" s="330"/>
      <c r="FSD77" s="330"/>
      <c r="FSE77" s="330"/>
      <c r="FSF77" s="330"/>
      <c r="FSG77" s="330"/>
      <c r="FSH77" s="330"/>
      <c r="FSI77" s="330"/>
      <c r="FSJ77" s="330"/>
      <c r="FSK77" s="329"/>
      <c r="FSL77" s="330"/>
      <c r="FSM77" s="330"/>
      <c r="FSN77" s="330"/>
      <c r="FSO77" s="330"/>
      <c r="FSP77" s="330"/>
      <c r="FSQ77" s="330"/>
      <c r="FSR77" s="330"/>
      <c r="FSS77" s="330"/>
      <c r="FST77" s="330"/>
      <c r="FSU77" s="330"/>
      <c r="FSV77" s="330"/>
      <c r="FSW77" s="330"/>
      <c r="FSX77" s="330"/>
      <c r="FSY77" s="330"/>
      <c r="FSZ77" s="330"/>
      <c r="FTA77" s="329"/>
      <c r="FTB77" s="330"/>
      <c r="FTC77" s="330"/>
      <c r="FTD77" s="330"/>
      <c r="FTE77" s="330"/>
      <c r="FTF77" s="330"/>
      <c r="FTG77" s="330"/>
      <c r="FTH77" s="330"/>
      <c r="FTI77" s="330"/>
      <c r="FTJ77" s="330"/>
      <c r="FTK77" s="330"/>
      <c r="FTL77" s="330"/>
      <c r="FTM77" s="330"/>
      <c r="FTN77" s="330"/>
      <c r="FTO77" s="330"/>
      <c r="FTP77" s="330"/>
      <c r="FTQ77" s="329"/>
      <c r="FTR77" s="330"/>
      <c r="FTS77" s="330"/>
      <c r="FTT77" s="330"/>
      <c r="FTU77" s="330"/>
      <c r="FTV77" s="330"/>
      <c r="FTW77" s="330"/>
      <c r="FTX77" s="330"/>
      <c r="FTY77" s="330"/>
      <c r="FTZ77" s="330"/>
      <c r="FUA77" s="330"/>
      <c r="FUB77" s="330"/>
      <c r="FUC77" s="330"/>
      <c r="FUD77" s="330"/>
      <c r="FUE77" s="330"/>
      <c r="FUF77" s="330"/>
      <c r="FUG77" s="329"/>
      <c r="FUH77" s="330"/>
      <c r="FUI77" s="330"/>
      <c r="FUJ77" s="330"/>
      <c r="FUK77" s="330"/>
      <c r="FUL77" s="330"/>
      <c r="FUM77" s="330"/>
      <c r="FUN77" s="330"/>
      <c r="FUO77" s="330"/>
      <c r="FUP77" s="330"/>
      <c r="FUQ77" s="330"/>
      <c r="FUR77" s="330"/>
      <c r="FUS77" s="330"/>
      <c r="FUT77" s="330"/>
      <c r="FUU77" s="330"/>
      <c r="FUV77" s="330"/>
      <c r="FUW77" s="329"/>
      <c r="FUX77" s="330"/>
      <c r="FUY77" s="330"/>
      <c r="FUZ77" s="330"/>
      <c r="FVA77" s="330"/>
      <c r="FVB77" s="330"/>
      <c r="FVC77" s="330"/>
      <c r="FVD77" s="330"/>
      <c r="FVE77" s="330"/>
      <c r="FVF77" s="330"/>
      <c r="FVG77" s="330"/>
      <c r="FVH77" s="330"/>
      <c r="FVI77" s="330"/>
      <c r="FVJ77" s="330"/>
      <c r="FVK77" s="330"/>
      <c r="FVL77" s="330"/>
      <c r="FVM77" s="329"/>
      <c r="FVN77" s="330"/>
      <c r="FVO77" s="330"/>
      <c r="FVP77" s="330"/>
      <c r="FVQ77" s="330"/>
      <c r="FVR77" s="330"/>
      <c r="FVS77" s="330"/>
      <c r="FVT77" s="330"/>
      <c r="FVU77" s="330"/>
      <c r="FVV77" s="330"/>
      <c r="FVW77" s="330"/>
      <c r="FVX77" s="330"/>
      <c r="FVY77" s="330"/>
      <c r="FVZ77" s="330"/>
      <c r="FWA77" s="330"/>
      <c r="FWB77" s="330"/>
      <c r="FWC77" s="329"/>
      <c r="FWD77" s="330"/>
      <c r="FWE77" s="330"/>
      <c r="FWF77" s="330"/>
      <c r="FWG77" s="330"/>
      <c r="FWH77" s="330"/>
      <c r="FWI77" s="330"/>
      <c r="FWJ77" s="330"/>
      <c r="FWK77" s="330"/>
      <c r="FWL77" s="330"/>
      <c r="FWM77" s="330"/>
      <c r="FWN77" s="330"/>
      <c r="FWO77" s="330"/>
      <c r="FWP77" s="330"/>
      <c r="FWQ77" s="330"/>
      <c r="FWR77" s="330"/>
      <c r="FWS77" s="329"/>
      <c r="FWT77" s="330"/>
      <c r="FWU77" s="330"/>
      <c r="FWV77" s="330"/>
      <c r="FWW77" s="330"/>
      <c r="FWX77" s="330"/>
      <c r="FWY77" s="330"/>
      <c r="FWZ77" s="330"/>
      <c r="FXA77" s="330"/>
      <c r="FXB77" s="330"/>
      <c r="FXC77" s="330"/>
      <c r="FXD77" s="330"/>
      <c r="FXE77" s="330"/>
      <c r="FXF77" s="330"/>
      <c r="FXG77" s="330"/>
      <c r="FXH77" s="330"/>
      <c r="FXI77" s="329"/>
      <c r="FXJ77" s="330"/>
      <c r="FXK77" s="330"/>
      <c r="FXL77" s="330"/>
      <c r="FXM77" s="330"/>
      <c r="FXN77" s="330"/>
      <c r="FXO77" s="330"/>
      <c r="FXP77" s="330"/>
      <c r="FXQ77" s="330"/>
      <c r="FXR77" s="330"/>
      <c r="FXS77" s="330"/>
      <c r="FXT77" s="330"/>
      <c r="FXU77" s="330"/>
      <c r="FXV77" s="330"/>
      <c r="FXW77" s="330"/>
      <c r="FXX77" s="330"/>
      <c r="FXY77" s="329"/>
      <c r="FXZ77" s="330"/>
      <c r="FYA77" s="330"/>
      <c r="FYB77" s="330"/>
      <c r="FYC77" s="330"/>
      <c r="FYD77" s="330"/>
      <c r="FYE77" s="330"/>
      <c r="FYF77" s="330"/>
      <c r="FYG77" s="330"/>
      <c r="FYH77" s="330"/>
      <c r="FYI77" s="330"/>
      <c r="FYJ77" s="330"/>
      <c r="FYK77" s="330"/>
      <c r="FYL77" s="330"/>
      <c r="FYM77" s="330"/>
      <c r="FYN77" s="330"/>
      <c r="FYO77" s="329"/>
      <c r="FYP77" s="330"/>
      <c r="FYQ77" s="330"/>
      <c r="FYR77" s="330"/>
      <c r="FYS77" s="330"/>
      <c r="FYT77" s="330"/>
      <c r="FYU77" s="330"/>
      <c r="FYV77" s="330"/>
      <c r="FYW77" s="330"/>
      <c r="FYX77" s="330"/>
      <c r="FYY77" s="330"/>
      <c r="FYZ77" s="330"/>
      <c r="FZA77" s="330"/>
      <c r="FZB77" s="330"/>
      <c r="FZC77" s="330"/>
      <c r="FZD77" s="330"/>
      <c r="FZE77" s="329"/>
      <c r="FZF77" s="330"/>
      <c r="FZG77" s="330"/>
      <c r="FZH77" s="330"/>
      <c r="FZI77" s="330"/>
      <c r="FZJ77" s="330"/>
      <c r="FZK77" s="330"/>
      <c r="FZL77" s="330"/>
      <c r="FZM77" s="330"/>
      <c r="FZN77" s="330"/>
      <c r="FZO77" s="330"/>
      <c r="FZP77" s="330"/>
      <c r="FZQ77" s="330"/>
      <c r="FZR77" s="330"/>
      <c r="FZS77" s="330"/>
      <c r="FZT77" s="330"/>
      <c r="FZU77" s="329"/>
      <c r="FZV77" s="330"/>
      <c r="FZW77" s="330"/>
      <c r="FZX77" s="330"/>
      <c r="FZY77" s="330"/>
      <c r="FZZ77" s="330"/>
      <c r="GAA77" s="330"/>
      <c r="GAB77" s="330"/>
      <c r="GAC77" s="330"/>
      <c r="GAD77" s="330"/>
      <c r="GAE77" s="330"/>
      <c r="GAF77" s="330"/>
      <c r="GAG77" s="330"/>
      <c r="GAH77" s="330"/>
      <c r="GAI77" s="330"/>
      <c r="GAJ77" s="330"/>
      <c r="GAK77" s="329"/>
      <c r="GAL77" s="330"/>
      <c r="GAM77" s="330"/>
      <c r="GAN77" s="330"/>
      <c r="GAO77" s="330"/>
      <c r="GAP77" s="330"/>
      <c r="GAQ77" s="330"/>
      <c r="GAR77" s="330"/>
      <c r="GAS77" s="330"/>
      <c r="GAT77" s="330"/>
      <c r="GAU77" s="330"/>
      <c r="GAV77" s="330"/>
      <c r="GAW77" s="330"/>
      <c r="GAX77" s="330"/>
      <c r="GAY77" s="330"/>
      <c r="GAZ77" s="330"/>
      <c r="GBA77" s="329"/>
      <c r="GBB77" s="330"/>
      <c r="GBC77" s="330"/>
      <c r="GBD77" s="330"/>
      <c r="GBE77" s="330"/>
      <c r="GBF77" s="330"/>
      <c r="GBG77" s="330"/>
      <c r="GBH77" s="330"/>
      <c r="GBI77" s="330"/>
      <c r="GBJ77" s="330"/>
      <c r="GBK77" s="330"/>
      <c r="GBL77" s="330"/>
      <c r="GBM77" s="330"/>
      <c r="GBN77" s="330"/>
      <c r="GBO77" s="330"/>
      <c r="GBP77" s="330"/>
      <c r="GBQ77" s="329"/>
      <c r="GBR77" s="330"/>
      <c r="GBS77" s="330"/>
      <c r="GBT77" s="330"/>
      <c r="GBU77" s="330"/>
      <c r="GBV77" s="330"/>
      <c r="GBW77" s="330"/>
      <c r="GBX77" s="330"/>
      <c r="GBY77" s="330"/>
      <c r="GBZ77" s="330"/>
      <c r="GCA77" s="330"/>
      <c r="GCB77" s="330"/>
      <c r="GCC77" s="330"/>
      <c r="GCD77" s="330"/>
      <c r="GCE77" s="330"/>
      <c r="GCF77" s="330"/>
      <c r="GCG77" s="329"/>
      <c r="GCH77" s="330"/>
      <c r="GCI77" s="330"/>
      <c r="GCJ77" s="330"/>
      <c r="GCK77" s="330"/>
      <c r="GCL77" s="330"/>
      <c r="GCM77" s="330"/>
      <c r="GCN77" s="330"/>
      <c r="GCO77" s="330"/>
      <c r="GCP77" s="330"/>
      <c r="GCQ77" s="330"/>
      <c r="GCR77" s="330"/>
      <c r="GCS77" s="330"/>
      <c r="GCT77" s="330"/>
      <c r="GCU77" s="330"/>
      <c r="GCV77" s="330"/>
      <c r="GCW77" s="329"/>
      <c r="GCX77" s="330"/>
      <c r="GCY77" s="330"/>
      <c r="GCZ77" s="330"/>
      <c r="GDA77" s="330"/>
      <c r="GDB77" s="330"/>
      <c r="GDC77" s="330"/>
      <c r="GDD77" s="330"/>
      <c r="GDE77" s="330"/>
      <c r="GDF77" s="330"/>
      <c r="GDG77" s="330"/>
      <c r="GDH77" s="330"/>
      <c r="GDI77" s="330"/>
      <c r="GDJ77" s="330"/>
      <c r="GDK77" s="330"/>
      <c r="GDL77" s="330"/>
      <c r="GDM77" s="329"/>
      <c r="GDN77" s="330"/>
      <c r="GDO77" s="330"/>
      <c r="GDP77" s="330"/>
      <c r="GDQ77" s="330"/>
      <c r="GDR77" s="330"/>
      <c r="GDS77" s="330"/>
      <c r="GDT77" s="330"/>
      <c r="GDU77" s="330"/>
      <c r="GDV77" s="330"/>
      <c r="GDW77" s="330"/>
      <c r="GDX77" s="330"/>
      <c r="GDY77" s="330"/>
      <c r="GDZ77" s="330"/>
      <c r="GEA77" s="330"/>
      <c r="GEB77" s="330"/>
      <c r="GEC77" s="329"/>
      <c r="GED77" s="330"/>
      <c r="GEE77" s="330"/>
      <c r="GEF77" s="330"/>
      <c r="GEG77" s="330"/>
      <c r="GEH77" s="330"/>
      <c r="GEI77" s="330"/>
      <c r="GEJ77" s="330"/>
      <c r="GEK77" s="330"/>
      <c r="GEL77" s="330"/>
      <c r="GEM77" s="330"/>
      <c r="GEN77" s="330"/>
      <c r="GEO77" s="330"/>
      <c r="GEP77" s="330"/>
      <c r="GEQ77" s="330"/>
      <c r="GER77" s="330"/>
      <c r="GES77" s="329"/>
      <c r="GET77" s="330"/>
      <c r="GEU77" s="330"/>
      <c r="GEV77" s="330"/>
      <c r="GEW77" s="330"/>
      <c r="GEX77" s="330"/>
      <c r="GEY77" s="330"/>
      <c r="GEZ77" s="330"/>
      <c r="GFA77" s="330"/>
      <c r="GFB77" s="330"/>
      <c r="GFC77" s="330"/>
      <c r="GFD77" s="330"/>
      <c r="GFE77" s="330"/>
      <c r="GFF77" s="330"/>
      <c r="GFG77" s="330"/>
      <c r="GFH77" s="330"/>
      <c r="GFI77" s="329"/>
      <c r="GFJ77" s="330"/>
      <c r="GFK77" s="330"/>
      <c r="GFL77" s="330"/>
      <c r="GFM77" s="330"/>
      <c r="GFN77" s="330"/>
      <c r="GFO77" s="330"/>
      <c r="GFP77" s="330"/>
      <c r="GFQ77" s="330"/>
      <c r="GFR77" s="330"/>
      <c r="GFS77" s="330"/>
      <c r="GFT77" s="330"/>
      <c r="GFU77" s="330"/>
      <c r="GFV77" s="330"/>
      <c r="GFW77" s="330"/>
      <c r="GFX77" s="330"/>
      <c r="GFY77" s="329"/>
      <c r="GFZ77" s="330"/>
      <c r="GGA77" s="330"/>
      <c r="GGB77" s="330"/>
      <c r="GGC77" s="330"/>
      <c r="GGD77" s="330"/>
      <c r="GGE77" s="330"/>
      <c r="GGF77" s="330"/>
      <c r="GGG77" s="330"/>
      <c r="GGH77" s="330"/>
      <c r="GGI77" s="330"/>
      <c r="GGJ77" s="330"/>
      <c r="GGK77" s="330"/>
      <c r="GGL77" s="330"/>
      <c r="GGM77" s="330"/>
      <c r="GGN77" s="330"/>
      <c r="GGO77" s="329"/>
      <c r="GGP77" s="330"/>
      <c r="GGQ77" s="330"/>
      <c r="GGR77" s="330"/>
      <c r="GGS77" s="330"/>
      <c r="GGT77" s="330"/>
      <c r="GGU77" s="330"/>
      <c r="GGV77" s="330"/>
      <c r="GGW77" s="330"/>
      <c r="GGX77" s="330"/>
      <c r="GGY77" s="330"/>
      <c r="GGZ77" s="330"/>
      <c r="GHA77" s="330"/>
      <c r="GHB77" s="330"/>
      <c r="GHC77" s="330"/>
      <c r="GHD77" s="330"/>
      <c r="GHE77" s="329"/>
      <c r="GHF77" s="330"/>
      <c r="GHG77" s="330"/>
      <c r="GHH77" s="330"/>
      <c r="GHI77" s="330"/>
      <c r="GHJ77" s="330"/>
      <c r="GHK77" s="330"/>
      <c r="GHL77" s="330"/>
      <c r="GHM77" s="330"/>
      <c r="GHN77" s="330"/>
      <c r="GHO77" s="330"/>
      <c r="GHP77" s="330"/>
      <c r="GHQ77" s="330"/>
      <c r="GHR77" s="330"/>
      <c r="GHS77" s="330"/>
      <c r="GHT77" s="330"/>
      <c r="GHU77" s="329"/>
      <c r="GHV77" s="330"/>
      <c r="GHW77" s="330"/>
      <c r="GHX77" s="330"/>
      <c r="GHY77" s="330"/>
      <c r="GHZ77" s="330"/>
      <c r="GIA77" s="330"/>
      <c r="GIB77" s="330"/>
      <c r="GIC77" s="330"/>
      <c r="GID77" s="330"/>
      <c r="GIE77" s="330"/>
      <c r="GIF77" s="330"/>
      <c r="GIG77" s="330"/>
      <c r="GIH77" s="330"/>
      <c r="GII77" s="330"/>
      <c r="GIJ77" s="330"/>
      <c r="GIK77" s="329"/>
      <c r="GIL77" s="330"/>
      <c r="GIM77" s="330"/>
      <c r="GIN77" s="330"/>
      <c r="GIO77" s="330"/>
      <c r="GIP77" s="330"/>
      <c r="GIQ77" s="330"/>
      <c r="GIR77" s="330"/>
      <c r="GIS77" s="330"/>
      <c r="GIT77" s="330"/>
      <c r="GIU77" s="330"/>
      <c r="GIV77" s="330"/>
      <c r="GIW77" s="330"/>
      <c r="GIX77" s="330"/>
      <c r="GIY77" s="330"/>
      <c r="GIZ77" s="330"/>
      <c r="GJA77" s="329"/>
      <c r="GJB77" s="330"/>
      <c r="GJC77" s="330"/>
      <c r="GJD77" s="330"/>
      <c r="GJE77" s="330"/>
      <c r="GJF77" s="330"/>
      <c r="GJG77" s="330"/>
      <c r="GJH77" s="330"/>
      <c r="GJI77" s="330"/>
      <c r="GJJ77" s="330"/>
      <c r="GJK77" s="330"/>
      <c r="GJL77" s="330"/>
      <c r="GJM77" s="330"/>
      <c r="GJN77" s="330"/>
      <c r="GJO77" s="330"/>
      <c r="GJP77" s="330"/>
      <c r="GJQ77" s="329"/>
      <c r="GJR77" s="330"/>
      <c r="GJS77" s="330"/>
      <c r="GJT77" s="330"/>
      <c r="GJU77" s="330"/>
      <c r="GJV77" s="330"/>
      <c r="GJW77" s="330"/>
      <c r="GJX77" s="330"/>
      <c r="GJY77" s="330"/>
      <c r="GJZ77" s="330"/>
      <c r="GKA77" s="330"/>
      <c r="GKB77" s="330"/>
      <c r="GKC77" s="330"/>
      <c r="GKD77" s="330"/>
      <c r="GKE77" s="330"/>
      <c r="GKF77" s="330"/>
      <c r="GKG77" s="329"/>
      <c r="GKH77" s="330"/>
      <c r="GKI77" s="330"/>
      <c r="GKJ77" s="330"/>
      <c r="GKK77" s="330"/>
      <c r="GKL77" s="330"/>
      <c r="GKM77" s="330"/>
      <c r="GKN77" s="330"/>
      <c r="GKO77" s="330"/>
      <c r="GKP77" s="330"/>
      <c r="GKQ77" s="330"/>
      <c r="GKR77" s="330"/>
      <c r="GKS77" s="330"/>
      <c r="GKT77" s="330"/>
      <c r="GKU77" s="330"/>
      <c r="GKV77" s="330"/>
      <c r="GKW77" s="329"/>
      <c r="GKX77" s="330"/>
      <c r="GKY77" s="330"/>
      <c r="GKZ77" s="330"/>
      <c r="GLA77" s="330"/>
      <c r="GLB77" s="330"/>
      <c r="GLC77" s="330"/>
      <c r="GLD77" s="330"/>
      <c r="GLE77" s="330"/>
      <c r="GLF77" s="330"/>
      <c r="GLG77" s="330"/>
      <c r="GLH77" s="330"/>
      <c r="GLI77" s="330"/>
      <c r="GLJ77" s="330"/>
      <c r="GLK77" s="330"/>
      <c r="GLL77" s="330"/>
      <c r="GLM77" s="329"/>
      <c r="GLN77" s="330"/>
      <c r="GLO77" s="330"/>
      <c r="GLP77" s="330"/>
      <c r="GLQ77" s="330"/>
      <c r="GLR77" s="330"/>
      <c r="GLS77" s="330"/>
      <c r="GLT77" s="330"/>
      <c r="GLU77" s="330"/>
      <c r="GLV77" s="330"/>
      <c r="GLW77" s="330"/>
      <c r="GLX77" s="330"/>
      <c r="GLY77" s="330"/>
      <c r="GLZ77" s="330"/>
      <c r="GMA77" s="330"/>
      <c r="GMB77" s="330"/>
      <c r="GMC77" s="329"/>
      <c r="GMD77" s="330"/>
      <c r="GME77" s="330"/>
      <c r="GMF77" s="330"/>
      <c r="GMG77" s="330"/>
      <c r="GMH77" s="330"/>
      <c r="GMI77" s="330"/>
      <c r="GMJ77" s="330"/>
      <c r="GMK77" s="330"/>
      <c r="GML77" s="330"/>
      <c r="GMM77" s="330"/>
      <c r="GMN77" s="330"/>
      <c r="GMO77" s="330"/>
      <c r="GMP77" s="330"/>
      <c r="GMQ77" s="330"/>
      <c r="GMR77" s="330"/>
      <c r="GMS77" s="329"/>
      <c r="GMT77" s="330"/>
      <c r="GMU77" s="330"/>
      <c r="GMV77" s="330"/>
      <c r="GMW77" s="330"/>
      <c r="GMX77" s="330"/>
      <c r="GMY77" s="330"/>
      <c r="GMZ77" s="330"/>
      <c r="GNA77" s="330"/>
      <c r="GNB77" s="330"/>
      <c r="GNC77" s="330"/>
      <c r="GND77" s="330"/>
      <c r="GNE77" s="330"/>
      <c r="GNF77" s="330"/>
      <c r="GNG77" s="330"/>
      <c r="GNH77" s="330"/>
      <c r="GNI77" s="329"/>
      <c r="GNJ77" s="330"/>
      <c r="GNK77" s="330"/>
      <c r="GNL77" s="330"/>
      <c r="GNM77" s="330"/>
      <c r="GNN77" s="330"/>
      <c r="GNO77" s="330"/>
      <c r="GNP77" s="330"/>
      <c r="GNQ77" s="330"/>
      <c r="GNR77" s="330"/>
      <c r="GNS77" s="330"/>
      <c r="GNT77" s="330"/>
      <c r="GNU77" s="330"/>
      <c r="GNV77" s="330"/>
      <c r="GNW77" s="330"/>
      <c r="GNX77" s="330"/>
      <c r="GNY77" s="329"/>
      <c r="GNZ77" s="330"/>
      <c r="GOA77" s="330"/>
      <c r="GOB77" s="330"/>
      <c r="GOC77" s="330"/>
      <c r="GOD77" s="330"/>
      <c r="GOE77" s="330"/>
      <c r="GOF77" s="330"/>
      <c r="GOG77" s="330"/>
      <c r="GOH77" s="330"/>
      <c r="GOI77" s="330"/>
      <c r="GOJ77" s="330"/>
      <c r="GOK77" s="330"/>
      <c r="GOL77" s="330"/>
      <c r="GOM77" s="330"/>
      <c r="GON77" s="330"/>
      <c r="GOO77" s="329"/>
      <c r="GOP77" s="330"/>
      <c r="GOQ77" s="330"/>
      <c r="GOR77" s="330"/>
      <c r="GOS77" s="330"/>
      <c r="GOT77" s="330"/>
      <c r="GOU77" s="330"/>
      <c r="GOV77" s="330"/>
      <c r="GOW77" s="330"/>
      <c r="GOX77" s="330"/>
      <c r="GOY77" s="330"/>
      <c r="GOZ77" s="330"/>
      <c r="GPA77" s="330"/>
      <c r="GPB77" s="330"/>
      <c r="GPC77" s="330"/>
      <c r="GPD77" s="330"/>
      <c r="GPE77" s="329"/>
      <c r="GPF77" s="330"/>
      <c r="GPG77" s="330"/>
      <c r="GPH77" s="330"/>
      <c r="GPI77" s="330"/>
      <c r="GPJ77" s="330"/>
      <c r="GPK77" s="330"/>
      <c r="GPL77" s="330"/>
      <c r="GPM77" s="330"/>
      <c r="GPN77" s="330"/>
      <c r="GPO77" s="330"/>
      <c r="GPP77" s="330"/>
      <c r="GPQ77" s="330"/>
      <c r="GPR77" s="330"/>
      <c r="GPS77" s="330"/>
      <c r="GPT77" s="330"/>
      <c r="GPU77" s="329"/>
      <c r="GPV77" s="330"/>
      <c r="GPW77" s="330"/>
      <c r="GPX77" s="330"/>
      <c r="GPY77" s="330"/>
      <c r="GPZ77" s="330"/>
      <c r="GQA77" s="330"/>
      <c r="GQB77" s="330"/>
      <c r="GQC77" s="330"/>
      <c r="GQD77" s="330"/>
      <c r="GQE77" s="330"/>
      <c r="GQF77" s="330"/>
      <c r="GQG77" s="330"/>
      <c r="GQH77" s="330"/>
      <c r="GQI77" s="330"/>
      <c r="GQJ77" s="330"/>
      <c r="GQK77" s="329"/>
      <c r="GQL77" s="330"/>
      <c r="GQM77" s="330"/>
      <c r="GQN77" s="330"/>
      <c r="GQO77" s="330"/>
      <c r="GQP77" s="330"/>
      <c r="GQQ77" s="330"/>
      <c r="GQR77" s="330"/>
      <c r="GQS77" s="330"/>
      <c r="GQT77" s="330"/>
      <c r="GQU77" s="330"/>
      <c r="GQV77" s="330"/>
      <c r="GQW77" s="330"/>
      <c r="GQX77" s="330"/>
      <c r="GQY77" s="330"/>
      <c r="GQZ77" s="330"/>
      <c r="GRA77" s="329"/>
      <c r="GRB77" s="330"/>
      <c r="GRC77" s="330"/>
      <c r="GRD77" s="330"/>
      <c r="GRE77" s="330"/>
      <c r="GRF77" s="330"/>
      <c r="GRG77" s="330"/>
      <c r="GRH77" s="330"/>
      <c r="GRI77" s="330"/>
      <c r="GRJ77" s="330"/>
      <c r="GRK77" s="330"/>
      <c r="GRL77" s="330"/>
      <c r="GRM77" s="330"/>
      <c r="GRN77" s="330"/>
      <c r="GRO77" s="330"/>
      <c r="GRP77" s="330"/>
      <c r="GRQ77" s="329"/>
      <c r="GRR77" s="330"/>
      <c r="GRS77" s="330"/>
      <c r="GRT77" s="330"/>
      <c r="GRU77" s="330"/>
      <c r="GRV77" s="330"/>
      <c r="GRW77" s="330"/>
      <c r="GRX77" s="330"/>
      <c r="GRY77" s="330"/>
      <c r="GRZ77" s="330"/>
      <c r="GSA77" s="330"/>
      <c r="GSB77" s="330"/>
      <c r="GSC77" s="330"/>
      <c r="GSD77" s="330"/>
      <c r="GSE77" s="330"/>
      <c r="GSF77" s="330"/>
      <c r="GSG77" s="329"/>
      <c r="GSH77" s="330"/>
      <c r="GSI77" s="330"/>
      <c r="GSJ77" s="330"/>
      <c r="GSK77" s="330"/>
      <c r="GSL77" s="330"/>
      <c r="GSM77" s="330"/>
      <c r="GSN77" s="330"/>
      <c r="GSO77" s="330"/>
      <c r="GSP77" s="330"/>
      <c r="GSQ77" s="330"/>
      <c r="GSR77" s="330"/>
      <c r="GSS77" s="330"/>
      <c r="GST77" s="330"/>
      <c r="GSU77" s="330"/>
      <c r="GSV77" s="330"/>
      <c r="GSW77" s="329"/>
      <c r="GSX77" s="330"/>
      <c r="GSY77" s="330"/>
      <c r="GSZ77" s="330"/>
      <c r="GTA77" s="330"/>
      <c r="GTB77" s="330"/>
      <c r="GTC77" s="330"/>
      <c r="GTD77" s="330"/>
      <c r="GTE77" s="330"/>
      <c r="GTF77" s="330"/>
      <c r="GTG77" s="330"/>
      <c r="GTH77" s="330"/>
      <c r="GTI77" s="330"/>
      <c r="GTJ77" s="330"/>
      <c r="GTK77" s="330"/>
      <c r="GTL77" s="330"/>
      <c r="GTM77" s="329"/>
      <c r="GTN77" s="330"/>
      <c r="GTO77" s="330"/>
      <c r="GTP77" s="330"/>
      <c r="GTQ77" s="330"/>
      <c r="GTR77" s="330"/>
      <c r="GTS77" s="330"/>
      <c r="GTT77" s="330"/>
      <c r="GTU77" s="330"/>
      <c r="GTV77" s="330"/>
      <c r="GTW77" s="330"/>
      <c r="GTX77" s="330"/>
      <c r="GTY77" s="330"/>
      <c r="GTZ77" s="330"/>
      <c r="GUA77" s="330"/>
      <c r="GUB77" s="330"/>
      <c r="GUC77" s="329"/>
      <c r="GUD77" s="330"/>
      <c r="GUE77" s="330"/>
      <c r="GUF77" s="330"/>
      <c r="GUG77" s="330"/>
      <c r="GUH77" s="330"/>
      <c r="GUI77" s="330"/>
      <c r="GUJ77" s="330"/>
      <c r="GUK77" s="330"/>
      <c r="GUL77" s="330"/>
      <c r="GUM77" s="330"/>
      <c r="GUN77" s="330"/>
      <c r="GUO77" s="330"/>
      <c r="GUP77" s="330"/>
      <c r="GUQ77" s="330"/>
      <c r="GUR77" s="330"/>
      <c r="GUS77" s="329"/>
      <c r="GUT77" s="330"/>
      <c r="GUU77" s="330"/>
      <c r="GUV77" s="330"/>
      <c r="GUW77" s="330"/>
      <c r="GUX77" s="330"/>
      <c r="GUY77" s="330"/>
      <c r="GUZ77" s="330"/>
      <c r="GVA77" s="330"/>
      <c r="GVB77" s="330"/>
      <c r="GVC77" s="330"/>
      <c r="GVD77" s="330"/>
      <c r="GVE77" s="330"/>
      <c r="GVF77" s="330"/>
      <c r="GVG77" s="330"/>
      <c r="GVH77" s="330"/>
      <c r="GVI77" s="329"/>
      <c r="GVJ77" s="330"/>
      <c r="GVK77" s="330"/>
      <c r="GVL77" s="330"/>
      <c r="GVM77" s="330"/>
      <c r="GVN77" s="330"/>
      <c r="GVO77" s="330"/>
      <c r="GVP77" s="330"/>
      <c r="GVQ77" s="330"/>
      <c r="GVR77" s="330"/>
      <c r="GVS77" s="330"/>
      <c r="GVT77" s="330"/>
      <c r="GVU77" s="330"/>
      <c r="GVV77" s="330"/>
      <c r="GVW77" s="330"/>
      <c r="GVX77" s="330"/>
      <c r="GVY77" s="329"/>
      <c r="GVZ77" s="330"/>
      <c r="GWA77" s="330"/>
      <c r="GWB77" s="330"/>
      <c r="GWC77" s="330"/>
      <c r="GWD77" s="330"/>
      <c r="GWE77" s="330"/>
      <c r="GWF77" s="330"/>
      <c r="GWG77" s="330"/>
      <c r="GWH77" s="330"/>
      <c r="GWI77" s="330"/>
      <c r="GWJ77" s="330"/>
      <c r="GWK77" s="330"/>
      <c r="GWL77" s="330"/>
      <c r="GWM77" s="330"/>
      <c r="GWN77" s="330"/>
      <c r="GWO77" s="329"/>
      <c r="GWP77" s="330"/>
      <c r="GWQ77" s="330"/>
      <c r="GWR77" s="330"/>
      <c r="GWS77" s="330"/>
      <c r="GWT77" s="330"/>
      <c r="GWU77" s="330"/>
      <c r="GWV77" s="330"/>
      <c r="GWW77" s="330"/>
      <c r="GWX77" s="330"/>
      <c r="GWY77" s="330"/>
      <c r="GWZ77" s="330"/>
      <c r="GXA77" s="330"/>
      <c r="GXB77" s="330"/>
      <c r="GXC77" s="330"/>
      <c r="GXD77" s="330"/>
      <c r="GXE77" s="329"/>
      <c r="GXF77" s="330"/>
      <c r="GXG77" s="330"/>
      <c r="GXH77" s="330"/>
      <c r="GXI77" s="330"/>
      <c r="GXJ77" s="330"/>
      <c r="GXK77" s="330"/>
      <c r="GXL77" s="330"/>
      <c r="GXM77" s="330"/>
      <c r="GXN77" s="330"/>
      <c r="GXO77" s="330"/>
      <c r="GXP77" s="330"/>
      <c r="GXQ77" s="330"/>
      <c r="GXR77" s="330"/>
      <c r="GXS77" s="330"/>
      <c r="GXT77" s="330"/>
      <c r="GXU77" s="329"/>
      <c r="GXV77" s="330"/>
      <c r="GXW77" s="330"/>
      <c r="GXX77" s="330"/>
      <c r="GXY77" s="330"/>
      <c r="GXZ77" s="330"/>
      <c r="GYA77" s="330"/>
      <c r="GYB77" s="330"/>
      <c r="GYC77" s="330"/>
      <c r="GYD77" s="330"/>
      <c r="GYE77" s="330"/>
      <c r="GYF77" s="330"/>
      <c r="GYG77" s="330"/>
      <c r="GYH77" s="330"/>
      <c r="GYI77" s="330"/>
      <c r="GYJ77" s="330"/>
      <c r="GYK77" s="329"/>
      <c r="GYL77" s="330"/>
      <c r="GYM77" s="330"/>
      <c r="GYN77" s="330"/>
      <c r="GYO77" s="330"/>
      <c r="GYP77" s="330"/>
      <c r="GYQ77" s="330"/>
      <c r="GYR77" s="330"/>
      <c r="GYS77" s="330"/>
      <c r="GYT77" s="330"/>
      <c r="GYU77" s="330"/>
      <c r="GYV77" s="330"/>
      <c r="GYW77" s="330"/>
      <c r="GYX77" s="330"/>
      <c r="GYY77" s="330"/>
      <c r="GYZ77" s="330"/>
      <c r="GZA77" s="329"/>
      <c r="GZB77" s="330"/>
      <c r="GZC77" s="330"/>
      <c r="GZD77" s="330"/>
      <c r="GZE77" s="330"/>
      <c r="GZF77" s="330"/>
      <c r="GZG77" s="330"/>
      <c r="GZH77" s="330"/>
      <c r="GZI77" s="330"/>
      <c r="GZJ77" s="330"/>
      <c r="GZK77" s="330"/>
      <c r="GZL77" s="330"/>
      <c r="GZM77" s="330"/>
      <c r="GZN77" s="330"/>
      <c r="GZO77" s="330"/>
      <c r="GZP77" s="330"/>
      <c r="GZQ77" s="329"/>
      <c r="GZR77" s="330"/>
      <c r="GZS77" s="330"/>
      <c r="GZT77" s="330"/>
      <c r="GZU77" s="330"/>
      <c r="GZV77" s="330"/>
      <c r="GZW77" s="330"/>
      <c r="GZX77" s="330"/>
      <c r="GZY77" s="330"/>
      <c r="GZZ77" s="330"/>
      <c r="HAA77" s="330"/>
      <c r="HAB77" s="330"/>
      <c r="HAC77" s="330"/>
      <c r="HAD77" s="330"/>
      <c r="HAE77" s="330"/>
      <c r="HAF77" s="330"/>
      <c r="HAG77" s="329"/>
      <c r="HAH77" s="330"/>
      <c r="HAI77" s="330"/>
      <c r="HAJ77" s="330"/>
      <c r="HAK77" s="330"/>
      <c r="HAL77" s="330"/>
      <c r="HAM77" s="330"/>
      <c r="HAN77" s="330"/>
      <c r="HAO77" s="330"/>
      <c r="HAP77" s="330"/>
      <c r="HAQ77" s="330"/>
      <c r="HAR77" s="330"/>
      <c r="HAS77" s="330"/>
      <c r="HAT77" s="330"/>
      <c r="HAU77" s="330"/>
      <c r="HAV77" s="330"/>
      <c r="HAW77" s="329"/>
      <c r="HAX77" s="330"/>
      <c r="HAY77" s="330"/>
      <c r="HAZ77" s="330"/>
      <c r="HBA77" s="330"/>
      <c r="HBB77" s="330"/>
      <c r="HBC77" s="330"/>
      <c r="HBD77" s="330"/>
      <c r="HBE77" s="330"/>
      <c r="HBF77" s="330"/>
      <c r="HBG77" s="330"/>
      <c r="HBH77" s="330"/>
      <c r="HBI77" s="330"/>
      <c r="HBJ77" s="330"/>
      <c r="HBK77" s="330"/>
      <c r="HBL77" s="330"/>
      <c r="HBM77" s="329"/>
      <c r="HBN77" s="330"/>
      <c r="HBO77" s="330"/>
      <c r="HBP77" s="330"/>
      <c r="HBQ77" s="330"/>
      <c r="HBR77" s="330"/>
      <c r="HBS77" s="330"/>
      <c r="HBT77" s="330"/>
      <c r="HBU77" s="330"/>
      <c r="HBV77" s="330"/>
      <c r="HBW77" s="330"/>
      <c r="HBX77" s="330"/>
      <c r="HBY77" s="330"/>
      <c r="HBZ77" s="330"/>
      <c r="HCA77" s="330"/>
      <c r="HCB77" s="330"/>
      <c r="HCC77" s="329"/>
      <c r="HCD77" s="330"/>
      <c r="HCE77" s="330"/>
      <c r="HCF77" s="330"/>
      <c r="HCG77" s="330"/>
      <c r="HCH77" s="330"/>
      <c r="HCI77" s="330"/>
      <c r="HCJ77" s="330"/>
      <c r="HCK77" s="330"/>
      <c r="HCL77" s="330"/>
      <c r="HCM77" s="330"/>
      <c r="HCN77" s="330"/>
      <c r="HCO77" s="330"/>
      <c r="HCP77" s="330"/>
      <c r="HCQ77" s="330"/>
      <c r="HCR77" s="330"/>
      <c r="HCS77" s="329"/>
      <c r="HCT77" s="330"/>
      <c r="HCU77" s="330"/>
      <c r="HCV77" s="330"/>
      <c r="HCW77" s="330"/>
      <c r="HCX77" s="330"/>
      <c r="HCY77" s="330"/>
      <c r="HCZ77" s="330"/>
      <c r="HDA77" s="330"/>
      <c r="HDB77" s="330"/>
      <c r="HDC77" s="330"/>
      <c r="HDD77" s="330"/>
      <c r="HDE77" s="330"/>
      <c r="HDF77" s="330"/>
      <c r="HDG77" s="330"/>
      <c r="HDH77" s="330"/>
      <c r="HDI77" s="329"/>
      <c r="HDJ77" s="330"/>
      <c r="HDK77" s="330"/>
      <c r="HDL77" s="330"/>
      <c r="HDM77" s="330"/>
      <c r="HDN77" s="330"/>
      <c r="HDO77" s="330"/>
      <c r="HDP77" s="330"/>
      <c r="HDQ77" s="330"/>
      <c r="HDR77" s="330"/>
      <c r="HDS77" s="330"/>
      <c r="HDT77" s="330"/>
      <c r="HDU77" s="330"/>
      <c r="HDV77" s="330"/>
      <c r="HDW77" s="330"/>
      <c r="HDX77" s="330"/>
      <c r="HDY77" s="329"/>
      <c r="HDZ77" s="330"/>
      <c r="HEA77" s="330"/>
      <c r="HEB77" s="330"/>
      <c r="HEC77" s="330"/>
      <c r="HED77" s="330"/>
      <c r="HEE77" s="330"/>
      <c r="HEF77" s="330"/>
      <c r="HEG77" s="330"/>
      <c r="HEH77" s="330"/>
      <c r="HEI77" s="330"/>
      <c r="HEJ77" s="330"/>
      <c r="HEK77" s="330"/>
      <c r="HEL77" s="330"/>
      <c r="HEM77" s="330"/>
      <c r="HEN77" s="330"/>
      <c r="HEO77" s="329"/>
      <c r="HEP77" s="330"/>
      <c r="HEQ77" s="330"/>
      <c r="HER77" s="330"/>
      <c r="HES77" s="330"/>
      <c r="HET77" s="330"/>
      <c r="HEU77" s="330"/>
      <c r="HEV77" s="330"/>
      <c r="HEW77" s="330"/>
      <c r="HEX77" s="330"/>
      <c r="HEY77" s="330"/>
      <c r="HEZ77" s="330"/>
      <c r="HFA77" s="330"/>
      <c r="HFB77" s="330"/>
      <c r="HFC77" s="330"/>
      <c r="HFD77" s="330"/>
      <c r="HFE77" s="329"/>
      <c r="HFF77" s="330"/>
      <c r="HFG77" s="330"/>
      <c r="HFH77" s="330"/>
      <c r="HFI77" s="330"/>
      <c r="HFJ77" s="330"/>
      <c r="HFK77" s="330"/>
      <c r="HFL77" s="330"/>
      <c r="HFM77" s="330"/>
      <c r="HFN77" s="330"/>
      <c r="HFO77" s="330"/>
      <c r="HFP77" s="330"/>
      <c r="HFQ77" s="330"/>
      <c r="HFR77" s="330"/>
      <c r="HFS77" s="330"/>
      <c r="HFT77" s="330"/>
      <c r="HFU77" s="329"/>
      <c r="HFV77" s="330"/>
      <c r="HFW77" s="330"/>
      <c r="HFX77" s="330"/>
      <c r="HFY77" s="330"/>
      <c r="HFZ77" s="330"/>
      <c r="HGA77" s="330"/>
      <c r="HGB77" s="330"/>
      <c r="HGC77" s="330"/>
      <c r="HGD77" s="330"/>
      <c r="HGE77" s="330"/>
      <c r="HGF77" s="330"/>
      <c r="HGG77" s="330"/>
      <c r="HGH77" s="330"/>
      <c r="HGI77" s="330"/>
      <c r="HGJ77" s="330"/>
      <c r="HGK77" s="329"/>
      <c r="HGL77" s="330"/>
      <c r="HGM77" s="330"/>
      <c r="HGN77" s="330"/>
      <c r="HGO77" s="330"/>
      <c r="HGP77" s="330"/>
      <c r="HGQ77" s="330"/>
      <c r="HGR77" s="330"/>
      <c r="HGS77" s="330"/>
      <c r="HGT77" s="330"/>
      <c r="HGU77" s="330"/>
      <c r="HGV77" s="330"/>
      <c r="HGW77" s="330"/>
      <c r="HGX77" s="330"/>
      <c r="HGY77" s="330"/>
      <c r="HGZ77" s="330"/>
      <c r="HHA77" s="329"/>
      <c r="HHB77" s="330"/>
      <c r="HHC77" s="330"/>
      <c r="HHD77" s="330"/>
      <c r="HHE77" s="330"/>
      <c r="HHF77" s="330"/>
      <c r="HHG77" s="330"/>
      <c r="HHH77" s="330"/>
      <c r="HHI77" s="330"/>
      <c r="HHJ77" s="330"/>
      <c r="HHK77" s="330"/>
      <c r="HHL77" s="330"/>
      <c r="HHM77" s="330"/>
      <c r="HHN77" s="330"/>
      <c r="HHO77" s="330"/>
      <c r="HHP77" s="330"/>
      <c r="HHQ77" s="329"/>
      <c r="HHR77" s="330"/>
      <c r="HHS77" s="330"/>
      <c r="HHT77" s="330"/>
      <c r="HHU77" s="330"/>
      <c r="HHV77" s="330"/>
      <c r="HHW77" s="330"/>
      <c r="HHX77" s="330"/>
      <c r="HHY77" s="330"/>
      <c r="HHZ77" s="330"/>
      <c r="HIA77" s="330"/>
      <c r="HIB77" s="330"/>
      <c r="HIC77" s="330"/>
      <c r="HID77" s="330"/>
      <c r="HIE77" s="330"/>
      <c r="HIF77" s="330"/>
      <c r="HIG77" s="329"/>
      <c r="HIH77" s="330"/>
      <c r="HII77" s="330"/>
      <c r="HIJ77" s="330"/>
      <c r="HIK77" s="330"/>
      <c r="HIL77" s="330"/>
      <c r="HIM77" s="330"/>
      <c r="HIN77" s="330"/>
      <c r="HIO77" s="330"/>
      <c r="HIP77" s="330"/>
      <c r="HIQ77" s="330"/>
      <c r="HIR77" s="330"/>
      <c r="HIS77" s="330"/>
      <c r="HIT77" s="330"/>
      <c r="HIU77" s="330"/>
      <c r="HIV77" s="330"/>
      <c r="HIW77" s="329"/>
      <c r="HIX77" s="330"/>
      <c r="HIY77" s="330"/>
      <c r="HIZ77" s="330"/>
      <c r="HJA77" s="330"/>
      <c r="HJB77" s="330"/>
      <c r="HJC77" s="330"/>
      <c r="HJD77" s="330"/>
      <c r="HJE77" s="330"/>
      <c r="HJF77" s="330"/>
      <c r="HJG77" s="330"/>
      <c r="HJH77" s="330"/>
      <c r="HJI77" s="330"/>
      <c r="HJJ77" s="330"/>
      <c r="HJK77" s="330"/>
      <c r="HJL77" s="330"/>
      <c r="HJM77" s="329"/>
      <c r="HJN77" s="330"/>
      <c r="HJO77" s="330"/>
      <c r="HJP77" s="330"/>
      <c r="HJQ77" s="330"/>
      <c r="HJR77" s="330"/>
      <c r="HJS77" s="330"/>
      <c r="HJT77" s="330"/>
      <c r="HJU77" s="330"/>
      <c r="HJV77" s="330"/>
      <c r="HJW77" s="330"/>
      <c r="HJX77" s="330"/>
      <c r="HJY77" s="330"/>
      <c r="HJZ77" s="330"/>
      <c r="HKA77" s="330"/>
      <c r="HKB77" s="330"/>
      <c r="HKC77" s="329"/>
      <c r="HKD77" s="330"/>
      <c r="HKE77" s="330"/>
      <c r="HKF77" s="330"/>
      <c r="HKG77" s="330"/>
      <c r="HKH77" s="330"/>
      <c r="HKI77" s="330"/>
      <c r="HKJ77" s="330"/>
      <c r="HKK77" s="330"/>
      <c r="HKL77" s="330"/>
      <c r="HKM77" s="330"/>
      <c r="HKN77" s="330"/>
      <c r="HKO77" s="330"/>
      <c r="HKP77" s="330"/>
      <c r="HKQ77" s="330"/>
      <c r="HKR77" s="330"/>
      <c r="HKS77" s="329"/>
      <c r="HKT77" s="330"/>
      <c r="HKU77" s="330"/>
      <c r="HKV77" s="330"/>
      <c r="HKW77" s="330"/>
      <c r="HKX77" s="330"/>
      <c r="HKY77" s="330"/>
      <c r="HKZ77" s="330"/>
      <c r="HLA77" s="330"/>
      <c r="HLB77" s="330"/>
      <c r="HLC77" s="330"/>
      <c r="HLD77" s="330"/>
      <c r="HLE77" s="330"/>
      <c r="HLF77" s="330"/>
      <c r="HLG77" s="330"/>
      <c r="HLH77" s="330"/>
      <c r="HLI77" s="329"/>
      <c r="HLJ77" s="330"/>
      <c r="HLK77" s="330"/>
      <c r="HLL77" s="330"/>
      <c r="HLM77" s="330"/>
      <c r="HLN77" s="330"/>
      <c r="HLO77" s="330"/>
      <c r="HLP77" s="330"/>
      <c r="HLQ77" s="330"/>
      <c r="HLR77" s="330"/>
      <c r="HLS77" s="330"/>
      <c r="HLT77" s="330"/>
      <c r="HLU77" s="330"/>
      <c r="HLV77" s="330"/>
      <c r="HLW77" s="330"/>
      <c r="HLX77" s="330"/>
      <c r="HLY77" s="329"/>
      <c r="HLZ77" s="330"/>
      <c r="HMA77" s="330"/>
      <c r="HMB77" s="330"/>
      <c r="HMC77" s="330"/>
      <c r="HMD77" s="330"/>
      <c r="HME77" s="330"/>
      <c r="HMF77" s="330"/>
      <c r="HMG77" s="330"/>
      <c r="HMH77" s="330"/>
      <c r="HMI77" s="330"/>
      <c r="HMJ77" s="330"/>
      <c r="HMK77" s="330"/>
      <c r="HML77" s="330"/>
      <c r="HMM77" s="330"/>
      <c r="HMN77" s="330"/>
      <c r="HMO77" s="329"/>
      <c r="HMP77" s="330"/>
      <c r="HMQ77" s="330"/>
      <c r="HMR77" s="330"/>
      <c r="HMS77" s="330"/>
      <c r="HMT77" s="330"/>
      <c r="HMU77" s="330"/>
      <c r="HMV77" s="330"/>
      <c r="HMW77" s="330"/>
      <c r="HMX77" s="330"/>
      <c r="HMY77" s="330"/>
      <c r="HMZ77" s="330"/>
      <c r="HNA77" s="330"/>
      <c r="HNB77" s="330"/>
      <c r="HNC77" s="330"/>
      <c r="HND77" s="330"/>
      <c r="HNE77" s="329"/>
      <c r="HNF77" s="330"/>
      <c r="HNG77" s="330"/>
      <c r="HNH77" s="330"/>
      <c r="HNI77" s="330"/>
      <c r="HNJ77" s="330"/>
      <c r="HNK77" s="330"/>
      <c r="HNL77" s="330"/>
      <c r="HNM77" s="330"/>
      <c r="HNN77" s="330"/>
      <c r="HNO77" s="330"/>
      <c r="HNP77" s="330"/>
      <c r="HNQ77" s="330"/>
      <c r="HNR77" s="330"/>
      <c r="HNS77" s="330"/>
      <c r="HNT77" s="330"/>
      <c r="HNU77" s="329"/>
      <c r="HNV77" s="330"/>
      <c r="HNW77" s="330"/>
      <c r="HNX77" s="330"/>
      <c r="HNY77" s="330"/>
      <c r="HNZ77" s="330"/>
      <c r="HOA77" s="330"/>
      <c r="HOB77" s="330"/>
      <c r="HOC77" s="330"/>
      <c r="HOD77" s="330"/>
      <c r="HOE77" s="330"/>
      <c r="HOF77" s="330"/>
      <c r="HOG77" s="330"/>
      <c r="HOH77" s="330"/>
      <c r="HOI77" s="330"/>
      <c r="HOJ77" s="330"/>
      <c r="HOK77" s="329"/>
      <c r="HOL77" s="330"/>
      <c r="HOM77" s="330"/>
      <c r="HON77" s="330"/>
      <c r="HOO77" s="330"/>
      <c r="HOP77" s="330"/>
      <c r="HOQ77" s="330"/>
      <c r="HOR77" s="330"/>
      <c r="HOS77" s="330"/>
      <c r="HOT77" s="330"/>
      <c r="HOU77" s="330"/>
      <c r="HOV77" s="330"/>
      <c r="HOW77" s="330"/>
      <c r="HOX77" s="330"/>
      <c r="HOY77" s="330"/>
      <c r="HOZ77" s="330"/>
      <c r="HPA77" s="329"/>
      <c r="HPB77" s="330"/>
      <c r="HPC77" s="330"/>
      <c r="HPD77" s="330"/>
      <c r="HPE77" s="330"/>
      <c r="HPF77" s="330"/>
      <c r="HPG77" s="330"/>
      <c r="HPH77" s="330"/>
      <c r="HPI77" s="330"/>
      <c r="HPJ77" s="330"/>
      <c r="HPK77" s="330"/>
      <c r="HPL77" s="330"/>
      <c r="HPM77" s="330"/>
      <c r="HPN77" s="330"/>
      <c r="HPO77" s="330"/>
      <c r="HPP77" s="330"/>
      <c r="HPQ77" s="329"/>
      <c r="HPR77" s="330"/>
      <c r="HPS77" s="330"/>
      <c r="HPT77" s="330"/>
      <c r="HPU77" s="330"/>
      <c r="HPV77" s="330"/>
      <c r="HPW77" s="330"/>
      <c r="HPX77" s="330"/>
      <c r="HPY77" s="330"/>
      <c r="HPZ77" s="330"/>
      <c r="HQA77" s="330"/>
      <c r="HQB77" s="330"/>
      <c r="HQC77" s="330"/>
      <c r="HQD77" s="330"/>
      <c r="HQE77" s="330"/>
      <c r="HQF77" s="330"/>
      <c r="HQG77" s="329"/>
      <c r="HQH77" s="330"/>
      <c r="HQI77" s="330"/>
      <c r="HQJ77" s="330"/>
      <c r="HQK77" s="330"/>
      <c r="HQL77" s="330"/>
      <c r="HQM77" s="330"/>
      <c r="HQN77" s="330"/>
      <c r="HQO77" s="330"/>
      <c r="HQP77" s="330"/>
      <c r="HQQ77" s="330"/>
      <c r="HQR77" s="330"/>
      <c r="HQS77" s="330"/>
      <c r="HQT77" s="330"/>
      <c r="HQU77" s="330"/>
      <c r="HQV77" s="330"/>
      <c r="HQW77" s="329"/>
      <c r="HQX77" s="330"/>
      <c r="HQY77" s="330"/>
      <c r="HQZ77" s="330"/>
      <c r="HRA77" s="330"/>
      <c r="HRB77" s="330"/>
      <c r="HRC77" s="330"/>
      <c r="HRD77" s="330"/>
      <c r="HRE77" s="330"/>
      <c r="HRF77" s="330"/>
      <c r="HRG77" s="330"/>
      <c r="HRH77" s="330"/>
      <c r="HRI77" s="330"/>
      <c r="HRJ77" s="330"/>
      <c r="HRK77" s="330"/>
      <c r="HRL77" s="330"/>
      <c r="HRM77" s="329"/>
      <c r="HRN77" s="330"/>
      <c r="HRO77" s="330"/>
      <c r="HRP77" s="330"/>
      <c r="HRQ77" s="330"/>
      <c r="HRR77" s="330"/>
      <c r="HRS77" s="330"/>
      <c r="HRT77" s="330"/>
      <c r="HRU77" s="330"/>
      <c r="HRV77" s="330"/>
      <c r="HRW77" s="330"/>
      <c r="HRX77" s="330"/>
      <c r="HRY77" s="330"/>
      <c r="HRZ77" s="330"/>
      <c r="HSA77" s="330"/>
      <c r="HSB77" s="330"/>
      <c r="HSC77" s="329"/>
      <c r="HSD77" s="330"/>
      <c r="HSE77" s="330"/>
      <c r="HSF77" s="330"/>
      <c r="HSG77" s="330"/>
      <c r="HSH77" s="330"/>
      <c r="HSI77" s="330"/>
      <c r="HSJ77" s="330"/>
      <c r="HSK77" s="330"/>
      <c r="HSL77" s="330"/>
      <c r="HSM77" s="330"/>
      <c r="HSN77" s="330"/>
      <c r="HSO77" s="330"/>
      <c r="HSP77" s="330"/>
      <c r="HSQ77" s="330"/>
      <c r="HSR77" s="330"/>
      <c r="HSS77" s="329"/>
      <c r="HST77" s="330"/>
      <c r="HSU77" s="330"/>
      <c r="HSV77" s="330"/>
      <c r="HSW77" s="330"/>
      <c r="HSX77" s="330"/>
      <c r="HSY77" s="330"/>
      <c r="HSZ77" s="330"/>
      <c r="HTA77" s="330"/>
      <c r="HTB77" s="330"/>
      <c r="HTC77" s="330"/>
      <c r="HTD77" s="330"/>
      <c r="HTE77" s="330"/>
      <c r="HTF77" s="330"/>
      <c r="HTG77" s="330"/>
      <c r="HTH77" s="330"/>
      <c r="HTI77" s="329"/>
      <c r="HTJ77" s="330"/>
      <c r="HTK77" s="330"/>
      <c r="HTL77" s="330"/>
      <c r="HTM77" s="330"/>
      <c r="HTN77" s="330"/>
      <c r="HTO77" s="330"/>
      <c r="HTP77" s="330"/>
      <c r="HTQ77" s="330"/>
      <c r="HTR77" s="330"/>
      <c r="HTS77" s="330"/>
      <c r="HTT77" s="330"/>
      <c r="HTU77" s="330"/>
      <c r="HTV77" s="330"/>
      <c r="HTW77" s="330"/>
      <c r="HTX77" s="330"/>
      <c r="HTY77" s="329"/>
      <c r="HTZ77" s="330"/>
      <c r="HUA77" s="330"/>
      <c r="HUB77" s="330"/>
      <c r="HUC77" s="330"/>
      <c r="HUD77" s="330"/>
      <c r="HUE77" s="330"/>
      <c r="HUF77" s="330"/>
      <c r="HUG77" s="330"/>
      <c r="HUH77" s="330"/>
      <c r="HUI77" s="330"/>
      <c r="HUJ77" s="330"/>
      <c r="HUK77" s="330"/>
      <c r="HUL77" s="330"/>
      <c r="HUM77" s="330"/>
      <c r="HUN77" s="330"/>
      <c r="HUO77" s="329"/>
      <c r="HUP77" s="330"/>
      <c r="HUQ77" s="330"/>
      <c r="HUR77" s="330"/>
      <c r="HUS77" s="330"/>
      <c r="HUT77" s="330"/>
      <c r="HUU77" s="330"/>
      <c r="HUV77" s="330"/>
      <c r="HUW77" s="330"/>
      <c r="HUX77" s="330"/>
      <c r="HUY77" s="330"/>
      <c r="HUZ77" s="330"/>
      <c r="HVA77" s="330"/>
      <c r="HVB77" s="330"/>
      <c r="HVC77" s="330"/>
      <c r="HVD77" s="330"/>
      <c r="HVE77" s="329"/>
      <c r="HVF77" s="330"/>
      <c r="HVG77" s="330"/>
      <c r="HVH77" s="330"/>
      <c r="HVI77" s="330"/>
      <c r="HVJ77" s="330"/>
      <c r="HVK77" s="330"/>
      <c r="HVL77" s="330"/>
      <c r="HVM77" s="330"/>
      <c r="HVN77" s="330"/>
      <c r="HVO77" s="330"/>
      <c r="HVP77" s="330"/>
      <c r="HVQ77" s="330"/>
      <c r="HVR77" s="330"/>
      <c r="HVS77" s="330"/>
      <c r="HVT77" s="330"/>
      <c r="HVU77" s="329"/>
      <c r="HVV77" s="330"/>
      <c r="HVW77" s="330"/>
      <c r="HVX77" s="330"/>
      <c r="HVY77" s="330"/>
      <c r="HVZ77" s="330"/>
      <c r="HWA77" s="330"/>
      <c r="HWB77" s="330"/>
      <c r="HWC77" s="330"/>
      <c r="HWD77" s="330"/>
      <c r="HWE77" s="330"/>
      <c r="HWF77" s="330"/>
      <c r="HWG77" s="330"/>
      <c r="HWH77" s="330"/>
      <c r="HWI77" s="330"/>
      <c r="HWJ77" s="330"/>
      <c r="HWK77" s="329"/>
      <c r="HWL77" s="330"/>
      <c r="HWM77" s="330"/>
      <c r="HWN77" s="330"/>
      <c r="HWO77" s="330"/>
      <c r="HWP77" s="330"/>
      <c r="HWQ77" s="330"/>
      <c r="HWR77" s="330"/>
      <c r="HWS77" s="330"/>
      <c r="HWT77" s="330"/>
      <c r="HWU77" s="330"/>
      <c r="HWV77" s="330"/>
      <c r="HWW77" s="330"/>
      <c r="HWX77" s="330"/>
      <c r="HWY77" s="330"/>
      <c r="HWZ77" s="330"/>
      <c r="HXA77" s="329"/>
      <c r="HXB77" s="330"/>
      <c r="HXC77" s="330"/>
      <c r="HXD77" s="330"/>
      <c r="HXE77" s="330"/>
      <c r="HXF77" s="330"/>
      <c r="HXG77" s="330"/>
      <c r="HXH77" s="330"/>
      <c r="HXI77" s="330"/>
      <c r="HXJ77" s="330"/>
      <c r="HXK77" s="330"/>
      <c r="HXL77" s="330"/>
      <c r="HXM77" s="330"/>
      <c r="HXN77" s="330"/>
      <c r="HXO77" s="330"/>
      <c r="HXP77" s="330"/>
      <c r="HXQ77" s="329"/>
      <c r="HXR77" s="330"/>
      <c r="HXS77" s="330"/>
      <c r="HXT77" s="330"/>
      <c r="HXU77" s="330"/>
      <c r="HXV77" s="330"/>
      <c r="HXW77" s="330"/>
      <c r="HXX77" s="330"/>
      <c r="HXY77" s="330"/>
      <c r="HXZ77" s="330"/>
      <c r="HYA77" s="330"/>
      <c r="HYB77" s="330"/>
      <c r="HYC77" s="330"/>
      <c r="HYD77" s="330"/>
      <c r="HYE77" s="330"/>
      <c r="HYF77" s="330"/>
      <c r="HYG77" s="329"/>
      <c r="HYH77" s="330"/>
      <c r="HYI77" s="330"/>
      <c r="HYJ77" s="330"/>
      <c r="HYK77" s="330"/>
      <c r="HYL77" s="330"/>
      <c r="HYM77" s="330"/>
      <c r="HYN77" s="330"/>
      <c r="HYO77" s="330"/>
      <c r="HYP77" s="330"/>
      <c r="HYQ77" s="330"/>
      <c r="HYR77" s="330"/>
      <c r="HYS77" s="330"/>
      <c r="HYT77" s="330"/>
      <c r="HYU77" s="330"/>
      <c r="HYV77" s="330"/>
      <c r="HYW77" s="329"/>
      <c r="HYX77" s="330"/>
      <c r="HYY77" s="330"/>
      <c r="HYZ77" s="330"/>
      <c r="HZA77" s="330"/>
      <c r="HZB77" s="330"/>
      <c r="HZC77" s="330"/>
      <c r="HZD77" s="330"/>
      <c r="HZE77" s="330"/>
      <c r="HZF77" s="330"/>
      <c r="HZG77" s="330"/>
      <c r="HZH77" s="330"/>
      <c r="HZI77" s="330"/>
      <c r="HZJ77" s="330"/>
      <c r="HZK77" s="330"/>
      <c r="HZL77" s="330"/>
      <c r="HZM77" s="329"/>
      <c r="HZN77" s="330"/>
      <c r="HZO77" s="330"/>
      <c r="HZP77" s="330"/>
      <c r="HZQ77" s="330"/>
      <c r="HZR77" s="330"/>
      <c r="HZS77" s="330"/>
      <c r="HZT77" s="330"/>
      <c r="HZU77" s="330"/>
      <c r="HZV77" s="330"/>
      <c r="HZW77" s="330"/>
      <c r="HZX77" s="330"/>
      <c r="HZY77" s="330"/>
      <c r="HZZ77" s="330"/>
      <c r="IAA77" s="330"/>
      <c r="IAB77" s="330"/>
      <c r="IAC77" s="329"/>
      <c r="IAD77" s="330"/>
      <c r="IAE77" s="330"/>
      <c r="IAF77" s="330"/>
      <c r="IAG77" s="330"/>
      <c r="IAH77" s="330"/>
      <c r="IAI77" s="330"/>
      <c r="IAJ77" s="330"/>
      <c r="IAK77" s="330"/>
      <c r="IAL77" s="330"/>
      <c r="IAM77" s="330"/>
      <c r="IAN77" s="330"/>
      <c r="IAO77" s="330"/>
      <c r="IAP77" s="330"/>
      <c r="IAQ77" s="330"/>
      <c r="IAR77" s="330"/>
      <c r="IAS77" s="329"/>
      <c r="IAT77" s="330"/>
      <c r="IAU77" s="330"/>
      <c r="IAV77" s="330"/>
      <c r="IAW77" s="330"/>
      <c r="IAX77" s="330"/>
      <c r="IAY77" s="330"/>
      <c r="IAZ77" s="330"/>
      <c r="IBA77" s="330"/>
      <c r="IBB77" s="330"/>
      <c r="IBC77" s="330"/>
      <c r="IBD77" s="330"/>
      <c r="IBE77" s="330"/>
      <c r="IBF77" s="330"/>
      <c r="IBG77" s="330"/>
      <c r="IBH77" s="330"/>
      <c r="IBI77" s="329"/>
      <c r="IBJ77" s="330"/>
      <c r="IBK77" s="330"/>
      <c r="IBL77" s="330"/>
      <c r="IBM77" s="330"/>
      <c r="IBN77" s="330"/>
      <c r="IBO77" s="330"/>
      <c r="IBP77" s="330"/>
      <c r="IBQ77" s="330"/>
      <c r="IBR77" s="330"/>
      <c r="IBS77" s="330"/>
      <c r="IBT77" s="330"/>
      <c r="IBU77" s="330"/>
      <c r="IBV77" s="330"/>
      <c r="IBW77" s="330"/>
      <c r="IBX77" s="330"/>
      <c r="IBY77" s="329"/>
      <c r="IBZ77" s="330"/>
      <c r="ICA77" s="330"/>
      <c r="ICB77" s="330"/>
      <c r="ICC77" s="330"/>
      <c r="ICD77" s="330"/>
      <c r="ICE77" s="330"/>
      <c r="ICF77" s="330"/>
      <c r="ICG77" s="330"/>
      <c r="ICH77" s="330"/>
      <c r="ICI77" s="330"/>
      <c r="ICJ77" s="330"/>
      <c r="ICK77" s="330"/>
      <c r="ICL77" s="330"/>
      <c r="ICM77" s="330"/>
      <c r="ICN77" s="330"/>
      <c r="ICO77" s="329"/>
      <c r="ICP77" s="330"/>
      <c r="ICQ77" s="330"/>
      <c r="ICR77" s="330"/>
      <c r="ICS77" s="330"/>
      <c r="ICT77" s="330"/>
      <c r="ICU77" s="330"/>
      <c r="ICV77" s="330"/>
      <c r="ICW77" s="330"/>
      <c r="ICX77" s="330"/>
      <c r="ICY77" s="330"/>
      <c r="ICZ77" s="330"/>
      <c r="IDA77" s="330"/>
      <c r="IDB77" s="330"/>
      <c r="IDC77" s="330"/>
      <c r="IDD77" s="330"/>
      <c r="IDE77" s="329"/>
      <c r="IDF77" s="330"/>
      <c r="IDG77" s="330"/>
      <c r="IDH77" s="330"/>
      <c r="IDI77" s="330"/>
      <c r="IDJ77" s="330"/>
      <c r="IDK77" s="330"/>
      <c r="IDL77" s="330"/>
      <c r="IDM77" s="330"/>
      <c r="IDN77" s="330"/>
      <c r="IDO77" s="330"/>
      <c r="IDP77" s="330"/>
      <c r="IDQ77" s="330"/>
      <c r="IDR77" s="330"/>
      <c r="IDS77" s="330"/>
      <c r="IDT77" s="330"/>
      <c r="IDU77" s="329"/>
      <c r="IDV77" s="330"/>
      <c r="IDW77" s="330"/>
      <c r="IDX77" s="330"/>
      <c r="IDY77" s="330"/>
      <c r="IDZ77" s="330"/>
      <c r="IEA77" s="330"/>
      <c r="IEB77" s="330"/>
      <c r="IEC77" s="330"/>
      <c r="IED77" s="330"/>
      <c r="IEE77" s="330"/>
      <c r="IEF77" s="330"/>
      <c r="IEG77" s="330"/>
      <c r="IEH77" s="330"/>
      <c r="IEI77" s="330"/>
      <c r="IEJ77" s="330"/>
      <c r="IEK77" s="329"/>
      <c r="IEL77" s="330"/>
      <c r="IEM77" s="330"/>
      <c r="IEN77" s="330"/>
      <c r="IEO77" s="330"/>
      <c r="IEP77" s="330"/>
      <c r="IEQ77" s="330"/>
      <c r="IER77" s="330"/>
      <c r="IES77" s="330"/>
      <c r="IET77" s="330"/>
      <c r="IEU77" s="330"/>
      <c r="IEV77" s="330"/>
      <c r="IEW77" s="330"/>
      <c r="IEX77" s="330"/>
      <c r="IEY77" s="330"/>
      <c r="IEZ77" s="330"/>
      <c r="IFA77" s="329"/>
      <c r="IFB77" s="330"/>
      <c r="IFC77" s="330"/>
      <c r="IFD77" s="330"/>
      <c r="IFE77" s="330"/>
      <c r="IFF77" s="330"/>
      <c r="IFG77" s="330"/>
      <c r="IFH77" s="330"/>
      <c r="IFI77" s="330"/>
      <c r="IFJ77" s="330"/>
      <c r="IFK77" s="330"/>
      <c r="IFL77" s="330"/>
      <c r="IFM77" s="330"/>
      <c r="IFN77" s="330"/>
      <c r="IFO77" s="330"/>
      <c r="IFP77" s="330"/>
      <c r="IFQ77" s="329"/>
      <c r="IFR77" s="330"/>
      <c r="IFS77" s="330"/>
      <c r="IFT77" s="330"/>
      <c r="IFU77" s="330"/>
      <c r="IFV77" s="330"/>
      <c r="IFW77" s="330"/>
      <c r="IFX77" s="330"/>
      <c r="IFY77" s="330"/>
      <c r="IFZ77" s="330"/>
      <c r="IGA77" s="330"/>
      <c r="IGB77" s="330"/>
      <c r="IGC77" s="330"/>
      <c r="IGD77" s="330"/>
      <c r="IGE77" s="330"/>
      <c r="IGF77" s="330"/>
      <c r="IGG77" s="329"/>
      <c r="IGH77" s="330"/>
      <c r="IGI77" s="330"/>
      <c r="IGJ77" s="330"/>
      <c r="IGK77" s="330"/>
      <c r="IGL77" s="330"/>
      <c r="IGM77" s="330"/>
      <c r="IGN77" s="330"/>
      <c r="IGO77" s="330"/>
      <c r="IGP77" s="330"/>
      <c r="IGQ77" s="330"/>
      <c r="IGR77" s="330"/>
      <c r="IGS77" s="330"/>
      <c r="IGT77" s="330"/>
      <c r="IGU77" s="330"/>
      <c r="IGV77" s="330"/>
      <c r="IGW77" s="329"/>
      <c r="IGX77" s="330"/>
      <c r="IGY77" s="330"/>
      <c r="IGZ77" s="330"/>
      <c r="IHA77" s="330"/>
      <c r="IHB77" s="330"/>
      <c r="IHC77" s="330"/>
      <c r="IHD77" s="330"/>
      <c r="IHE77" s="330"/>
      <c r="IHF77" s="330"/>
      <c r="IHG77" s="330"/>
      <c r="IHH77" s="330"/>
      <c r="IHI77" s="330"/>
      <c r="IHJ77" s="330"/>
      <c r="IHK77" s="330"/>
      <c r="IHL77" s="330"/>
      <c r="IHM77" s="329"/>
      <c r="IHN77" s="330"/>
      <c r="IHO77" s="330"/>
      <c r="IHP77" s="330"/>
      <c r="IHQ77" s="330"/>
      <c r="IHR77" s="330"/>
      <c r="IHS77" s="330"/>
      <c r="IHT77" s="330"/>
      <c r="IHU77" s="330"/>
      <c r="IHV77" s="330"/>
      <c r="IHW77" s="330"/>
      <c r="IHX77" s="330"/>
      <c r="IHY77" s="330"/>
      <c r="IHZ77" s="330"/>
      <c r="IIA77" s="330"/>
      <c r="IIB77" s="330"/>
      <c r="IIC77" s="329"/>
      <c r="IID77" s="330"/>
      <c r="IIE77" s="330"/>
      <c r="IIF77" s="330"/>
      <c r="IIG77" s="330"/>
      <c r="IIH77" s="330"/>
      <c r="III77" s="330"/>
      <c r="IIJ77" s="330"/>
      <c r="IIK77" s="330"/>
      <c r="IIL77" s="330"/>
      <c r="IIM77" s="330"/>
      <c r="IIN77" s="330"/>
      <c r="IIO77" s="330"/>
      <c r="IIP77" s="330"/>
      <c r="IIQ77" s="330"/>
      <c r="IIR77" s="330"/>
      <c r="IIS77" s="329"/>
      <c r="IIT77" s="330"/>
      <c r="IIU77" s="330"/>
      <c r="IIV77" s="330"/>
      <c r="IIW77" s="330"/>
      <c r="IIX77" s="330"/>
      <c r="IIY77" s="330"/>
      <c r="IIZ77" s="330"/>
      <c r="IJA77" s="330"/>
      <c r="IJB77" s="330"/>
      <c r="IJC77" s="330"/>
      <c r="IJD77" s="330"/>
      <c r="IJE77" s="330"/>
      <c r="IJF77" s="330"/>
      <c r="IJG77" s="330"/>
      <c r="IJH77" s="330"/>
      <c r="IJI77" s="329"/>
      <c r="IJJ77" s="330"/>
      <c r="IJK77" s="330"/>
      <c r="IJL77" s="330"/>
      <c r="IJM77" s="330"/>
      <c r="IJN77" s="330"/>
      <c r="IJO77" s="330"/>
      <c r="IJP77" s="330"/>
      <c r="IJQ77" s="330"/>
      <c r="IJR77" s="330"/>
      <c r="IJS77" s="330"/>
      <c r="IJT77" s="330"/>
      <c r="IJU77" s="330"/>
      <c r="IJV77" s="330"/>
      <c r="IJW77" s="330"/>
      <c r="IJX77" s="330"/>
      <c r="IJY77" s="329"/>
      <c r="IJZ77" s="330"/>
      <c r="IKA77" s="330"/>
      <c r="IKB77" s="330"/>
      <c r="IKC77" s="330"/>
      <c r="IKD77" s="330"/>
      <c r="IKE77" s="330"/>
      <c r="IKF77" s="330"/>
      <c r="IKG77" s="330"/>
      <c r="IKH77" s="330"/>
      <c r="IKI77" s="330"/>
      <c r="IKJ77" s="330"/>
      <c r="IKK77" s="330"/>
      <c r="IKL77" s="330"/>
      <c r="IKM77" s="330"/>
      <c r="IKN77" s="330"/>
      <c r="IKO77" s="329"/>
      <c r="IKP77" s="330"/>
      <c r="IKQ77" s="330"/>
      <c r="IKR77" s="330"/>
      <c r="IKS77" s="330"/>
      <c r="IKT77" s="330"/>
      <c r="IKU77" s="330"/>
      <c r="IKV77" s="330"/>
      <c r="IKW77" s="330"/>
      <c r="IKX77" s="330"/>
      <c r="IKY77" s="330"/>
      <c r="IKZ77" s="330"/>
      <c r="ILA77" s="330"/>
      <c r="ILB77" s="330"/>
      <c r="ILC77" s="330"/>
      <c r="ILD77" s="330"/>
      <c r="ILE77" s="329"/>
      <c r="ILF77" s="330"/>
      <c r="ILG77" s="330"/>
      <c r="ILH77" s="330"/>
      <c r="ILI77" s="330"/>
      <c r="ILJ77" s="330"/>
      <c r="ILK77" s="330"/>
      <c r="ILL77" s="330"/>
      <c r="ILM77" s="330"/>
      <c r="ILN77" s="330"/>
      <c r="ILO77" s="330"/>
      <c r="ILP77" s="330"/>
      <c r="ILQ77" s="330"/>
      <c r="ILR77" s="330"/>
      <c r="ILS77" s="330"/>
      <c r="ILT77" s="330"/>
      <c r="ILU77" s="329"/>
      <c r="ILV77" s="330"/>
      <c r="ILW77" s="330"/>
      <c r="ILX77" s="330"/>
      <c r="ILY77" s="330"/>
      <c r="ILZ77" s="330"/>
      <c r="IMA77" s="330"/>
      <c r="IMB77" s="330"/>
      <c r="IMC77" s="330"/>
      <c r="IMD77" s="330"/>
      <c r="IME77" s="330"/>
      <c r="IMF77" s="330"/>
      <c r="IMG77" s="330"/>
      <c r="IMH77" s="330"/>
      <c r="IMI77" s="330"/>
      <c r="IMJ77" s="330"/>
      <c r="IMK77" s="329"/>
      <c r="IML77" s="330"/>
      <c r="IMM77" s="330"/>
      <c r="IMN77" s="330"/>
      <c r="IMO77" s="330"/>
      <c r="IMP77" s="330"/>
      <c r="IMQ77" s="330"/>
      <c r="IMR77" s="330"/>
      <c r="IMS77" s="330"/>
      <c r="IMT77" s="330"/>
      <c r="IMU77" s="330"/>
      <c r="IMV77" s="330"/>
      <c r="IMW77" s="330"/>
      <c r="IMX77" s="330"/>
      <c r="IMY77" s="330"/>
      <c r="IMZ77" s="330"/>
      <c r="INA77" s="329"/>
      <c r="INB77" s="330"/>
      <c r="INC77" s="330"/>
      <c r="IND77" s="330"/>
      <c r="INE77" s="330"/>
      <c r="INF77" s="330"/>
      <c r="ING77" s="330"/>
      <c r="INH77" s="330"/>
      <c r="INI77" s="330"/>
      <c r="INJ77" s="330"/>
      <c r="INK77" s="330"/>
      <c r="INL77" s="330"/>
      <c r="INM77" s="330"/>
      <c r="INN77" s="330"/>
      <c r="INO77" s="330"/>
      <c r="INP77" s="330"/>
      <c r="INQ77" s="329"/>
      <c r="INR77" s="330"/>
      <c r="INS77" s="330"/>
      <c r="INT77" s="330"/>
      <c r="INU77" s="330"/>
      <c r="INV77" s="330"/>
      <c r="INW77" s="330"/>
      <c r="INX77" s="330"/>
      <c r="INY77" s="330"/>
      <c r="INZ77" s="330"/>
      <c r="IOA77" s="330"/>
      <c r="IOB77" s="330"/>
      <c r="IOC77" s="330"/>
      <c r="IOD77" s="330"/>
      <c r="IOE77" s="330"/>
      <c r="IOF77" s="330"/>
      <c r="IOG77" s="329"/>
      <c r="IOH77" s="330"/>
      <c r="IOI77" s="330"/>
      <c r="IOJ77" s="330"/>
      <c r="IOK77" s="330"/>
      <c r="IOL77" s="330"/>
      <c r="IOM77" s="330"/>
      <c r="ION77" s="330"/>
      <c r="IOO77" s="330"/>
      <c r="IOP77" s="330"/>
      <c r="IOQ77" s="330"/>
      <c r="IOR77" s="330"/>
      <c r="IOS77" s="330"/>
      <c r="IOT77" s="330"/>
      <c r="IOU77" s="330"/>
      <c r="IOV77" s="330"/>
      <c r="IOW77" s="329"/>
      <c r="IOX77" s="330"/>
      <c r="IOY77" s="330"/>
      <c r="IOZ77" s="330"/>
      <c r="IPA77" s="330"/>
      <c r="IPB77" s="330"/>
      <c r="IPC77" s="330"/>
      <c r="IPD77" s="330"/>
      <c r="IPE77" s="330"/>
      <c r="IPF77" s="330"/>
      <c r="IPG77" s="330"/>
      <c r="IPH77" s="330"/>
      <c r="IPI77" s="330"/>
      <c r="IPJ77" s="330"/>
      <c r="IPK77" s="330"/>
      <c r="IPL77" s="330"/>
      <c r="IPM77" s="329"/>
      <c r="IPN77" s="330"/>
      <c r="IPO77" s="330"/>
      <c r="IPP77" s="330"/>
      <c r="IPQ77" s="330"/>
      <c r="IPR77" s="330"/>
      <c r="IPS77" s="330"/>
      <c r="IPT77" s="330"/>
      <c r="IPU77" s="330"/>
      <c r="IPV77" s="330"/>
      <c r="IPW77" s="330"/>
      <c r="IPX77" s="330"/>
      <c r="IPY77" s="330"/>
      <c r="IPZ77" s="330"/>
      <c r="IQA77" s="330"/>
      <c r="IQB77" s="330"/>
      <c r="IQC77" s="329"/>
      <c r="IQD77" s="330"/>
      <c r="IQE77" s="330"/>
      <c r="IQF77" s="330"/>
      <c r="IQG77" s="330"/>
      <c r="IQH77" s="330"/>
      <c r="IQI77" s="330"/>
      <c r="IQJ77" s="330"/>
      <c r="IQK77" s="330"/>
      <c r="IQL77" s="330"/>
      <c r="IQM77" s="330"/>
      <c r="IQN77" s="330"/>
      <c r="IQO77" s="330"/>
      <c r="IQP77" s="330"/>
      <c r="IQQ77" s="330"/>
      <c r="IQR77" s="330"/>
      <c r="IQS77" s="329"/>
      <c r="IQT77" s="330"/>
      <c r="IQU77" s="330"/>
      <c r="IQV77" s="330"/>
      <c r="IQW77" s="330"/>
      <c r="IQX77" s="330"/>
      <c r="IQY77" s="330"/>
      <c r="IQZ77" s="330"/>
      <c r="IRA77" s="330"/>
      <c r="IRB77" s="330"/>
      <c r="IRC77" s="330"/>
      <c r="IRD77" s="330"/>
      <c r="IRE77" s="330"/>
      <c r="IRF77" s="330"/>
      <c r="IRG77" s="330"/>
      <c r="IRH77" s="330"/>
      <c r="IRI77" s="329"/>
      <c r="IRJ77" s="330"/>
      <c r="IRK77" s="330"/>
      <c r="IRL77" s="330"/>
      <c r="IRM77" s="330"/>
      <c r="IRN77" s="330"/>
      <c r="IRO77" s="330"/>
      <c r="IRP77" s="330"/>
      <c r="IRQ77" s="330"/>
      <c r="IRR77" s="330"/>
      <c r="IRS77" s="330"/>
      <c r="IRT77" s="330"/>
      <c r="IRU77" s="330"/>
      <c r="IRV77" s="330"/>
      <c r="IRW77" s="330"/>
      <c r="IRX77" s="330"/>
      <c r="IRY77" s="329"/>
      <c r="IRZ77" s="330"/>
      <c r="ISA77" s="330"/>
      <c r="ISB77" s="330"/>
      <c r="ISC77" s="330"/>
      <c r="ISD77" s="330"/>
      <c r="ISE77" s="330"/>
      <c r="ISF77" s="330"/>
      <c r="ISG77" s="330"/>
      <c r="ISH77" s="330"/>
      <c r="ISI77" s="330"/>
      <c r="ISJ77" s="330"/>
      <c r="ISK77" s="330"/>
      <c r="ISL77" s="330"/>
      <c r="ISM77" s="330"/>
      <c r="ISN77" s="330"/>
      <c r="ISO77" s="329"/>
      <c r="ISP77" s="330"/>
      <c r="ISQ77" s="330"/>
      <c r="ISR77" s="330"/>
      <c r="ISS77" s="330"/>
      <c r="IST77" s="330"/>
      <c r="ISU77" s="330"/>
      <c r="ISV77" s="330"/>
      <c r="ISW77" s="330"/>
      <c r="ISX77" s="330"/>
      <c r="ISY77" s="330"/>
      <c r="ISZ77" s="330"/>
      <c r="ITA77" s="330"/>
      <c r="ITB77" s="330"/>
      <c r="ITC77" s="330"/>
      <c r="ITD77" s="330"/>
      <c r="ITE77" s="329"/>
      <c r="ITF77" s="330"/>
      <c r="ITG77" s="330"/>
      <c r="ITH77" s="330"/>
      <c r="ITI77" s="330"/>
      <c r="ITJ77" s="330"/>
      <c r="ITK77" s="330"/>
      <c r="ITL77" s="330"/>
      <c r="ITM77" s="330"/>
      <c r="ITN77" s="330"/>
      <c r="ITO77" s="330"/>
      <c r="ITP77" s="330"/>
      <c r="ITQ77" s="330"/>
      <c r="ITR77" s="330"/>
      <c r="ITS77" s="330"/>
      <c r="ITT77" s="330"/>
      <c r="ITU77" s="329"/>
      <c r="ITV77" s="330"/>
      <c r="ITW77" s="330"/>
      <c r="ITX77" s="330"/>
      <c r="ITY77" s="330"/>
      <c r="ITZ77" s="330"/>
      <c r="IUA77" s="330"/>
      <c r="IUB77" s="330"/>
      <c r="IUC77" s="330"/>
      <c r="IUD77" s="330"/>
      <c r="IUE77" s="330"/>
      <c r="IUF77" s="330"/>
      <c r="IUG77" s="330"/>
      <c r="IUH77" s="330"/>
      <c r="IUI77" s="330"/>
      <c r="IUJ77" s="330"/>
      <c r="IUK77" s="329"/>
      <c r="IUL77" s="330"/>
      <c r="IUM77" s="330"/>
      <c r="IUN77" s="330"/>
      <c r="IUO77" s="330"/>
      <c r="IUP77" s="330"/>
      <c r="IUQ77" s="330"/>
      <c r="IUR77" s="330"/>
      <c r="IUS77" s="330"/>
      <c r="IUT77" s="330"/>
      <c r="IUU77" s="330"/>
      <c r="IUV77" s="330"/>
      <c r="IUW77" s="330"/>
      <c r="IUX77" s="330"/>
      <c r="IUY77" s="330"/>
      <c r="IUZ77" s="330"/>
      <c r="IVA77" s="329"/>
      <c r="IVB77" s="330"/>
      <c r="IVC77" s="330"/>
      <c r="IVD77" s="330"/>
      <c r="IVE77" s="330"/>
      <c r="IVF77" s="330"/>
      <c r="IVG77" s="330"/>
      <c r="IVH77" s="330"/>
      <c r="IVI77" s="330"/>
      <c r="IVJ77" s="330"/>
      <c r="IVK77" s="330"/>
      <c r="IVL77" s="330"/>
      <c r="IVM77" s="330"/>
      <c r="IVN77" s="330"/>
      <c r="IVO77" s="330"/>
      <c r="IVP77" s="330"/>
      <c r="IVQ77" s="329"/>
      <c r="IVR77" s="330"/>
      <c r="IVS77" s="330"/>
      <c r="IVT77" s="330"/>
      <c r="IVU77" s="330"/>
      <c r="IVV77" s="330"/>
      <c r="IVW77" s="330"/>
      <c r="IVX77" s="330"/>
      <c r="IVY77" s="330"/>
      <c r="IVZ77" s="330"/>
      <c r="IWA77" s="330"/>
      <c r="IWB77" s="330"/>
      <c r="IWC77" s="330"/>
      <c r="IWD77" s="330"/>
      <c r="IWE77" s="330"/>
      <c r="IWF77" s="330"/>
      <c r="IWG77" s="329"/>
      <c r="IWH77" s="330"/>
      <c r="IWI77" s="330"/>
      <c r="IWJ77" s="330"/>
      <c r="IWK77" s="330"/>
      <c r="IWL77" s="330"/>
      <c r="IWM77" s="330"/>
      <c r="IWN77" s="330"/>
      <c r="IWO77" s="330"/>
      <c r="IWP77" s="330"/>
      <c r="IWQ77" s="330"/>
      <c r="IWR77" s="330"/>
      <c r="IWS77" s="330"/>
      <c r="IWT77" s="330"/>
      <c r="IWU77" s="330"/>
      <c r="IWV77" s="330"/>
      <c r="IWW77" s="329"/>
      <c r="IWX77" s="330"/>
      <c r="IWY77" s="330"/>
      <c r="IWZ77" s="330"/>
      <c r="IXA77" s="330"/>
      <c r="IXB77" s="330"/>
      <c r="IXC77" s="330"/>
      <c r="IXD77" s="330"/>
      <c r="IXE77" s="330"/>
      <c r="IXF77" s="330"/>
      <c r="IXG77" s="330"/>
      <c r="IXH77" s="330"/>
      <c r="IXI77" s="330"/>
      <c r="IXJ77" s="330"/>
      <c r="IXK77" s="330"/>
      <c r="IXL77" s="330"/>
      <c r="IXM77" s="329"/>
      <c r="IXN77" s="330"/>
      <c r="IXO77" s="330"/>
      <c r="IXP77" s="330"/>
      <c r="IXQ77" s="330"/>
      <c r="IXR77" s="330"/>
      <c r="IXS77" s="330"/>
      <c r="IXT77" s="330"/>
      <c r="IXU77" s="330"/>
      <c r="IXV77" s="330"/>
      <c r="IXW77" s="330"/>
      <c r="IXX77" s="330"/>
      <c r="IXY77" s="330"/>
      <c r="IXZ77" s="330"/>
      <c r="IYA77" s="330"/>
      <c r="IYB77" s="330"/>
      <c r="IYC77" s="329"/>
      <c r="IYD77" s="330"/>
      <c r="IYE77" s="330"/>
      <c r="IYF77" s="330"/>
      <c r="IYG77" s="330"/>
      <c r="IYH77" s="330"/>
      <c r="IYI77" s="330"/>
      <c r="IYJ77" s="330"/>
      <c r="IYK77" s="330"/>
      <c r="IYL77" s="330"/>
      <c r="IYM77" s="330"/>
      <c r="IYN77" s="330"/>
      <c r="IYO77" s="330"/>
      <c r="IYP77" s="330"/>
      <c r="IYQ77" s="330"/>
      <c r="IYR77" s="330"/>
      <c r="IYS77" s="329"/>
      <c r="IYT77" s="330"/>
      <c r="IYU77" s="330"/>
      <c r="IYV77" s="330"/>
      <c r="IYW77" s="330"/>
      <c r="IYX77" s="330"/>
      <c r="IYY77" s="330"/>
      <c r="IYZ77" s="330"/>
      <c r="IZA77" s="330"/>
      <c r="IZB77" s="330"/>
      <c r="IZC77" s="330"/>
      <c r="IZD77" s="330"/>
      <c r="IZE77" s="330"/>
      <c r="IZF77" s="330"/>
      <c r="IZG77" s="330"/>
      <c r="IZH77" s="330"/>
      <c r="IZI77" s="329"/>
      <c r="IZJ77" s="330"/>
      <c r="IZK77" s="330"/>
      <c r="IZL77" s="330"/>
      <c r="IZM77" s="330"/>
      <c r="IZN77" s="330"/>
      <c r="IZO77" s="330"/>
      <c r="IZP77" s="330"/>
      <c r="IZQ77" s="330"/>
      <c r="IZR77" s="330"/>
      <c r="IZS77" s="330"/>
      <c r="IZT77" s="330"/>
      <c r="IZU77" s="330"/>
      <c r="IZV77" s="330"/>
      <c r="IZW77" s="330"/>
      <c r="IZX77" s="330"/>
      <c r="IZY77" s="329"/>
      <c r="IZZ77" s="330"/>
      <c r="JAA77" s="330"/>
      <c r="JAB77" s="330"/>
      <c r="JAC77" s="330"/>
      <c r="JAD77" s="330"/>
      <c r="JAE77" s="330"/>
      <c r="JAF77" s="330"/>
      <c r="JAG77" s="330"/>
      <c r="JAH77" s="330"/>
      <c r="JAI77" s="330"/>
      <c r="JAJ77" s="330"/>
      <c r="JAK77" s="330"/>
      <c r="JAL77" s="330"/>
      <c r="JAM77" s="330"/>
      <c r="JAN77" s="330"/>
      <c r="JAO77" s="329"/>
      <c r="JAP77" s="330"/>
      <c r="JAQ77" s="330"/>
      <c r="JAR77" s="330"/>
      <c r="JAS77" s="330"/>
      <c r="JAT77" s="330"/>
      <c r="JAU77" s="330"/>
      <c r="JAV77" s="330"/>
      <c r="JAW77" s="330"/>
      <c r="JAX77" s="330"/>
      <c r="JAY77" s="330"/>
      <c r="JAZ77" s="330"/>
      <c r="JBA77" s="330"/>
      <c r="JBB77" s="330"/>
      <c r="JBC77" s="330"/>
      <c r="JBD77" s="330"/>
      <c r="JBE77" s="329"/>
      <c r="JBF77" s="330"/>
      <c r="JBG77" s="330"/>
      <c r="JBH77" s="330"/>
      <c r="JBI77" s="330"/>
      <c r="JBJ77" s="330"/>
      <c r="JBK77" s="330"/>
      <c r="JBL77" s="330"/>
      <c r="JBM77" s="330"/>
      <c r="JBN77" s="330"/>
      <c r="JBO77" s="330"/>
      <c r="JBP77" s="330"/>
      <c r="JBQ77" s="330"/>
      <c r="JBR77" s="330"/>
      <c r="JBS77" s="330"/>
      <c r="JBT77" s="330"/>
      <c r="JBU77" s="329"/>
      <c r="JBV77" s="330"/>
      <c r="JBW77" s="330"/>
      <c r="JBX77" s="330"/>
      <c r="JBY77" s="330"/>
      <c r="JBZ77" s="330"/>
      <c r="JCA77" s="330"/>
      <c r="JCB77" s="330"/>
      <c r="JCC77" s="330"/>
      <c r="JCD77" s="330"/>
      <c r="JCE77" s="330"/>
      <c r="JCF77" s="330"/>
      <c r="JCG77" s="330"/>
      <c r="JCH77" s="330"/>
      <c r="JCI77" s="330"/>
      <c r="JCJ77" s="330"/>
      <c r="JCK77" s="329"/>
      <c r="JCL77" s="330"/>
      <c r="JCM77" s="330"/>
      <c r="JCN77" s="330"/>
      <c r="JCO77" s="330"/>
      <c r="JCP77" s="330"/>
      <c r="JCQ77" s="330"/>
      <c r="JCR77" s="330"/>
      <c r="JCS77" s="330"/>
      <c r="JCT77" s="330"/>
      <c r="JCU77" s="330"/>
      <c r="JCV77" s="330"/>
      <c r="JCW77" s="330"/>
      <c r="JCX77" s="330"/>
      <c r="JCY77" s="330"/>
      <c r="JCZ77" s="330"/>
      <c r="JDA77" s="329"/>
      <c r="JDB77" s="330"/>
      <c r="JDC77" s="330"/>
      <c r="JDD77" s="330"/>
      <c r="JDE77" s="330"/>
      <c r="JDF77" s="330"/>
      <c r="JDG77" s="330"/>
      <c r="JDH77" s="330"/>
      <c r="JDI77" s="330"/>
      <c r="JDJ77" s="330"/>
      <c r="JDK77" s="330"/>
      <c r="JDL77" s="330"/>
      <c r="JDM77" s="330"/>
      <c r="JDN77" s="330"/>
      <c r="JDO77" s="330"/>
      <c r="JDP77" s="330"/>
      <c r="JDQ77" s="329"/>
      <c r="JDR77" s="330"/>
      <c r="JDS77" s="330"/>
      <c r="JDT77" s="330"/>
      <c r="JDU77" s="330"/>
      <c r="JDV77" s="330"/>
      <c r="JDW77" s="330"/>
      <c r="JDX77" s="330"/>
      <c r="JDY77" s="330"/>
      <c r="JDZ77" s="330"/>
      <c r="JEA77" s="330"/>
      <c r="JEB77" s="330"/>
      <c r="JEC77" s="330"/>
      <c r="JED77" s="330"/>
      <c r="JEE77" s="330"/>
      <c r="JEF77" s="330"/>
      <c r="JEG77" s="329"/>
      <c r="JEH77" s="330"/>
      <c r="JEI77" s="330"/>
      <c r="JEJ77" s="330"/>
      <c r="JEK77" s="330"/>
      <c r="JEL77" s="330"/>
      <c r="JEM77" s="330"/>
      <c r="JEN77" s="330"/>
      <c r="JEO77" s="330"/>
      <c r="JEP77" s="330"/>
      <c r="JEQ77" s="330"/>
      <c r="JER77" s="330"/>
      <c r="JES77" s="330"/>
      <c r="JET77" s="330"/>
      <c r="JEU77" s="330"/>
      <c r="JEV77" s="330"/>
      <c r="JEW77" s="329"/>
      <c r="JEX77" s="330"/>
      <c r="JEY77" s="330"/>
      <c r="JEZ77" s="330"/>
      <c r="JFA77" s="330"/>
      <c r="JFB77" s="330"/>
      <c r="JFC77" s="330"/>
      <c r="JFD77" s="330"/>
      <c r="JFE77" s="330"/>
      <c r="JFF77" s="330"/>
      <c r="JFG77" s="330"/>
      <c r="JFH77" s="330"/>
      <c r="JFI77" s="330"/>
      <c r="JFJ77" s="330"/>
      <c r="JFK77" s="330"/>
      <c r="JFL77" s="330"/>
      <c r="JFM77" s="329"/>
      <c r="JFN77" s="330"/>
      <c r="JFO77" s="330"/>
      <c r="JFP77" s="330"/>
      <c r="JFQ77" s="330"/>
      <c r="JFR77" s="330"/>
      <c r="JFS77" s="330"/>
      <c r="JFT77" s="330"/>
      <c r="JFU77" s="330"/>
      <c r="JFV77" s="330"/>
      <c r="JFW77" s="330"/>
      <c r="JFX77" s="330"/>
      <c r="JFY77" s="330"/>
      <c r="JFZ77" s="330"/>
      <c r="JGA77" s="330"/>
      <c r="JGB77" s="330"/>
      <c r="JGC77" s="329"/>
      <c r="JGD77" s="330"/>
      <c r="JGE77" s="330"/>
      <c r="JGF77" s="330"/>
      <c r="JGG77" s="330"/>
      <c r="JGH77" s="330"/>
      <c r="JGI77" s="330"/>
      <c r="JGJ77" s="330"/>
      <c r="JGK77" s="330"/>
      <c r="JGL77" s="330"/>
      <c r="JGM77" s="330"/>
      <c r="JGN77" s="330"/>
      <c r="JGO77" s="330"/>
      <c r="JGP77" s="330"/>
      <c r="JGQ77" s="330"/>
      <c r="JGR77" s="330"/>
      <c r="JGS77" s="329"/>
      <c r="JGT77" s="330"/>
      <c r="JGU77" s="330"/>
      <c r="JGV77" s="330"/>
      <c r="JGW77" s="330"/>
      <c r="JGX77" s="330"/>
      <c r="JGY77" s="330"/>
      <c r="JGZ77" s="330"/>
      <c r="JHA77" s="330"/>
      <c r="JHB77" s="330"/>
      <c r="JHC77" s="330"/>
      <c r="JHD77" s="330"/>
      <c r="JHE77" s="330"/>
      <c r="JHF77" s="330"/>
      <c r="JHG77" s="330"/>
      <c r="JHH77" s="330"/>
      <c r="JHI77" s="329"/>
      <c r="JHJ77" s="330"/>
      <c r="JHK77" s="330"/>
      <c r="JHL77" s="330"/>
      <c r="JHM77" s="330"/>
      <c r="JHN77" s="330"/>
      <c r="JHO77" s="330"/>
      <c r="JHP77" s="330"/>
      <c r="JHQ77" s="330"/>
      <c r="JHR77" s="330"/>
      <c r="JHS77" s="330"/>
      <c r="JHT77" s="330"/>
      <c r="JHU77" s="330"/>
      <c r="JHV77" s="330"/>
      <c r="JHW77" s="330"/>
      <c r="JHX77" s="330"/>
      <c r="JHY77" s="329"/>
      <c r="JHZ77" s="330"/>
      <c r="JIA77" s="330"/>
      <c r="JIB77" s="330"/>
      <c r="JIC77" s="330"/>
      <c r="JID77" s="330"/>
      <c r="JIE77" s="330"/>
      <c r="JIF77" s="330"/>
      <c r="JIG77" s="330"/>
      <c r="JIH77" s="330"/>
      <c r="JII77" s="330"/>
      <c r="JIJ77" s="330"/>
      <c r="JIK77" s="330"/>
      <c r="JIL77" s="330"/>
      <c r="JIM77" s="330"/>
      <c r="JIN77" s="330"/>
      <c r="JIO77" s="329"/>
      <c r="JIP77" s="330"/>
      <c r="JIQ77" s="330"/>
      <c r="JIR77" s="330"/>
      <c r="JIS77" s="330"/>
      <c r="JIT77" s="330"/>
      <c r="JIU77" s="330"/>
      <c r="JIV77" s="330"/>
      <c r="JIW77" s="330"/>
      <c r="JIX77" s="330"/>
      <c r="JIY77" s="330"/>
      <c r="JIZ77" s="330"/>
      <c r="JJA77" s="330"/>
      <c r="JJB77" s="330"/>
      <c r="JJC77" s="330"/>
      <c r="JJD77" s="330"/>
      <c r="JJE77" s="329"/>
      <c r="JJF77" s="330"/>
      <c r="JJG77" s="330"/>
      <c r="JJH77" s="330"/>
      <c r="JJI77" s="330"/>
      <c r="JJJ77" s="330"/>
      <c r="JJK77" s="330"/>
      <c r="JJL77" s="330"/>
      <c r="JJM77" s="330"/>
      <c r="JJN77" s="330"/>
      <c r="JJO77" s="330"/>
      <c r="JJP77" s="330"/>
      <c r="JJQ77" s="330"/>
      <c r="JJR77" s="330"/>
      <c r="JJS77" s="330"/>
      <c r="JJT77" s="330"/>
      <c r="JJU77" s="329"/>
      <c r="JJV77" s="330"/>
      <c r="JJW77" s="330"/>
      <c r="JJX77" s="330"/>
      <c r="JJY77" s="330"/>
      <c r="JJZ77" s="330"/>
      <c r="JKA77" s="330"/>
      <c r="JKB77" s="330"/>
      <c r="JKC77" s="330"/>
      <c r="JKD77" s="330"/>
      <c r="JKE77" s="330"/>
      <c r="JKF77" s="330"/>
      <c r="JKG77" s="330"/>
      <c r="JKH77" s="330"/>
      <c r="JKI77" s="330"/>
      <c r="JKJ77" s="330"/>
      <c r="JKK77" s="329"/>
      <c r="JKL77" s="330"/>
      <c r="JKM77" s="330"/>
      <c r="JKN77" s="330"/>
      <c r="JKO77" s="330"/>
      <c r="JKP77" s="330"/>
      <c r="JKQ77" s="330"/>
      <c r="JKR77" s="330"/>
      <c r="JKS77" s="330"/>
      <c r="JKT77" s="330"/>
      <c r="JKU77" s="330"/>
      <c r="JKV77" s="330"/>
      <c r="JKW77" s="330"/>
      <c r="JKX77" s="330"/>
      <c r="JKY77" s="330"/>
      <c r="JKZ77" s="330"/>
      <c r="JLA77" s="329"/>
      <c r="JLB77" s="330"/>
      <c r="JLC77" s="330"/>
      <c r="JLD77" s="330"/>
      <c r="JLE77" s="330"/>
      <c r="JLF77" s="330"/>
      <c r="JLG77" s="330"/>
      <c r="JLH77" s="330"/>
      <c r="JLI77" s="330"/>
      <c r="JLJ77" s="330"/>
      <c r="JLK77" s="330"/>
      <c r="JLL77" s="330"/>
      <c r="JLM77" s="330"/>
      <c r="JLN77" s="330"/>
      <c r="JLO77" s="330"/>
      <c r="JLP77" s="330"/>
      <c r="JLQ77" s="329"/>
      <c r="JLR77" s="330"/>
      <c r="JLS77" s="330"/>
      <c r="JLT77" s="330"/>
      <c r="JLU77" s="330"/>
      <c r="JLV77" s="330"/>
      <c r="JLW77" s="330"/>
      <c r="JLX77" s="330"/>
      <c r="JLY77" s="330"/>
      <c r="JLZ77" s="330"/>
      <c r="JMA77" s="330"/>
      <c r="JMB77" s="330"/>
      <c r="JMC77" s="330"/>
      <c r="JMD77" s="330"/>
      <c r="JME77" s="330"/>
      <c r="JMF77" s="330"/>
      <c r="JMG77" s="329"/>
      <c r="JMH77" s="330"/>
      <c r="JMI77" s="330"/>
      <c r="JMJ77" s="330"/>
      <c r="JMK77" s="330"/>
      <c r="JML77" s="330"/>
      <c r="JMM77" s="330"/>
      <c r="JMN77" s="330"/>
      <c r="JMO77" s="330"/>
      <c r="JMP77" s="330"/>
      <c r="JMQ77" s="330"/>
      <c r="JMR77" s="330"/>
      <c r="JMS77" s="330"/>
      <c r="JMT77" s="330"/>
      <c r="JMU77" s="330"/>
      <c r="JMV77" s="330"/>
      <c r="JMW77" s="329"/>
      <c r="JMX77" s="330"/>
      <c r="JMY77" s="330"/>
      <c r="JMZ77" s="330"/>
      <c r="JNA77" s="330"/>
      <c r="JNB77" s="330"/>
      <c r="JNC77" s="330"/>
      <c r="JND77" s="330"/>
      <c r="JNE77" s="330"/>
      <c r="JNF77" s="330"/>
      <c r="JNG77" s="330"/>
      <c r="JNH77" s="330"/>
      <c r="JNI77" s="330"/>
      <c r="JNJ77" s="330"/>
      <c r="JNK77" s="330"/>
      <c r="JNL77" s="330"/>
      <c r="JNM77" s="329"/>
      <c r="JNN77" s="330"/>
      <c r="JNO77" s="330"/>
      <c r="JNP77" s="330"/>
      <c r="JNQ77" s="330"/>
      <c r="JNR77" s="330"/>
      <c r="JNS77" s="330"/>
      <c r="JNT77" s="330"/>
      <c r="JNU77" s="330"/>
      <c r="JNV77" s="330"/>
      <c r="JNW77" s="330"/>
      <c r="JNX77" s="330"/>
      <c r="JNY77" s="330"/>
      <c r="JNZ77" s="330"/>
      <c r="JOA77" s="330"/>
      <c r="JOB77" s="330"/>
      <c r="JOC77" s="329"/>
      <c r="JOD77" s="330"/>
      <c r="JOE77" s="330"/>
      <c r="JOF77" s="330"/>
      <c r="JOG77" s="330"/>
      <c r="JOH77" s="330"/>
      <c r="JOI77" s="330"/>
      <c r="JOJ77" s="330"/>
      <c r="JOK77" s="330"/>
      <c r="JOL77" s="330"/>
      <c r="JOM77" s="330"/>
      <c r="JON77" s="330"/>
      <c r="JOO77" s="330"/>
      <c r="JOP77" s="330"/>
      <c r="JOQ77" s="330"/>
      <c r="JOR77" s="330"/>
      <c r="JOS77" s="329"/>
      <c r="JOT77" s="330"/>
      <c r="JOU77" s="330"/>
      <c r="JOV77" s="330"/>
      <c r="JOW77" s="330"/>
      <c r="JOX77" s="330"/>
      <c r="JOY77" s="330"/>
      <c r="JOZ77" s="330"/>
      <c r="JPA77" s="330"/>
      <c r="JPB77" s="330"/>
      <c r="JPC77" s="330"/>
      <c r="JPD77" s="330"/>
      <c r="JPE77" s="330"/>
      <c r="JPF77" s="330"/>
      <c r="JPG77" s="330"/>
      <c r="JPH77" s="330"/>
      <c r="JPI77" s="329"/>
      <c r="JPJ77" s="330"/>
      <c r="JPK77" s="330"/>
      <c r="JPL77" s="330"/>
      <c r="JPM77" s="330"/>
      <c r="JPN77" s="330"/>
      <c r="JPO77" s="330"/>
      <c r="JPP77" s="330"/>
      <c r="JPQ77" s="330"/>
      <c r="JPR77" s="330"/>
      <c r="JPS77" s="330"/>
      <c r="JPT77" s="330"/>
      <c r="JPU77" s="330"/>
      <c r="JPV77" s="330"/>
      <c r="JPW77" s="330"/>
      <c r="JPX77" s="330"/>
      <c r="JPY77" s="329"/>
      <c r="JPZ77" s="330"/>
      <c r="JQA77" s="330"/>
      <c r="JQB77" s="330"/>
      <c r="JQC77" s="330"/>
      <c r="JQD77" s="330"/>
      <c r="JQE77" s="330"/>
      <c r="JQF77" s="330"/>
      <c r="JQG77" s="330"/>
      <c r="JQH77" s="330"/>
      <c r="JQI77" s="330"/>
      <c r="JQJ77" s="330"/>
      <c r="JQK77" s="330"/>
      <c r="JQL77" s="330"/>
      <c r="JQM77" s="330"/>
      <c r="JQN77" s="330"/>
      <c r="JQO77" s="329"/>
      <c r="JQP77" s="330"/>
      <c r="JQQ77" s="330"/>
      <c r="JQR77" s="330"/>
      <c r="JQS77" s="330"/>
      <c r="JQT77" s="330"/>
      <c r="JQU77" s="330"/>
      <c r="JQV77" s="330"/>
      <c r="JQW77" s="330"/>
      <c r="JQX77" s="330"/>
      <c r="JQY77" s="330"/>
      <c r="JQZ77" s="330"/>
      <c r="JRA77" s="330"/>
      <c r="JRB77" s="330"/>
      <c r="JRC77" s="330"/>
      <c r="JRD77" s="330"/>
      <c r="JRE77" s="329"/>
      <c r="JRF77" s="330"/>
      <c r="JRG77" s="330"/>
      <c r="JRH77" s="330"/>
      <c r="JRI77" s="330"/>
      <c r="JRJ77" s="330"/>
      <c r="JRK77" s="330"/>
      <c r="JRL77" s="330"/>
      <c r="JRM77" s="330"/>
      <c r="JRN77" s="330"/>
      <c r="JRO77" s="330"/>
      <c r="JRP77" s="330"/>
      <c r="JRQ77" s="330"/>
      <c r="JRR77" s="330"/>
      <c r="JRS77" s="330"/>
      <c r="JRT77" s="330"/>
      <c r="JRU77" s="329"/>
      <c r="JRV77" s="330"/>
      <c r="JRW77" s="330"/>
      <c r="JRX77" s="330"/>
      <c r="JRY77" s="330"/>
      <c r="JRZ77" s="330"/>
      <c r="JSA77" s="330"/>
      <c r="JSB77" s="330"/>
      <c r="JSC77" s="330"/>
      <c r="JSD77" s="330"/>
      <c r="JSE77" s="330"/>
      <c r="JSF77" s="330"/>
      <c r="JSG77" s="330"/>
      <c r="JSH77" s="330"/>
      <c r="JSI77" s="330"/>
      <c r="JSJ77" s="330"/>
      <c r="JSK77" s="329"/>
      <c r="JSL77" s="330"/>
      <c r="JSM77" s="330"/>
      <c r="JSN77" s="330"/>
      <c r="JSO77" s="330"/>
      <c r="JSP77" s="330"/>
      <c r="JSQ77" s="330"/>
      <c r="JSR77" s="330"/>
      <c r="JSS77" s="330"/>
      <c r="JST77" s="330"/>
      <c r="JSU77" s="330"/>
      <c r="JSV77" s="330"/>
      <c r="JSW77" s="330"/>
      <c r="JSX77" s="330"/>
      <c r="JSY77" s="330"/>
      <c r="JSZ77" s="330"/>
      <c r="JTA77" s="329"/>
      <c r="JTB77" s="330"/>
      <c r="JTC77" s="330"/>
      <c r="JTD77" s="330"/>
      <c r="JTE77" s="330"/>
      <c r="JTF77" s="330"/>
      <c r="JTG77" s="330"/>
      <c r="JTH77" s="330"/>
      <c r="JTI77" s="330"/>
      <c r="JTJ77" s="330"/>
      <c r="JTK77" s="330"/>
      <c r="JTL77" s="330"/>
      <c r="JTM77" s="330"/>
      <c r="JTN77" s="330"/>
      <c r="JTO77" s="330"/>
      <c r="JTP77" s="330"/>
      <c r="JTQ77" s="329"/>
      <c r="JTR77" s="330"/>
      <c r="JTS77" s="330"/>
      <c r="JTT77" s="330"/>
      <c r="JTU77" s="330"/>
      <c r="JTV77" s="330"/>
      <c r="JTW77" s="330"/>
      <c r="JTX77" s="330"/>
      <c r="JTY77" s="330"/>
      <c r="JTZ77" s="330"/>
      <c r="JUA77" s="330"/>
      <c r="JUB77" s="330"/>
      <c r="JUC77" s="330"/>
      <c r="JUD77" s="330"/>
      <c r="JUE77" s="330"/>
      <c r="JUF77" s="330"/>
      <c r="JUG77" s="329"/>
      <c r="JUH77" s="330"/>
      <c r="JUI77" s="330"/>
      <c r="JUJ77" s="330"/>
      <c r="JUK77" s="330"/>
      <c r="JUL77" s="330"/>
      <c r="JUM77" s="330"/>
      <c r="JUN77" s="330"/>
      <c r="JUO77" s="330"/>
      <c r="JUP77" s="330"/>
      <c r="JUQ77" s="330"/>
      <c r="JUR77" s="330"/>
      <c r="JUS77" s="330"/>
      <c r="JUT77" s="330"/>
      <c r="JUU77" s="330"/>
      <c r="JUV77" s="330"/>
      <c r="JUW77" s="329"/>
      <c r="JUX77" s="330"/>
      <c r="JUY77" s="330"/>
      <c r="JUZ77" s="330"/>
      <c r="JVA77" s="330"/>
      <c r="JVB77" s="330"/>
      <c r="JVC77" s="330"/>
      <c r="JVD77" s="330"/>
      <c r="JVE77" s="330"/>
      <c r="JVF77" s="330"/>
      <c r="JVG77" s="330"/>
      <c r="JVH77" s="330"/>
      <c r="JVI77" s="330"/>
      <c r="JVJ77" s="330"/>
      <c r="JVK77" s="330"/>
      <c r="JVL77" s="330"/>
      <c r="JVM77" s="329"/>
      <c r="JVN77" s="330"/>
      <c r="JVO77" s="330"/>
      <c r="JVP77" s="330"/>
      <c r="JVQ77" s="330"/>
      <c r="JVR77" s="330"/>
      <c r="JVS77" s="330"/>
      <c r="JVT77" s="330"/>
      <c r="JVU77" s="330"/>
      <c r="JVV77" s="330"/>
      <c r="JVW77" s="330"/>
      <c r="JVX77" s="330"/>
      <c r="JVY77" s="330"/>
      <c r="JVZ77" s="330"/>
      <c r="JWA77" s="330"/>
      <c r="JWB77" s="330"/>
      <c r="JWC77" s="329"/>
      <c r="JWD77" s="330"/>
      <c r="JWE77" s="330"/>
      <c r="JWF77" s="330"/>
      <c r="JWG77" s="330"/>
      <c r="JWH77" s="330"/>
      <c r="JWI77" s="330"/>
      <c r="JWJ77" s="330"/>
      <c r="JWK77" s="330"/>
      <c r="JWL77" s="330"/>
      <c r="JWM77" s="330"/>
      <c r="JWN77" s="330"/>
      <c r="JWO77" s="330"/>
      <c r="JWP77" s="330"/>
      <c r="JWQ77" s="330"/>
      <c r="JWR77" s="330"/>
      <c r="JWS77" s="329"/>
      <c r="JWT77" s="330"/>
      <c r="JWU77" s="330"/>
      <c r="JWV77" s="330"/>
      <c r="JWW77" s="330"/>
      <c r="JWX77" s="330"/>
      <c r="JWY77" s="330"/>
      <c r="JWZ77" s="330"/>
      <c r="JXA77" s="330"/>
      <c r="JXB77" s="330"/>
      <c r="JXC77" s="330"/>
      <c r="JXD77" s="330"/>
      <c r="JXE77" s="330"/>
      <c r="JXF77" s="330"/>
      <c r="JXG77" s="330"/>
      <c r="JXH77" s="330"/>
      <c r="JXI77" s="329"/>
      <c r="JXJ77" s="330"/>
      <c r="JXK77" s="330"/>
      <c r="JXL77" s="330"/>
      <c r="JXM77" s="330"/>
      <c r="JXN77" s="330"/>
      <c r="JXO77" s="330"/>
      <c r="JXP77" s="330"/>
      <c r="JXQ77" s="330"/>
      <c r="JXR77" s="330"/>
      <c r="JXS77" s="330"/>
      <c r="JXT77" s="330"/>
      <c r="JXU77" s="330"/>
      <c r="JXV77" s="330"/>
      <c r="JXW77" s="330"/>
      <c r="JXX77" s="330"/>
      <c r="JXY77" s="329"/>
      <c r="JXZ77" s="330"/>
      <c r="JYA77" s="330"/>
      <c r="JYB77" s="330"/>
      <c r="JYC77" s="330"/>
      <c r="JYD77" s="330"/>
      <c r="JYE77" s="330"/>
      <c r="JYF77" s="330"/>
      <c r="JYG77" s="330"/>
      <c r="JYH77" s="330"/>
      <c r="JYI77" s="330"/>
      <c r="JYJ77" s="330"/>
      <c r="JYK77" s="330"/>
      <c r="JYL77" s="330"/>
      <c r="JYM77" s="330"/>
      <c r="JYN77" s="330"/>
      <c r="JYO77" s="329"/>
      <c r="JYP77" s="330"/>
      <c r="JYQ77" s="330"/>
      <c r="JYR77" s="330"/>
      <c r="JYS77" s="330"/>
      <c r="JYT77" s="330"/>
      <c r="JYU77" s="330"/>
      <c r="JYV77" s="330"/>
      <c r="JYW77" s="330"/>
      <c r="JYX77" s="330"/>
      <c r="JYY77" s="330"/>
      <c r="JYZ77" s="330"/>
      <c r="JZA77" s="330"/>
      <c r="JZB77" s="330"/>
      <c r="JZC77" s="330"/>
      <c r="JZD77" s="330"/>
      <c r="JZE77" s="329"/>
      <c r="JZF77" s="330"/>
      <c r="JZG77" s="330"/>
      <c r="JZH77" s="330"/>
      <c r="JZI77" s="330"/>
      <c r="JZJ77" s="330"/>
      <c r="JZK77" s="330"/>
      <c r="JZL77" s="330"/>
      <c r="JZM77" s="330"/>
      <c r="JZN77" s="330"/>
      <c r="JZO77" s="330"/>
      <c r="JZP77" s="330"/>
      <c r="JZQ77" s="330"/>
      <c r="JZR77" s="330"/>
      <c r="JZS77" s="330"/>
      <c r="JZT77" s="330"/>
      <c r="JZU77" s="329"/>
      <c r="JZV77" s="330"/>
      <c r="JZW77" s="330"/>
      <c r="JZX77" s="330"/>
      <c r="JZY77" s="330"/>
      <c r="JZZ77" s="330"/>
      <c r="KAA77" s="330"/>
      <c r="KAB77" s="330"/>
      <c r="KAC77" s="330"/>
      <c r="KAD77" s="330"/>
      <c r="KAE77" s="330"/>
      <c r="KAF77" s="330"/>
      <c r="KAG77" s="330"/>
      <c r="KAH77" s="330"/>
      <c r="KAI77" s="330"/>
      <c r="KAJ77" s="330"/>
      <c r="KAK77" s="329"/>
      <c r="KAL77" s="330"/>
      <c r="KAM77" s="330"/>
      <c r="KAN77" s="330"/>
      <c r="KAO77" s="330"/>
      <c r="KAP77" s="330"/>
      <c r="KAQ77" s="330"/>
      <c r="KAR77" s="330"/>
      <c r="KAS77" s="330"/>
      <c r="KAT77" s="330"/>
      <c r="KAU77" s="330"/>
      <c r="KAV77" s="330"/>
      <c r="KAW77" s="330"/>
      <c r="KAX77" s="330"/>
      <c r="KAY77" s="330"/>
      <c r="KAZ77" s="330"/>
      <c r="KBA77" s="329"/>
      <c r="KBB77" s="330"/>
      <c r="KBC77" s="330"/>
      <c r="KBD77" s="330"/>
      <c r="KBE77" s="330"/>
      <c r="KBF77" s="330"/>
      <c r="KBG77" s="330"/>
      <c r="KBH77" s="330"/>
      <c r="KBI77" s="330"/>
      <c r="KBJ77" s="330"/>
      <c r="KBK77" s="330"/>
      <c r="KBL77" s="330"/>
      <c r="KBM77" s="330"/>
      <c r="KBN77" s="330"/>
      <c r="KBO77" s="330"/>
      <c r="KBP77" s="330"/>
      <c r="KBQ77" s="329"/>
      <c r="KBR77" s="330"/>
      <c r="KBS77" s="330"/>
      <c r="KBT77" s="330"/>
      <c r="KBU77" s="330"/>
      <c r="KBV77" s="330"/>
      <c r="KBW77" s="330"/>
      <c r="KBX77" s="330"/>
      <c r="KBY77" s="330"/>
      <c r="KBZ77" s="330"/>
      <c r="KCA77" s="330"/>
      <c r="KCB77" s="330"/>
      <c r="KCC77" s="330"/>
      <c r="KCD77" s="330"/>
      <c r="KCE77" s="330"/>
      <c r="KCF77" s="330"/>
      <c r="KCG77" s="329"/>
      <c r="KCH77" s="330"/>
      <c r="KCI77" s="330"/>
      <c r="KCJ77" s="330"/>
      <c r="KCK77" s="330"/>
      <c r="KCL77" s="330"/>
      <c r="KCM77" s="330"/>
      <c r="KCN77" s="330"/>
      <c r="KCO77" s="330"/>
      <c r="KCP77" s="330"/>
      <c r="KCQ77" s="330"/>
      <c r="KCR77" s="330"/>
      <c r="KCS77" s="330"/>
      <c r="KCT77" s="330"/>
      <c r="KCU77" s="330"/>
      <c r="KCV77" s="330"/>
      <c r="KCW77" s="329"/>
      <c r="KCX77" s="330"/>
      <c r="KCY77" s="330"/>
      <c r="KCZ77" s="330"/>
      <c r="KDA77" s="330"/>
      <c r="KDB77" s="330"/>
      <c r="KDC77" s="330"/>
      <c r="KDD77" s="330"/>
      <c r="KDE77" s="330"/>
      <c r="KDF77" s="330"/>
      <c r="KDG77" s="330"/>
      <c r="KDH77" s="330"/>
      <c r="KDI77" s="330"/>
      <c r="KDJ77" s="330"/>
      <c r="KDK77" s="330"/>
      <c r="KDL77" s="330"/>
      <c r="KDM77" s="329"/>
      <c r="KDN77" s="330"/>
      <c r="KDO77" s="330"/>
      <c r="KDP77" s="330"/>
      <c r="KDQ77" s="330"/>
      <c r="KDR77" s="330"/>
      <c r="KDS77" s="330"/>
      <c r="KDT77" s="330"/>
      <c r="KDU77" s="330"/>
      <c r="KDV77" s="330"/>
      <c r="KDW77" s="330"/>
      <c r="KDX77" s="330"/>
      <c r="KDY77" s="330"/>
      <c r="KDZ77" s="330"/>
      <c r="KEA77" s="330"/>
      <c r="KEB77" s="330"/>
      <c r="KEC77" s="329"/>
      <c r="KED77" s="330"/>
      <c r="KEE77" s="330"/>
      <c r="KEF77" s="330"/>
      <c r="KEG77" s="330"/>
      <c r="KEH77" s="330"/>
      <c r="KEI77" s="330"/>
      <c r="KEJ77" s="330"/>
      <c r="KEK77" s="330"/>
      <c r="KEL77" s="330"/>
      <c r="KEM77" s="330"/>
      <c r="KEN77" s="330"/>
      <c r="KEO77" s="330"/>
      <c r="KEP77" s="330"/>
      <c r="KEQ77" s="330"/>
      <c r="KER77" s="330"/>
      <c r="KES77" s="329"/>
      <c r="KET77" s="330"/>
      <c r="KEU77" s="330"/>
      <c r="KEV77" s="330"/>
      <c r="KEW77" s="330"/>
      <c r="KEX77" s="330"/>
      <c r="KEY77" s="330"/>
      <c r="KEZ77" s="330"/>
      <c r="KFA77" s="330"/>
      <c r="KFB77" s="330"/>
      <c r="KFC77" s="330"/>
      <c r="KFD77" s="330"/>
      <c r="KFE77" s="330"/>
      <c r="KFF77" s="330"/>
      <c r="KFG77" s="330"/>
      <c r="KFH77" s="330"/>
      <c r="KFI77" s="329"/>
      <c r="KFJ77" s="330"/>
      <c r="KFK77" s="330"/>
      <c r="KFL77" s="330"/>
      <c r="KFM77" s="330"/>
      <c r="KFN77" s="330"/>
      <c r="KFO77" s="330"/>
      <c r="KFP77" s="330"/>
      <c r="KFQ77" s="330"/>
      <c r="KFR77" s="330"/>
      <c r="KFS77" s="330"/>
      <c r="KFT77" s="330"/>
      <c r="KFU77" s="330"/>
      <c r="KFV77" s="330"/>
      <c r="KFW77" s="330"/>
      <c r="KFX77" s="330"/>
      <c r="KFY77" s="329"/>
      <c r="KFZ77" s="330"/>
      <c r="KGA77" s="330"/>
      <c r="KGB77" s="330"/>
      <c r="KGC77" s="330"/>
      <c r="KGD77" s="330"/>
      <c r="KGE77" s="330"/>
      <c r="KGF77" s="330"/>
      <c r="KGG77" s="330"/>
      <c r="KGH77" s="330"/>
      <c r="KGI77" s="330"/>
      <c r="KGJ77" s="330"/>
      <c r="KGK77" s="330"/>
      <c r="KGL77" s="330"/>
      <c r="KGM77" s="330"/>
      <c r="KGN77" s="330"/>
      <c r="KGO77" s="329"/>
      <c r="KGP77" s="330"/>
      <c r="KGQ77" s="330"/>
      <c r="KGR77" s="330"/>
      <c r="KGS77" s="330"/>
      <c r="KGT77" s="330"/>
      <c r="KGU77" s="330"/>
      <c r="KGV77" s="330"/>
      <c r="KGW77" s="330"/>
      <c r="KGX77" s="330"/>
      <c r="KGY77" s="330"/>
      <c r="KGZ77" s="330"/>
      <c r="KHA77" s="330"/>
      <c r="KHB77" s="330"/>
      <c r="KHC77" s="330"/>
      <c r="KHD77" s="330"/>
      <c r="KHE77" s="329"/>
      <c r="KHF77" s="330"/>
      <c r="KHG77" s="330"/>
      <c r="KHH77" s="330"/>
      <c r="KHI77" s="330"/>
      <c r="KHJ77" s="330"/>
      <c r="KHK77" s="330"/>
      <c r="KHL77" s="330"/>
      <c r="KHM77" s="330"/>
      <c r="KHN77" s="330"/>
      <c r="KHO77" s="330"/>
      <c r="KHP77" s="330"/>
      <c r="KHQ77" s="330"/>
      <c r="KHR77" s="330"/>
      <c r="KHS77" s="330"/>
      <c r="KHT77" s="330"/>
      <c r="KHU77" s="329"/>
      <c r="KHV77" s="330"/>
      <c r="KHW77" s="330"/>
      <c r="KHX77" s="330"/>
      <c r="KHY77" s="330"/>
      <c r="KHZ77" s="330"/>
      <c r="KIA77" s="330"/>
      <c r="KIB77" s="330"/>
      <c r="KIC77" s="330"/>
      <c r="KID77" s="330"/>
      <c r="KIE77" s="330"/>
      <c r="KIF77" s="330"/>
      <c r="KIG77" s="330"/>
      <c r="KIH77" s="330"/>
      <c r="KII77" s="330"/>
      <c r="KIJ77" s="330"/>
      <c r="KIK77" s="329"/>
      <c r="KIL77" s="330"/>
      <c r="KIM77" s="330"/>
      <c r="KIN77" s="330"/>
      <c r="KIO77" s="330"/>
      <c r="KIP77" s="330"/>
      <c r="KIQ77" s="330"/>
      <c r="KIR77" s="330"/>
      <c r="KIS77" s="330"/>
      <c r="KIT77" s="330"/>
      <c r="KIU77" s="330"/>
      <c r="KIV77" s="330"/>
      <c r="KIW77" s="330"/>
      <c r="KIX77" s="330"/>
      <c r="KIY77" s="330"/>
      <c r="KIZ77" s="330"/>
      <c r="KJA77" s="329"/>
      <c r="KJB77" s="330"/>
      <c r="KJC77" s="330"/>
      <c r="KJD77" s="330"/>
      <c r="KJE77" s="330"/>
      <c r="KJF77" s="330"/>
      <c r="KJG77" s="330"/>
      <c r="KJH77" s="330"/>
      <c r="KJI77" s="330"/>
      <c r="KJJ77" s="330"/>
      <c r="KJK77" s="330"/>
      <c r="KJL77" s="330"/>
      <c r="KJM77" s="330"/>
      <c r="KJN77" s="330"/>
      <c r="KJO77" s="330"/>
      <c r="KJP77" s="330"/>
      <c r="KJQ77" s="329"/>
      <c r="KJR77" s="330"/>
      <c r="KJS77" s="330"/>
      <c r="KJT77" s="330"/>
      <c r="KJU77" s="330"/>
      <c r="KJV77" s="330"/>
      <c r="KJW77" s="330"/>
      <c r="KJX77" s="330"/>
      <c r="KJY77" s="330"/>
      <c r="KJZ77" s="330"/>
      <c r="KKA77" s="330"/>
      <c r="KKB77" s="330"/>
      <c r="KKC77" s="330"/>
      <c r="KKD77" s="330"/>
      <c r="KKE77" s="330"/>
      <c r="KKF77" s="330"/>
      <c r="KKG77" s="329"/>
      <c r="KKH77" s="330"/>
      <c r="KKI77" s="330"/>
      <c r="KKJ77" s="330"/>
      <c r="KKK77" s="330"/>
      <c r="KKL77" s="330"/>
      <c r="KKM77" s="330"/>
      <c r="KKN77" s="330"/>
      <c r="KKO77" s="330"/>
      <c r="KKP77" s="330"/>
      <c r="KKQ77" s="330"/>
      <c r="KKR77" s="330"/>
      <c r="KKS77" s="330"/>
      <c r="KKT77" s="330"/>
      <c r="KKU77" s="330"/>
      <c r="KKV77" s="330"/>
      <c r="KKW77" s="329"/>
      <c r="KKX77" s="330"/>
      <c r="KKY77" s="330"/>
      <c r="KKZ77" s="330"/>
      <c r="KLA77" s="330"/>
      <c r="KLB77" s="330"/>
      <c r="KLC77" s="330"/>
      <c r="KLD77" s="330"/>
      <c r="KLE77" s="330"/>
      <c r="KLF77" s="330"/>
      <c r="KLG77" s="330"/>
      <c r="KLH77" s="330"/>
      <c r="KLI77" s="330"/>
      <c r="KLJ77" s="330"/>
      <c r="KLK77" s="330"/>
      <c r="KLL77" s="330"/>
      <c r="KLM77" s="329"/>
      <c r="KLN77" s="330"/>
      <c r="KLO77" s="330"/>
      <c r="KLP77" s="330"/>
      <c r="KLQ77" s="330"/>
      <c r="KLR77" s="330"/>
      <c r="KLS77" s="330"/>
      <c r="KLT77" s="330"/>
      <c r="KLU77" s="330"/>
      <c r="KLV77" s="330"/>
      <c r="KLW77" s="330"/>
      <c r="KLX77" s="330"/>
      <c r="KLY77" s="330"/>
      <c r="KLZ77" s="330"/>
      <c r="KMA77" s="330"/>
      <c r="KMB77" s="330"/>
      <c r="KMC77" s="329"/>
      <c r="KMD77" s="330"/>
      <c r="KME77" s="330"/>
      <c r="KMF77" s="330"/>
      <c r="KMG77" s="330"/>
      <c r="KMH77" s="330"/>
      <c r="KMI77" s="330"/>
      <c r="KMJ77" s="330"/>
      <c r="KMK77" s="330"/>
      <c r="KML77" s="330"/>
      <c r="KMM77" s="330"/>
      <c r="KMN77" s="330"/>
      <c r="KMO77" s="330"/>
      <c r="KMP77" s="330"/>
      <c r="KMQ77" s="330"/>
      <c r="KMR77" s="330"/>
      <c r="KMS77" s="329"/>
      <c r="KMT77" s="330"/>
      <c r="KMU77" s="330"/>
      <c r="KMV77" s="330"/>
      <c r="KMW77" s="330"/>
      <c r="KMX77" s="330"/>
      <c r="KMY77" s="330"/>
      <c r="KMZ77" s="330"/>
      <c r="KNA77" s="330"/>
      <c r="KNB77" s="330"/>
      <c r="KNC77" s="330"/>
      <c r="KND77" s="330"/>
      <c r="KNE77" s="330"/>
      <c r="KNF77" s="330"/>
      <c r="KNG77" s="330"/>
      <c r="KNH77" s="330"/>
      <c r="KNI77" s="329"/>
      <c r="KNJ77" s="330"/>
      <c r="KNK77" s="330"/>
      <c r="KNL77" s="330"/>
      <c r="KNM77" s="330"/>
      <c r="KNN77" s="330"/>
      <c r="KNO77" s="330"/>
      <c r="KNP77" s="330"/>
      <c r="KNQ77" s="330"/>
      <c r="KNR77" s="330"/>
      <c r="KNS77" s="330"/>
      <c r="KNT77" s="330"/>
      <c r="KNU77" s="330"/>
      <c r="KNV77" s="330"/>
      <c r="KNW77" s="330"/>
      <c r="KNX77" s="330"/>
      <c r="KNY77" s="329"/>
      <c r="KNZ77" s="330"/>
      <c r="KOA77" s="330"/>
      <c r="KOB77" s="330"/>
      <c r="KOC77" s="330"/>
      <c r="KOD77" s="330"/>
      <c r="KOE77" s="330"/>
      <c r="KOF77" s="330"/>
      <c r="KOG77" s="330"/>
      <c r="KOH77" s="330"/>
      <c r="KOI77" s="330"/>
      <c r="KOJ77" s="330"/>
      <c r="KOK77" s="330"/>
      <c r="KOL77" s="330"/>
      <c r="KOM77" s="330"/>
      <c r="KON77" s="330"/>
      <c r="KOO77" s="329"/>
      <c r="KOP77" s="330"/>
      <c r="KOQ77" s="330"/>
      <c r="KOR77" s="330"/>
      <c r="KOS77" s="330"/>
      <c r="KOT77" s="330"/>
      <c r="KOU77" s="330"/>
      <c r="KOV77" s="330"/>
      <c r="KOW77" s="330"/>
      <c r="KOX77" s="330"/>
      <c r="KOY77" s="330"/>
      <c r="KOZ77" s="330"/>
      <c r="KPA77" s="330"/>
      <c r="KPB77" s="330"/>
      <c r="KPC77" s="330"/>
      <c r="KPD77" s="330"/>
      <c r="KPE77" s="329"/>
      <c r="KPF77" s="330"/>
      <c r="KPG77" s="330"/>
      <c r="KPH77" s="330"/>
      <c r="KPI77" s="330"/>
      <c r="KPJ77" s="330"/>
      <c r="KPK77" s="330"/>
      <c r="KPL77" s="330"/>
      <c r="KPM77" s="330"/>
      <c r="KPN77" s="330"/>
      <c r="KPO77" s="330"/>
      <c r="KPP77" s="330"/>
      <c r="KPQ77" s="330"/>
      <c r="KPR77" s="330"/>
      <c r="KPS77" s="330"/>
      <c r="KPT77" s="330"/>
      <c r="KPU77" s="329"/>
      <c r="KPV77" s="330"/>
      <c r="KPW77" s="330"/>
      <c r="KPX77" s="330"/>
      <c r="KPY77" s="330"/>
      <c r="KPZ77" s="330"/>
      <c r="KQA77" s="330"/>
      <c r="KQB77" s="330"/>
      <c r="KQC77" s="330"/>
      <c r="KQD77" s="330"/>
      <c r="KQE77" s="330"/>
      <c r="KQF77" s="330"/>
      <c r="KQG77" s="330"/>
      <c r="KQH77" s="330"/>
      <c r="KQI77" s="330"/>
      <c r="KQJ77" s="330"/>
      <c r="KQK77" s="329"/>
      <c r="KQL77" s="330"/>
      <c r="KQM77" s="330"/>
      <c r="KQN77" s="330"/>
      <c r="KQO77" s="330"/>
      <c r="KQP77" s="330"/>
      <c r="KQQ77" s="330"/>
      <c r="KQR77" s="330"/>
      <c r="KQS77" s="330"/>
      <c r="KQT77" s="330"/>
      <c r="KQU77" s="330"/>
      <c r="KQV77" s="330"/>
      <c r="KQW77" s="330"/>
      <c r="KQX77" s="330"/>
      <c r="KQY77" s="330"/>
      <c r="KQZ77" s="330"/>
      <c r="KRA77" s="329"/>
      <c r="KRB77" s="330"/>
      <c r="KRC77" s="330"/>
      <c r="KRD77" s="330"/>
      <c r="KRE77" s="330"/>
      <c r="KRF77" s="330"/>
      <c r="KRG77" s="330"/>
      <c r="KRH77" s="330"/>
      <c r="KRI77" s="330"/>
      <c r="KRJ77" s="330"/>
      <c r="KRK77" s="330"/>
      <c r="KRL77" s="330"/>
      <c r="KRM77" s="330"/>
      <c r="KRN77" s="330"/>
      <c r="KRO77" s="330"/>
      <c r="KRP77" s="330"/>
      <c r="KRQ77" s="329"/>
      <c r="KRR77" s="330"/>
      <c r="KRS77" s="330"/>
      <c r="KRT77" s="330"/>
      <c r="KRU77" s="330"/>
      <c r="KRV77" s="330"/>
      <c r="KRW77" s="330"/>
      <c r="KRX77" s="330"/>
      <c r="KRY77" s="330"/>
      <c r="KRZ77" s="330"/>
      <c r="KSA77" s="330"/>
      <c r="KSB77" s="330"/>
      <c r="KSC77" s="330"/>
      <c r="KSD77" s="330"/>
      <c r="KSE77" s="330"/>
      <c r="KSF77" s="330"/>
      <c r="KSG77" s="329"/>
      <c r="KSH77" s="330"/>
      <c r="KSI77" s="330"/>
      <c r="KSJ77" s="330"/>
      <c r="KSK77" s="330"/>
      <c r="KSL77" s="330"/>
      <c r="KSM77" s="330"/>
      <c r="KSN77" s="330"/>
      <c r="KSO77" s="330"/>
      <c r="KSP77" s="330"/>
      <c r="KSQ77" s="330"/>
      <c r="KSR77" s="330"/>
      <c r="KSS77" s="330"/>
      <c r="KST77" s="330"/>
      <c r="KSU77" s="330"/>
      <c r="KSV77" s="330"/>
      <c r="KSW77" s="329"/>
      <c r="KSX77" s="330"/>
      <c r="KSY77" s="330"/>
      <c r="KSZ77" s="330"/>
      <c r="KTA77" s="330"/>
      <c r="KTB77" s="330"/>
      <c r="KTC77" s="330"/>
      <c r="KTD77" s="330"/>
      <c r="KTE77" s="330"/>
      <c r="KTF77" s="330"/>
      <c r="KTG77" s="330"/>
      <c r="KTH77" s="330"/>
      <c r="KTI77" s="330"/>
      <c r="KTJ77" s="330"/>
      <c r="KTK77" s="330"/>
      <c r="KTL77" s="330"/>
      <c r="KTM77" s="329"/>
      <c r="KTN77" s="330"/>
      <c r="KTO77" s="330"/>
      <c r="KTP77" s="330"/>
      <c r="KTQ77" s="330"/>
      <c r="KTR77" s="330"/>
      <c r="KTS77" s="330"/>
      <c r="KTT77" s="330"/>
      <c r="KTU77" s="330"/>
      <c r="KTV77" s="330"/>
      <c r="KTW77" s="330"/>
      <c r="KTX77" s="330"/>
      <c r="KTY77" s="330"/>
      <c r="KTZ77" s="330"/>
      <c r="KUA77" s="330"/>
      <c r="KUB77" s="330"/>
      <c r="KUC77" s="329"/>
      <c r="KUD77" s="330"/>
      <c r="KUE77" s="330"/>
      <c r="KUF77" s="330"/>
      <c r="KUG77" s="330"/>
      <c r="KUH77" s="330"/>
      <c r="KUI77" s="330"/>
      <c r="KUJ77" s="330"/>
      <c r="KUK77" s="330"/>
      <c r="KUL77" s="330"/>
      <c r="KUM77" s="330"/>
      <c r="KUN77" s="330"/>
      <c r="KUO77" s="330"/>
      <c r="KUP77" s="330"/>
      <c r="KUQ77" s="330"/>
      <c r="KUR77" s="330"/>
      <c r="KUS77" s="329"/>
      <c r="KUT77" s="330"/>
      <c r="KUU77" s="330"/>
      <c r="KUV77" s="330"/>
      <c r="KUW77" s="330"/>
      <c r="KUX77" s="330"/>
      <c r="KUY77" s="330"/>
      <c r="KUZ77" s="330"/>
      <c r="KVA77" s="330"/>
      <c r="KVB77" s="330"/>
      <c r="KVC77" s="330"/>
      <c r="KVD77" s="330"/>
      <c r="KVE77" s="330"/>
      <c r="KVF77" s="330"/>
      <c r="KVG77" s="330"/>
      <c r="KVH77" s="330"/>
      <c r="KVI77" s="329"/>
      <c r="KVJ77" s="330"/>
      <c r="KVK77" s="330"/>
      <c r="KVL77" s="330"/>
      <c r="KVM77" s="330"/>
      <c r="KVN77" s="330"/>
      <c r="KVO77" s="330"/>
      <c r="KVP77" s="330"/>
      <c r="KVQ77" s="330"/>
      <c r="KVR77" s="330"/>
      <c r="KVS77" s="330"/>
      <c r="KVT77" s="330"/>
      <c r="KVU77" s="330"/>
      <c r="KVV77" s="330"/>
      <c r="KVW77" s="330"/>
      <c r="KVX77" s="330"/>
      <c r="KVY77" s="329"/>
      <c r="KVZ77" s="330"/>
      <c r="KWA77" s="330"/>
      <c r="KWB77" s="330"/>
      <c r="KWC77" s="330"/>
      <c r="KWD77" s="330"/>
      <c r="KWE77" s="330"/>
      <c r="KWF77" s="330"/>
      <c r="KWG77" s="330"/>
      <c r="KWH77" s="330"/>
      <c r="KWI77" s="330"/>
      <c r="KWJ77" s="330"/>
      <c r="KWK77" s="330"/>
      <c r="KWL77" s="330"/>
      <c r="KWM77" s="330"/>
      <c r="KWN77" s="330"/>
      <c r="KWO77" s="329"/>
      <c r="KWP77" s="330"/>
      <c r="KWQ77" s="330"/>
      <c r="KWR77" s="330"/>
      <c r="KWS77" s="330"/>
      <c r="KWT77" s="330"/>
      <c r="KWU77" s="330"/>
      <c r="KWV77" s="330"/>
      <c r="KWW77" s="330"/>
      <c r="KWX77" s="330"/>
      <c r="KWY77" s="330"/>
      <c r="KWZ77" s="330"/>
      <c r="KXA77" s="330"/>
      <c r="KXB77" s="330"/>
      <c r="KXC77" s="330"/>
      <c r="KXD77" s="330"/>
      <c r="KXE77" s="329"/>
      <c r="KXF77" s="330"/>
      <c r="KXG77" s="330"/>
      <c r="KXH77" s="330"/>
      <c r="KXI77" s="330"/>
      <c r="KXJ77" s="330"/>
      <c r="KXK77" s="330"/>
      <c r="KXL77" s="330"/>
      <c r="KXM77" s="330"/>
      <c r="KXN77" s="330"/>
      <c r="KXO77" s="330"/>
      <c r="KXP77" s="330"/>
      <c r="KXQ77" s="330"/>
      <c r="KXR77" s="330"/>
      <c r="KXS77" s="330"/>
      <c r="KXT77" s="330"/>
      <c r="KXU77" s="329"/>
      <c r="KXV77" s="330"/>
      <c r="KXW77" s="330"/>
      <c r="KXX77" s="330"/>
      <c r="KXY77" s="330"/>
      <c r="KXZ77" s="330"/>
      <c r="KYA77" s="330"/>
      <c r="KYB77" s="330"/>
      <c r="KYC77" s="330"/>
      <c r="KYD77" s="330"/>
      <c r="KYE77" s="330"/>
      <c r="KYF77" s="330"/>
      <c r="KYG77" s="330"/>
      <c r="KYH77" s="330"/>
      <c r="KYI77" s="330"/>
      <c r="KYJ77" s="330"/>
      <c r="KYK77" s="329"/>
      <c r="KYL77" s="330"/>
      <c r="KYM77" s="330"/>
      <c r="KYN77" s="330"/>
      <c r="KYO77" s="330"/>
      <c r="KYP77" s="330"/>
      <c r="KYQ77" s="330"/>
      <c r="KYR77" s="330"/>
      <c r="KYS77" s="330"/>
      <c r="KYT77" s="330"/>
      <c r="KYU77" s="330"/>
      <c r="KYV77" s="330"/>
      <c r="KYW77" s="330"/>
      <c r="KYX77" s="330"/>
      <c r="KYY77" s="330"/>
      <c r="KYZ77" s="330"/>
      <c r="KZA77" s="329"/>
      <c r="KZB77" s="330"/>
      <c r="KZC77" s="330"/>
      <c r="KZD77" s="330"/>
      <c r="KZE77" s="330"/>
      <c r="KZF77" s="330"/>
      <c r="KZG77" s="330"/>
      <c r="KZH77" s="330"/>
      <c r="KZI77" s="330"/>
      <c r="KZJ77" s="330"/>
      <c r="KZK77" s="330"/>
      <c r="KZL77" s="330"/>
      <c r="KZM77" s="330"/>
      <c r="KZN77" s="330"/>
      <c r="KZO77" s="330"/>
      <c r="KZP77" s="330"/>
      <c r="KZQ77" s="329"/>
      <c r="KZR77" s="330"/>
      <c r="KZS77" s="330"/>
      <c r="KZT77" s="330"/>
      <c r="KZU77" s="330"/>
      <c r="KZV77" s="330"/>
      <c r="KZW77" s="330"/>
      <c r="KZX77" s="330"/>
      <c r="KZY77" s="330"/>
      <c r="KZZ77" s="330"/>
      <c r="LAA77" s="330"/>
      <c r="LAB77" s="330"/>
      <c r="LAC77" s="330"/>
      <c r="LAD77" s="330"/>
      <c r="LAE77" s="330"/>
      <c r="LAF77" s="330"/>
      <c r="LAG77" s="329"/>
      <c r="LAH77" s="330"/>
      <c r="LAI77" s="330"/>
      <c r="LAJ77" s="330"/>
      <c r="LAK77" s="330"/>
      <c r="LAL77" s="330"/>
      <c r="LAM77" s="330"/>
      <c r="LAN77" s="330"/>
      <c r="LAO77" s="330"/>
      <c r="LAP77" s="330"/>
      <c r="LAQ77" s="330"/>
      <c r="LAR77" s="330"/>
      <c r="LAS77" s="330"/>
      <c r="LAT77" s="330"/>
      <c r="LAU77" s="330"/>
      <c r="LAV77" s="330"/>
      <c r="LAW77" s="329"/>
      <c r="LAX77" s="330"/>
      <c r="LAY77" s="330"/>
      <c r="LAZ77" s="330"/>
      <c r="LBA77" s="330"/>
      <c r="LBB77" s="330"/>
      <c r="LBC77" s="330"/>
      <c r="LBD77" s="330"/>
      <c r="LBE77" s="330"/>
      <c r="LBF77" s="330"/>
      <c r="LBG77" s="330"/>
      <c r="LBH77" s="330"/>
      <c r="LBI77" s="330"/>
      <c r="LBJ77" s="330"/>
      <c r="LBK77" s="330"/>
      <c r="LBL77" s="330"/>
      <c r="LBM77" s="329"/>
      <c r="LBN77" s="330"/>
      <c r="LBO77" s="330"/>
      <c r="LBP77" s="330"/>
      <c r="LBQ77" s="330"/>
      <c r="LBR77" s="330"/>
      <c r="LBS77" s="330"/>
      <c r="LBT77" s="330"/>
      <c r="LBU77" s="330"/>
      <c r="LBV77" s="330"/>
      <c r="LBW77" s="330"/>
      <c r="LBX77" s="330"/>
      <c r="LBY77" s="330"/>
      <c r="LBZ77" s="330"/>
      <c r="LCA77" s="330"/>
      <c r="LCB77" s="330"/>
      <c r="LCC77" s="329"/>
      <c r="LCD77" s="330"/>
      <c r="LCE77" s="330"/>
      <c r="LCF77" s="330"/>
      <c r="LCG77" s="330"/>
      <c r="LCH77" s="330"/>
      <c r="LCI77" s="330"/>
      <c r="LCJ77" s="330"/>
      <c r="LCK77" s="330"/>
      <c r="LCL77" s="330"/>
      <c r="LCM77" s="330"/>
      <c r="LCN77" s="330"/>
      <c r="LCO77" s="330"/>
      <c r="LCP77" s="330"/>
      <c r="LCQ77" s="330"/>
      <c r="LCR77" s="330"/>
      <c r="LCS77" s="329"/>
      <c r="LCT77" s="330"/>
      <c r="LCU77" s="330"/>
      <c r="LCV77" s="330"/>
      <c r="LCW77" s="330"/>
      <c r="LCX77" s="330"/>
      <c r="LCY77" s="330"/>
      <c r="LCZ77" s="330"/>
      <c r="LDA77" s="330"/>
      <c r="LDB77" s="330"/>
      <c r="LDC77" s="330"/>
      <c r="LDD77" s="330"/>
      <c r="LDE77" s="330"/>
      <c r="LDF77" s="330"/>
      <c r="LDG77" s="330"/>
      <c r="LDH77" s="330"/>
      <c r="LDI77" s="329"/>
      <c r="LDJ77" s="330"/>
      <c r="LDK77" s="330"/>
      <c r="LDL77" s="330"/>
      <c r="LDM77" s="330"/>
      <c r="LDN77" s="330"/>
      <c r="LDO77" s="330"/>
      <c r="LDP77" s="330"/>
      <c r="LDQ77" s="330"/>
      <c r="LDR77" s="330"/>
      <c r="LDS77" s="330"/>
      <c r="LDT77" s="330"/>
      <c r="LDU77" s="330"/>
      <c r="LDV77" s="330"/>
      <c r="LDW77" s="330"/>
      <c r="LDX77" s="330"/>
      <c r="LDY77" s="329"/>
      <c r="LDZ77" s="330"/>
      <c r="LEA77" s="330"/>
      <c r="LEB77" s="330"/>
      <c r="LEC77" s="330"/>
      <c r="LED77" s="330"/>
      <c r="LEE77" s="330"/>
      <c r="LEF77" s="330"/>
      <c r="LEG77" s="330"/>
      <c r="LEH77" s="330"/>
      <c r="LEI77" s="330"/>
      <c r="LEJ77" s="330"/>
      <c r="LEK77" s="330"/>
      <c r="LEL77" s="330"/>
      <c r="LEM77" s="330"/>
      <c r="LEN77" s="330"/>
      <c r="LEO77" s="329"/>
      <c r="LEP77" s="330"/>
      <c r="LEQ77" s="330"/>
      <c r="LER77" s="330"/>
      <c r="LES77" s="330"/>
      <c r="LET77" s="330"/>
      <c r="LEU77" s="330"/>
      <c r="LEV77" s="330"/>
      <c r="LEW77" s="330"/>
      <c r="LEX77" s="330"/>
      <c r="LEY77" s="330"/>
      <c r="LEZ77" s="330"/>
      <c r="LFA77" s="330"/>
      <c r="LFB77" s="330"/>
      <c r="LFC77" s="330"/>
      <c r="LFD77" s="330"/>
      <c r="LFE77" s="329"/>
      <c r="LFF77" s="330"/>
      <c r="LFG77" s="330"/>
      <c r="LFH77" s="330"/>
      <c r="LFI77" s="330"/>
      <c r="LFJ77" s="330"/>
      <c r="LFK77" s="330"/>
      <c r="LFL77" s="330"/>
      <c r="LFM77" s="330"/>
      <c r="LFN77" s="330"/>
      <c r="LFO77" s="330"/>
      <c r="LFP77" s="330"/>
      <c r="LFQ77" s="330"/>
      <c r="LFR77" s="330"/>
      <c r="LFS77" s="330"/>
      <c r="LFT77" s="330"/>
      <c r="LFU77" s="329"/>
      <c r="LFV77" s="330"/>
      <c r="LFW77" s="330"/>
      <c r="LFX77" s="330"/>
      <c r="LFY77" s="330"/>
      <c r="LFZ77" s="330"/>
      <c r="LGA77" s="330"/>
      <c r="LGB77" s="330"/>
      <c r="LGC77" s="330"/>
      <c r="LGD77" s="330"/>
      <c r="LGE77" s="330"/>
      <c r="LGF77" s="330"/>
      <c r="LGG77" s="330"/>
      <c r="LGH77" s="330"/>
      <c r="LGI77" s="330"/>
      <c r="LGJ77" s="330"/>
      <c r="LGK77" s="329"/>
      <c r="LGL77" s="330"/>
      <c r="LGM77" s="330"/>
      <c r="LGN77" s="330"/>
      <c r="LGO77" s="330"/>
      <c r="LGP77" s="330"/>
      <c r="LGQ77" s="330"/>
      <c r="LGR77" s="330"/>
      <c r="LGS77" s="330"/>
      <c r="LGT77" s="330"/>
      <c r="LGU77" s="330"/>
      <c r="LGV77" s="330"/>
      <c r="LGW77" s="330"/>
      <c r="LGX77" s="330"/>
      <c r="LGY77" s="330"/>
      <c r="LGZ77" s="330"/>
      <c r="LHA77" s="329"/>
      <c r="LHB77" s="330"/>
      <c r="LHC77" s="330"/>
      <c r="LHD77" s="330"/>
      <c r="LHE77" s="330"/>
      <c r="LHF77" s="330"/>
      <c r="LHG77" s="330"/>
      <c r="LHH77" s="330"/>
      <c r="LHI77" s="330"/>
      <c r="LHJ77" s="330"/>
      <c r="LHK77" s="330"/>
      <c r="LHL77" s="330"/>
      <c r="LHM77" s="330"/>
      <c r="LHN77" s="330"/>
      <c r="LHO77" s="330"/>
      <c r="LHP77" s="330"/>
      <c r="LHQ77" s="329"/>
      <c r="LHR77" s="330"/>
      <c r="LHS77" s="330"/>
      <c r="LHT77" s="330"/>
      <c r="LHU77" s="330"/>
      <c r="LHV77" s="330"/>
      <c r="LHW77" s="330"/>
      <c r="LHX77" s="330"/>
      <c r="LHY77" s="330"/>
      <c r="LHZ77" s="330"/>
      <c r="LIA77" s="330"/>
      <c r="LIB77" s="330"/>
      <c r="LIC77" s="330"/>
      <c r="LID77" s="330"/>
      <c r="LIE77" s="330"/>
      <c r="LIF77" s="330"/>
      <c r="LIG77" s="329"/>
      <c r="LIH77" s="330"/>
      <c r="LII77" s="330"/>
      <c r="LIJ77" s="330"/>
      <c r="LIK77" s="330"/>
      <c r="LIL77" s="330"/>
      <c r="LIM77" s="330"/>
      <c r="LIN77" s="330"/>
      <c r="LIO77" s="330"/>
      <c r="LIP77" s="330"/>
      <c r="LIQ77" s="330"/>
      <c r="LIR77" s="330"/>
      <c r="LIS77" s="330"/>
      <c r="LIT77" s="330"/>
      <c r="LIU77" s="330"/>
      <c r="LIV77" s="330"/>
      <c r="LIW77" s="329"/>
      <c r="LIX77" s="330"/>
      <c r="LIY77" s="330"/>
      <c r="LIZ77" s="330"/>
      <c r="LJA77" s="330"/>
      <c r="LJB77" s="330"/>
      <c r="LJC77" s="330"/>
      <c r="LJD77" s="330"/>
      <c r="LJE77" s="330"/>
      <c r="LJF77" s="330"/>
      <c r="LJG77" s="330"/>
      <c r="LJH77" s="330"/>
      <c r="LJI77" s="330"/>
      <c r="LJJ77" s="330"/>
      <c r="LJK77" s="330"/>
      <c r="LJL77" s="330"/>
      <c r="LJM77" s="329"/>
      <c r="LJN77" s="330"/>
      <c r="LJO77" s="330"/>
      <c r="LJP77" s="330"/>
      <c r="LJQ77" s="330"/>
      <c r="LJR77" s="330"/>
      <c r="LJS77" s="330"/>
      <c r="LJT77" s="330"/>
      <c r="LJU77" s="330"/>
      <c r="LJV77" s="330"/>
      <c r="LJW77" s="330"/>
      <c r="LJX77" s="330"/>
      <c r="LJY77" s="330"/>
      <c r="LJZ77" s="330"/>
      <c r="LKA77" s="330"/>
      <c r="LKB77" s="330"/>
      <c r="LKC77" s="329"/>
      <c r="LKD77" s="330"/>
      <c r="LKE77" s="330"/>
      <c r="LKF77" s="330"/>
      <c r="LKG77" s="330"/>
      <c r="LKH77" s="330"/>
      <c r="LKI77" s="330"/>
      <c r="LKJ77" s="330"/>
      <c r="LKK77" s="330"/>
      <c r="LKL77" s="330"/>
      <c r="LKM77" s="330"/>
      <c r="LKN77" s="330"/>
      <c r="LKO77" s="330"/>
      <c r="LKP77" s="330"/>
      <c r="LKQ77" s="330"/>
      <c r="LKR77" s="330"/>
      <c r="LKS77" s="329"/>
      <c r="LKT77" s="330"/>
      <c r="LKU77" s="330"/>
      <c r="LKV77" s="330"/>
      <c r="LKW77" s="330"/>
      <c r="LKX77" s="330"/>
      <c r="LKY77" s="330"/>
      <c r="LKZ77" s="330"/>
      <c r="LLA77" s="330"/>
      <c r="LLB77" s="330"/>
      <c r="LLC77" s="330"/>
      <c r="LLD77" s="330"/>
      <c r="LLE77" s="330"/>
      <c r="LLF77" s="330"/>
      <c r="LLG77" s="330"/>
      <c r="LLH77" s="330"/>
      <c r="LLI77" s="329"/>
      <c r="LLJ77" s="330"/>
      <c r="LLK77" s="330"/>
      <c r="LLL77" s="330"/>
      <c r="LLM77" s="330"/>
      <c r="LLN77" s="330"/>
      <c r="LLO77" s="330"/>
      <c r="LLP77" s="330"/>
      <c r="LLQ77" s="330"/>
      <c r="LLR77" s="330"/>
      <c r="LLS77" s="330"/>
      <c r="LLT77" s="330"/>
      <c r="LLU77" s="330"/>
      <c r="LLV77" s="330"/>
      <c r="LLW77" s="330"/>
      <c r="LLX77" s="330"/>
      <c r="LLY77" s="329"/>
      <c r="LLZ77" s="330"/>
      <c r="LMA77" s="330"/>
      <c r="LMB77" s="330"/>
      <c r="LMC77" s="330"/>
      <c r="LMD77" s="330"/>
      <c r="LME77" s="330"/>
      <c r="LMF77" s="330"/>
      <c r="LMG77" s="330"/>
      <c r="LMH77" s="330"/>
      <c r="LMI77" s="330"/>
      <c r="LMJ77" s="330"/>
      <c r="LMK77" s="330"/>
      <c r="LML77" s="330"/>
      <c r="LMM77" s="330"/>
      <c r="LMN77" s="330"/>
      <c r="LMO77" s="329"/>
      <c r="LMP77" s="330"/>
      <c r="LMQ77" s="330"/>
      <c r="LMR77" s="330"/>
      <c r="LMS77" s="330"/>
      <c r="LMT77" s="330"/>
      <c r="LMU77" s="330"/>
      <c r="LMV77" s="330"/>
      <c r="LMW77" s="330"/>
      <c r="LMX77" s="330"/>
      <c r="LMY77" s="330"/>
      <c r="LMZ77" s="330"/>
      <c r="LNA77" s="330"/>
      <c r="LNB77" s="330"/>
      <c r="LNC77" s="330"/>
      <c r="LND77" s="330"/>
      <c r="LNE77" s="329"/>
      <c r="LNF77" s="330"/>
      <c r="LNG77" s="330"/>
      <c r="LNH77" s="330"/>
      <c r="LNI77" s="330"/>
      <c r="LNJ77" s="330"/>
      <c r="LNK77" s="330"/>
      <c r="LNL77" s="330"/>
      <c r="LNM77" s="330"/>
      <c r="LNN77" s="330"/>
      <c r="LNO77" s="330"/>
      <c r="LNP77" s="330"/>
      <c r="LNQ77" s="330"/>
      <c r="LNR77" s="330"/>
      <c r="LNS77" s="330"/>
      <c r="LNT77" s="330"/>
      <c r="LNU77" s="329"/>
      <c r="LNV77" s="330"/>
      <c r="LNW77" s="330"/>
      <c r="LNX77" s="330"/>
      <c r="LNY77" s="330"/>
      <c r="LNZ77" s="330"/>
      <c r="LOA77" s="330"/>
      <c r="LOB77" s="330"/>
      <c r="LOC77" s="330"/>
      <c r="LOD77" s="330"/>
      <c r="LOE77" s="330"/>
      <c r="LOF77" s="330"/>
      <c r="LOG77" s="330"/>
      <c r="LOH77" s="330"/>
      <c r="LOI77" s="330"/>
      <c r="LOJ77" s="330"/>
      <c r="LOK77" s="329"/>
      <c r="LOL77" s="330"/>
      <c r="LOM77" s="330"/>
      <c r="LON77" s="330"/>
      <c r="LOO77" s="330"/>
      <c r="LOP77" s="330"/>
      <c r="LOQ77" s="330"/>
      <c r="LOR77" s="330"/>
      <c r="LOS77" s="330"/>
      <c r="LOT77" s="330"/>
      <c r="LOU77" s="330"/>
      <c r="LOV77" s="330"/>
      <c r="LOW77" s="330"/>
      <c r="LOX77" s="330"/>
      <c r="LOY77" s="330"/>
      <c r="LOZ77" s="330"/>
      <c r="LPA77" s="329"/>
      <c r="LPB77" s="330"/>
      <c r="LPC77" s="330"/>
      <c r="LPD77" s="330"/>
      <c r="LPE77" s="330"/>
      <c r="LPF77" s="330"/>
      <c r="LPG77" s="330"/>
      <c r="LPH77" s="330"/>
      <c r="LPI77" s="330"/>
      <c r="LPJ77" s="330"/>
      <c r="LPK77" s="330"/>
      <c r="LPL77" s="330"/>
      <c r="LPM77" s="330"/>
      <c r="LPN77" s="330"/>
      <c r="LPO77" s="330"/>
      <c r="LPP77" s="330"/>
      <c r="LPQ77" s="329"/>
      <c r="LPR77" s="330"/>
      <c r="LPS77" s="330"/>
      <c r="LPT77" s="330"/>
      <c r="LPU77" s="330"/>
      <c r="LPV77" s="330"/>
      <c r="LPW77" s="330"/>
      <c r="LPX77" s="330"/>
      <c r="LPY77" s="330"/>
      <c r="LPZ77" s="330"/>
      <c r="LQA77" s="330"/>
      <c r="LQB77" s="330"/>
      <c r="LQC77" s="330"/>
      <c r="LQD77" s="330"/>
      <c r="LQE77" s="330"/>
      <c r="LQF77" s="330"/>
      <c r="LQG77" s="329"/>
      <c r="LQH77" s="330"/>
      <c r="LQI77" s="330"/>
      <c r="LQJ77" s="330"/>
      <c r="LQK77" s="330"/>
      <c r="LQL77" s="330"/>
      <c r="LQM77" s="330"/>
      <c r="LQN77" s="330"/>
      <c r="LQO77" s="330"/>
      <c r="LQP77" s="330"/>
      <c r="LQQ77" s="330"/>
      <c r="LQR77" s="330"/>
      <c r="LQS77" s="330"/>
      <c r="LQT77" s="330"/>
      <c r="LQU77" s="330"/>
      <c r="LQV77" s="330"/>
      <c r="LQW77" s="329"/>
      <c r="LQX77" s="330"/>
      <c r="LQY77" s="330"/>
      <c r="LQZ77" s="330"/>
      <c r="LRA77" s="330"/>
      <c r="LRB77" s="330"/>
      <c r="LRC77" s="330"/>
      <c r="LRD77" s="330"/>
      <c r="LRE77" s="330"/>
      <c r="LRF77" s="330"/>
      <c r="LRG77" s="330"/>
      <c r="LRH77" s="330"/>
      <c r="LRI77" s="330"/>
      <c r="LRJ77" s="330"/>
      <c r="LRK77" s="330"/>
      <c r="LRL77" s="330"/>
      <c r="LRM77" s="329"/>
      <c r="LRN77" s="330"/>
      <c r="LRO77" s="330"/>
      <c r="LRP77" s="330"/>
      <c r="LRQ77" s="330"/>
      <c r="LRR77" s="330"/>
      <c r="LRS77" s="330"/>
      <c r="LRT77" s="330"/>
      <c r="LRU77" s="330"/>
      <c r="LRV77" s="330"/>
      <c r="LRW77" s="330"/>
      <c r="LRX77" s="330"/>
      <c r="LRY77" s="330"/>
      <c r="LRZ77" s="330"/>
      <c r="LSA77" s="330"/>
      <c r="LSB77" s="330"/>
      <c r="LSC77" s="329"/>
      <c r="LSD77" s="330"/>
      <c r="LSE77" s="330"/>
      <c r="LSF77" s="330"/>
      <c r="LSG77" s="330"/>
      <c r="LSH77" s="330"/>
      <c r="LSI77" s="330"/>
      <c r="LSJ77" s="330"/>
      <c r="LSK77" s="330"/>
      <c r="LSL77" s="330"/>
      <c r="LSM77" s="330"/>
      <c r="LSN77" s="330"/>
      <c r="LSO77" s="330"/>
      <c r="LSP77" s="330"/>
      <c r="LSQ77" s="330"/>
      <c r="LSR77" s="330"/>
      <c r="LSS77" s="329"/>
      <c r="LST77" s="330"/>
      <c r="LSU77" s="330"/>
      <c r="LSV77" s="330"/>
      <c r="LSW77" s="330"/>
      <c r="LSX77" s="330"/>
      <c r="LSY77" s="330"/>
      <c r="LSZ77" s="330"/>
      <c r="LTA77" s="330"/>
      <c r="LTB77" s="330"/>
      <c r="LTC77" s="330"/>
      <c r="LTD77" s="330"/>
      <c r="LTE77" s="330"/>
      <c r="LTF77" s="330"/>
      <c r="LTG77" s="330"/>
      <c r="LTH77" s="330"/>
      <c r="LTI77" s="329"/>
      <c r="LTJ77" s="330"/>
      <c r="LTK77" s="330"/>
      <c r="LTL77" s="330"/>
      <c r="LTM77" s="330"/>
      <c r="LTN77" s="330"/>
      <c r="LTO77" s="330"/>
      <c r="LTP77" s="330"/>
      <c r="LTQ77" s="330"/>
      <c r="LTR77" s="330"/>
      <c r="LTS77" s="330"/>
      <c r="LTT77" s="330"/>
      <c r="LTU77" s="330"/>
      <c r="LTV77" s="330"/>
      <c r="LTW77" s="330"/>
      <c r="LTX77" s="330"/>
      <c r="LTY77" s="329"/>
      <c r="LTZ77" s="330"/>
      <c r="LUA77" s="330"/>
      <c r="LUB77" s="330"/>
      <c r="LUC77" s="330"/>
      <c r="LUD77" s="330"/>
      <c r="LUE77" s="330"/>
      <c r="LUF77" s="330"/>
      <c r="LUG77" s="330"/>
      <c r="LUH77" s="330"/>
      <c r="LUI77" s="330"/>
      <c r="LUJ77" s="330"/>
      <c r="LUK77" s="330"/>
      <c r="LUL77" s="330"/>
      <c r="LUM77" s="330"/>
      <c r="LUN77" s="330"/>
      <c r="LUO77" s="329"/>
      <c r="LUP77" s="330"/>
      <c r="LUQ77" s="330"/>
      <c r="LUR77" s="330"/>
      <c r="LUS77" s="330"/>
      <c r="LUT77" s="330"/>
      <c r="LUU77" s="330"/>
      <c r="LUV77" s="330"/>
      <c r="LUW77" s="330"/>
      <c r="LUX77" s="330"/>
      <c r="LUY77" s="330"/>
      <c r="LUZ77" s="330"/>
      <c r="LVA77" s="330"/>
      <c r="LVB77" s="330"/>
      <c r="LVC77" s="330"/>
      <c r="LVD77" s="330"/>
      <c r="LVE77" s="329"/>
      <c r="LVF77" s="330"/>
      <c r="LVG77" s="330"/>
      <c r="LVH77" s="330"/>
      <c r="LVI77" s="330"/>
      <c r="LVJ77" s="330"/>
      <c r="LVK77" s="330"/>
      <c r="LVL77" s="330"/>
      <c r="LVM77" s="330"/>
      <c r="LVN77" s="330"/>
      <c r="LVO77" s="330"/>
      <c r="LVP77" s="330"/>
      <c r="LVQ77" s="330"/>
      <c r="LVR77" s="330"/>
      <c r="LVS77" s="330"/>
      <c r="LVT77" s="330"/>
      <c r="LVU77" s="329"/>
      <c r="LVV77" s="330"/>
      <c r="LVW77" s="330"/>
      <c r="LVX77" s="330"/>
      <c r="LVY77" s="330"/>
      <c r="LVZ77" s="330"/>
      <c r="LWA77" s="330"/>
      <c r="LWB77" s="330"/>
      <c r="LWC77" s="330"/>
      <c r="LWD77" s="330"/>
      <c r="LWE77" s="330"/>
      <c r="LWF77" s="330"/>
      <c r="LWG77" s="330"/>
      <c r="LWH77" s="330"/>
      <c r="LWI77" s="330"/>
      <c r="LWJ77" s="330"/>
      <c r="LWK77" s="329"/>
      <c r="LWL77" s="330"/>
      <c r="LWM77" s="330"/>
      <c r="LWN77" s="330"/>
      <c r="LWO77" s="330"/>
      <c r="LWP77" s="330"/>
      <c r="LWQ77" s="330"/>
      <c r="LWR77" s="330"/>
      <c r="LWS77" s="330"/>
      <c r="LWT77" s="330"/>
      <c r="LWU77" s="330"/>
      <c r="LWV77" s="330"/>
      <c r="LWW77" s="330"/>
      <c r="LWX77" s="330"/>
      <c r="LWY77" s="330"/>
      <c r="LWZ77" s="330"/>
      <c r="LXA77" s="329"/>
      <c r="LXB77" s="330"/>
      <c r="LXC77" s="330"/>
      <c r="LXD77" s="330"/>
      <c r="LXE77" s="330"/>
      <c r="LXF77" s="330"/>
      <c r="LXG77" s="330"/>
      <c r="LXH77" s="330"/>
      <c r="LXI77" s="330"/>
      <c r="LXJ77" s="330"/>
      <c r="LXK77" s="330"/>
      <c r="LXL77" s="330"/>
      <c r="LXM77" s="330"/>
      <c r="LXN77" s="330"/>
      <c r="LXO77" s="330"/>
      <c r="LXP77" s="330"/>
      <c r="LXQ77" s="329"/>
      <c r="LXR77" s="330"/>
      <c r="LXS77" s="330"/>
      <c r="LXT77" s="330"/>
      <c r="LXU77" s="330"/>
      <c r="LXV77" s="330"/>
      <c r="LXW77" s="330"/>
      <c r="LXX77" s="330"/>
      <c r="LXY77" s="330"/>
      <c r="LXZ77" s="330"/>
      <c r="LYA77" s="330"/>
      <c r="LYB77" s="330"/>
      <c r="LYC77" s="330"/>
      <c r="LYD77" s="330"/>
      <c r="LYE77" s="330"/>
      <c r="LYF77" s="330"/>
      <c r="LYG77" s="329"/>
      <c r="LYH77" s="330"/>
      <c r="LYI77" s="330"/>
      <c r="LYJ77" s="330"/>
      <c r="LYK77" s="330"/>
      <c r="LYL77" s="330"/>
      <c r="LYM77" s="330"/>
      <c r="LYN77" s="330"/>
      <c r="LYO77" s="330"/>
      <c r="LYP77" s="330"/>
      <c r="LYQ77" s="330"/>
      <c r="LYR77" s="330"/>
      <c r="LYS77" s="330"/>
      <c r="LYT77" s="330"/>
      <c r="LYU77" s="330"/>
      <c r="LYV77" s="330"/>
      <c r="LYW77" s="329"/>
      <c r="LYX77" s="330"/>
      <c r="LYY77" s="330"/>
      <c r="LYZ77" s="330"/>
      <c r="LZA77" s="330"/>
      <c r="LZB77" s="330"/>
      <c r="LZC77" s="330"/>
      <c r="LZD77" s="330"/>
      <c r="LZE77" s="330"/>
      <c r="LZF77" s="330"/>
      <c r="LZG77" s="330"/>
      <c r="LZH77" s="330"/>
      <c r="LZI77" s="330"/>
      <c r="LZJ77" s="330"/>
      <c r="LZK77" s="330"/>
      <c r="LZL77" s="330"/>
      <c r="LZM77" s="329"/>
      <c r="LZN77" s="330"/>
      <c r="LZO77" s="330"/>
      <c r="LZP77" s="330"/>
      <c r="LZQ77" s="330"/>
      <c r="LZR77" s="330"/>
      <c r="LZS77" s="330"/>
      <c r="LZT77" s="330"/>
      <c r="LZU77" s="330"/>
      <c r="LZV77" s="330"/>
      <c r="LZW77" s="330"/>
      <c r="LZX77" s="330"/>
      <c r="LZY77" s="330"/>
      <c r="LZZ77" s="330"/>
      <c r="MAA77" s="330"/>
      <c r="MAB77" s="330"/>
      <c r="MAC77" s="329"/>
      <c r="MAD77" s="330"/>
      <c r="MAE77" s="330"/>
      <c r="MAF77" s="330"/>
      <c r="MAG77" s="330"/>
      <c r="MAH77" s="330"/>
      <c r="MAI77" s="330"/>
      <c r="MAJ77" s="330"/>
      <c r="MAK77" s="330"/>
      <c r="MAL77" s="330"/>
      <c r="MAM77" s="330"/>
      <c r="MAN77" s="330"/>
      <c r="MAO77" s="330"/>
      <c r="MAP77" s="330"/>
      <c r="MAQ77" s="330"/>
      <c r="MAR77" s="330"/>
      <c r="MAS77" s="329"/>
      <c r="MAT77" s="330"/>
      <c r="MAU77" s="330"/>
      <c r="MAV77" s="330"/>
      <c r="MAW77" s="330"/>
      <c r="MAX77" s="330"/>
      <c r="MAY77" s="330"/>
      <c r="MAZ77" s="330"/>
      <c r="MBA77" s="330"/>
      <c r="MBB77" s="330"/>
      <c r="MBC77" s="330"/>
      <c r="MBD77" s="330"/>
      <c r="MBE77" s="330"/>
      <c r="MBF77" s="330"/>
      <c r="MBG77" s="330"/>
      <c r="MBH77" s="330"/>
      <c r="MBI77" s="329"/>
      <c r="MBJ77" s="330"/>
      <c r="MBK77" s="330"/>
      <c r="MBL77" s="330"/>
      <c r="MBM77" s="330"/>
      <c r="MBN77" s="330"/>
      <c r="MBO77" s="330"/>
      <c r="MBP77" s="330"/>
      <c r="MBQ77" s="330"/>
      <c r="MBR77" s="330"/>
      <c r="MBS77" s="330"/>
      <c r="MBT77" s="330"/>
      <c r="MBU77" s="330"/>
      <c r="MBV77" s="330"/>
      <c r="MBW77" s="330"/>
      <c r="MBX77" s="330"/>
      <c r="MBY77" s="329"/>
      <c r="MBZ77" s="330"/>
      <c r="MCA77" s="330"/>
      <c r="MCB77" s="330"/>
      <c r="MCC77" s="330"/>
      <c r="MCD77" s="330"/>
      <c r="MCE77" s="330"/>
      <c r="MCF77" s="330"/>
      <c r="MCG77" s="330"/>
      <c r="MCH77" s="330"/>
      <c r="MCI77" s="330"/>
      <c r="MCJ77" s="330"/>
      <c r="MCK77" s="330"/>
      <c r="MCL77" s="330"/>
      <c r="MCM77" s="330"/>
      <c r="MCN77" s="330"/>
      <c r="MCO77" s="329"/>
      <c r="MCP77" s="330"/>
      <c r="MCQ77" s="330"/>
      <c r="MCR77" s="330"/>
      <c r="MCS77" s="330"/>
      <c r="MCT77" s="330"/>
      <c r="MCU77" s="330"/>
      <c r="MCV77" s="330"/>
      <c r="MCW77" s="330"/>
      <c r="MCX77" s="330"/>
      <c r="MCY77" s="330"/>
      <c r="MCZ77" s="330"/>
      <c r="MDA77" s="330"/>
      <c r="MDB77" s="330"/>
      <c r="MDC77" s="330"/>
      <c r="MDD77" s="330"/>
      <c r="MDE77" s="329"/>
      <c r="MDF77" s="330"/>
      <c r="MDG77" s="330"/>
      <c r="MDH77" s="330"/>
      <c r="MDI77" s="330"/>
      <c r="MDJ77" s="330"/>
      <c r="MDK77" s="330"/>
      <c r="MDL77" s="330"/>
      <c r="MDM77" s="330"/>
      <c r="MDN77" s="330"/>
      <c r="MDO77" s="330"/>
      <c r="MDP77" s="330"/>
      <c r="MDQ77" s="330"/>
      <c r="MDR77" s="330"/>
      <c r="MDS77" s="330"/>
      <c r="MDT77" s="330"/>
      <c r="MDU77" s="329"/>
      <c r="MDV77" s="330"/>
      <c r="MDW77" s="330"/>
      <c r="MDX77" s="330"/>
      <c r="MDY77" s="330"/>
      <c r="MDZ77" s="330"/>
      <c r="MEA77" s="330"/>
      <c r="MEB77" s="330"/>
      <c r="MEC77" s="330"/>
      <c r="MED77" s="330"/>
      <c r="MEE77" s="330"/>
      <c r="MEF77" s="330"/>
      <c r="MEG77" s="330"/>
      <c r="MEH77" s="330"/>
      <c r="MEI77" s="330"/>
      <c r="MEJ77" s="330"/>
      <c r="MEK77" s="329"/>
      <c r="MEL77" s="330"/>
      <c r="MEM77" s="330"/>
      <c r="MEN77" s="330"/>
      <c r="MEO77" s="330"/>
      <c r="MEP77" s="330"/>
      <c r="MEQ77" s="330"/>
      <c r="MER77" s="330"/>
      <c r="MES77" s="330"/>
      <c r="MET77" s="330"/>
      <c r="MEU77" s="330"/>
      <c r="MEV77" s="330"/>
      <c r="MEW77" s="330"/>
      <c r="MEX77" s="330"/>
      <c r="MEY77" s="330"/>
      <c r="MEZ77" s="330"/>
      <c r="MFA77" s="329"/>
      <c r="MFB77" s="330"/>
      <c r="MFC77" s="330"/>
      <c r="MFD77" s="330"/>
      <c r="MFE77" s="330"/>
      <c r="MFF77" s="330"/>
      <c r="MFG77" s="330"/>
      <c r="MFH77" s="330"/>
      <c r="MFI77" s="330"/>
      <c r="MFJ77" s="330"/>
      <c r="MFK77" s="330"/>
      <c r="MFL77" s="330"/>
      <c r="MFM77" s="330"/>
      <c r="MFN77" s="330"/>
      <c r="MFO77" s="330"/>
      <c r="MFP77" s="330"/>
      <c r="MFQ77" s="329"/>
      <c r="MFR77" s="330"/>
      <c r="MFS77" s="330"/>
      <c r="MFT77" s="330"/>
      <c r="MFU77" s="330"/>
      <c r="MFV77" s="330"/>
      <c r="MFW77" s="330"/>
      <c r="MFX77" s="330"/>
      <c r="MFY77" s="330"/>
      <c r="MFZ77" s="330"/>
      <c r="MGA77" s="330"/>
      <c r="MGB77" s="330"/>
      <c r="MGC77" s="330"/>
      <c r="MGD77" s="330"/>
      <c r="MGE77" s="330"/>
      <c r="MGF77" s="330"/>
      <c r="MGG77" s="329"/>
      <c r="MGH77" s="330"/>
      <c r="MGI77" s="330"/>
      <c r="MGJ77" s="330"/>
      <c r="MGK77" s="330"/>
      <c r="MGL77" s="330"/>
      <c r="MGM77" s="330"/>
      <c r="MGN77" s="330"/>
      <c r="MGO77" s="330"/>
      <c r="MGP77" s="330"/>
      <c r="MGQ77" s="330"/>
      <c r="MGR77" s="330"/>
      <c r="MGS77" s="330"/>
      <c r="MGT77" s="330"/>
      <c r="MGU77" s="330"/>
      <c r="MGV77" s="330"/>
      <c r="MGW77" s="329"/>
      <c r="MGX77" s="330"/>
      <c r="MGY77" s="330"/>
      <c r="MGZ77" s="330"/>
      <c r="MHA77" s="330"/>
      <c r="MHB77" s="330"/>
      <c r="MHC77" s="330"/>
      <c r="MHD77" s="330"/>
      <c r="MHE77" s="330"/>
      <c r="MHF77" s="330"/>
      <c r="MHG77" s="330"/>
      <c r="MHH77" s="330"/>
      <c r="MHI77" s="330"/>
      <c r="MHJ77" s="330"/>
      <c r="MHK77" s="330"/>
      <c r="MHL77" s="330"/>
      <c r="MHM77" s="329"/>
      <c r="MHN77" s="330"/>
      <c r="MHO77" s="330"/>
      <c r="MHP77" s="330"/>
      <c r="MHQ77" s="330"/>
      <c r="MHR77" s="330"/>
      <c r="MHS77" s="330"/>
      <c r="MHT77" s="330"/>
      <c r="MHU77" s="330"/>
      <c r="MHV77" s="330"/>
      <c r="MHW77" s="330"/>
      <c r="MHX77" s="330"/>
      <c r="MHY77" s="330"/>
      <c r="MHZ77" s="330"/>
      <c r="MIA77" s="330"/>
      <c r="MIB77" s="330"/>
      <c r="MIC77" s="329"/>
      <c r="MID77" s="330"/>
      <c r="MIE77" s="330"/>
      <c r="MIF77" s="330"/>
      <c r="MIG77" s="330"/>
      <c r="MIH77" s="330"/>
      <c r="MII77" s="330"/>
      <c r="MIJ77" s="330"/>
      <c r="MIK77" s="330"/>
      <c r="MIL77" s="330"/>
      <c r="MIM77" s="330"/>
      <c r="MIN77" s="330"/>
      <c r="MIO77" s="330"/>
      <c r="MIP77" s="330"/>
      <c r="MIQ77" s="330"/>
      <c r="MIR77" s="330"/>
      <c r="MIS77" s="329"/>
      <c r="MIT77" s="330"/>
      <c r="MIU77" s="330"/>
      <c r="MIV77" s="330"/>
      <c r="MIW77" s="330"/>
      <c r="MIX77" s="330"/>
      <c r="MIY77" s="330"/>
      <c r="MIZ77" s="330"/>
      <c r="MJA77" s="330"/>
      <c r="MJB77" s="330"/>
      <c r="MJC77" s="330"/>
      <c r="MJD77" s="330"/>
      <c r="MJE77" s="330"/>
      <c r="MJF77" s="330"/>
      <c r="MJG77" s="330"/>
      <c r="MJH77" s="330"/>
      <c r="MJI77" s="329"/>
      <c r="MJJ77" s="330"/>
      <c r="MJK77" s="330"/>
      <c r="MJL77" s="330"/>
      <c r="MJM77" s="330"/>
      <c r="MJN77" s="330"/>
      <c r="MJO77" s="330"/>
      <c r="MJP77" s="330"/>
      <c r="MJQ77" s="330"/>
      <c r="MJR77" s="330"/>
      <c r="MJS77" s="330"/>
      <c r="MJT77" s="330"/>
      <c r="MJU77" s="330"/>
      <c r="MJV77" s="330"/>
      <c r="MJW77" s="330"/>
      <c r="MJX77" s="330"/>
      <c r="MJY77" s="329"/>
      <c r="MJZ77" s="330"/>
      <c r="MKA77" s="330"/>
      <c r="MKB77" s="330"/>
      <c r="MKC77" s="330"/>
      <c r="MKD77" s="330"/>
      <c r="MKE77" s="330"/>
      <c r="MKF77" s="330"/>
      <c r="MKG77" s="330"/>
      <c r="MKH77" s="330"/>
      <c r="MKI77" s="330"/>
      <c r="MKJ77" s="330"/>
      <c r="MKK77" s="330"/>
      <c r="MKL77" s="330"/>
      <c r="MKM77" s="330"/>
      <c r="MKN77" s="330"/>
      <c r="MKO77" s="329"/>
      <c r="MKP77" s="330"/>
      <c r="MKQ77" s="330"/>
      <c r="MKR77" s="330"/>
      <c r="MKS77" s="330"/>
      <c r="MKT77" s="330"/>
      <c r="MKU77" s="330"/>
      <c r="MKV77" s="330"/>
      <c r="MKW77" s="330"/>
      <c r="MKX77" s="330"/>
      <c r="MKY77" s="330"/>
      <c r="MKZ77" s="330"/>
      <c r="MLA77" s="330"/>
      <c r="MLB77" s="330"/>
      <c r="MLC77" s="330"/>
      <c r="MLD77" s="330"/>
      <c r="MLE77" s="329"/>
      <c r="MLF77" s="330"/>
      <c r="MLG77" s="330"/>
      <c r="MLH77" s="330"/>
      <c r="MLI77" s="330"/>
      <c r="MLJ77" s="330"/>
      <c r="MLK77" s="330"/>
      <c r="MLL77" s="330"/>
      <c r="MLM77" s="330"/>
      <c r="MLN77" s="330"/>
      <c r="MLO77" s="330"/>
      <c r="MLP77" s="330"/>
      <c r="MLQ77" s="330"/>
      <c r="MLR77" s="330"/>
      <c r="MLS77" s="330"/>
      <c r="MLT77" s="330"/>
      <c r="MLU77" s="329"/>
      <c r="MLV77" s="330"/>
      <c r="MLW77" s="330"/>
      <c r="MLX77" s="330"/>
      <c r="MLY77" s="330"/>
      <c r="MLZ77" s="330"/>
      <c r="MMA77" s="330"/>
      <c r="MMB77" s="330"/>
      <c r="MMC77" s="330"/>
      <c r="MMD77" s="330"/>
      <c r="MME77" s="330"/>
      <c r="MMF77" s="330"/>
      <c r="MMG77" s="330"/>
      <c r="MMH77" s="330"/>
      <c r="MMI77" s="330"/>
      <c r="MMJ77" s="330"/>
      <c r="MMK77" s="329"/>
      <c r="MML77" s="330"/>
      <c r="MMM77" s="330"/>
      <c r="MMN77" s="330"/>
      <c r="MMO77" s="330"/>
      <c r="MMP77" s="330"/>
      <c r="MMQ77" s="330"/>
      <c r="MMR77" s="330"/>
      <c r="MMS77" s="330"/>
      <c r="MMT77" s="330"/>
      <c r="MMU77" s="330"/>
      <c r="MMV77" s="330"/>
      <c r="MMW77" s="330"/>
      <c r="MMX77" s="330"/>
      <c r="MMY77" s="330"/>
      <c r="MMZ77" s="330"/>
      <c r="MNA77" s="329"/>
      <c r="MNB77" s="330"/>
      <c r="MNC77" s="330"/>
      <c r="MND77" s="330"/>
      <c r="MNE77" s="330"/>
      <c r="MNF77" s="330"/>
      <c r="MNG77" s="330"/>
      <c r="MNH77" s="330"/>
      <c r="MNI77" s="330"/>
      <c r="MNJ77" s="330"/>
      <c r="MNK77" s="330"/>
      <c r="MNL77" s="330"/>
      <c r="MNM77" s="330"/>
      <c r="MNN77" s="330"/>
      <c r="MNO77" s="330"/>
      <c r="MNP77" s="330"/>
      <c r="MNQ77" s="329"/>
      <c r="MNR77" s="330"/>
      <c r="MNS77" s="330"/>
      <c r="MNT77" s="330"/>
      <c r="MNU77" s="330"/>
      <c r="MNV77" s="330"/>
      <c r="MNW77" s="330"/>
      <c r="MNX77" s="330"/>
      <c r="MNY77" s="330"/>
      <c r="MNZ77" s="330"/>
      <c r="MOA77" s="330"/>
      <c r="MOB77" s="330"/>
      <c r="MOC77" s="330"/>
      <c r="MOD77" s="330"/>
      <c r="MOE77" s="330"/>
      <c r="MOF77" s="330"/>
      <c r="MOG77" s="329"/>
      <c r="MOH77" s="330"/>
      <c r="MOI77" s="330"/>
      <c r="MOJ77" s="330"/>
      <c r="MOK77" s="330"/>
      <c r="MOL77" s="330"/>
      <c r="MOM77" s="330"/>
      <c r="MON77" s="330"/>
      <c r="MOO77" s="330"/>
      <c r="MOP77" s="330"/>
      <c r="MOQ77" s="330"/>
      <c r="MOR77" s="330"/>
      <c r="MOS77" s="330"/>
      <c r="MOT77" s="330"/>
      <c r="MOU77" s="330"/>
      <c r="MOV77" s="330"/>
      <c r="MOW77" s="329"/>
      <c r="MOX77" s="330"/>
      <c r="MOY77" s="330"/>
      <c r="MOZ77" s="330"/>
      <c r="MPA77" s="330"/>
      <c r="MPB77" s="330"/>
      <c r="MPC77" s="330"/>
      <c r="MPD77" s="330"/>
      <c r="MPE77" s="330"/>
      <c r="MPF77" s="330"/>
      <c r="MPG77" s="330"/>
      <c r="MPH77" s="330"/>
      <c r="MPI77" s="330"/>
      <c r="MPJ77" s="330"/>
      <c r="MPK77" s="330"/>
      <c r="MPL77" s="330"/>
      <c r="MPM77" s="329"/>
      <c r="MPN77" s="330"/>
      <c r="MPO77" s="330"/>
      <c r="MPP77" s="330"/>
      <c r="MPQ77" s="330"/>
      <c r="MPR77" s="330"/>
      <c r="MPS77" s="330"/>
      <c r="MPT77" s="330"/>
      <c r="MPU77" s="330"/>
      <c r="MPV77" s="330"/>
      <c r="MPW77" s="330"/>
      <c r="MPX77" s="330"/>
      <c r="MPY77" s="330"/>
      <c r="MPZ77" s="330"/>
      <c r="MQA77" s="330"/>
      <c r="MQB77" s="330"/>
      <c r="MQC77" s="329"/>
      <c r="MQD77" s="330"/>
      <c r="MQE77" s="330"/>
      <c r="MQF77" s="330"/>
      <c r="MQG77" s="330"/>
      <c r="MQH77" s="330"/>
      <c r="MQI77" s="330"/>
      <c r="MQJ77" s="330"/>
      <c r="MQK77" s="330"/>
      <c r="MQL77" s="330"/>
      <c r="MQM77" s="330"/>
      <c r="MQN77" s="330"/>
      <c r="MQO77" s="330"/>
      <c r="MQP77" s="330"/>
      <c r="MQQ77" s="330"/>
      <c r="MQR77" s="330"/>
      <c r="MQS77" s="329"/>
      <c r="MQT77" s="330"/>
      <c r="MQU77" s="330"/>
      <c r="MQV77" s="330"/>
      <c r="MQW77" s="330"/>
      <c r="MQX77" s="330"/>
      <c r="MQY77" s="330"/>
      <c r="MQZ77" s="330"/>
      <c r="MRA77" s="330"/>
      <c r="MRB77" s="330"/>
      <c r="MRC77" s="330"/>
      <c r="MRD77" s="330"/>
      <c r="MRE77" s="330"/>
      <c r="MRF77" s="330"/>
      <c r="MRG77" s="330"/>
      <c r="MRH77" s="330"/>
      <c r="MRI77" s="329"/>
      <c r="MRJ77" s="330"/>
      <c r="MRK77" s="330"/>
      <c r="MRL77" s="330"/>
      <c r="MRM77" s="330"/>
      <c r="MRN77" s="330"/>
      <c r="MRO77" s="330"/>
      <c r="MRP77" s="330"/>
      <c r="MRQ77" s="330"/>
      <c r="MRR77" s="330"/>
      <c r="MRS77" s="330"/>
      <c r="MRT77" s="330"/>
      <c r="MRU77" s="330"/>
      <c r="MRV77" s="330"/>
      <c r="MRW77" s="330"/>
      <c r="MRX77" s="330"/>
      <c r="MRY77" s="329"/>
      <c r="MRZ77" s="330"/>
      <c r="MSA77" s="330"/>
      <c r="MSB77" s="330"/>
      <c r="MSC77" s="330"/>
      <c r="MSD77" s="330"/>
      <c r="MSE77" s="330"/>
      <c r="MSF77" s="330"/>
      <c r="MSG77" s="330"/>
      <c r="MSH77" s="330"/>
      <c r="MSI77" s="330"/>
      <c r="MSJ77" s="330"/>
      <c r="MSK77" s="330"/>
      <c r="MSL77" s="330"/>
      <c r="MSM77" s="330"/>
      <c r="MSN77" s="330"/>
      <c r="MSO77" s="329"/>
      <c r="MSP77" s="330"/>
      <c r="MSQ77" s="330"/>
      <c r="MSR77" s="330"/>
      <c r="MSS77" s="330"/>
      <c r="MST77" s="330"/>
      <c r="MSU77" s="330"/>
      <c r="MSV77" s="330"/>
      <c r="MSW77" s="330"/>
      <c r="MSX77" s="330"/>
      <c r="MSY77" s="330"/>
      <c r="MSZ77" s="330"/>
      <c r="MTA77" s="330"/>
      <c r="MTB77" s="330"/>
      <c r="MTC77" s="330"/>
      <c r="MTD77" s="330"/>
      <c r="MTE77" s="329"/>
      <c r="MTF77" s="330"/>
      <c r="MTG77" s="330"/>
      <c r="MTH77" s="330"/>
      <c r="MTI77" s="330"/>
      <c r="MTJ77" s="330"/>
      <c r="MTK77" s="330"/>
      <c r="MTL77" s="330"/>
      <c r="MTM77" s="330"/>
      <c r="MTN77" s="330"/>
      <c r="MTO77" s="330"/>
      <c r="MTP77" s="330"/>
      <c r="MTQ77" s="330"/>
      <c r="MTR77" s="330"/>
      <c r="MTS77" s="330"/>
      <c r="MTT77" s="330"/>
      <c r="MTU77" s="329"/>
      <c r="MTV77" s="330"/>
      <c r="MTW77" s="330"/>
      <c r="MTX77" s="330"/>
      <c r="MTY77" s="330"/>
      <c r="MTZ77" s="330"/>
      <c r="MUA77" s="330"/>
      <c r="MUB77" s="330"/>
      <c r="MUC77" s="330"/>
      <c r="MUD77" s="330"/>
      <c r="MUE77" s="330"/>
      <c r="MUF77" s="330"/>
      <c r="MUG77" s="330"/>
      <c r="MUH77" s="330"/>
      <c r="MUI77" s="330"/>
      <c r="MUJ77" s="330"/>
      <c r="MUK77" s="329"/>
      <c r="MUL77" s="330"/>
      <c r="MUM77" s="330"/>
      <c r="MUN77" s="330"/>
      <c r="MUO77" s="330"/>
      <c r="MUP77" s="330"/>
      <c r="MUQ77" s="330"/>
      <c r="MUR77" s="330"/>
      <c r="MUS77" s="330"/>
      <c r="MUT77" s="330"/>
      <c r="MUU77" s="330"/>
      <c r="MUV77" s="330"/>
      <c r="MUW77" s="330"/>
      <c r="MUX77" s="330"/>
      <c r="MUY77" s="330"/>
      <c r="MUZ77" s="330"/>
      <c r="MVA77" s="329"/>
      <c r="MVB77" s="330"/>
      <c r="MVC77" s="330"/>
      <c r="MVD77" s="330"/>
      <c r="MVE77" s="330"/>
      <c r="MVF77" s="330"/>
      <c r="MVG77" s="330"/>
      <c r="MVH77" s="330"/>
      <c r="MVI77" s="330"/>
      <c r="MVJ77" s="330"/>
      <c r="MVK77" s="330"/>
      <c r="MVL77" s="330"/>
      <c r="MVM77" s="330"/>
      <c r="MVN77" s="330"/>
      <c r="MVO77" s="330"/>
      <c r="MVP77" s="330"/>
      <c r="MVQ77" s="329"/>
      <c r="MVR77" s="330"/>
      <c r="MVS77" s="330"/>
      <c r="MVT77" s="330"/>
      <c r="MVU77" s="330"/>
      <c r="MVV77" s="330"/>
      <c r="MVW77" s="330"/>
      <c r="MVX77" s="330"/>
      <c r="MVY77" s="330"/>
      <c r="MVZ77" s="330"/>
      <c r="MWA77" s="330"/>
      <c r="MWB77" s="330"/>
      <c r="MWC77" s="330"/>
      <c r="MWD77" s="330"/>
      <c r="MWE77" s="330"/>
      <c r="MWF77" s="330"/>
      <c r="MWG77" s="329"/>
      <c r="MWH77" s="330"/>
      <c r="MWI77" s="330"/>
      <c r="MWJ77" s="330"/>
      <c r="MWK77" s="330"/>
      <c r="MWL77" s="330"/>
      <c r="MWM77" s="330"/>
      <c r="MWN77" s="330"/>
      <c r="MWO77" s="330"/>
      <c r="MWP77" s="330"/>
      <c r="MWQ77" s="330"/>
      <c r="MWR77" s="330"/>
      <c r="MWS77" s="330"/>
      <c r="MWT77" s="330"/>
      <c r="MWU77" s="330"/>
      <c r="MWV77" s="330"/>
      <c r="MWW77" s="329"/>
      <c r="MWX77" s="330"/>
      <c r="MWY77" s="330"/>
      <c r="MWZ77" s="330"/>
      <c r="MXA77" s="330"/>
      <c r="MXB77" s="330"/>
      <c r="MXC77" s="330"/>
      <c r="MXD77" s="330"/>
      <c r="MXE77" s="330"/>
      <c r="MXF77" s="330"/>
      <c r="MXG77" s="330"/>
      <c r="MXH77" s="330"/>
      <c r="MXI77" s="330"/>
      <c r="MXJ77" s="330"/>
      <c r="MXK77" s="330"/>
      <c r="MXL77" s="330"/>
      <c r="MXM77" s="329"/>
      <c r="MXN77" s="330"/>
      <c r="MXO77" s="330"/>
      <c r="MXP77" s="330"/>
      <c r="MXQ77" s="330"/>
      <c r="MXR77" s="330"/>
      <c r="MXS77" s="330"/>
      <c r="MXT77" s="330"/>
      <c r="MXU77" s="330"/>
      <c r="MXV77" s="330"/>
      <c r="MXW77" s="330"/>
      <c r="MXX77" s="330"/>
      <c r="MXY77" s="330"/>
      <c r="MXZ77" s="330"/>
      <c r="MYA77" s="330"/>
      <c r="MYB77" s="330"/>
      <c r="MYC77" s="329"/>
      <c r="MYD77" s="330"/>
      <c r="MYE77" s="330"/>
      <c r="MYF77" s="330"/>
      <c r="MYG77" s="330"/>
      <c r="MYH77" s="330"/>
      <c r="MYI77" s="330"/>
      <c r="MYJ77" s="330"/>
      <c r="MYK77" s="330"/>
      <c r="MYL77" s="330"/>
      <c r="MYM77" s="330"/>
      <c r="MYN77" s="330"/>
      <c r="MYO77" s="330"/>
      <c r="MYP77" s="330"/>
      <c r="MYQ77" s="330"/>
      <c r="MYR77" s="330"/>
      <c r="MYS77" s="329"/>
      <c r="MYT77" s="330"/>
      <c r="MYU77" s="330"/>
      <c r="MYV77" s="330"/>
      <c r="MYW77" s="330"/>
      <c r="MYX77" s="330"/>
      <c r="MYY77" s="330"/>
      <c r="MYZ77" s="330"/>
      <c r="MZA77" s="330"/>
      <c r="MZB77" s="330"/>
      <c r="MZC77" s="330"/>
      <c r="MZD77" s="330"/>
      <c r="MZE77" s="330"/>
      <c r="MZF77" s="330"/>
      <c r="MZG77" s="330"/>
      <c r="MZH77" s="330"/>
      <c r="MZI77" s="329"/>
      <c r="MZJ77" s="330"/>
      <c r="MZK77" s="330"/>
      <c r="MZL77" s="330"/>
      <c r="MZM77" s="330"/>
      <c r="MZN77" s="330"/>
      <c r="MZO77" s="330"/>
      <c r="MZP77" s="330"/>
      <c r="MZQ77" s="330"/>
      <c r="MZR77" s="330"/>
      <c r="MZS77" s="330"/>
      <c r="MZT77" s="330"/>
      <c r="MZU77" s="330"/>
      <c r="MZV77" s="330"/>
      <c r="MZW77" s="330"/>
      <c r="MZX77" s="330"/>
      <c r="MZY77" s="329"/>
      <c r="MZZ77" s="330"/>
      <c r="NAA77" s="330"/>
      <c r="NAB77" s="330"/>
      <c r="NAC77" s="330"/>
      <c r="NAD77" s="330"/>
      <c r="NAE77" s="330"/>
      <c r="NAF77" s="330"/>
      <c r="NAG77" s="330"/>
      <c r="NAH77" s="330"/>
      <c r="NAI77" s="330"/>
      <c r="NAJ77" s="330"/>
      <c r="NAK77" s="330"/>
      <c r="NAL77" s="330"/>
      <c r="NAM77" s="330"/>
      <c r="NAN77" s="330"/>
      <c r="NAO77" s="329"/>
      <c r="NAP77" s="330"/>
      <c r="NAQ77" s="330"/>
      <c r="NAR77" s="330"/>
      <c r="NAS77" s="330"/>
      <c r="NAT77" s="330"/>
      <c r="NAU77" s="330"/>
      <c r="NAV77" s="330"/>
      <c r="NAW77" s="330"/>
      <c r="NAX77" s="330"/>
      <c r="NAY77" s="330"/>
      <c r="NAZ77" s="330"/>
      <c r="NBA77" s="330"/>
      <c r="NBB77" s="330"/>
      <c r="NBC77" s="330"/>
      <c r="NBD77" s="330"/>
      <c r="NBE77" s="329"/>
      <c r="NBF77" s="330"/>
      <c r="NBG77" s="330"/>
      <c r="NBH77" s="330"/>
      <c r="NBI77" s="330"/>
      <c r="NBJ77" s="330"/>
      <c r="NBK77" s="330"/>
      <c r="NBL77" s="330"/>
      <c r="NBM77" s="330"/>
      <c r="NBN77" s="330"/>
      <c r="NBO77" s="330"/>
      <c r="NBP77" s="330"/>
      <c r="NBQ77" s="330"/>
      <c r="NBR77" s="330"/>
      <c r="NBS77" s="330"/>
      <c r="NBT77" s="330"/>
      <c r="NBU77" s="329"/>
      <c r="NBV77" s="330"/>
      <c r="NBW77" s="330"/>
      <c r="NBX77" s="330"/>
      <c r="NBY77" s="330"/>
      <c r="NBZ77" s="330"/>
      <c r="NCA77" s="330"/>
      <c r="NCB77" s="330"/>
      <c r="NCC77" s="330"/>
      <c r="NCD77" s="330"/>
      <c r="NCE77" s="330"/>
      <c r="NCF77" s="330"/>
      <c r="NCG77" s="330"/>
      <c r="NCH77" s="330"/>
      <c r="NCI77" s="330"/>
      <c r="NCJ77" s="330"/>
      <c r="NCK77" s="329"/>
      <c r="NCL77" s="330"/>
      <c r="NCM77" s="330"/>
      <c r="NCN77" s="330"/>
      <c r="NCO77" s="330"/>
      <c r="NCP77" s="330"/>
      <c r="NCQ77" s="330"/>
      <c r="NCR77" s="330"/>
      <c r="NCS77" s="330"/>
      <c r="NCT77" s="330"/>
      <c r="NCU77" s="330"/>
      <c r="NCV77" s="330"/>
      <c r="NCW77" s="330"/>
      <c r="NCX77" s="330"/>
      <c r="NCY77" s="330"/>
      <c r="NCZ77" s="330"/>
      <c r="NDA77" s="329"/>
      <c r="NDB77" s="330"/>
      <c r="NDC77" s="330"/>
      <c r="NDD77" s="330"/>
      <c r="NDE77" s="330"/>
      <c r="NDF77" s="330"/>
      <c r="NDG77" s="330"/>
      <c r="NDH77" s="330"/>
      <c r="NDI77" s="330"/>
      <c r="NDJ77" s="330"/>
      <c r="NDK77" s="330"/>
      <c r="NDL77" s="330"/>
      <c r="NDM77" s="330"/>
      <c r="NDN77" s="330"/>
      <c r="NDO77" s="330"/>
      <c r="NDP77" s="330"/>
      <c r="NDQ77" s="329"/>
      <c r="NDR77" s="330"/>
      <c r="NDS77" s="330"/>
      <c r="NDT77" s="330"/>
      <c r="NDU77" s="330"/>
      <c r="NDV77" s="330"/>
      <c r="NDW77" s="330"/>
      <c r="NDX77" s="330"/>
      <c r="NDY77" s="330"/>
      <c r="NDZ77" s="330"/>
      <c r="NEA77" s="330"/>
      <c r="NEB77" s="330"/>
      <c r="NEC77" s="330"/>
      <c r="NED77" s="330"/>
      <c r="NEE77" s="330"/>
      <c r="NEF77" s="330"/>
      <c r="NEG77" s="329"/>
      <c r="NEH77" s="330"/>
      <c r="NEI77" s="330"/>
      <c r="NEJ77" s="330"/>
      <c r="NEK77" s="330"/>
      <c r="NEL77" s="330"/>
      <c r="NEM77" s="330"/>
      <c r="NEN77" s="330"/>
      <c r="NEO77" s="330"/>
      <c r="NEP77" s="330"/>
      <c r="NEQ77" s="330"/>
      <c r="NER77" s="330"/>
      <c r="NES77" s="330"/>
      <c r="NET77" s="330"/>
      <c r="NEU77" s="330"/>
      <c r="NEV77" s="330"/>
      <c r="NEW77" s="329"/>
      <c r="NEX77" s="330"/>
      <c r="NEY77" s="330"/>
      <c r="NEZ77" s="330"/>
      <c r="NFA77" s="330"/>
      <c r="NFB77" s="330"/>
      <c r="NFC77" s="330"/>
      <c r="NFD77" s="330"/>
      <c r="NFE77" s="330"/>
      <c r="NFF77" s="330"/>
      <c r="NFG77" s="330"/>
      <c r="NFH77" s="330"/>
      <c r="NFI77" s="330"/>
      <c r="NFJ77" s="330"/>
      <c r="NFK77" s="330"/>
      <c r="NFL77" s="330"/>
      <c r="NFM77" s="329"/>
      <c r="NFN77" s="330"/>
      <c r="NFO77" s="330"/>
      <c r="NFP77" s="330"/>
      <c r="NFQ77" s="330"/>
      <c r="NFR77" s="330"/>
      <c r="NFS77" s="330"/>
      <c r="NFT77" s="330"/>
      <c r="NFU77" s="330"/>
      <c r="NFV77" s="330"/>
      <c r="NFW77" s="330"/>
      <c r="NFX77" s="330"/>
      <c r="NFY77" s="330"/>
      <c r="NFZ77" s="330"/>
      <c r="NGA77" s="330"/>
      <c r="NGB77" s="330"/>
      <c r="NGC77" s="329"/>
      <c r="NGD77" s="330"/>
      <c r="NGE77" s="330"/>
      <c r="NGF77" s="330"/>
      <c r="NGG77" s="330"/>
      <c r="NGH77" s="330"/>
      <c r="NGI77" s="330"/>
      <c r="NGJ77" s="330"/>
      <c r="NGK77" s="330"/>
      <c r="NGL77" s="330"/>
      <c r="NGM77" s="330"/>
      <c r="NGN77" s="330"/>
      <c r="NGO77" s="330"/>
      <c r="NGP77" s="330"/>
      <c r="NGQ77" s="330"/>
      <c r="NGR77" s="330"/>
      <c r="NGS77" s="329"/>
      <c r="NGT77" s="330"/>
      <c r="NGU77" s="330"/>
      <c r="NGV77" s="330"/>
      <c r="NGW77" s="330"/>
      <c r="NGX77" s="330"/>
      <c r="NGY77" s="330"/>
      <c r="NGZ77" s="330"/>
      <c r="NHA77" s="330"/>
      <c r="NHB77" s="330"/>
      <c r="NHC77" s="330"/>
      <c r="NHD77" s="330"/>
      <c r="NHE77" s="330"/>
      <c r="NHF77" s="330"/>
      <c r="NHG77" s="330"/>
      <c r="NHH77" s="330"/>
      <c r="NHI77" s="329"/>
      <c r="NHJ77" s="330"/>
      <c r="NHK77" s="330"/>
      <c r="NHL77" s="330"/>
      <c r="NHM77" s="330"/>
      <c r="NHN77" s="330"/>
      <c r="NHO77" s="330"/>
      <c r="NHP77" s="330"/>
      <c r="NHQ77" s="330"/>
      <c r="NHR77" s="330"/>
      <c r="NHS77" s="330"/>
      <c r="NHT77" s="330"/>
      <c r="NHU77" s="330"/>
      <c r="NHV77" s="330"/>
      <c r="NHW77" s="330"/>
      <c r="NHX77" s="330"/>
      <c r="NHY77" s="329"/>
      <c r="NHZ77" s="330"/>
      <c r="NIA77" s="330"/>
      <c r="NIB77" s="330"/>
      <c r="NIC77" s="330"/>
      <c r="NID77" s="330"/>
      <c r="NIE77" s="330"/>
      <c r="NIF77" s="330"/>
      <c r="NIG77" s="330"/>
      <c r="NIH77" s="330"/>
      <c r="NII77" s="330"/>
      <c r="NIJ77" s="330"/>
      <c r="NIK77" s="330"/>
      <c r="NIL77" s="330"/>
      <c r="NIM77" s="330"/>
      <c r="NIN77" s="330"/>
      <c r="NIO77" s="329"/>
      <c r="NIP77" s="330"/>
      <c r="NIQ77" s="330"/>
      <c r="NIR77" s="330"/>
      <c r="NIS77" s="330"/>
      <c r="NIT77" s="330"/>
      <c r="NIU77" s="330"/>
      <c r="NIV77" s="330"/>
      <c r="NIW77" s="330"/>
      <c r="NIX77" s="330"/>
      <c r="NIY77" s="330"/>
      <c r="NIZ77" s="330"/>
      <c r="NJA77" s="330"/>
      <c r="NJB77" s="330"/>
      <c r="NJC77" s="330"/>
      <c r="NJD77" s="330"/>
      <c r="NJE77" s="329"/>
      <c r="NJF77" s="330"/>
      <c r="NJG77" s="330"/>
      <c r="NJH77" s="330"/>
      <c r="NJI77" s="330"/>
      <c r="NJJ77" s="330"/>
      <c r="NJK77" s="330"/>
      <c r="NJL77" s="330"/>
      <c r="NJM77" s="330"/>
      <c r="NJN77" s="330"/>
      <c r="NJO77" s="330"/>
      <c r="NJP77" s="330"/>
      <c r="NJQ77" s="330"/>
      <c r="NJR77" s="330"/>
      <c r="NJS77" s="330"/>
      <c r="NJT77" s="330"/>
      <c r="NJU77" s="329"/>
      <c r="NJV77" s="330"/>
      <c r="NJW77" s="330"/>
      <c r="NJX77" s="330"/>
      <c r="NJY77" s="330"/>
      <c r="NJZ77" s="330"/>
      <c r="NKA77" s="330"/>
      <c r="NKB77" s="330"/>
      <c r="NKC77" s="330"/>
      <c r="NKD77" s="330"/>
      <c r="NKE77" s="330"/>
      <c r="NKF77" s="330"/>
      <c r="NKG77" s="330"/>
      <c r="NKH77" s="330"/>
      <c r="NKI77" s="330"/>
      <c r="NKJ77" s="330"/>
      <c r="NKK77" s="329"/>
      <c r="NKL77" s="330"/>
      <c r="NKM77" s="330"/>
      <c r="NKN77" s="330"/>
      <c r="NKO77" s="330"/>
      <c r="NKP77" s="330"/>
      <c r="NKQ77" s="330"/>
      <c r="NKR77" s="330"/>
      <c r="NKS77" s="330"/>
      <c r="NKT77" s="330"/>
      <c r="NKU77" s="330"/>
      <c r="NKV77" s="330"/>
      <c r="NKW77" s="330"/>
      <c r="NKX77" s="330"/>
      <c r="NKY77" s="330"/>
      <c r="NKZ77" s="330"/>
      <c r="NLA77" s="329"/>
      <c r="NLB77" s="330"/>
      <c r="NLC77" s="330"/>
      <c r="NLD77" s="330"/>
      <c r="NLE77" s="330"/>
      <c r="NLF77" s="330"/>
      <c r="NLG77" s="330"/>
      <c r="NLH77" s="330"/>
      <c r="NLI77" s="330"/>
      <c r="NLJ77" s="330"/>
      <c r="NLK77" s="330"/>
      <c r="NLL77" s="330"/>
      <c r="NLM77" s="330"/>
      <c r="NLN77" s="330"/>
      <c r="NLO77" s="330"/>
      <c r="NLP77" s="330"/>
      <c r="NLQ77" s="329"/>
      <c r="NLR77" s="330"/>
      <c r="NLS77" s="330"/>
      <c r="NLT77" s="330"/>
      <c r="NLU77" s="330"/>
      <c r="NLV77" s="330"/>
      <c r="NLW77" s="330"/>
      <c r="NLX77" s="330"/>
      <c r="NLY77" s="330"/>
      <c r="NLZ77" s="330"/>
      <c r="NMA77" s="330"/>
      <c r="NMB77" s="330"/>
      <c r="NMC77" s="330"/>
      <c r="NMD77" s="330"/>
      <c r="NME77" s="330"/>
      <c r="NMF77" s="330"/>
      <c r="NMG77" s="329"/>
      <c r="NMH77" s="330"/>
      <c r="NMI77" s="330"/>
      <c r="NMJ77" s="330"/>
      <c r="NMK77" s="330"/>
      <c r="NML77" s="330"/>
      <c r="NMM77" s="330"/>
      <c r="NMN77" s="330"/>
      <c r="NMO77" s="330"/>
      <c r="NMP77" s="330"/>
      <c r="NMQ77" s="330"/>
      <c r="NMR77" s="330"/>
      <c r="NMS77" s="330"/>
      <c r="NMT77" s="330"/>
      <c r="NMU77" s="330"/>
      <c r="NMV77" s="330"/>
      <c r="NMW77" s="329"/>
      <c r="NMX77" s="330"/>
      <c r="NMY77" s="330"/>
      <c r="NMZ77" s="330"/>
      <c r="NNA77" s="330"/>
      <c r="NNB77" s="330"/>
      <c r="NNC77" s="330"/>
      <c r="NND77" s="330"/>
      <c r="NNE77" s="330"/>
      <c r="NNF77" s="330"/>
      <c r="NNG77" s="330"/>
      <c r="NNH77" s="330"/>
      <c r="NNI77" s="330"/>
      <c r="NNJ77" s="330"/>
      <c r="NNK77" s="330"/>
      <c r="NNL77" s="330"/>
      <c r="NNM77" s="329"/>
      <c r="NNN77" s="330"/>
      <c r="NNO77" s="330"/>
      <c r="NNP77" s="330"/>
      <c r="NNQ77" s="330"/>
      <c r="NNR77" s="330"/>
      <c r="NNS77" s="330"/>
      <c r="NNT77" s="330"/>
      <c r="NNU77" s="330"/>
      <c r="NNV77" s="330"/>
      <c r="NNW77" s="330"/>
      <c r="NNX77" s="330"/>
      <c r="NNY77" s="330"/>
      <c r="NNZ77" s="330"/>
      <c r="NOA77" s="330"/>
      <c r="NOB77" s="330"/>
      <c r="NOC77" s="329"/>
      <c r="NOD77" s="330"/>
      <c r="NOE77" s="330"/>
      <c r="NOF77" s="330"/>
      <c r="NOG77" s="330"/>
      <c r="NOH77" s="330"/>
      <c r="NOI77" s="330"/>
      <c r="NOJ77" s="330"/>
      <c r="NOK77" s="330"/>
      <c r="NOL77" s="330"/>
      <c r="NOM77" s="330"/>
      <c r="NON77" s="330"/>
      <c r="NOO77" s="330"/>
      <c r="NOP77" s="330"/>
      <c r="NOQ77" s="330"/>
      <c r="NOR77" s="330"/>
      <c r="NOS77" s="329"/>
      <c r="NOT77" s="330"/>
      <c r="NOU77" s="330"/>
      <c r="NOV77" s="330"/>
      <c r="NOW77" s="330"/>
      <c r="NOX77" s="330"/>
      <c r="NOY77" s="330"/>
      <c r="NOZ77" s="330"/>
      <c r="NPA77" s="330"/>
      <c r="NPB77" s="330"/>
      <c r="NPC77" s="330"/>
      <c r="NPD77" s="330"/>
      <c r="NPE77" s="330"/>
      <c r="NPF77" s="330"/>
      <c r="NPG77" s="330"/>
      <c r="NPH77" s="330"/>
      <c r="NPI77" s="329"/>
      <c r="NPJ77" s="330"/>
      <c r="NPK77" s="330"/>
      <c r="NPL77" s="330"/>
      <c r="NPM77" s="330"/>
      <c r="NPN77" s="330"/>
      <c r="NPO77" s="330"/>
      <c r="NPP77" s="330"/>
      <c r="NPQ77" s="330"/>
      <c r="NPR77" s="330"/>
      <c r="NPS77" s="330"/>
      <c r="NPT77" s="330"/>
      <c r="NPU77" s="330"/>
      <c r="NPV77" s="330"/>
      <c r="NPW77" s="330"/>
      <c r="NPX77" s="330"/>
      <c r="NPY77" s="329"/>
      <c r="NPZ77" s="330"/>
      <c r="NQA77" s="330"/>
      <c r="NQB77" s="330"/>
      <c r="NQC77" s="330"/>
      <c r="NQD77" s="330"/>
      <c r="NQE77" s="330"/>
      <c r="NQF77" s="330"/>
      <c r="NQG77" s="330"/>
      <c r="NQH77" s="330"/>
      <c r="NQI77" s="330"/>
      <c r="NQJ77" s="330"/>
      <c r="NQK77" s="330"/>
      <c r="NQL77" s="330"/>
      <c r="NQM77" s="330"/>
      <c r="NQN77" s="330"/>
      <c r="NQO77" s="329"/>
      <c r="NQP77" s="330"/>
      <c r="NQQ77" s="330"/>
      <c r="NQR77" s="330"/>
      <c r="NQS77" s="330"/>
      <c r="NQT77" s="330"/>
      <c r="NQU77" s="330"/>
      <c r="NQV77" s="330"/>
      <c r="NQW77" s="330"/>
      <c r="NQX77" s="330"/>
      <c r="NQY77" s="330"/>
      <c r="NQZ77" s="330"/>
      <c r="NRA77" s="330"/>
      <c r="NRB77" s="330"/>
      <c r="NRC77" s="330"/>
      <c r="NRD77" s="330"/>
      <c r="NRE77" s="329"/>
      <c r="NRF77" s="330"/>
      <c r="NRG77" s="330"/>
      <c r="NRH77" s="330"/>
      <c r="NRI77" s="330"/>
      <c r="NRJ77" s="330"/>
      <c r="NRK77" s="330"/>
      <c r="NRL77" s="330"/>
      <c r="NRM77" s="330"/>
      <c r="NRN77" s="330"/>
      <c r="NRO77" s="330"/>
      <c r="NRP77" s="330"/>
      <c r="NRQ77" s="330"/>
      <c r="NRR77" s="330"/>
      <c r="NRS77" s="330"/>
      <c r="NRT77" s="330"/>
      <c r="NRU77" s="329"/>
      <c r="NRV77" s="330"/>
      <c r="NRW77" s="330"/>
      <c r="NRX77" s="330"/>
      <c r="NRY77" s="330"/>
      <c r="NRZ77" s="330"/>
      <c r="NSA77" s="330"/>
      <c r="NSB77" s="330"/>
      <c r="NSC77" s="330"/>
      <c r="NSD77" s="330"/>
      <c r="NSE77" s="330"/>
      <c r="NSF77" s="330"/>
      <c r="NSG77" s="330"/>
      <c r="NSH77" s="330"/>
      <c r="NSI77" s="330"/>
      <c r="NSJ77" s="330"/>
      <c r="NSK77" s="329"/>
      <c r="NSL77" s="330"/>
      <c r="NSM77" s="330"/>
      <c r="NSN77" s="330"/>
      <c r="NSO77" s="330"/>
      <c r="NSP77" s="330"/>
      <c r="NSQ77" s="330"/>
      <c r="NSR77" s="330"/>
      <c r="NSS77" s="330"/>
      <c r="NST77" s="330"/>
      <c r="NSU77" s="330"/>
      <c r="NSV77" s="330"/>
      <c r="NSW77" s="330"/>
      <c r="NSX77" s="330"/>
      <c r="NSY77" s="330"/>
      <c r="NSZ77" s="330"/>
      <c r="NTA77" s="329"/>
      <c r="NTB77" s="330"/>
      <c r="NTC77" s="330"/>
      <c r="NTD77" s="330"/>
      <c r="NTE77" s="330"/>
      <c r="NTF77" s="330"/>
      <c r="NTG77" s="330"/>
      <c r="NTH77" s="330"/>
      <c r="NTI77" s="330"/>
      <c r="NTJ77" s="330"/>
      <c r="NTK77" s="330"/>
      <c r="NTL77" s="330"/>
      <c r="NTM77" s="330"/>
      <c r="NTN77" s="330"/>
      <c r="NTO77" s="330"/>
      <c r="NTP77" s="330"/>
      <c r="NTQ77" s="329"/>
      <c r="NTR77" s="330"/>
      <c r="NTS77" s="330"/>
      <c r="NTT77" s="330"/>
      <c r="NTU77" s="330"/>
      <c r="NTV77" s="330"/>
      <c r="NTW77" s="330"/>
      <c r="NTX77" s="330"/>
      <c r="NTY77" s="330"/>
      <c r="NTZ77" s="330"/>
      <c r="NUA77" s="330"/>
      <c r="NUB77" s="330"/>
      <c r="NUC77" s="330"/>
      <c r="NUD77" s="330"/>
      <c r="NUE77" s="330"/>
      <c r="NUF77" s="330"/>
      <c r="NUG77" s="329"/>
      <c r="NUH77" s="330"/>
      <c r="NUI77" s="330"/>
      <c r="NUJ77" s="330"/>
      <c r="NUK77" s="330"/>
      <c r="NUL77" s="330"/>
      <c r="NUM77" s="330"/>
      <c r="NUN77" s="330"/>
      <c r="NUO77" s="330"/>
      <c r="NUP77" s="330"/>
      <c r="NUQ77" s="330"/>
      <c r="NUR77" s="330"/>
      <c r="NUS77" s="330"/>
      <c r="NUT77" s="330"/>
      <c r="NUU77" s="330"/>
      <c r="NUV77" s="330"/>
      <c r="NUW77" s="329"/>
      <c r="NUX77" s="330"/>
      <c r="NUY77" s="330"/>
      <c r="NUZ77" s="330"/>
      <c r="NVA77" s="330"/>
      <c r="NVB77" s="330"/>
      <c r="NVC77" s="330"/>
      <c r="NVD77" s="330"/>
      <c r="NVE77" s="330"/>
      <c r="NVF77" s="330"/>
      <c r="NVG77" s="330"/>
      <c r="NVH77" s="330"/>
      <c r="NVI77" s="330"/>
      <c r="NVJ77" s="330"/>
      <c r="NVK77" s="330"/>
      <c r="NVL77" s="330"/>
      <c r="NVM77" s="329"/>
      <c r="NVN77" s="330"/>
      <c r="NVO77" s="330"/>
      <c r="NVP77" s="330"/>
      <c r="NVQ77" s="330"/>
      <c r="NVR77" s="330"/>
      <c r="NVS77" s="330"/>
      <c r="NVT77" s="330"/>
      <c r="NVU77" s="330"/>
      <c r="NVV77" s="330"/>
      <c r="NVW77" s="330"/>
      <c r="NVX77" s="330"/>
      <c r="NVY77" s="330"/>
      <c r="NVZ77" s="330"/>
      <c r="NWA77" s="330"/>
      <c r="NWB77" s="330"/>
      <c r="NWC77" s="329"/>
      <c r="NWD77" s="330"/>
      <c r="NWE77" s="330"/>
      <c r="NWF77" s="330"/>
      <c r="NWG77" s="330"/>
      <c r="NWH77" s="330"/>
      <c r="NWI77" s="330"/>
      <c r="NWJ77" s="330"/>
      <c r="NWK77" s="330"/>
      <c r="NWL77" s="330"/>
      <c r="NWM77" s="330"/>
      <c r="NWN77" s="330"/>
      <c r="NWO77" s="330"/>
      <c r="NWP77" s="330"/>
      <c r="NWQ77" s="330"/>
      <c r="NWR77" s="330"/>
      <c r="NWS77" s="329"/>
      <c r="NWT77" s="330"/>
      <c r="NWU77" s="330"/>
      <c r="NWV77" s="330"/>
      <c r="NWW77" s="330"/>
      <c r="NWX77" s="330"/>
      <c r="NWY77" s="330"/>
      <c r="NWZ77" s="330"/>
      <c r="NXA77" s="330"/>
      <c r="NXB77" s="330"/>
      <c r="NXC77" s="330"/>
      <c r="NXD77" s="330"/>
      <c r="NXE77" s="330"/>
      <c r="NXF77" s="330"/>
      <c r="NXG77" s="330"/>
      <c r="NXH77" s="330"/>
      <c r="NXI77" s="329"/>
      <c r="NXJ77" s="330"/>
      <c r="NXK77" s="330"/>
      <c r="NXL77" s="330"/>
      <c r="NXM77" s="330"/>
      <c r="NXN77" s="330"/>
      <c r="NXO77" s="330"/>
      <c r="NXP77" s="330"/>
      <c r="NXQ77" s="330"/>
      <c r="NXR77" s="330"/>
      <c r="NXS77" s="330"/>
      <c r="NXT77" s="330"/>
      <c r="NXU77" s="330"/>
      <c r="NXV77" s="330"/>
      <c r="NXW77" s="330"/>
      <c r="NXX77" s="330"/>
      <c r="NXY77" s="329"/>
      <c r="NXZ77" s="330"/>
      <c r="NYA77" s="330"/>
      <c r="NYB77" s="330"/>
      <c r="NYC77" s="330"/>
      <c r="NYD77" s="330"/>
      <c r="NYE77" s="330"/>
      <c r="NYF77" s="330"/>
      <c r="NYG77" s="330"/>
      <c r="NYH77" s="330"/>
      <c r="NYI77" s="330"/>
      <c r="NYJ77" s="330"/>
      <c r="NYK77" s="330"/>
      <c r="NYL77" s="330"/>
      <c r="NYM77" s="330"/>
      <c r="NYN77" s="330"/>
      <c r="NYO77" s="329"/>
      <c r="NYP77" s="330"/>
      <c r="NYQ77" s="330"/>
      <c r="NYR77" s="330"/>
      <c r="NYS77" s="330"/>
      <c r="NYT77" s="330"/>
      <c r="NYU77" s="330"/>
      <c r="NYV77" s="330"/>
      <c r="NYW77" s="330"/>
      <c r="NYX77" s="330"/>
      <c r="NYY77" s="330"/>
      <c r="NYZ77" s="330"/>
      <c r="NZA77" s="330"/>
      <c r="NZB77" s="330"/>
      <c r="NZC77" s="330"/>
      <c r="NZD77" s="330"/>
      <c r="NZE77" s="329"/>
      <c r="NZF77" s="330"/>
      <c r="NZG77" s="330"/>
      <c r="NZH77" s="330"/>
      <c r="NZI77" s="330"/>
      <c r="NZJ77" s="330"/>
      <c r="NZK77" s="330"/>
      <c r="NZL77" s="330"/>
      <c r="NZM77" s="330"/>
      <c r="NZN77" s="330"/>
      <c r="NZO77" s="330"/>
      <c r="NZP77" s="330"/>
      <c r="NZQ77" s="330"/>
      <c r="NZR77" s="330"/>
      <c r="NZS77" s="330"/>
      <c r="NZT77" s="330"/>
      <c r="NZU77" s="329"/>
      <c r="NZV77" s="330"/>
      <c r="NZW77" s="330"/>
      <c r="NZX77" s="330"/>
      <c r="NZY77" s="330"/>
      <c r="NZZ77" s="330"/>
      <c r="OAA77" s="330"/>
      <c r="OAB77" s="330"/>
      <c r="OAC77" s="330"/>
      <c r="OAD77" s="330"/>
      <c r="OAE77" s="330"/>
      <c r="OAF77" s="330"/>
      <c r="OAG77" s="330"/>
      <c r="OAH77" s="330"/>
      <c r="OAI77" s="330"/>
      <c r="OAJ77" s="330"/>
      <c r="OAK77" s="329"/>
      <c r="OAL77" s="330"/>
      <c r="OAM77" s="330"/>
      <c r="OAN77" s="330"/>
      <c r="OAO77" s="330"/>
      <c r="OAP77" s="330"/>
      <c r="OAQ77" s="330"/>
      <c r="OAR77" s="330"/>
      <c r="OAS77" s="330"/>
      <c r="OAT77" s="330"/>
      <c r="OAU77" s="330"/>
      <c r="OAV77" s="330"/>
      <c r="OAW77" s="330"/>
      <c r="OAX77" s="330"/>
      <c r="OAY77" s="330"/>
      <c r="OAZ77" s="330"/>
      <c r="OBA77" s="329"/>
      <c r="OBB77" s="330"/>
      <c r="OBC77" s="330"/>
      <c r="OBD77" s="330"/>
      <c r="OBE77" s="330"/>
      <c r="OBF77" s="330"/>
      <c r="OBG77" s="330"/>
      <c r="OBH77" s="330"/>
      <c r="OBI77" s="330"/>
      <c r="OBJ77" s="330"/>
      <c r="OBK77" s="330"/>
      <c r="OBL77" s="330"/>
      <c r="OBM77" s="330"/>
      <c r="OBN77" s="330"/>
      <c r="OBO77" s="330"/>
      <c r="OBP77" s="330"/>
      <c r="OBQ77" s="329"/>
      <c r="OBR77" s="330"/>
      <c r="OBS77" s="330"/>
      <c r="OBT77" s="330"/>
      <c r="OBU77" s="330"/>
      <c r="OBV77" s="330"/>
      <c r="OBW77" s="330"/>
      <c r="OBX77" s="330"/>
      <c r="OBY77" s="330"/>
      <c r="OBZ77" s="330"/>
      <c r="OCA77" s="330"/>
      <c r="OCB77" s="330"/>
      <c r="OCC77" s="330"/>
      <c r="OCD77" s="330"/>
      <c r="OCE77" s="330"/>
      <c r="OCF77" s="330"/>
      <c r="OCG77" s="329"/>
      <c r="OCH77" s="330"/>
      <c r="OCI77" s="330"/>
      <c r="OCJ77" s="330"/>
      <c r="OCK77" s="330"/>
      <c r="OCL77" s="330"/>
      <c r="OCM77" s="330"/>
      <c r="OCN77" s="330"/>
      <c r="OCO77" s="330"/>
      <c r="OCP77" s="330"/>
      <c r="OCQ77" s="330"/>
      <c r="OCR77" s="330"/>
      <c r="OCS77" s="330"/>
      <c r="OCT77" s="330"/>
      <c r="OCU77" s="330"/>
      <c r="OCV77" s="330"/>
      <c r="OCW77" s="329"/>
      <c r="OCX77" s="330"/>
      <c r="OCY77" s="330"/>
      <c r="OCZ77" s="330"/>
      <c r="ODA77" s="330"/>
      <c r="ODB77" s="330"/>
      <c r="ODC77" s="330"/>
      <c r="ODD77" s="330"/>
      <c r="ODE77" s="330"/>
      <c r="ODF77" s="330"/>
      <c r="ODG77" s="330"/>
      <c r="ODH77" s="330"/>
      <c r="ODI77" s="330"/>
      <c r="ODJ77" s="330"/>
      <c r="ODK77" s="330"/>
      <c r="ODL77" s="330"/>
      <c r="ODM77" s="329"/>
      <c r="ODN77" s="330"/>
      <c r="ODO77" s="330"/>
      <c r="ODP77" s="330"/>
      <c r="ODQ77" s="330"/>
      <c r="ODR77" s="330"/>
      <c r="ODS77" s="330"/>
      <c r="ODT77" s="330"/>
      <c r="ODU77" s="330"/>
      <c r="ODV77" s="330"/>
      <c r="ODW77" s="330"/>
      <c r="ODX77" s="330"/>
      <c r="ODY77" s="330"/>
      <c r="ODZ77" s="330"/>
      <c r="OEA77" s="330"/>
      <c r="OEB77" s="330"/>
      <c r="OEC77" s="329"/>
      <c r="OED77" s="330"/>
      <c r="OEE77" s="330"/>
      <c r="OEF77" s="330"/>
      <c r="OEG77" s="330"/>
      <c r="OEH77" s="330"/>
      <c r="OEI77" s="330"/>
      <c r="OEJ77" s="330"/>
      <c r="OEK77" s="330"/>
      <c r="OEL77" s="330"/>
      <c r="OEM77" s="330"/>
      <c r="OEN77" s="330"/>
      <c r="OEO77" s="330"/>
      <c r="OEP77" s="330"/>
      <c r="OEQ77" s="330"/>
      <c r="OER77" s="330"/>
      <c r="OES77" s="329"/>
      <c r="OET77" s="330"/>
      <c r="OEU77" s="330"/>
      <c r="OEV77" s="330"/>
      <c r="OEW77" s="330"/>
      <c r="OEX77" s="330"/>
      <c r="OEY77" s="330"/>
      <c r="OEZ77" s="330"/>
      <c r="OFA77" s="330"/>
      <c r="OFB77" s="330"/>
      <c r="OFC77" s="330"/>
      <c r="OFD77" s="330"/>
      <c r="OFE77" s="330"/>
      <c r="OFF77" s="330"/>
      <c r="OFG77" s="330"/>
      <c r="OFH77" s="330"/>
      <c r="OFI77" s="329"/>
      <c r="OFJ77" s="330"/>
      <c r="OFK77" s="330"/>
      <c r="OFL77" s="330"/>
      <c r="OFM77" s="330"/>
      <c r="OFN77" s="330"/>
      <c r="OFO77" s="330"/>
      <c r="OFP77" s="330"/>
      <c r="OFQ77" s="330"/>
      <c r="OFR77" s="330"/>
      <c r="OFS77" s="330"/>
      <c r="OFT77" s="330"/>
      <c r="OFU77" s="330"/>
      <c r="OFV77" s="330"/>
      <c r="OFW77" s="330"/>
      <c r="OFX77" s="330"/>
      <c r="OFY77" s="329"/>
      <c r="OFZ77" s="330"/>
      <c r="OGA77" s="330"/>
      <c r="OGB77" s="330"/>
      <c r="OGC77" s="330"/>
      <c r="OGD77" s="330"/>
      <c r="OGE77" s="330"/>
      <c r="OGF77" s="330"/>
      <c r="OGG77" s="330"/>
      <c r="OGH77" s="330"/>
      <c r="OGI77" s="330"/>
      <c r="OGJ77" s="330"/>
      <c r="OGK77" s="330"/>
      <c r="OGL77" s="330"/>
      <c r="OGM77" s="330"/>
      <c r="OGN77" s="330"/>
      <c r="OGO77" s="329"/>
      <c r="OGP77" s="330"/>
      <c r="OGQ77" s="330"/>
      <c r="OGR77" s="330"/>
      <c r="OGS77" s="330"/>
      <c r="OGT77" s="330"/>
      <c r="OGU77" s="330"/>
      <c r="OGV77" s="330"/>
      <c r="OGW77" s="330"/>
      <c r="OGX77" s="330"/>
      <c r="OGY77" s="330"/>
      <c r="OGZ77" s="330"/>
      <c r="OHA77" s="330"/>
      <c r="OHB77" s="330"/>
      <c r="OHC77" s="330"/>
      <c r="OHD77" s="330"/>
      <c r="OHE77" s="329"/>
      <c r="OHF77" s="330"/>
      <c r="OHG77" s="330"/>
      <c r="OHH77" s="330"/>
      <c r="OHI77" s="330"/>
      <c r="OHJ77" s="330"/>
      <c r="OHK77" s="330"/>
      <c r="OHL77" s="330"/>
      <c r="OHM77" s="330"/>
      <c r="OHN77" s="330"/>
      <c r="OHO77" s="330"/>
      <c r="OHP77" s="330"/>
      <c r="OHQ77" s="330"/>
      <c r="OHR77" s="330"/>
      <c r="OHS77" s="330"/>
      <c r="OHT77" s="330"/>
      <c r="OHU77" s="329"/>
      <c r="OHV77" s="330"/>
      <c r="OHW77" s="330"/>
      <c r="OHX77" s="330"/>
      <c r="OHY77" s="330"/>
      <c r="OHZ77" s="330"/>
      <c r="OIA77" s="330"/>
      <c r="OIB77" s="330"/>
      <c r="OIC77" s="330"/>
      <c r="OID77" s="330"/>
      <c r="OIE77" s="330"/>
      <c r="OIF77" s="330"/>
      <c r="OIG77" s="330"/>
      <c r="OIH77" s="330"/>
      <c r="OII77" s="330"/>
      <c r="OIJ77" s="330"/>
      <c r="OIK77" s="329"/>
      <c r="OIL77" s="330"/>
      <c r="OIM77" s="330"/>
      <c r="OIN77" s="330"/>
      <c r="OIO77" s="330"/>
      <c r="OIP77" s="330"/>
      <c r="OIQ77" s="330"/>
      <c r="OIR77" s="330"/>
      <c r="OIS77" s="330"/>
      <c r="OIT77" s="330"/>
      <c r="OIU77" s="330"/>
      <c r="OIV77" s="330"/>
      <c r="OIW77" s="330"/>
      <c r="OIX77" s="330"/>
      <c r="OIY77" s="330"/>
      <c r="OIZ77" s="330"/>
      <c r="OJA77" s="329"/>
      <c r="OJB77" s="330"/>
      <c r="OJC77" s="330"/>
      <c r="OJD77" s="330"/>
      <c r="OJE77" s="330"/>
      <c r="OJF77" s="330"/>
      <c r="OJG77" s="330"/>
      <c r="OJH77" s="330"/>
      <c r="OJI77" s="330"/>
      <c r="OJJ77" s="330"/>
      <c r="OJK77" s="330"/>
      <c r="OJL77" s="330"/>
      <c r="OJM77" s="330"/>
      <c r="OJN77" s="330"/>
      <c r="OJO77" s="330"/>
      <c r="OJP77" s="330"/>
      <c r="OJQ77" s="329"/>
      <c r="OJR77" s="330"/>
      <c r="OJS77" s="330"/>
      <c r="OJT77" s="330"/>
      <c r="OJU77" s="330"/>
      <c r="OJV77" s="330"/>
      <c r="OJW77" s="330"/>
      <c r="OJX77" s="330"/>
      <c r="OJY77" s="330"/>
      <c r="OJZ77" s="330"/>
      <c r="OKA77" s="330"/>
      <c r="OKB77" s="330"/>
      <c r="OKC77" s="330"/>
      <c r="OKD77" s="330"/>
      <c r="OKE77" s="330"/>
      <c r="OKF77" s="330"/>
      <c r="OKG77" s="329"/>
      <c r="OKH77" s="330"/>
      <c r="OKI77" s="330"/>
      <c r="OKJ77" s="330"/>
      <c r="OKK77" s="330"/>
      <c r="OKL77" s="330"/>
      <c r="OKM77" s="330"/>
      <c r="OKN77" s="330"/>
      <c r="OKO77" s="330"/>
      <c r="OKP77" s="330"/>
      <c r="OKQ77" s="330"/>
      <c r="OKR77" s="330"/>
      <c r="OKS77" s="330"/>
      <c r="OKT77" s="330"/>
      <c r="OKU77" s="330"/>
      <c r="OKV77" s="330"/>
      <c r="OKW77" s="329"/>
      <c r="OKX77" s="330"/>
      <c r="OKY77" s="330"/>
      <c r="OKZ77" s="330"/>
      <c r="OLA77" s="330"/>
      <c r="OLB77" s="330"/>
      <c r="OLC77" s="330"/>
      <c r="OLD77" s="330"/>
      <c r="OLE77" s="330"/>
      <c r="OLF77" s="330"/>
      <c r="OLG77" s="330"/>
      <c r="OLH77" s="330"/>
      <c r="OLI77" s="330"/>
      <c r="OLJ77" s="330"/>
      <c r="OLK77" s="330"/>
      <c r="OLL77" s="330"/>
      <c r="OLM77" s="329"/>
      <c r="OLN77" s="330"/>
      <c r="OLO77" s="330"/>
      <c r="OLP77" s="330"/>
      <c r="OLQ77" s="330"/>
      <c r="OLR77" s="330"/>
      <c r="OLS77" s="330"/>
      <c r="OLT77" s="330"/>
      <c r="OLU77" s="330"/>
      <c r="OLV77" s="330"/>
      <c r="OLW77" s="330"/>
      <c r="OLX77" s="330"/>
      <c r="OLY77" s="330"/>
      <c r="OLZ77" s="330"/>
      <c r="OMA77" s="330"/>
      <c r="OMB77" s="330"/>
      <c r="OMC77" s="329"/>
      <c r="OMD77" s="330"/>
      <c r="OME77" s="330"/>
      <c r="OMF77" s="330"/>
      <c r="OMG77" s="330"/>
      <c r="OMH77" s="330"/>
      <c r="OMI77" s="330"/>
      <c r="OMJ77" s="330"/>
      <c r="OMK77" s="330"/>
      <c r="OML77" s="330"/>
      <c r="OMM77" s="330"/>
      <c r="OMN77" s="330"/>
      <c r="OMO77" s="330"/>
      <c r="OMP77" s="330"/>
      <c r="OMQ77" s="330"/>
      <c r="OMR77" s="330"/>
      <c r="OMS77" s="329"/>
      <c r="OMT77" s="330"/>
      <c r="OMU77" s="330"/>
      <c r="OMV77" s="330"/>
      <c r="OMW77" s="330"/>
      <c r="OMX77" s="330"/>
      <c r="OMY77" s="330"/>
      <c r="OMZ77" s="330"/>
      <c r="ONA77" s="330"/>
      <c r="ONB77" s="330"/>
      <c r="ONC77" s="330"/>
      <c r="OND77" s="330"/>
      <c r="ONE77" s="330"/>
      <c r="ONF77" s="330"/>
      <c r="ONG77" s="330"/>
      <c r="ONH77" s="330"/>
      <c r="ONI77" s="329"/>
      <c r="ONJ77" s="330"/>
      <c r="ONK77" s="330"/>
      <c r="ONL77" s="330"/>
      <c r="ONM77" s="330"/>
      <c r="ONN77" s="330"/>
      <c r="ONO77" s="330"/>
      <c r="ONP77" s="330"/>
      <c r="ONQ77" s="330"/>
      <c r="ONR77" s="330"/>
      <c r="ONS77" s="330"/>
      <c r="ONT77" s="330"/>
      <c r="ONU77" s="330"/>
      <c r="ONV77" s="330"/>
      <c r="ONW77" s="330"/>
      <c r="ONX77" s="330"/>
      <c r="ONY77" s="329"/>
      <c r="ONZ77" s="330"/>
      <c r="OOA77" s="330"/>
      <c r="OOB77" s="330"/>
      <c r="OOC77" s="330"/>
      <c r="OOD77" s="330"/>
      <c r="OOE77" s="330"/>
      <c r="OOF77" s="330"/>
      <c r="OOG77" s="330"/>
      <c r="OOH77" s="330"/>
      <c r="OOI77" s="330"/>
      <c r="OOJ77" s="330"/>
      <c r="OOK77" s="330"/>
      <c r="OOL77" s="330"/>
      <c r="OOM77" s="330"/>
      <c r="OON77" s="330"/>
      <c r="OOO77" s="329"/>
      <c r="OOP77" s="330"/>
      <c r="OOQ77" s="330"/>
      <c r="OOR77" s="330"/>
      <c r="OOS77" s="330"/>
      <c r="OOT77" s="330"/>
      <c r="OOU77" s="330"/>
      <c r="OOV77" s="330"/>
      <c r="OOW77" s="330"/>
      <c r="OOX77" s="330"/>
      <c r="OOY77" s="330"/>
      <c r="OOZ77" s="330"/>
      <c r="OPA77" s="330"/>
      <c r="OPB77" s="330"/>
      <c r="OPC77" s="330"/>
      <c r="OPD77" s="330"/>
      <c r="OPE77" s="329"/>
      <c r="OPF77" s="330"/>
      <c r="OPG77" s="330"/>
      <c r="OPH77" s="330"/>
      <c r="OPI77" s="330"/>
      <c r="OPJ77" s="330"/>
      <c r="OPK77" s="330"/>
      <c r="OPL77" s="330"/>
      <c r="OPM77" s="330"/>
      <c r="OPN77" s="330"/>
      <c r="OPO77" s="330"/>
      <c r="OPP77" s="330"/>
      <c r="OPQ77" s="330"/>
      <c r="OPR77" s="330"/>
      <c r="OPS77" s="330"/>
      <c r="OPT77" s="330"/>
      <c r="OPU77" s="329"/>
      <c r="OPV77" s="330"/>
      <c r="OPW77" s="330"/>
      <c r="OPX77" s="330"/>
      <c r="OPY77" s="330"/>
      <c r="OPZ77" s="330"/>
      <c r="OQA77" s="330"/>
      <c r="OQB77" s="330"/>
      <c r="OQC77" s="330"/>
      <c r="OQD77" s="330"/>
      <c r="OQE77" s="330"/>
      <c r="OQF77" s="330"/>
      <c r="OQG77" s="330"/>
      <c r="OQH77" s="330"/>
      <c r="OQI77" s="330"/>
      <c r="OQJ77" s="330"/>
      <c r="OQK77" s="329"/>
      <c r="OQL77" s="330"/>
      <c r="OQM77" s="330"/>
      <c r="OQN77" s="330"/>
      <c r="OQO77" s="330"/>
      <c r="OQP77" s="330"/>
      <c r="OQQ77" s="330"/>
      <c r="OQR77" s="330"/>
      <c r="OQS77" s="330"/>
      <c r="OQT77" s="330"/>
      <c r="OQU77" s="330"/>
      <c r="OQV77" s="330"/>
      <c r="OQW77" s="330"/>
      <c r="OQX77" s="330"/>
      <c r="OQY77" s="330"/>
      <c r="OQZ77" s="330"/>
      <c r="ORA77" s="329"/>
      <c r="ORB77" s="330"/>
      <c r="ORC77" s="330"/>
      <c r="ORD77" s="330"/>
      <c r="ORE77" s="330"/>
      <c r="ORF77" s="330"/>
      <c r="ORG77" s="330"/>
      <c r="ORH77" s="330"/>
      <c r="ORI77" s="330"/>
      <c r="ORJ77" s="330"/>
      <c r="ORK77" s="330"/>
      <c r="ORL77" s="330"/>
      <c r="ORM77" s="330"/>
      <c r="ORN77" s="330"/>
      <c r="ORO77" s="330"/>
      <c r="ORP77" s="330"/>
      <c r="ORQ77" s="329"/>
      <c r="ORR77" s="330"/>
      <c r="ORS77" s="330"/>
      <c r="ORT77" s="330"/>
      <c r="ORU77" s="330"/>
      <c r="ORV77" s="330"/>
      <c r="ORW77" s="330"/>
      <c r="ORX77" s="330"/>
      <c r="ORY77" s="330"/>
      <c r="ORZ77" s="330"/>
      <c r="OSA77" s="330"/>
      <c r="OSB77" s="330"/>
      <c r="OSC77" s="330"/>
      <c r="OSD77" s="330"/>
      <c r="OSE77" s="330"/>
      <c r="OSF77" s="330"/>
      <c r="OSG77" s="329"/>
      <c r="OSH77" s="330"/>
      <c r="OSI77" s="330"/>
      <c r="OSJ77" s="330"/>
      <c r="OSK77" s="330"/>
      <c r="OSL77" s="330"/>
      <c r="OSM77" s="330"/>
      <c r="OSN77" s="330"/>
      <c r="OSO77" s="330"/>
      <c r="OSP77" s="330"/>
      <c r="OSQ77" s="330"/>
      <c r="OSR77" s="330"/>
      <c r="OSS77" s="330"/>
      <c r="OST77" s="330"/>
      <c r="OSU77" s="330"/>
      <c r="OSV77" s="330"/>
      <c r="OSW77" s="329"/>
      <c r="OSX77" s="330"/>
      <c r="OSY77" s="330"/>
      <c r="OSZ77" s="330"/>
      <c r="OTA77" s="330"/>
      <c r="OTB77" s="330"/>
      <c r="OTC77" s="330"/>
      <c r="OTD77" s="330"/>
      <c r="OTE77" s="330"/>
      <c r="OTF77" s="330"/>
      <c r="OTG77" s="330"/>
      <c r="OTH77" s="330"/>
      <c r="OTI77" s="330"/>
      <c r="OTJ77" s="330"/>
      <c r="OTK77" s="330"/>
      <c r="OTL77" s="330"/>
      <c r="OTM77" s="329"/>
      <c r="OTN77" s="330"/>
      <c r="OTO77" s="330"/>
      <c r="OTP77" s="330"/>
      <c r="OTQ77" s="330"/>
      <c r="OTR77" s="330"/>
      <c r="OTS77" s="330"/>
      <c r="OTT77" s="330"/>
      <c r="OTU77" s="330"/>
      <c r="OTV77" s="330"/>
      <c r="OTW77" s="330"/>
      <c r="OTX77" s="330"/>
      <c r="OTY77" s="330"/>
      <c r="OTZ77" s="330"/>
      <c r="OUA77" s="330"/>
      <c r="OUB77" s="330"/>
      <c r="OUC77" s="329"/>
      <c r="OUD77" s="330"/>
      <c r="OUE77" s="330"/>
      <c r="OUF77" s="330"/>
      <c r="OUG77" s="330"/>
      <c r="OUH77" s="330"/>
      <c r="OUI77" s="330"/>
      <c r="OUJ77" s="330"/>
      <c r="OUK77" s="330"/>
      <c r="OUL77" s="330"/>
      <c r="OUM77" s="330"/>
      <c r="OUN77" s="330"/>
      <c r="OUO77" s="330"/>
      <c r="OUP77" s="330"/>
      <c r="OUQ77" s="330"/>
      <c r="OUR77" s="330"/>
      <c r="OUS77" s="329"/>
      <c r="OUT77" s="330"/>
      <c r="OUU77" s="330"/>
      <c r="OUV77" s="330"/>
      <c r="OUW77" s="330"/>
      <c r="OUX77" s="330"/>
      <c r="OUY77" s="330"/>
      <c r="OUZ77" s="330"/>
      <c r="OVA77" s="330"/>
      <c r="OVB77" s="330"/>
      <c r="OVC77" s="330"/>
      <c r="OVD77" s="330"/>
      <c r="OVE77" s="330"/>
      <c r="OVF77" s="330"/>
      <c r="OVG77" s="330"/>
      <c r="OVH77" s="330"/>
      <c r="OVI77" s="329"/>
      <c r="OVJ77" s="330"/>
      <c r="OVK77" s="330"/>
      <c r="OVL77" s="330"/>
      <c r="OVM77" s="330"/>
      <c r="OVN77" s="330"/>
      <c r="OVO77" s="330"/>
      <c r="OVP77" s="330"/>
      <c r="OVQ77" s="330"/>
      <c r="OVR77" s="330"/>
      <c r="OVS77" s="330"/>
      <c r="OVT77" s="330"/>
      <c r="OVU77" s="330"/>
      <c r="OVV77" s="330"/>
      <c r="OVW77" s="330"/>
      <c r="OVX77" s="330"/>
      <c r="OVY77" s="329"/>
      <c r="OVZ77" s="330"/>
      <c r="OWA77" s="330"/>
      <c r="OWB77" s="330"/>
      <c r="OWC77" s="330"/>
      <c r="OWD77" s="330"/>
      <c r="OWE77" s="330"/>
      <c r="OWF77" s="330"/>
      <c r="OWG77" s="330"/>
      <c r="OWH77" s="330"/>
      <c r="OWI77" s="330"/>
      <c r="OWJ77" s="330"/>
      <c r="OWK77" s="330"/>
      <c r="OWL77" s="330"/>
      <c r="OWM77" s="330"/>
      <c r="OWN77" s="330"/>
      <c r="OWO77" s="329"/>
      <c r="OWP77" s="330"/>
      <c r="OWQ77" s="330"/>
      <c r="OWR77" s="330"/>
      <c r="OWS77" s="330"/>
      <c r="OWT77" s="330"/>
      <c r="OWU77" s="330"/>
      <c r="OWV77" s="330"/>
      <c r="OWW77" s="330"/>
      <c r="OWX77" s="330"/>
      <c r="OWY77" s="330"/>
      <c r="OWZ77" s="330"/>
      <c r="OXA77" s="330"/>
      <c r="OXB77" s="330"/>
      <c r="OXC77" s="330"/>
      <c r="OXD77" s="330"/>
      <c r="OXE77" s="329"/>
      <c r="OXF77" s="330"/>
      <c r="OXG77" s="330"/>
      <c r="OXH77" s="330"/>
      <c r="OXI77" s="330"/>
      <c r="OXJ77" s="330"/>
      <c r="OXK77" s="330"/>
      <c r="OXL77" s="330"/>
      <c r="OXM77" s="330"/>
      <c r="OXN77" s="330"/>
      <c r="OXO77" s="330"/>
      <c r="OXP77" s="330"/>
      <c r="OXQ77" s="330"/>
      <c r="OXR77" s="330"/>
      <c r="OXS77" s="330"/>
      <c r="OXT77" s="330"/>
      <c r="OXU77" s="329"/>
      <c r="OXV77" s="330"/>
      <c r="OXW77" s="330"/>
      <c r="OXX77" s="330"/>
      <c r="OXY77" s="330"/>
      <c r="OXZ77" s="330"/>
      <c r="OYA77" s="330"/>
      <c r="OYB77" s="330"/>
      <c r="OYC77" s="330"/>
      <c r="OYD77" s="330"/>
      <c r="OYE77" s="330"/>
      <c r="OYF77" s="330"/>
      <c r="OYG77" s="330"/>
      <c r="OYH77" s="330"/>
      <c r="OYI77" s="330"/>
      <c r="OYJ77" s="330"/>
      <c r="OYK77" s="329"/>
      <c r="OYL77" s="330"/>
      <c r="OYM77" s="330"/>
      <c r="OYN77" s="330"/>
      <c r="OYO77" s="330"/>
      <c r="OYP77" s="330"/>
      <c r="OYQ77" s="330"/>
      <c r="OYR77" s="330"/>
      <c r="OYS77" s="330"/>
      <c r="OYT77" s="330"/>
      <c r="OYU77" s="330"/>
      <c r="OYV77" s="330"/>
      <c r="OYW77" s="330"/>
      <c r="OYX77" s="330"/>
      <c r="OYY77" s="330"/>
      <c r="OYZ77" s="330"/>
      <c r="OZA77" s="329"/>
      <c r="OZB77" s="330"/>
      <c r="OZC77" s="330"/>
      <c r="OZD77" s="330"/>
      <c r="OZE77" s="330"/>
      <c r="OZF77" s="330"/>
      <c r="OZG77" s="330"/>
      <c r="OZH77" s="330"/>
      <c r="OZI77" s="330"/>
      <c r="OZJ77" s="330"/>
      <c r="OZK77" s="330"/>
      <c r="OZL77" s="330"/>
      <c r="OZM77" s="330"/>
      <c r="OZN77" s="330"/>
      <c r="OZO77" s="330"/>
      <c r="OZP77" s="330"/>
      <c r="OZQ77" s="329"/>
      <c r="OZR77" s="330"/>
      <c r="OZS77" s="330"/>
      <c r="OZT77" s="330"/>
      <c r="OZU77" s="330"/>
      <c r="OZV77" s="330"/>
      <c r="OZW77" s="330"/>
      <c r="OZX77" s="330"/>
      <c r="OZY77" s="330"/>
      <c r="OZZ77" s="330"/>
      <c r="PAA77" s="330"/>
      <c r="PAB77" s="330"/>
      <c r="PAC77" s="330"/>
      <c r="PAD77" s="330"/>
      <c r="PAE77" s="330"/>
      <c r="PAF77" s="330"/>
      <c r="PAG77" s="329"/>
      <c r="PAH77" s="330"/>
      <c r="PAI77" s="330"/>
      <c r="PAJ77" s="330"/>
      <c r="PAK77" s="330"/>
      <c r="PAL77" s="330"/>
      <c r="PAM77" s="330"/>
      <c r="PAN77" s="330"/>
      <c r="PAO77" s="330"/>
      <c r="PAP77" s="330"/>
      <c r="PAQ77" s="330"/>
      <c r="PAR77" s="330"/>
      <c r="PAS77" s="330"/>
      <c r="PAT77" s="330"/>
      <c r="PAU77" s="330"/>
      <c r="PAV77" s="330"/>
      <c r="PAW77" s="329"/>
      <c r="PAX77" s="330"/>
      <c r="PAY77" s="330"/>
      <c r="PAZ77" s="330"/>
      <c r="PBA77" s="330"/>
      <c r="PBB77" s="330"/>
      <c r="PBC77" s="330"/>
      <c r="PBD77" s="330"/>
      <c r="PBE77" s="330"/>
      <c r="PBF77" s="330"/>
      <c r="PBG77" s="330"/>
      <c r="PBH77" s="330"/>
      <c r="PBI77" s="330"/>
      <c r="PBJ77" s="330"/>
      <c r="PBK77" s="330"/>
      <c r="PBL77" s="330"/>
      <c r="PBM77" s="329"/>
      <c r="PBN77" s="330"/>
      <c r="PBO77" s="330"/>
      <c r="PBP77" s="330"/>
      <c r="PBQ77" s="330"/>
      <c r="PBR77" s="330"/>
      <c r="PBS77" s="330"/>
      <c r="PBT77" s="330"/>
      <c r="PBU77" s="330"/>
      <c r="PBV77" s="330"/>
      <c r="PBW77" s="330"/>
      <c r="PBX77" s="330"/>
      <c r="PBY77" s="330"/>
      <c r="PBZ77" s="330"/>
      <c r="PCA77" s="330"/>
      <c r="PCB77" s="330"/>
      <c r="PCC77" s="329"/>
      <c r="PCD77" s="330"/>
      <c r="PCE77" s="330"/>
      <c r="PCF77" s="330"/>
      <c r="PCG77" s="330"/>
      <c r="PCH77" s="330"/>
      <c r="PCI77" s="330"/>
      <c r="PCJ77" s="330"/>
      <c r="PCK77" s="330"/>
      <c r="PCL77" s="330"/>
      <c r="PCM77" s="330"/>
      <c r="PCN77" s="330"/>
      <c r="PCO77" s="330"/>
      <c r="PCP77" s="330"/>
      <c r="PCQ77" s="330"/>
      <c r="PCR77" s="330"/>
      <c r="PCS77" s="329"/>
      <c r="PCT77" s="330"/>
      <c r="PCU77" s="330"/>
      <c r="PCV77" s="330"/>
      <c r="PCW77" s="330"/>
      <c r="PCX77" s="330"/>
      <c r="PCY77" s="330"/>
      <c r="PCZ77" s="330"/>
      <c r="PDA77" s="330"/>
      <c r="PDB77" s="330"/>
      <c r="PDC77" s="330"/>
      <c r="PDD77" s="330"/>
      <c r="PDE77" s="330"/>
      <c r="PDF77" s="330"/>
      <c r="PDG77" s="330"/>
      <c r="PDH77" s="330"/>
      <c r="PDI77" s="329"/>
      <c r="PDJ77" s="330"/>
      <c r="PDK77" s="330"/>
      <c r="PDL77" s="330"/>
      <c r="PDM77" s="330"/>
      <c r="PDN77" s="330"/>
      <c r="PDO77" s="330"/>
      <c r="PDP77" s="330"/>
      <c r="PDQ77" s="330"/>
      <c r="PDR77" s="330"/>
      <c r="PDS77" s="330"/>
      <c r="PDT77" s="330"/>
      <c r="PDU77" s="330"/>
      <c r="PDV77" s="330"/>
      <c r="PDW77" s="330"/>
      <c r="PDX77" s="330"/>
      <c r="PDY77" s="329"/>
      <c r="PDZ77" s="330"/>
      <c r="PEA77" s="330"/>
      <c r="PEB77" s="330"/>
      <c r="PEC77" s="330"/>
      <c r="PED77" s="330"/>
      <c r="PEE77" s="330"/>
      <c r="PEF77" s="330"/>
      <c r="PEG77" s="330"/>
      <c r="PEH77" s="330"/>
      <c r="PEI77" s="330"/>
      <c r="PEJ77" s="330"/>
      <c r="PEK77" s="330"/>
      <c r="PEL77" s="330"/>
      <c r="PEM77" s="330"/>
      <c r="PEN77" s="330"/>
      <c r="PEO77" s="329"/>
      <c r="PEP77" s="330"/>
      <c r="PEQ77" s="330"/>
      <c r="PER77" s="330"/>
      <c r="PES77" s="330"/>
      <c r="PET77" s="330"/>
      <c r="PEU77" s="330"/>
      <c r="PEV77" s="330"/>
      <c r="PEW77" s="330"/>
      <c r="PEX77" s="330"/>
      <c r="PEY77" s="330"/>
      <c r="PEZ77" s="330"/>
      <c r="PFA77" s="330"/>
      <c r="PFB77" s="330"/>
      <c r="PFC77" s="330"/>
      <c r="PFD77" s="330"/>
      <c r="PFE77" s="329"/>
      <c r="PFF77" s="330"/>
      <c r="PFG77" s="330"/>
      <c r="PFH77" s="330"/>
      <c r="PFI77" s="330"/>
      <c r="PFJ77" s="330"/>
      <c r="PFK77" s="330"/>
      <c r="PFL77" s="330"/>
      <c r="PFM77" s="330"/>
      <c r="PFN77" s="330"/>
      <c r="PFO77" s="330"/>
      <c r="PFP77" s="330"/>
      <c r="PFQ77" s="330"/>
      <c r="PFR77" s="330"/>
      <c r="PFS77" s="330"/>
      <c r="PFT77" s="330"/>
      <c r="PFU77" s="329"/>
      <c r="PFV77" s="330"/>
      <c r="PFW77" s="330"/>
      <c r="PFX77" s="330"/>
      <c r="PFY77" s="330"/>
      <c r="PFZ77" s="330"/>
      <c r="PGA77" s="330"/>
      <c r="PGB77" s="330"/>
      <c r="PGC77" s="330"/>
      <c r="PGD77" s="330"/>
      <c r="PGE77" s="330"/>
      <c r="PGF77" s="330"/>
      <c r="PGG77" s="330"/>
      <c r="PGH77" s="330"/>
      <c r="PGI77" s="330"/>
      <c r="PGJ77" s="330"/>
      <c r="PGK77" s="329"/>
      <c r="PGL77" s="330"/>
      <c r="PGM77" s="330"/>
      <c r="PGN77" s="330"/>
      <c r="PGO77" s="330"/>
      <c r="PGP77" s="330"/>
      <c r="PGQ77" s="330"/>
      <c r="PGR77" s="330"/>
      <c r="PGS77" s="330"/>
      <c r="PGT77" s="330"/>
      <c r="PGU77" s="330"/>
      <c r="PGV77" s="330"/>
      <c r="PGW77" s="330"/>
      <c r="PGX77" s="330"/>
      <c r="PGY77" s="330"/>
      <c r="PGZ77" s="330"/>
      <c r="PHA77" s="329"/>
      <c r="PHB77" s="330"/>
      <c r="PHC77" s="330"/>
      <c r="PHD77" s="330"/>
      <c r="PHE77" s="330"/>
      <c r="PHF77" s="330"/>
      <c r="PHG77" s="330"/>
      <c r="PHH77" s="330"/>
      <c r="PHI77" s="330"/>
      <c r="PHJ77" s="330"/>
      <c r="PHK77" s="330"/>
      <c r="PHL77" s="330"/>
      <c r="PHM77" s="330"/>
      <c r="PHN77" s="330"/>
      <c r="PHO77" s="330"/>
      <c r="PHP77" s="330"/>
      <c r="PHQ77" s="329"/>
      <c r="PHR77" s="330"/>
      <c r="PHS77" s="330"/>
      <c r="PHT77" s="330"/>
      <c r="PHU77" s="330"/>
      <c r="PHV77" s="330"/>
      <c r="PHW77" s="330"/>
      <c r="PHX77" s="330"/>
      <c r="PHY77" s="330"/>
      <c r="PHZ77" s="330"/>
      <c r="PIA77" s="330"/>
      <c r="PIB77" s="330"/>
      <c r="PIC77" s="330"/>
      <c r="PID77" s="330"/>
      <c r="PIE77" s="330"/>
      <c r="PIF77" s="330"/>
      <c r="PIG77" s="329"/>
      <c r="PIH77" s="330"/>
      <c r="PII77" s="330"/>
      <c r="PIJ77" s="330"/>
      <c r="PIK77" s="330"/>
      <c r="PIL77" s="330"/>
      <c r="PIM77" s="330"/>
      <c r="PIN77" s="330"/>
      <c r="PIO77" s="330"/>
      <c r="PIP77" s="330"/>
      <c r="PIQ77" s="330"/>
      <c r="PIR77" s="330"/>
      <c r="PIS77" s="330"/>
      <c r="PIT77" s="330"/>
      <c r="PIU77" s="330"/>
      <c r="PIV77" s="330"/>
      <c r="PIW77" s="329"/>
      <c r="PIX77" s="330"/>
      <c r="PIY77" s="330"/>
      <c r="PIZ77" s="330"/>
      <c r="PJA77" s="330"/>
      <c r="PJB77" s="330"/>
      <c r="PJC77" s="330"/>
      <c r="PJD77" s="330"/>
      <c r="PJE77" s="330"/>
      <c r="PJF77" s="330"/>
      <c r="PJG77" s="330"/>
      <c r="PJH77" s="330"/>
      <c r="PJI77" s="330"/>
      <c r="PJJ77" s="330"/>
      <c r="PJK77" s="330"/>
      <c r="PJL77" s="330"/>
      <c r="PJM77" s="329"/>
      <c r="PJN77" s="330"/>
      <c r="PJO77" s="330"/>
      <c r="PJP77" s="330"/>
      <c r="PJQ77" s="330"/>
      <c r="PJR77" s="330"/>
      <c r="PJS77" s="330"/>
      <c r="PJT77" s="330"/>
      <c r="PJU77" s="330"/>
      <c r="PJV77" s="330"/>
      <c r="PJW77" s="330"/>
      <c r="PJX77" s="330"/>
      <c r="PJY77" s="330"/>
      <c r="PJZ77" s="330"/>
      <c r="PKA77" s="330"/>
      <c r="PKB77" s="330"/>
      <c r="PKC77" s="329"/>
      <c r="PKD77" s="330"/>
      <c r="PKE77" s="330"/>
      <c r="PKF77" s="330"/>
      <c r="PKG77" s="330"/>
      <c r="PKH77" s="330"/>
      <c r="PKI77" s="330"/>
      <c r="PKJ77" s="330"/>
      <c r="PKK77" s="330"/>
      <c r="PKL77" s="330"/>
      <c r="PKM77" s="330"/>
      <c r="PKN77" s="330"/>
      <c r="PKO77" s="330"/>
      <c r="PKP77" s="330"/>
      <c r="PKQ77" s="330"/>
      <c r="PKR77" s="330"/>
      <c r="PKS77" s="329"/>
      <c r="PKT77" s="330"/>
      <c r="PKU77" s="330"/>
      <c r="PKV77" s="330"/>
      <c r="PKW77" s="330"/>
      <c r="PKX77" s="330"/>
      <c r="PKY77" s="330"/>
      <c r="PKZ77" s="330"/>
      <c r="PLA77" s="330"/>
      <c r="PLB77" s="330"/>
      <c r="PLC77" s="330"/>
      <c r="PLD77" s="330"/>
      <c r="PLE77" s="330"/>
      <c r="PLF77" s="330"/>
      <c r="PLG77" s="330"/>
      <c r="PLH77" s="330"/>
      <c r="PLI77" s="329"/>
      <c r="PLJ77" s="330"/>
      <c r="PLK77" s="330"/>
      <c r="PLL77" s="330"/>
      <c r="PLM77" s="330"/>
      <c r="PLN77" s="330"/>
      <c r="PLO77" s="330"/>
      <c r="PLP77" s="330"/>
      <c r="PLQ77" s="330"/>
      <c r="PLR77" s="330"/>
      <c r="PLS77" s="330"/>
      <c r="PLT77" s="330"/>
      <c r="PLU77" s="330"/>
      <c r="PLV77" s="330"/>
      <c r="PLW77" s="330"/>
      <c r="PLX77" s="330"/>
      <c r="PLY77" s="329"/>
      <c r="PLZ77" s="330"/>
      <c r="PMA77" s="330"/>
      <c r="PMB77" s="330"/>
      <c r="PMC77" s="330"/>
      <c r="PMD77" s="330"/>
      <c r="PME77" s="330"/>
      <c r="PMF77" s="330"/>
      <c r="PMG77" s="330"/>
      <c r="PMH77" s="330"/>
      <c r="PMI77" s="330"/>
      <c r="PMJ77" s="330"/>
      <c r="PMK77" s="330"/>
      <c r="PML77" s="330"/>
      <c r="PMM77" s="330"/>
      <c r="PMN77" s="330"/>
      <c r="PMO77" s="329"/>
      <c r="PMP77" s="330"/>
      <c r="PMQ77" s="330"/>
      <c r="PMR77" s="330"/>
      <c r="PMS77" s="330"/>
      <c r="PMT77" s="330"/>
      <c r="PMU77" s="330"/>
      <c r="PMV77" s="330"/>
      <c r="PMW77" s="330"/>
      <c r="PMX77" s="330"/>
      <c r="PMY77" s="330"/>
      <c r="PMZ77" s="330"/>
      <c r="PNA77" s="330"/>
      <c r="PNB77" s="330"/>
      <c r="PNC77" s="330"/>
      <c r="PND77" s="330"/>
      <c r="PNE77" s="329"/>
      <c r="PNF77" s="330"/>
      <c r="PNG77" s="330"/>
      <c r="PNH77" s="330"/>
      <c r="PNI77" s="330"/>
      <c r="PNJ77" s="330"/>
      <c r="PNK77" s="330"/>
      <c r="PNL77" s="330"/>
      <c r="PNM77" s="330"/>
      <c r="PNN77" s="330"/>
      <c r="PNO77" s="330"/>
      <c r="PNP77" s="330"/>
      <c r="PNQ77" s="330"/>
      <c r="PNR77" s="330"/>
      <c r="PNS77" s="330"/>
      <c r="PNT77" s="330"/>
      <c r="PNU77" s="329"/>
      <c r="PNV77" s="330"/>
      <c r="PNW77" s="330"/>
      <c r="PNX77" s="330"/>
      <c r="PNY77" s="330"/>
      <c r="PNZ77" s="330"/>
      <c r="POA77" s="330"/>
      <c r="POB77" s="330"/>
      <c r="POC77" s="330"/>
      <c r="POD77" s="330"/>
      <c r="POE77" s="330"/>
      <c r="POF77" s="330"/>
      <c r="POG77" s="330"/>
      <c r="POH77" s="330"/>
      <c r="POI77" s="330"/>
      <c r="POJ77" s="330"/>
      <c r="POK77" s="329"/>
      <c r="POL77" s="330"/>
      <c r="POM77" s="330"/>
      <c r="PON77" s="330"/>
      <c r="POO77" s="330"/>
      <c r="POP77" s="330"/>
      <c r="POQ77" s="330"/>
      <c r="POR77" s="330"/>
      <c r="POS77" s="330"/>
      <c r="POT77" s="330"/>
      <c r="POU77" s="330"/>
      <c r="POV77" s="330"/>
      <c r="POW77" s="330"/>
      <c r="POX77" s="330"/>
      <c r="POY77" s="330"/>
      <c r="POZ77" s="330"/>
      <c r="PPA77" s="329"/>
      <c r="PPB77" s="330"/>
      <c r="PPC77" s="330"/>
      <c r="PPD77" s="330"/>
      <c r="PPE77" s="330"/>
      <c r="PPF77" s="330"/>
      <c r="PPG77" s="330"/>
      <c r="PPH77" s="330"/>
      <c r="PPI77" s="330"/>
      <c r="PPJ77" s="330"/>
      <c r="PPK77" s="330"/>
      <c r="PPL77" s="330"/>
      <c r="PPM77" s="330"/>
      <c r="PPN77" s="330"/>
      <c r="PPO77" s="330"/>
      <c r="PPP77" s="330"/>
      <c r="PPQ77" s="329"/>
      <c r="PPR77" s="330"/>
      <c r="PPS77" s="330"/>
      <c r="PPT77" s="330"/>
      <c r="PPU77" s="330"/>
      <c r="PPV77" s="330"/>
      <c r="PPW77" s="330"/>
      <c r="PPX77" s="330"/>
      <c r="PPY77" s="330"/>
      <c r="PPZ77" s="330"/>
      <c r="PQA77" s="330"/>
      <c r="PQB77" s="330"/>
      <c r="PQC77" s="330"/>
      <c r="PQD77" s="330"/>
      <c r="PQE77" s="330"/>
      <c r="PQF77" s="330"/>
      <c r="PQG77" s="329"/>
      <c r="PQH77" s="330"/>
      <c r="PQI77" s="330"/>
      <c r="PQJ77" s="330"/>
      <c r="PQK77" s="330"/>
      <c r="PQL77" s="330"/>
      <c r="PQM77" s="330"/>
      <c r="PQN77" s="330"/>
      <c r="PQO77" s="330"/>
      <c r="PQP77" s="330"/>
      <c r="PQQ77" s="330"/>
      <c r="PQR77" s="330"/>
      <c r="PQS77" s="330"/>
      <c r="PQT77" s="330"/>
      <c r="PQU77" s="330"/>
      <c r="PQV77" s="330"/>
      <c r="PQW77" s="329"/>
      <c r="PQX77" s="330"/>
      <c r="PQY77" s="330"/>
      <c r="PQZ77" s="330"/>
      <c r="PRA77" s="330"/>
      <c r="PRB77" s="330"/>
      <c r="PRC77" s="330"/>
      <c r="PRD77" s="330"/>
      <c r="PRE77" s="330"/>
      <c r="PRF77" s="330"/>
      <c r="PRG77" s="330"/>
      <c r="PRH77" s="330"/>
      <c r="PRI77" s="330"/>
      <c r="PRJ77" s="330"/>
      <c r="PRK77" s="330"/>
      <c r="PRL77" s="330"/>
      <c r="PRM77" s="329"/>
      <c r="PRN77" s="330"/>
      <c r="PRO77" s="330"/>
      <c r="PRP77" s="330"/>
      <c r="PRQ77" s="330"/>
      <c r="PRR77" s="330"/>
      <c r="PRS77" s="330"/>
      <c r="PRT77" s="330"/>
      <c r="PRU77" s="330"/>
      <c r="PRV77" s="330"/>
      <c r="PRW77" s="330"/>
      <c r="PRX77" s="330"/>
      <c r="PRY77" s="330"/>
      <c r="PRZ77" s="330"/>
      <c r="PSA77" s="330"/>
      <c r="PSB77" s="330"/>
      <c r="PSC77" s="329"/>
      <c r="PSD77" s="330"/>
      <c r="PSE77" s="330"/>
      <c r="PSF77" s="330"/>
      <c r="PSG77" s="330"/>
      <c r="PSH77" s="330"/>
      <c r="PSI77" s="330"/>
      <c r="PSJ77" s="330"/>
      <c r="PSK77" s="330"/>
      <c r="PSL77" s="330"/>
      <c r="PSM77" s="330"/>
      <c r="PSN77" s="330"/>
      <c r="PSO77" s="330"/>
      <c r="PSP77" s="330"/>
      <c r="PSQ77" s="330"/>
      <c r="PSR77" s="330"/>
      <c r="PSS77" s="329"/>
      <c r="PST77" s="330"/>
      <c r="PSU77" s="330"/>
      <c r="PSV77" s="330"/>
      <c r="PSW77" s="330"/>
      <c r="PSX77" s="330"/>
      <c r="PSY77" s="330"/>
      <c r="PSZ77" s="330"/>
      <c r="PTA77" s="330"/>
      <c r="PTB77" s="330"/>
      <c r="PTC77" s="330"/>
      <c r="PTD77" s="330"/>
      <c r="PTE77" s="330"/>
      <c r="PTF77" s="330"/>
      <c r="PTG77" s="330"/>
      <c r="PTH77" s="330"/>
      <c r="PTI77" s="329"/>
      <c r="PTJ77" s="330"/>
      <c r="PTK77" s="330"/>
      <c r="PTL77" s="330"/>
      <c r="PTM77" s="330"/>
      <c r="PTN77" s="330"/>
      <c r="PTO77" s="330"/>
      <c r="PTP77" s="330"/>
      <c r="PTQ77" s="330"/>
      <c r="PTR77" s="330"/>
      <c r="PTS77" s="330"/>
      <c r="PTT77" s="330"/>
      <c r="PTU77" s="330"/>
      <c r="PTV77" s="330"/>
      <c r="PTW77" s="330"/>
      <c r="PTX77" s="330"/>
      <c r="PTY77" s="329"/>
      <c r="PTZ77" s="330"/>
      <c r="PUA77" s="330"/>
      <c r="PUB77" s="330"/>
      <c r="PUC77" s="330"/>
      <c r="PUD77" s="330"/>
      <c r="PUE77" s="330"/>
      <c r="PUF77" s="330"/>
      <c r="PUG77" s="330"/>
      <c r="PUH77" s="330"/>
      <c r="PUI77" s="330"/>
      <c r="PUJ77" s="330"/>
      <c r="PUK77" s="330"/>
      <c r="PUL77" s="330"/>
      <c r="PUM77" s="330"/>
      <c r="PUN77" s="330"/>
      <c r="PUO77" s="329"/>
      <c r="PUP77" s="330"/>
      <c r="PUQ77" s="330"/>
      <c r="PUR77" s="330"/>
      <c r="PUS77" s="330"/>
      <c r="PUT77" s="330"/>
      <c r="PUU77" s="330"/>
      <c r="PUV77" s="330"/>
      <c r="PUW77" s="330"/>
      <c r="PUX77" s="330"/>
      <c r="PUY77" s="330"/>
      <c r="PUZ77" s="330"/>
      <c r="PVA77" s="330"/>
      <c r="PVB77" s="330"/>
      <c r="PVC77" s="330"/>
      <c r="PVD77" s="330"/>
      <c r="PVE77" s="329"/>
      <c r="PVF77" s="330"/>
      <c r="PVG77" s="330"/>
      <c r="PVH77" s="330"/>
      <c r="PVI77" s="330"/>
      <c r="PVJ77" s="330"/>
      <c r="PVK77" s="330"/>
      <c r="PVL77" s="330"/>
      <c r="PVM77" s="330"/>
      <c r="PVN77" s="330"/>
      <c r="PVO77" s="330"/>
      <c r="PVP77" s="330"/>
      <c r="PVQ77" s="330"/>
      <c r="PVR77" s="330"/>
      <c r="PVS77" s="330"/>
      <c r="PVT77" s="330"/>
      <c r="PVU77" s="329"/>
      <c r="PVV77" s="330"/>
      <c r="PVW77" s="330"/>
      <c r="PVX77" s="330"/>
      <c r="PVY77" s="330"/>
      <c r="PVZ77" s="330"/>
      <c r="PWA77" s="330"/>
      <c r="PWB77" s="330"/>
      <c r="PWC77" s="330"/>
      <c r="PWD77" s="330"/>
      <c r="PWE77" s="330"/>
      <c r="PWF77" s="330"/>
      <c r="PWG77" s="330"/>
      <c r="PWH77" s="330"/>
      <c r="PWI77" s="330"/>
      <c r="PWJ77" s="330"/>
      <c r="PWK77" s="329"/>
      <c r="PWL77" s="330"/>
      <c r="PWM77" s="330"/>
      <c r="PWN77" s="330"/>
      <c r="PWO77" s="330"/>
      <c r="PWP77" s="330"/>
      <c r="PWQ77" s="330"/>
      <c r="PWR77" s="330"/>
      <c r="PWS77" s="330"/>
      <c r="PWT77" s="330"/>
      <c r="PWU77" s="330"/>
      <c r="PWV77" s="330"/>
      <c r="PWW77" s="330"/>
      <c r="PWX77" s="330"/>
      <c r="PWY77" s="330"/>
      <c r="PWZ77" s="330"/>
      <c r="PXA77" s="329"/>
      <c r="PXB77" s="330"/>
      <c r="PXC77" s="330"/>
      <c r="PXD77" s="330"/>
      <c r="PXE77" s="330"/>
      <c r="PXF77" s="330"/>
      <c r="PXG77" s="330"/>
      <c r="PXH77" s="330"/>
      <c r="PXI77" s="330"/>
      <c r="PXJ77" s="330"/>
      <c r="PXK77" s="330"/>
      <c r="PXL77" s="330"/>
      <c r="PXM77" s="330"/>
      <c r="PXN77" s="330"/>
      <c r="PXO77" s="330"/>
      <c r="PXP77" s="330"/>
      <c r="PXQ77" s="329"/>
      <c r="PXR77" s="330"/>
      <c r="PXS77" s="330"/>
      <c r="PXT77" s="330"/>
      <c r="PXU77" s="330"/>
      <c r="PXV77" s="330"/>
      <c r="PXW77" s="330"/>
      <c r="PXX77" s="330"/>
      <c r="PXY77" s="330"/>
      <c r="PXZ77" s="330"/>
      <c r="PYA77" s="330"/>
      <c r="PYB77" s="330"/>
      <c r="PYC77" s="330"/>
      <c r="PYD77" s="330"/>
      <c r="PYE77" s="330"/>
      <c r="PYF77" s="330"/>
      <c r="PYG77" s="329"/>
      <c r="PYH77" s="330"/>
      <c r="PYI77" s="330"/>
      <c r="PYJ77" s="330"/>
      <c r="PYK77" s="330"/>
      <c r="PYL77" s="330"/>
      <c r="PYM77" s="330"/>
      <c r="PYN77" s="330"/>
      <c r="PYO77" s="330"/>
      <c r="PYP77" s="330"/>
      <c r="PYQ77" s="330"/>
      <c r="PYR77" s="330"/>
      <c r="PYS77" s="330"/>
      <c r="PYT77" s="330"/>
      <c r="PYU77" s="330"/>
      <c r="PYV77" s="330"/>
      <c r="PYW77" s="329"/>
      <c r="PYX77" s="330"/>
      <c r="PYY77" s="330"/>
      <c r="PYZ77" s="330"/>
      <c r="PZA77" s="330"/>
      <c r="PZB77" s="330"/>
      <c r="PZC77" s="330"/>
      <c r="PZD77" s="330"/>
      <c r="PZE77" s="330"/>
      <c r="PZF77" s="330"/>
      <c r="PZG77" s="330"/>
      <c r="PZH77" s="330"/>
      <c r="PZI77" s="330"/>
      <c r="PZJ77" s="330"/>
      <c r="PZK77" s="330"/>
      <c r="PZL77" s="330"/>
      <c r="PZM77" s="329"/>
      <c r="PZN77" s="330"/>
      <c r="PZO77" s="330"/>
      <c r="PZP77" s="330"/>
      <c r="PZQ77" s="330"/>
      <c r="PZR77" s="330"/>
      <c r="PZS77" s="330"/>
      <c r="PZT77" s="330"/>
      <c r="PZU77" s="330"/>
      <c r="PZV77" s="330"/>
      <c r="PZW77" s="330"/>
      <c r="PZX77" s="330"/>
      <c r="PZY77" s="330"/>
      <c r="PZZ77" s="330"/>
      <c r="QAA77" s="330"/>
      <c r="QAB77" s="330"/>
      <c r="QAC77" s="329"/>
      <c r="QAD77" s="330"/>
      <c r="QAE77" s="330"/>
      <c r="QAF77" s="330"/>
      <c r="QAG77" s="330"/>
      <c r="QAH77" s="330"/>
      <c r="QAI77" s="330"/>
      <c r="QAJ77" s="330"/>
      <c r="QAK77" s="330"/>
      <c r="QAL77" s="330"/>
      <c r="QAM77" s="330"/>
      <c r="QAN77" s="330"/>
      <c r="QAO77" s="330"/>
      <c r="QAP77" s="330"/>
      <c r="QAQ77" s="330"/>
      <c r="QAR77" s="330"/>
      <c r="QAS77" s="329"/>
      <c r="QAT77" s="330"/>
      <c r="QAU77" s="330"/>
      <c r="QAV77" s="330"/>
      <c r="QAW77" s="330"/>
      <c r="QAX77" s="330"/>
      <c r="QAY77" s="330"/>
      <c r="QAZ77" s="330"/>
      <c r="QBA77" s="330"/>
      <c r="QBB77" s="330"/>
      <c r="QBC77" s="330"/>
      <c r="QBD77" s="330"/>
      <c r="QBE77" s="330"/>
      <c r="QBF77" s="330"/>
      <c r="QBG77" s="330"/>
      <c r="QBH77" s="330"/>
      <c r="QBI77" s="329"/>
      <c r="QBJ77" s="330"/>
      <c r="QBK77" s="330"/>
      <c r="QBL77" s="330"/>
      <c r="QBM77" s="330"/>
      <c r="QBN77" s="330"/>
      <c r="QBO77" s="330"/>
      <c r="QBP77" s="330"/>
      <c r="QBQ77" s="330"/>
      <c r="QBR77" s="330"/>
      <c r="QBS77" s="330"/>
      <c r="QBT77" s="330"/>
      <c r="QBU77" s="330"/>
      <c r="QBV77" s="330"/>
      <c r="QBW77" s="330"/>
      <c r="QBX77" s="330"/>
      <c r="QBY77" s="329"/>
      <c r="QBZ77" s="330"/>
      <c r="QCA77" s="330"/>
      <c r="QCB77" s="330"/>
      <c r="QCC77" s="330"/>
      <c r="QCD77" s="330"/>
      <c r="QCE77" s="330"/>
      <c r="QCF77" s="330"/>
      <c r="QCG77" s="330"/>
      <c r="QCH77" s="330"/>
      <c r="QCI77" s="330"/>
      <c r="QCJ77" s="330"/>
      <c r="QCK77" s="330"/>
      <c r="QCL77" s="330"/>
      <c r="QCM77" s="330"/>
      <c r="QCN77" s="330"/>
      <c r="QCO77" s="329"/>
      <c r="QCP77" s="330"/>
      <c r="QCQ77" s="330"/>
      <c r="QCR77" s="330"/>
      <c r="QCS77" s="330"/>
      <c r="QCT77" s="330"/>
      <c r="QCU77" s="330"/>
      <c r="QCV77" s="330"/>
      <c r="QCW77" s="330"/>
      <c r="QCX77" s="330"/>
      <c r="QCY77" s="330"/>
      <c r="QCZ77" s="330"/>
      <c r="QDA77" s="330"/>
      <c r="QDB77" s="330"/>
      <c r="QDC77" s="330"/>
      <c r="QDD77" s="330"/>
      <c r="QDE77" s="329"/>
      <c r="QDF77" s="330"/>
      <c r="QDG77" s="330"/>
      <c r="QDH77" s="330"/>
      <c r="QDI77" s="330"/>
      <c r="QDJ77" s="330"/>
      <c r="QDK77" s="330"/>
      <c r="QDL77" s="330"/>
      <c r="QDM77" s="330"/>
      <c r="QDN77" s="330"/>
      <c r="QDO77" s="330"/>
      <c r="QDP77" s="330"/>
      <c r="QDQ77" s="330"/>
      <c r="QDR77" s="330"/>
      <c r="QDS77" s="330"/>
      <c r="QDT77" s="330"/>
      <c r="QDU77" s="329"/>
      <c r="QDV77" s="330"/>
      <c r="QDW77" s="330"/>
      <c r="QDX77" s="330"/>
      <c r="QDY77" s="330"/>
      <c r="QDZ77" s="330"/>
      <c r="QEA77" s="330"/>
      <c r="QEB77" s="330"/>
      <c r="QEC77" s="330"/>
      <c r="QED77" s="330"/>
      <c r="QEE77" s="330"/>
      <c r="QEF77" s="330"/>
      <c r="QEG77" s="330"/>
      <c r="QEH77" s="330"/>
      <c r="QEI77" s="330"/>
      <c r="QEJ77" s="330"/>
      <c r="QEK77" s="329"/>
      <c r="QEL77" s="330"/>
      <c r="QEM77" s="330"/>
      <c r="QEN77" s="330"/>
      <c r="QEO77" s="330"/>
      <c r="QEP77" s="330"/>
      <c r="QEQ77" s="330"/>
      <c r="QER77" s="330"/>
      <c r="QES77" s="330"/>
      <c r="QET77" s="330"/>
      <c r="QEU77" s="330"/>
      <c r="QEV77" s="330"/>
      <c r="QEW77" s="330"/>
      <c r="QEX77" s="330"/>
      <c r="QEY77" s="330"/>
      <c r="QEZ77" s="330"/>
      <c r="QFA77" s="329"/>
      <c r="QFB77" s="330"/>
      <c r="QFC77" s="330"/>
      <c r="QFD77" s="330"/>
      <c r="QFE77" s="330"/>
      <c r="QFF77" s="330"/>
      <c r="QFG77" s="330"/>
      <c r="QFH77" s="330"/>
      <c r="QFI77" s="330"/>
      <c r="QFJ77" s="330"/>
      <c r="QFK77" s="330"/>
      <c r="QFL77" s="330"/>
      <c r="QFM77" s="330"/>
      <c r="QFN77" s="330"/>
      <c r="QFO77" s="330"/>
      <c r="QFP77" s="330"/>
      <c r="QFQ77" s="329"/>
      <c r="QFR77" s="330"/>
      <c r="QFS77" s="330"/>
      <c r="QFT77" s="330"/>
      <c r="QFU77" s="330"/>
      <c r="QFV77" s="330"/>
      <c r="QFW77" s="330"/>
      <c r="QFX77" s="330"/>
      <c r="QFY77" s="330"/>
      <c r="QFZ77" s="330"/>
      <c r="QGA77" s="330"/>
      <c r="QGB77" s="330"/>
      <c r="QGC77" s="330"/>
      <c r="QGD77" s="330"/>
      <c r="QGE77" s="330"/>
      <c r="QGF77" s="330"/>
      <c r="QGG77" s="329"/>
      <c r="QGH77" s="330"/>
      <c r="QGI77" s="330"/>
      <c r="QGJ77" s="330"/>
      <c r="QGK77" s="330"/>
      <c r="QGL77" s="330"/>
      <c r="QGM77" s="330"/>
      <c r="QGN77" s="330"/>
      <c r="QGO77" s="330"/>
      <c r="QGP77" s="330"/>
      <c r="QGQ77" s="330"/>
      <c r="QGR77" s="330"/>
      <c r="QGS77" s="330"/>
      <c r="QGT77" s="330"/>
      <c r="QGU77" s="330"/>
      <c r="QGV77" s="330"/>
      <c r="QGW77" s="329"/>
      <c r="QGX77" s="330"/>
      <c r="QGY77" s="330"/>
      <c r="QGZ77" s="330"/>
      <c r="QHA77" s="330"/>
      <c r="QHB77" s="330"/>
      <c r="QHC77" s="330"/>
      <c r="QHD77" s="330"/>
      <c r="QHE77" s="330"/>
      <c r="QHF77" s="330"/>
      <c r="QHG77" s="330"/>
      <c r="QHH77" s="330"/>
      <c r="QHI77" s="330"/>
      <c r="QHJ77" s="330"/>
      <c r="QHK77" s="330"/>
      <c r="QHL77" s="330"/>
      <c r="QHM77" s="329"/>
      <c r="QHN77" s="330"/>
      <c r="QHO77" s="330"/>
      <c r="QHP77" s="330"/>
      <c r="QHQ77" s="330"/>
      <c r="QHR77" s="330"/>
      <c r="QHS77" s="330"/>
      <c r="QHT77" s="330"/>
      <c r="QHU77" s="330"/>
      <c r="QHV77" s="330"/>
      <c r="QHW77" s="330"/>
      <c r="QHX77" s="330"/>
      <c r="QHY77" s="330"/>
      <c r="QHZ77" s="330"/>
      <c r="QIA77" s="330"/>
      <c r="QIB77" s="330"/>
      <c r="QIC77" s="329"/>
      <c r="QID77" s="330"/>
      <c r="QIE77" s="330"/>
      <c r="QIF77" s="330"/>
      <c r="QIG77" s="330"/>
      <c r="QIH77" s="330"/>
      <c r="QII77" s="330"/>
      <c r="QIJ77" s="330"/>
      <c r="QIK77" s="330"/>
      <c r="QIL77" s="330"/>
      <c r="QIM77" s="330"/>
      <c r="QIN77" s="330"/>
      <c r="QIO77" s="330"/>
      <c r="QIP77" s="330"/>
      <c r="QIQ77" s="330"/>
      <c r="QIR77" s="330"/>
      <c r="QIS77" s="329"/>
      <c r="QIT77" s="330"/>
      <c r="QIU77" s="330"/>
      <c r="QIV77" s="330"/>
      <c r="QIW77" s="330"/>
      <c r="QIX77" s="330"/>
      <c r="QIY77" s="330"/>
      <c r="QIZ77" s="330"/>
      <c r="QJA77" s="330"/>
      <c r="QJB77" s="330"/>
      <c r="QJC77" s="330"/>
      <c r="QJD77" s="330"/>
      <c r="QJE77" s="330"/>
      <c r="QJF77" s="330"/>
      <c r="QJG77" s="330"/>
      <c r="QJH77" s="330"/>
      <c r="QJI77" s="329"/>
      <c r="QJJ77" s="330"/>
      <c r="QJK77" s="330"/>
      <c r="QJL77" s="330"/>
      <c r="QJM77" s="330"/>
      <c r="QJN77" s="330"/>
      <c r="QJO77" s="330"/>
      <c r="QJP77" s="330"/>
      <c r="QJQ77" s="330"/>
      <c r="QJR77" s="330"/>
      <c r="QJS77" s="330"/>
      <c r="QJT77" s="330"/>
      <c r="QJU77" s="330"/>
      <c r="QJV77" s="330"/>
      <c r="QJW77" s="330"/>
      <c r="QJX77" s="330"/>
      <c r="QJY77" s="329"/>
      <c r="QJZ77" s="330"/>
      <c r="QKA77" s="330"/>
      <c r="QKB77" s="330"/>
      <c r="QKC77" s="330"/>
      <c r="QKD77" s="330"/>
      <c r="QKE77" s="330"/>
      <c r="QKF77" s="330"/>
      <c r="QKG77" s="330"/>
      <c r="QKH77" s="330"/>
      <c r="QKI77" s="330"/>
      <c r="QKJ77" s="330"/>
      <c r="QKK77" s="330"/>
      <c r="QKL77" s="330"/>
      <c r="QKM77" s="330"/>
      <c r="QKN77" s="330"/>
      <c r="QKO77" s="329"/>
      <c r="QKP77" s="330"/>
      <c r="QKQ77" s="330"/>
      <c r="QKR77" s="330"/>
      <c r="QKS77" s="330"/>
      <c r="QKT77" s="330"/>
      <c r="QKU77" s="330"/>
      <c r="QKV77" s="330"/>
      <c r="QKW77" s="330"/>
      <c r="QKX77" s="330"/>
      <c r="QKY77" s="330"/>
      <c r="QKZ77" s="330"/>
      <c r="QLA77" s="330"/>
      <c r="QLB77" s="330"/>
      <c r="QLC77" s="330"/>
      <c r="QLD77" s="330"/>
      <c r="QLE77" s="329"/>
      <c r="QLF77" s="330"/>
      <c r="QLG77" s="330"/>
      <c r="QLH77" s="330"/>
      <c r="QLI77" s="330"/>
      <c r="QLJ77" s="330"/>
      <c r="QLK77" s="330"/>
      <c r="QLL77" s="330"/>
      <c r="QLM77" s="330"/>
      <c r="QLN77" s="330"/>
      <c r="QLO77" s="330"/>
      <c r="QLP77" s="330"/>
      <c r="QLQ77" s="330"/>
      <c r="QLR77" s="330"/>
      <c r="QLS77" s="330"/>
      <c r="QLT77" s="330"/>
      <c r="QLU77" s="329"/>
      <c r="QLV77" s="330"/>
      <c r="QLW77" s="330"/>
      <c r="QLX77" s="330"/>
      <c r="QLY77" s="330"/>
      <c r="QLZ77" s="330"/>
      <c r="QMA77" s="330"/>
      <c r="QMB77" s="330"/>
      <c r="QMC77" s="330"/>
      <c r="QMD77" s="330"/>
      <c r="QME77" s="330"/>
      <c r="QMF77" s="330"/>
      <c r="QMG77" s="330"/>
      <c r="QMH77" s="330"/>
      <c r="QMI77" s="330"/>
      <c r="QMJ77" s="330"/>
      <c r="QMK77" s="329"/>
      <c r="QML77" s="330"/>
      <c r="QMM77" s="330"/>
      <c r="QMN77" s="330"/>
      <c r="QMO77" s="330"/>
      <c r="QMP77" s="330"/>
      <c r="QMQ77" s="330"/>
      <c r="QMR77" s="330"/>
      <c r="QMS77" s="330"/>
      <c r="QMT77" s="330"/>
      <c r="QMU77" s="330"/>
      <c r="QMV77" s="330"/>
      <c r="QMW77" s="330"/>
      <c r="QMX77" s="330"/>
      <c r="QMY77" s="330"/>
      <c r="QMZ77" s="330"/>
      <c r="QNA77" s="329"/>
      <c r="QNB77" s="330"/>
      <c r="QNC77" s="330"/>
      <c r="QND77" s="330"/>
      <c r="QNE77" s="330"/>
      <c r="QNF77" s="330"/>
      <c r="QNG77" s="330"/>
      <c r="QNH77" s="330"/>
      <c r="QNI77" s="330"/>
      <c r="QNJ77" s="330"/>
      <c r="QNK77" s="330"/>
      <c r="QNL77" s="330"/>
      <c r="QNM77" s="330"/>
      <c r="QNN77" s="330"/>
      <c r="QNO77" s="330"/>
      <c r="QNP77" s="330"/>
      <c r="QNQ77" s="329"/>
      <c r="QNR77" s="330"/>
      <c r="QNS77" s="330"/>
      <c r="QNT77" s="330"/>
      <c r="QNU77" s="330"/>
      <c r="QNV77" s="330"/>
      <c r="QNW77" s="330"/>
      <c r="QNX77" s="330"/>
      <c r="QNY77" s="330"/>
      <c r="QNZ77" s="330"/>
      <c r="QOA77" s="330"/>
      <c r="QOB77" s="330"/>
      <c r="QOC77" s="330"/>
      <c r="QOD77" s="330"/>
      <c r="QOE77" s="330"/>
      <c r="QOF77" s="330"/>
      <c r="QOG77" s="329"/>
      <c r="QOH77" s="330"/>
      <c r="QOI77" s="330"/>
      <c r="QOJ77" s="330"/>
      <c r="QOK77" s="330"/>
      <c r="QOL77" s="330"/>
      <c r="QOM77" s="330"/>
      <c r="QON77" s="330"/>
      <c r="QOO77" s="330"/>
      <c r="QOP77" s="330"/>
      <c r="QOQ77" s="330"/>
      <c r="QOR77" s="330"/>
      <c r="QOS77" s="330"/>
      <c r="QOT77" s="330"/>
      <c r="QOU77" s="330"/>
      <c r="QOV77" s="330"/>
      <c r="QOW77" s="329"/>
      <c r="QOX77" s="330"/>
      <c r="QOY77" s="330"/>
      <c r="QOZ77" s="330"/>
      <c r="QPA77" s="330"/>
      <c r="QPB77" s="330"/>
      <c r="QPC77" s="330"/>
      <c r="QPD77" s="330"/>
      <c r="QPE77" s="330"/>
      <c r="QPF77" s="330"/>
      <c r="QPG77" s="330"/>
      <c r="QPH77" s="330"/>
      <c r="QPI77" s="330"/>
      <c r="QPJ77" s="330"/>
      <c r="QPK77" s="330"/>
      <c r="QPL77" s="330"/>
      <c r="QPM77" s="329"/>
      <c r="QPN77" s="330"/>
      <c r="QPO77" s="330"/>
      <c r="QPP77" s="330"/>
      <c r="QPQ77" s="330"/>
      <c r="QPR77" s="330"/>
      <c r="QPS77" s="330"/>
      <c r="QPT77" s="330"/>
      <c r="QPU77" s="330"/>
      <c r="QPV77" s="330"/>
      <c r="QPW77" s="330"/>
      <c r="QPX77" s="330"/>
      <c r="QPY77" s="330"/>
      <c r="QPZ77" s="330"/>
      <c r="QQA77" s="330"/>
      <c r="QQB77" s="330"/>
      <c r="QQC77" s="329"/>
      <c r="QQD77" s="330"/>
      <c r="QQE77" s="330"/>
      <c r="QQF77" s="330"/>
      <c r="QQG77" s="330"/>
      <c r="QQH77" s="330"/>
      <c r="QQI77" s="330"/>
      <c r="QQJ77" s="330"/>
      <c r="QQK77" s="330"/>
      <c r="QQL77" s="330"/>
      <c r="QQM77" s="330"/>
      <c r="QQN77" s="330"/>
      <c r="QQO77" s="330"/>
      <c r="QQP77" s="330"/>
      <c r="QQQ77" s="330"/>
      <c r="QQR77" s="330"/>
      <c r="QQS77" s="329"/>
      <c r="QQT77" s="330"/>
      <c r="QQU77" s="330"/>
      <c r="QQV77" s="330"/>
      <c r="QQW77" s="330"/>
      <c r="QQX77" s="330"/>
      <c r="QQY77" s="330"/>
      <c r="QQZ77" s="330"/>
      <c r="QRA77" s="330"/>
      <c r="QRB77" s="330"/>
      <c r="QRC77" s="330"/>
      <c r="QRD77" s="330"/>
      <c r="QRE77" s="330"/>
      <c r="QRF77" s="330"/>
      <c r="QRG77" s="330"/>
      <c r="QRH77" s="330"/>
      <c r="QRI77" s="329"/>
      <c r="QRJ77" s="330"/>
      <c r="QRK77" s="330"/>
      <c r="QRL77" s="330"/>
      <c r="QRM77" s="330"/>
      <c r="QRN77" s="330"/>
      <c r="QRO77" s="330"/>
      <c r="QRP77" s="330"/>
      <c r="QRQ77" s="330"/>
      <c r="QRR77" s="330"/>
      <c r="QRS77" s="330"/>
      <c r="QRT77" s="330"/>
      <c r="QRU77" s="330"/>
      <c r="QRV77" s="330"/>
      <c r="QRW77" s="330"/>
      <c r="QRX77" s="330"/>
      <c r="QRY77" s="329"/>
      <c r="QRZ77" s="330"/>
      <c r="QSA77" s="330"/>
      <c r="QSB77" s="330"/>
      <c r="QSC77" s="330"/>
      <c r="QSD77" s="330"/>
      <c r="QSE77" s="330"/>
      <c r="QSF77" s="330"/>
      <c r="QSG77" s="330"/>
      <c r="QSH77" s="330"/>
      <c r="QSI77" s="330"/>
      <c r="QSJ77" s="330"/>
      <c r="QSK77" s="330"/>
      <c r="QSL77" s="330"/>
      <c r="QSM77" s="330"/>
      <c r="QSN77" s="330"/>
      <c r="QSO77" s="329"/>
      <c r="QSP77" s="330"/>
      <c r="QSQ77" s="330"/>
      <c r="QSR77" s="330"/>
      <c r="QSS77" s="330"/>
      <c r="QST77" s="330"/>
      <c r="QSU77" s="330"/>
      <c r="QSV77" s="330"/>
      <c r="QSW77" s="330"/>
      <c r="QSX77" s="330"/>
      <c r="QSY77" s="330"/>
      <c r="QSZ77" s="330"/>
      <c r="QTA77" s="330"/>
      <c r="QTB77" s="330"/>
      <c r="QTC77" s="330"/>
      <c r="QTD77" s="330"/>
      <c r="QTE77" s="329"/>
      <c r="QTF77" s="330"/>
      <c r="QTG77" s="330"/>
      <c r="QTH77" s="330"/>
      <c r="QTI77" s="330"/>
      <c r="QTJ77" s="330"/>
      <c r="QTK77" s="330"/>
      <c r="QTL77" s="330"/>
      <c r="QTM77" s="330"/>
      <c r="QTN77" s="330"/>
      <c r="QTO77" s="330"/>
      <c r="QTP77" s="330"/>
      <c r="QTQ77" s="330"/>
      <c r="QTR77" s="330"/>
      <c r="QTS77" s="330"/>
      <c r="QTT77" s="330"/>
      <c r="QTU77" s="329"/>
      <c r="QTV77" s="330"/>
      <c r="QTW77" s="330"/>
      <c r="QTX77" s="330"/>
      <c r="QTY77" s="330"/>
      <c r="QTZ77" s="330"/>
      <c r="QUA77" s="330"/>
      <c r="QUB77" s="330"/>
      <c r="QUC77" s="330"/>
      <c r="QUD77" s="330"/>
      <c r="QUE77" s="330"/>
      <c r="QUF77" s="330"/>
      <c r="QUG77" s="330"/>
      <c r="QUH77" s="330"/>
      <c r="QUI77" s="330"/>
      <c r="QUJ77" s="330"/>
      <c r="QUK77" s="329"/>
      <c r="QUL77" s="330"/>
      <c r="QUM77" s="330"/>
      <c r="QUN77" s="330"/>
      <c r="QUO77" s="330"/>
      <c r="QUP77" s="330"/>
      <c r="QUQ77" s="330"/>
      <c r="QUR77" s="330"/>
      <c r="QUS77" s="330"/>
      <c r="QUT77" s="330"/>
      <c r="QUU77" s="330"/>
      <c r="QUV77" s="330"/>
      <c r="QUW77" s="330"/>
      <c r="QUX77" s="330"/>
      <c r="QUY77" s="330"/>
      <c r="QUZ77" s="330"/>
      <c r="QVA77" s="329"/>
      <c r="QVB77" s="330"/>
      <c r="QVC77" s="330"/>
      <c r="QVD77" s="330"/>
      <c r="QVE77" s="330"/>
      <c r="QVF77" s="330"/>
      <c r="QVG77" s="330"/>
      <c r="QVH77" s="330"/>
      <c r="QVI77" s="330"/>
      <c r="QVJ77" s="330"/>
      <c r="QVK77" s="330"/>
      <c r="QVL77" s="330"/>
      <c r="QVM77" s="330"/>
      <c r="QVN77" s="330"/>
      <c r="QVO77" s="330"/>
      <c r="QVP77" s="330"/>
      <c r="QVQ77" s="329"/>
      <c r="QVR77" s="330"/>
      <c r="QVS77" s="330"/>
      <c r="QVT77" s="330"/>
      <c r="QVU77" s="330"/>
      <c r="QVV77" s="330"/>
      <c r="QVW77" s="330"/>
      <c r="QVX77" s="330"/>
      <c r="QVY77" s="330"/>
      <c r="QVZ77" s="330"/>
      <c r="QWA77" s="330"/>
      <c r="QWB77" s="330"/>
      <c r="QWC77" s="330"/>
      <c r="QWD77" s="330"/>
      <c r="QWE77" s="330"/>
      <c r="QWF77" s="330"/>
      <c r="QWG77" s="329"/>
      <c r="QWH77" s="330"/>
      <c r="QWI77" s="330"/>
      <c r="QWJ77" s="330"/>
      <c r="QWK77" s="330"/>
      <c r="QWL77" s="330"/>
      <c r="QWM77" s="330"/>
      <c r="QWN77" s="330"/>
      <c r="QWO77" s="330"/>
      <c r="QWP77" s="330"/>
      <c r="QWQ77" s="330"/>
      <c r="QWR77" s="330"/>
      <c r="QWS77" s="330"/>
      <c r="QWT77" s="330"/>
      <c r="QWU77" s="330"/>
      <c r="QWV77" s="330"/>
      <c r="QWW77" s="329"/>
      <c r="QWX77" s="330"/>
      <c r="QWY77" s="330"/>
      <c r="QWZ77" s="330"/>
      <c r="QXA77" s="330"/>
      <c r="QXB77" s="330"/>
      <c r="QXC77" s="330"/>
      <c r="QXD77" s="330"/>
      <c r="QXE77" s="330"/>
      <c r="QXF77" s="330"/>
      <c r="QXG77" s="330"/>
      <c r="QXH77" s="330"/>
      <c r="QXI77" s="330"/>
      <c r="QXJ77" s="330"/>
      <c r="QXK77" s="330"/>
      <c r="QXL77" s="330"/>
      <c r="QXM77" s="329"/>
      <c r="QXN77" s="330"/>
      <c r="QXO77" s="330"/>
      <c r="QXP77" s="330"/>
      <c r="QXQ77" s="330"/>
      <c r="QXR77" s="330"/>
      <c r="QXS77" s="330"/>
      <c r="QXT77" s="330"/>
      <c r="QXU77" s="330"/>
      <c r="QXV77" s="330"/>
      <c r="QXW77" s="330"/>
      <c r="QXX77" s="330"/>
      <c r="QXY77" s="330"/>
      <c r="QXZ77" s="330"/>
      <c r="QYA77" s="330"/>
      <c r="QYB77" s="330"/>
      <c r="QYC77" s="329"/>
      <c r="QYD77" s="330"/>
      <c r="QYE77" s="330"/>
      <c r="QYF77" s="330"/>
      <c r="QYG77" s="330"/>
      <c r="QYH77" s="330"/>
      <c r="QYI77" s="330"/>
      <c r="QYJ77" s="330"/>
      <c r="QYK77" s="330"/>
      <c r="QYL77" s="330"/>
      <c r="QYM77" s="330"/>
      <c r="QYN77" s="330"/>
      <c r="QYO77" s="330"/>
      <c r="QYP77" s="330"/>
      <c r="QYQ77" s="330"/>
      <c r="QYR77" s="330"/>
      <c r="QYS77" s="329"/>
      <c r="QYT77" s="330"/>
      <c r="QYU77" s="330"/>
      <c r="QYV77" s="330"/>
      <c r="QYW77" s="330"/>
      <c r="QYX77" s="330"/>
      <c r="QYY77" s="330"/>
      <c r="QYZ77" s="330"/>
      <c r="QZA77" s="330"/>
      <c r="QZB77" s="330"/>
      <c r="QZC77" s="330"/>
      <c r="QZD77" s="330"/>
      <c r="QZE77" s="330"/>
      <c r="QZF77" s="330"/>
      <c r="QZG77" s="330"/>
      <c r="QZH77" s="330"/>
      <c r="QZI77" s="329"/>
      <c r="QZJ77" s="330"/>
      <c r="QZK77" s="330"/>
      <c r="QZL77" s="330"/>
      <c r="QZM77" s="330"/>
      <c r="QZN77" s="330"/>
      <c r="QZO77" s="330"/>
      <c r="QZP77" s="330"/>
      <c r="QZQ77" s="330"/>
      <c r="QZR77" s="330"/>
      <c r="QZS77" s="330"/>
      <c r="QZT77" s="330"/>
      <c r="QZU77" s="330"/>
      <c r="QZV77" s="330"/>
      <c r="QZW77" s="330"/>
      <c r="QZX77" s="330"/>
      <c r="QZY77" s="329"/>
      <c r="QZZ77" s="330"/>
      <c r="RAA77" s="330"/>
      <c r="RAB77" s="330"/>
      <c r="RAC77" s="330"/>
      <c r="RAD77" s="330"/>
      <c r="RAE77" s="330"/>
      <c r="RAF77" s="330"/>
      <c r="RAG77" s="330"/>
      <c r="RAH77" s="330"/>
      <c r="RAI77" s="330"/>
      <c r="RAJ77" s="330"/>
      <c r="RAK77" s="330"/>
      <c r="RAL77" s="330"/>
      <c r="RAM77" s="330"/>
      <c r="RAN77" s="330"/>
      <c r="RAO77" s="329"/>
      <c r="RAP77" s="330"/>
      <c r="RAQ77" s="330"/>
      <c r="RAR77" s="330"/>
      <c r="RAS77" s="330"/>
      <c r="RAT77" s="330"/>
      <c r="RAU77" s="330"/>
      <c r="RAV77" s="330"/>
      <c r="RAW77" s="330"/>
      <c r="RAX77" s="330"/>
      <c r="RAY77" s="330"/>
      <c r="RAZ77" s="330"/>
      <c r="RBA77" s="330"/>
      <c r="RBB77" s="330"/>
      <c r="RBC77" s="330"/>
      <c r="RBD77" s="330"/>
      <c r="RBE77" s="329"/>
      <c r="RBF77" s="330"/>
      <c r="RBG77" s="330"/>
      <c r="RBH77" s="330"/>
      <c r="RBI77" s="330"/>
      <c r="RBJ77" s="330"/>
      <c r="RBK77" s="330"/>
      <c r="RBL77" s="330"/>
      <c r="RBM77" s="330"/>
      <c r="RBN77" s="330"/>
      <c r="RBO77" s="330"/>
      <c r="RBP77" s="330"/>
      <c r="RBQ77" s="330"/>
      <c r="RBR77" s="330"/>
      <c r="RBS77" s="330"/>
      <c r="RBT77" s="330"/>
      <c r="RBU77" s="329"/>
      <c r="RBV77" s="330"/>
      <c r="RBW77" s="330"/>
      <c r="RBX77" s="330"/>
      <c r="RBY77" s="330"/>
      <c r="RBZ77" s="330"/>
      <c r="RCA77" s="330"/>
      <c r="RCB77" s="330"/>
      <c r="RCC77" s="330"/>
      <c r="RCD77" s="330"/>
      <c r="RCE77" s="330"/>
      <c r="RCF77" s="330"/>
      <c r="RCG77" s="330"/>
      <c r="RCH77" s="330"/>
      <c r="RCI77" s="330"/>
      <c r="RCJ77" s="330"/>
      <c r="RCK77" s="329"/>
      <c r="RCL77" s="330"/>
      <c r="RCM77" s="330"/>
      <c r="RCN77" s="330"/>
      <c r="RCO77" s="330"/>
      <c r="RCP77" s="330"/>
      <c r="RCQ77" s="330"/>
      <c r="RCR77" s="330"/>
      <c r="RCS77" s="330"/>
      <c r="RCT77" s="330"/>
      <c r="RCU77" s="330"/>
      <c r="RCV77" s="330"/>
      <c r="RCW77" s="330"/>
      <c r="RCX77" s="330"/>
      <c r="RCY77" s="330"/>
      <c r="RCZ77" s="330"/>
      <c r="RDA77" s="329"/>
      <c r="RDB77" s="330"/>
      <c r="RDC77" s="330"/>
      <c r="RDD77" s="330"/>
      <c r="RDE77" s="330"/>
      <c r="RDF77" s="330"/>
      <c r="RDG77" s="330"/>
      <c r="RDH77" s="330"/>
      <c r="RDI77" s="330"/>
      <c r="RDJ77" s="330"/>
      <c r="RDK77" s="330"/>
      <c r="RDL77" s="330"/>
      <c r="RDM77" s="330"/>
      <c r="RDN77" s="330"/>
      <c r="RDO77" s="330"/>
      <c r="RDP77" s="330"/>
      <c r="RDQ77" s="329"/>
      <c r="RDR77" s="330"/>
      <c r="RDS77" s="330"/>
      <c r="RDT77" s="330"/>
      <c r="RDU77" s="330"/>
      <c r="RDV77" s="330"/>
      <c r="RDW77" s="330"/>
      <c r="RDX77" s="330"/>
      <c r="RDY77" s="330"/>
      <c r="RDZ77" s="330"/>
      <c r="REA77" s="330"/>
      <c r="REB77" s="330"/>
      <c r="REC77" s="330"/>
      <c r="RED77" s="330"/>
      <c r="REE77" s="330"/>
      <c r="REF77" s="330"/>
      <c r="REG77" s="329"/>
      <c r="REH77" s="330"/>
      <c r="REI77" s="330"/>
      <c r="REJ77" s="330"/>
      <c r="REK77" s="330"/>
      <c r="REL77" s="330"/>
      <c r="REM77" s="330"/>
      <c r="REN77" s="330"/>
      <c r="REO77" s="330"/>
      <c r="REP77" s="330"/>
      <c r="REQ77" s="330"/>
      <c r="RER77" s="330"/>
      <c r="RES77" s="330"/>
      <c r="RET77" s="330"/>
      <c r="REU77" s="330"/>
      <c r="REV77" s="330"/>
      <c r="REW77" s="329"/>
      <c r="REX77" s="330"/>
      <c r="REY77" s="330"/>
      <c r="REZ77" s="330"/>
      <c r="RFA77" s="330"/>
      <c r="RFB77" s="330"/>
      <c r="RFC77" s="330"/>
      <c r="RFD77" s="330"/>
      <c r="RFE77" s="330"/>
      <c r="RFF77" s="330"/>
      <c r="RFG77" s="330"/>
      <c r="RFH77" s="330"/>
      <c r="RFI77" s="330"/>
      <c r="RFJ77" s="330"/>
      <c r="RFK77" s="330"/>
      <c r="RFL77" s="330"/>
      <c r="RFM77" s="329"/>
      <c r="RFN77" s="330"/>
      <c r="RFO77" s="330"/>
      <c r="RFP77" s="330"/>
      <c r="RFQ77" s="330"/>
      <c r="RFR77" s="330"/>
      <c r="RFS77" s="330"/>
      <c r="RFT77" s="330"/>
      <c r="RFU77" s="330"/>
      <c r="RFV77" s="330"/>
      <c r="RFW77" s="330"/>
      <c r="RFX77" s="330"/>
      <c r="RFY77" s="330"/>
      <c r="RFZ77" s="330"/>
      <c r="RGA77" s="330"/>
      <c r="RGB77" s="330"/>
      <c r="RGC77" s="329"/>
      <c r="RGD77" s="330"/>
      <c r="RGE77" s="330"/>
      <c r="RGF77" s="330"/>
      <c r="RGG77" s="330"/>
      <c r="RGH77" s="330"/>
      <c r="RGI77" s="330"/>
      <c r="RGJ77" s="330"/>
      <c r="RGK77" s="330"/>
      <c r="RGL77" s="330"/>
      <c r="RGM77" s="330"/>
      <c r="RGN77" s="330"/>
      <c r="RGO77" s="330"/>
      <c r="RGP77" s="330"/>
      <c r="RGQ77" s="330"/>
      <c r="RGR77" s="330"/>
      <c r="RGS77" s="329"/>
      <c r="RGT77" s="330"/>
      <c r="RGU77" s="330"/>
      <c r="RGV77" s="330"/>
      <c r="RGW77" s="330"/>
      <c r="RGX77" s="330"/>
      <c r="RGY77" s="330"/>
      <c r="RGZ77" s="330"/>
      <c r="RHA77" s="330"/>
      <c r="RHB77" s="330"/>
      <c r="RHC77" s="330"/>
      <c r="RHD77" s="330"/>
      <c r="RHE77" s="330"/>
      <c r="RHF77" s="330"/>
      <c r="RHG77" s="330"/>
      <c r="RHH77" s="330"/>
      <c r="RHI77" s="329"/>
      <c r="RHJ77" s="330"/>
      <c r="RHK77" s="330"/>
      <c r="RHL77" s="330"/>
      <c r="RHM77" s="330"/>
      <c r="RHN77" s="330"/>
      <c r="RHO77" s="330"/>
      <c r="RHP77" s="330"/>
      <c r="RHQ77" s="330"/>
      <c r="RHR77" s="330"/>
      <c r="RHS77" s="330"/>
      <c r="RHT77" s="330"/>
      <c r="RHU77" s="330"/>
      <c r="RHV77" s="330"/>
      <c r="RHW77" s="330"/>
      <c r="RHX77" s="330"/>
      <c r="RHY77" s="329"/>
      <c r="RHZ77" s="330"/>
      <c r="RIA77" s="330"/>
      <c r="RIB77" s="330"/>
      <c r="RIC77" s="330"/>
      <c r="RID77" s="330"/>
      <c r="RIE77" s="330"/>
      <c r="RIF77" s="330"/>
      <c r="RIG77" s="330"/>
      <c r="RIH77" s="330"/>
      <c r="RII77" s="330"/>
      <c r="RIJ77" s="330"/>
      <c r="RIK77" s="330"/>
      <c r="RIL77" s="330"/>
      <c r="RIM77" s="330"/>
      <c r="RIN77" s="330"/>
      <c r="RIO77" s="329"/>
      <c r="RIP77" s="330"/>
      <c r="RIQ77" s="330"/>
      <c r="RIR77" s="330"/>
      <c r="RIS77" s="330"/>
      <c r="RIT77" s="330"/>
      <c r="RIU77" s="330"/>
      <c r="RIV77" s="330"/>
      <c r="RIW77" s="330"/>
      <c r="RIX77" s="330"/>
      <c r="RIY77" s="330"/>
      <c r="RIZ77" s="330"/>
      <c r="RJA77" s="330"/>
      <c r="RJB77" s="330"/>
      <c r="RJC77" s="330"/>
      <c r="RJD77" s="330"/>
      <c r="RJE77" s="329"/>
      <c r="RJF77" s="330"/>
      <c r="RJG77" s="330"/>
      <c r="RJH77" s="330"/>
      <c r="RJI77" s="330"/>
      <c r="RJJ77" s="330"/>
      <c r="RJK77" s="330"/>
      <c r="RJL77" s="330"/>
      <c r="RJM77" s="330"/>
      <c r="RJN77" s="330"/>
      <c r="RJO77" s="330"/>
      <c r="RJP77" s="330"/>
      <c r="RJQ77" s="330"/>
      <c r="RJR77" s="330"/>
      <c r="RJS77" s="330"/>
      <c r="RJT77" s="330"/>
      <c r="RJU77" s="329"/>
      <c r="RJV77" s="330"/>
      <c r="RJW77" s="330"/>
      <c r="RJX77" s="330"/>
      <c r="RJY77" s="330"/>
      <c r="RJZ77" s="330"/>
      <c r="RKA77" s="330"/>
      <c r="RKB77" s="330"/>
      <c r="RKC77" s="330"/>
      <c r="RKD77" s="330"/>
      <c r="RKE77" s="330"/>
      <c r="RKF77" s="330"/>
      <c r="RKG77" s="330"/>
      <c r="RKH77" s="330"/>
      <c r="RKI77" s="330"/>
      <c r="RKJ77" s="330"/>
      <c r="RKK77" s="329"/>
      <c r="RKL77" s="330"/>
      <c r="RKM77" s="330"/>
      <c r="RKN77" s="330"/>
      <c r="RKO77" s="330"/>
      <c r="RKP77" s="330"/>
      <c r="RKQ77" s="330"/>
      <c r="RKR77" s="330"/>
      <c r="RKS77" s="330"/>
      <c r="RKT77" s="330"/>
      <c r="RKU77" s="330"/>
      <c r="RKV77" s="330"/>
      <c r="RKW77" s="330"/>
      <c r="RKX77" s="330"/>
      <c r="RKY77" s="330"/>
      <c r="RKZ77" s="330"/>
      <c r="RLA77" s="329"/>
      <c r="RLB77" s="330"/>
      <c r="RLC77" s="330"/>
      <c r="RLD77" s="330"/>
      <c r="RLE77" s="330"/>
      <c r="RLF77" s="330"/>
      <c r="RLG77" s="330"/>
      <c r="RLH77" s="330"/>
      <c r="RLI77" s="330"/>
      <c r="RLJ77" s="330"/>
      <c r="RLK77" s="330"/>
      <c r="RLL77" s="330"/>
      <c r="RLM77" s="330"/>
      <c r="RLN77" s="330"/>
      <c r="RLO77" s="330"/>
      <c r="RLP77" s="330"/>
      <c r="RLQ77" s="329"/>
      <c r="RLR77" s="330"/>
      <c r="RLS77" s="330"/>
      <c r="RLT77" s="330"/>
      <c r="RLU77" s="330"/>
      <c r="RLV77" s="330"/>
      <c r="RLW77" s="330"/>
      <c r="RLX77" s="330"/>
      <c r="RLY77" s="330"/>
      <c r="RLZ77" s="330"/>
      <c r="RMA77" s="330"/>
      <c r="RMB77" s="330"/>
      <c r="RMC77" s="330"/>
      <c r="RMD77" s="330"/>
      <c r="RME77" s="330"/>
      <c r="RMF77" s="330"/>
      <c r="RMG77" s="329"/>
      <c r="RMH77" s="330"/>
      <c r="RMI77" s="330"/>
      <c r="RMJ77" s="330"/>
      <c r="RMK77" s="330"/>
      <c r="RML77" s="330"/>
      <c r="RMM77" s="330"/>
      <c r="RMN77" s="330"/>
      <c r="RMO77" s="330"/>
      <c r="RMP77" s="330"/>
      <c r="RMQ77" s="330"/>
      <c r="RMR77" s="330"/>
      <c r="RMS77" s="330"/>
      <c r="RMT77" s="330"/>
      <c r="RMU77" s="330"/>
      <c r="RMV77" s="330"/>
      <c r="RMW77" s="329"/>
      <c r="RMX77" s="330"/>
      <c r="RMY77" s="330"/>
      <c r="RMZ77" s="330"/>
      <c r="RNA77" s="330"/>
      <c r="RNB77" s="330"/>
      <c r="RNC77" s="330"/>
      <c r="RND77" s="330"/>
      <c r="RNE77" s="330"/>
      <c r="RNF77" s="330"/>
      <c r="RNG77" s="330"/>
      <c r="RNH77" s="330"/>
      <c r="RNI77" s="330"/>
      <c r="RNJ77" s="330"/>
      <c r="RNK77" s="330"/>
      <c r="RNL77" s="330"/>
      <c r="RNM77" s="329"/>
      <c r="RNN77" s="330"/>
      <c r="RNO77" s="330"/>
      <c r="RNP77" s="330"/>
      <c r="RNQ77" s="330"/>
      <c r="RNR77" s="330"/>
      <c r="RNS77" s="330"/>
      <c r="RNT77" s="330"/>
      <c r="RNU77" s="330"/>
      <c r="RNV77" s="330"/>
      <c r="RNW77" s="330"/>
      <c r="RNX77" s="330"/>
      <c r="RNY77" s="330"/>
      <c r="RNZ77" s="330"/>
      <c r="ROA77" s="330"/>
      <c r="ROB77" s="330"/>
      <c r="ROC77" s="329"/>
      <c r="ROD77" s="330"/>
      <c r="ROE77" s="330"/>
      <c r="ROF77" s="330"/>
      <c r="ROG77" s="330"/>
      <c r="ROH77" s="330"/>
      <c r="ROI77" s="330"/>
      <c r="ROJ77" s="330"/>
      <c r="ROK77" s="330"/>
      <c r="ROL77" s="330"/>
      <c r="ROM77" s="330"/>
      <c r="RON77" s="330"/>
      <c r="ROO77" s="330"/>
      <c r="ROP77" s="330"/>
      <c r="ROQ77" s="330"/>
      <c r="ROR77" s="330"/>
      <c r="ROS77" s="329"/>
      <c r="ROT77" s="330"/>
      <c r="ROU77" s="330"/>
      <c r="ROV77" s="330"/>
      <c r="ROW77" s="330"/>
      <c r="ROX77" s="330"/>
      <c r="ROY77" s="330"/>
      <c r="ROZ77" s="330"/>
      <c r="RPA77" s="330"/>
      <c r="RPB77" s="330"/>
      <c r="RPC77" s="330"/>
      <c r="RPD77" s="330"/>
      <c r="RPE77" s="330"/>
      <c r="RPF77" s="330"/>
      <c r="RPG77" s="330"/>
      <c r="RPH77" s="330"/>
      <c r="RPI77" s="329"/>
      <c r="RPJ77" s="330"/>
      <c r="RPK77" s="330"/>
      <c r="RPL77" s="330"/>
      <c r="RPM77" s="330"/>
      <c r="RPN77" s="330"/>
      <c r="RPO77" s="330"/>
      <c r="RPP77" s="330"/>
      <c r="RPQ77" s="330"/>
      <c r="RPR77" s="330"/>
      <c r="RPS77" s="330"/>
      <c r="RPT77" s="330"/>
      <c r="RPU77" s="330"/>
      <c r="RPV77" s="330"/>
      <c r="RPW77" s="330"/>
      <c r="RPX77" s="330"/>
      <c r="RPY77" s="329"/>
      <c r="RPZ77" s="330"/>
      <c r="RQA77" s="330"/>
      <c r="RQB77" s="330"/>
      <c r="RQC77" s="330"/>
      <c r="RQD77" s="330"/>
      <c r="RQE77" s="330"/>
      <c r="RQF77" s="330"/>
      <c r="RQG77" s="330"/>
      <c r="RQH77" s="330"/>
      <c r="RQI77" s="330"/>
      <c r="RQJ77" s="330"/>
      <c r="RQK77" s="330"/>
      <c r="RQL77" s="330"/>
      <c r="RQM77" s="330"/>
      <c r="RQN77" s="330"/>
      <c r="RQO77" s="329"/>
      <c r="RQP77" s="330"/>
      <c r="RQQ77" s="330"/>
      <c r="RQR77" s="330"/>
      <c r="RQS77" s="330"/>
      <c r="RQT77" s="330"/>
      <c r="RQU77" s="330"/>
      <c r="RQV77" s="330"/>
      <c r="RQW77" s="330"/>
      <c r="RQX77" s="330"/>
      <c r="RQY77" s="330"/>
      <c r="RQZ77" s="330"/>
      <c r="RRA77" s="330"/>
      <c r="RRB77" s="330"/>
      <c r="RRC77" s="330"/>
      <c r="RRD77" s="330"/>
      <c r="RRE77" s="329"/>
      <c r="RRF77" s="330"/>
      <c r="RRG77" s="330"/>
      <c r="RRH77" s="330"/>
      <c r="RRI77" s="330"/>
      <c r="RRJ77" s="330"/>
      <c r="RRK77" s="330"/>
      <c r="RRL77" s="330"/>
      <c r="RRM77" s="330"/>
      <c r="RRN77" s="330"/>
      <c r="RRO77" s="330"/>
      <c r="RRP77" s="330"/>
      <c r="RRQ77" s="330"/>
      <c r="RRR77" s="330"/>
      <c r="RRS77" s="330"/>
      <c r="RRT77" s="330"/>
      <c r="RRU77" s="329"/>
      <c r="RRV77" s="330"/>
      <c r="RRW77" s="330"/>
      <c r="RRX77" s="330"/>
      <c r="RRY77" s="330"/>
      <c r="RRZ77" s="330"/>
      <c r="RSA77" s="330"/>
      <c r="RSB77" s="330"/>
      <c r="RSC77" s="330"/>
      <c r="RSD77" s="330"/>
      <c r="RSE77" s="330"/>
      <c r="RSF77" s="330"/>
      <c r="RSG77" s="330"/>
      <c r="RSH77" s="330"/>
      <c r="RSI77" s="330"/>
      <c r="RSJ77" s="330"/>
      <c r="RSK77" s="329"/>
      <c r="RSL77" s="330"/>
      <c r="RSM77" s="330"/>
      <c r="RSN77" s="330"/>
      <c r="RSO77" s="330"/>
      <c r="RSP77" s="330"/>
      <c r="RSQ77" s="330"/>
      <c r="RSR77" s="330"/>
      <c r="RSS77" s="330"/>
      <c r="RST77" s="330"/>
      <c r="RSU77" s="330"/>
      <c r="RSV77" s="330"/>
      <c r="RSW77" s="330"/>
      <c r="RSX77" s="330"/>
      <c r="RSY77" s="330"/>
      <c r="RSZ77" s="330"/>
      <c r="RTA77" s="329"/>
      <c r="RTB77" s="330"/>
      <c r="RTC77" s="330"/>
      <c r="RTD77" s="330"/>
      <c r="RTE77" s="330"/>
      <c r="RTF77" s="330"/>
      <c r="RTG77" s="330"/>
      <c r="RTH77" s="330"/>
      <c r="RTI77" s="330"/>
      <c r="RTJ77" s="330"/>
      <c r="RTK77" s="330"/>
      <c r="RTL77" s="330"/>
      <c r="RTM77" s="330"/>
      <c r="RTN77" s="330"/>
      <c r="RTO77" s="330"/>
      <c r="RTP77" s="330"/>
      <c r="RTQ77" s="329"/>
      <c r="RTR77" s="330"/>
      <c r="RTS77" s="330"/>
      <c r="RTT77" s="330"/>
      <c r="RTU77" s="330"/>
      <c r="RTV77" s="330"/>
      <c r="RTW77" s="330"/>
      <c r="RTX77" s="330"/>
      <c r="RTY77" s="330"/>
      <c r="RTZ77" s="330"/>
      <c r="RUA77" s="330"/>
      <c r="RUB77" s="330"/>
      <c r="RUC77" s="330"/>
      <c r="RUD77" s="330"/>
      <c r="RUE77" s="330"/>
      <c r="RUF77" s="330"/>
      <c r="RUG77" s="329"/>
      <c r="RUH77" s="330"/>
      <c r="RUI77" s="330"/>
      <c r="RUJ77" s="330"/>
      <c r="RUK77" s="330"/>
      <c r="RUL77" s="330"/>
      <c r="RUM77" s="330"/>
      <c r="RUN77" s="330"/>
      <c r="RUO77" s="330"/>
      <c r="RUP77" s="330"/>
      <c r="RUQ77" s="330"/>
      <c r="RUR77" s="330"/>
      <c r="RUS77" s="330"/>
      <c r="RUT77" s="330"/>
      <c r="RUU77" s="330"/>
      <c r="RUV77" s="330"/>
      <c r="RUW77" s="329"/>
      <c r="RUX77" s="330"/>
      <c r="RUY77" s="330"/>
      <c r="RUZ77" s="330"/>
      <c r="RVA77" s="330"/>
      <c r="RVB77" s="330"/>
      <c r="RVC77" s="330"/>
      <c r="RVD77" s="330"/>
      <c r="RVE77" s="330"/>
      <c r="RVF77" s="330"/>
      <c r="RVG77" s="330"/>
      <c r="RVH77" s="330"/>
      <c r="RVI77" s="330"/>
      <c r="RVJ77" s="330"/>
      <c r="RVK77" s="330"/>
      <c r="RVL77" s="330"/>
      <c r="RVM77" s="329"/>
      <c r="RVN77" s="330"/>
      <c r="RVO77" s="330"/>
      <c r="RVP77" s="330"/>
      <c r="RVQ77" s="330"/>
      <c r="RVR77" s="330"/>
      <c r="RVS77" s="330"/>
      <c r="RVT77" s="330"/>
      <c r="RVU77" s="330"/>
      <c r="RVV77" s="330"/>
      <c r="RVW77" s="330"/>
      <c r="RVX77" s="330"/>
      <c r="RVY77" s="330"/>
      <c r="RVZ77" s="330"/>
      <c r="RWA77" s="330"/>
      <c r="RWB77" s="330"/>
      <c r="RWC77" s="329"/>
      <c r="RWD77" s="330"/>
      <c r="RWE77" s="330"/>
      <c r="RWF77" s="330"/>
      <c r="RWG77" s="330"/>
      <c r="RWH77" s="330"/>
      <c r="RWI77" s="330"/>
      <c r="RWJ77" s="330"/>
      <c r="RWK77" s="330"/>
      <c r="RWL77" s="330"/>
      <c r="RWM77" s="330"/>
      <c r="RWN77" s="330"/>
      <c r="RWO77" s="330"/>
      <c r="RWP77" s="330"/>
      <c r="RWQ77" s="330"/>
      <c r="RWR77" s="330"/>
      <c r="RWS77" s="329"/>
      <c r="RWT77" s="330"/>
      <c r="RWU77" s="330"/>
      <c r="RWV77" s="330"/>
      <c r="RWW77" s="330"/>
      <c r="RWX77" s="330"/>
      <c r="RWY77" s="330"/>
      <c r="RWZ77" s="330"/>
      <c r="RXA77" s="330"/>
      <c r="RXB77" s="330"/>
      <c r="RXC77" s="330"/>
      <c r="RXD77" s="330"/>
      <c r="RXE77" s="330"/>
      <c r="RXF77" s="330"/>
      <c r="RXG77" s="330"/>
      <c r="RXH77" s="330"/>
      <c r="RXI77" s="329"/>
      <c r="RXJ77" s="330"/>
      <c r="RXK77" s="330"/>
      <c r="RXL77" s="330"/>
      <c r="RXM77" s="330"/>
      <c r="RXN77" s="330"/>
      <c r="RXO77" s="330"/>
      <c r="RXP77" s="330"/>
      <c r="RXQ77" s="330"/>
      <c r="RXR77" s="330"/>
      <c r="RXS77" s="330"/>
      <c r="RXT77" s="330"/>
      <c r="RXU77" s="330"/>
      <c r="RXV77" s="330"/>
      <c r="RXW77" s="330"/>
      <c r="RXX77" s="330"/>
      <c r="RXY77" s="329"/>
      <c r="RXZ77" s="330"/>
      <c r="RYA77" s="330"/>
      <c r="RYB77" s="330"/>
      <c r="RYC77" s="330"/>
      <c r="RYD77" s="330"/>
      <c r="RYE77" s="330"/>
      <c r="RYF77" s="330"/>
      <c r="RYG77" s="330"/>
      <c r="RYH77" s="330"/>
      <c r="RYI77" s="330"/>
      <c r="RYJ77" s="330"/>
      <c r="RYK77" s="330"/>
      <c r="RYL77" s="330"/>
      <c r="RYM77" s="330"/>
      <c r="RYN77" s="330"/>
      <c r="RYO77" s="329"/>
      <c r="RYP77" s="330"/>
      <c r="RYQ77" s="330"/>
      <c r="RYR77" s="330"/>
      <c r="RYS77" s="330"/>
      <c r="RYT77" s="330"/>
      <c r="RYU77" s="330"/>
      <c r="RYV77" s="330"/>
      <c r="RYW77" s="330"/>
      <c r="RYX77" s="330"/>
      <c r="RYY77" s="330"/>
      <c r="RYZ77" s="330"/>
      <c r="RZA77" s="330"/>
      <c r="RZB77" s="330"/>
      <c r="RZC77" s="330"/>
      <c r="RZD77" s="330"/>
      <c r="RZE77" s="329"/>
      <c r="RZF77" s="330"/>
      <c r="RZG77" s="330"/>
      <c r="RZH77" s="330"/>
      <c r="RZI77" s="330"/>
      <c r="RZJ77" s="330"/>
      <c r="RZK77" s="330"/>
      <c r="RZL77" s="330"/>
      <c r="RZM77" s="330"/>
      <c r="RZN77" s="330"/>
      <c r="RZO77" s="330"/>
      <c r="RZP77" s="330"/>
      <c r="RZQ77" s="330"/>
      <c r="RZR77" s="330"/>
      <c r="RZS77" s="330"/>
      <c r="RZT77" s="330"/>
      <c r="RZU77" s="329"/>
      <c r="RZV77" s="330"/>
      <c r="RZW77" s="330"/>
      <c r="RZX77" s="330"/>
      <c r="RZY77" s="330"/>
      <c r="RZZ77" s="330"/>
      <c r="SAA77" s="330"/>
      <c r="SAB77" s="330"/>
      <c r="SAC77" s="330"/>
      <c r="SAD77" s="330"/>
      <c r="SAE77" s="330"/>
      <c r="SAF77" s="330"/>
      <c r="SAG77" s="330"/>
      <c r="SAH77" s="330"/>
      <c r="SAI77" s="330"/>
      <c r="SAJ77" s="330"/>
      <c r="SAK77" s="329"/>
      <c r="SAL77" s="330"/>
      <c r="SAM77" s="330"/>
      <c r="SAN77" s="330"/>
      <c r="SAO77" s="330"/>
      <c r="SAP77" s="330"/>
      <c r="SAQ77" s="330"/>
      <c r="SAR77" s="330"/>
      <c r="SAS77" s="330"/>
      <c r="SAT77" s="330"/>
      <c r="SAU77" s="330"/>
      <c r="SAV77" s="330"/>
      <c r="SAW77" s="330"/>
      <c r="SAX77" s="330"/>
      <c r="SAY77" s="330"/>
      <c r="SAZ77" s="330"/>
      <c r="SBA77" s="329"/>
      <c r="SBB77" s="330"/>
      <c r="SBC77" s="330"/>
      <c r="SBD77" s="330"/>
      <c r="SBE77" s="330"/>
      <c r="SBF77" s="330"/>
      <c r="SBG77" s="330"/>
      <c r="SBH77" s="330"/>
      <c r="SBI77" s="330"/>
      <c r="SBJ77" s="330"/>
      <c r="SBK77" s="330"/>
      <c r="SBL77" s="330"/>
      <c r="SBM77" s="330"/>
      <c r="SBN77" s="330"/>
      <c r="SBO77" s="330"/>
      <c r="SBP77" s="330"/>
      <c r="SBQ77" s="329"/>
      <c r="SBR77" s="330"/>
      <c r="SBS77" s="330"/>
      <c r="SBT77" s="330"/>
      <c r="SBU77" s="330"/>
      <c r="SBV77" s="330"/>
      <c r="SBW77" s="330"/>
      <c r="SBX77" s="330"/>
      <c r="SBY77" s="330"/>
      <c r="SBZ77" s="330"/>
      <c r="SCA77" s="330"/>
      <c r="SCB77" s="330"/>
      <c r="SCC77" s="330"/>
      <c r="SCD77" s="330"/>
      <c r="SCE77" s="330"/>
      <c r="SCF77" s="330"/>
      <c r="SCG77" s="329"/>
      <c r="SCH77" s="330"/>
      <c r="SCI77" s="330"/>
      <c r="SCJ77" s="330"/>
      <c r="SCK77" s="330"/>
      <c r="SCL77" s="330"/>
      <c r="SCM77" s="330"/>
      <c r="SCN77" s="330"/>
      <c r="SCO77" s="330"/>
      <c r="SCP77" s="330"/>
      <c r="SCQ77" s="330"/>
      <c r="SCR77" s="330"/>
      <c r="SCS77" s="330"/>
      <c r="SCT77" s="330"/>
      <c r="SCU77" s="330"/>
      <c r="SCV77" s="330"/>
      <c r="SCW77" s="329"/>
      <c r="SCX77" s="330"/>
      <c r="SCY77" s="330"/>
      <c r="SCZ77" s="330"/>
      <c r="SDA77" s="330"/>
      <c r="SDB77" s="330"/>
      <c r="SDC77" s="330"/>
      <c r="SDD77" s="330"/>
      <c r="SDE77" s="330"/>
      <c r="SDF77" s="330"/>
      <c r="SDG77" s="330"/>
      <c r="SDH77" s="330"/>
      <c r="SDI77" s="330"/>
      <c r="SDJ77" s="330"/>
      <c r="SDK77" s="330"/>
      <c r="SDL77" s="330"/>
      <c r="SDM77" s="329"/>
      <c r="SDN77" s="330"/>
      <c r="SDO77" s="330"/>
      <c r="SDP77" s="330"/>
      <c r="SDQ77" s="330"/>
      <c r="SDR77" s="330"/>
      <c r="SDS77" s="330"/>
      <c r="SDT77" s="330"/>
      <c r="SDU77" s="330"/>
      <c r="SDV77" s="330"/>
      <c r="SDW77" s="330"/>
      <c r="SDX77" s="330"/>
      <c r="SDY77" s="330"/>
      <c r="SDZ77" s="330"/>
      <c r="SEA77" s="330"/>
      <c r="SEB77" s="330"/>
      <c r="SEC77" s="329"/>
      <c r="SED77" s="330"/>
      <c r="SEE77" s="330"/>
      <c r="SEF77" s="330"/>
      <c r="SEG77" s="330"/>
      <c r="SEH77" s="330"/>
      <c r="SEI77" s="330"/>
      <c r="SEJ77" s="330"/>
      <c r="SEK77" s="330"/>
      <c r="SEL77" s="330"/>
      <c r="SEM77" s="330"/>
      <c r="SEN77" s="330"/>
      <c r="SEO77" s="330"/>
      <c r="SEP77" s="330"/>
      <c r="SEQ77" s="330"/>
      <c r="SER77" s="330"/>
      <c r="SES77" s="329"/>
      <c r="SET77" s="330"/>
      <c r="SEU77" s="330"/>
      <c r="SEV77" s="330"/>
      <c r="SEW77" s="330"/>
      <c r="SEX77" s="330"/>
      <c r="SEY77" s="330"/>
      <c r="SEZ77" s="330"/>
      <c r="SFA77" s="330"/>
      <c r="SFB77" s="330"/>
      <c r="SFC77" s="330"/>
      <c r="SFD77" s="330"/>
      <c r="SFE77" s="330"/>
      <c r="SFF77" s="330"/>
      <c r="SFG77" s="330"/>
      <c r="SFH77" s="330"/>
      <c r="SFI77" s="329"/>
      <c r="SFJ77" s="330"/>
      <c r="SFK77" s="330"/>
      <c r="SFL77" s="330"/>
      <c r="SFM77" s="330"/>
      <c r="SFN77" s="330"/>
      <c r="SFO77" s="330"/>
      <c r="SFP77" s="330"/>
      <c r="SFQ77" s="330"/>
      <c r="SFR77" s="330"/>
      <c r="SFS77" s="330"/>
      <c r="SFT77" s="330"/>
      <c r="SFU77" s="330"/>
      <c r="SFV77" s="330"/>
      <c r="SFW77" s="330"/>
      <c r="SFX77" s="330"/>
      <c r="SFY77" s="329"/>
      <c r="SFZ77" s="330"/>
      <c r="SGA77" s="330"/>
      <c r="SGB77" s="330"/>
      <c r="SGC77" s="330"/>
      <c r="SGD77" s="330"/>
      <c r="SGE77" s="330"/>
      <c r="SGF77" s="330"/>
      <c r="SGG77" s="330"/>
      <c r="SGH77" s="330"/>
      <c r="SGI77" s="330"/>
      <c r="SGJ77" s="330"/>
      <c r="SGK77" s="330"/>
      <c r="SGL77" s="330"/>
      <c r="SGM77" s="330"/>
      <c r="SGN77" s="330"/>
      <c r="SGO77" s="329"/>
      <c r="SGP77" s="330"/>
      <c r="SGQ77" s="330"/>
      <c r="SGR77" s="330"/>
      <c r="SGS77" s="330"/>
      <c r="SGT77" s="330"/>
      <c r="SGU77" s="330"/>
      <c r="SGV77" s="330"/>
      <c r="SGW77" s="330"/>
      <c r="SGX77" s="330"/>
      <c r="SGY77" s="330"/>
      <c r="SGZ77" s="330"/>
      <c r="SHA77" s="330"/>
      <c r="SHB77" s="330"/>
      <c r="SHC77" s="330"/>
      <c r="SHD77" s="330"/>
      <c r="SHE77" s="329"/>
      <c r="SHF77" s="330"/>
      <c r="SHG77" s="330"/>
      <c r="SHH77" s="330"/>
      <c r="SHI77" s="330"/>
      <c r="SHJ77" s="330"/>
      <c r="SHK77" s="330"/>
      <c r="SHL77" s="330"/>
      <c r="SHM77" s="330"/>
      <c r="SHN77" s="330"/>
      <c r="SHO77" s="330"/>
      <c r="SHP77" s="330"/>
      <c r="SHQ77" s="330"/>
      <c r="SHR77" s="330"/>
      <c r="SHS77" s="330"/>
      <c r="SHT77" s="330"/>
      <c r="SHU77" s="329"/>
      <c r="SHV77" s="330"/>
      <c r="SHW77" s="330"/>
      <c r="SHX77" s="330"/>
      <c r="SHY77" s="330"/>
      <c r="SHZ77" s="330"/>
      <c r="SIA77" s="330"/>
      <c r="SIB77" s="330"/>
      <c r="SIC77" s="330"/>
      <c r="SID77" s="330"/>
      <c r="SIE77" s="330"/>
      <c r="SIF77" s="330"/>
      <c r="SIG77" s="330"/>
      <c r="SIH77" s="330"/>
      <c r="SII77" s="330"/>
      <c r="SIJ77" s="330"/>
      <c r="SIK77" s="329"/>
      <c r="SIL77" s="330"/>
      <c r="SIM77" s="330"/>
      <c r="SIN77" s="330"/>
      <c r="SIO77" s="330"/>
      <c r="SIP77" s="330"/>
      <c r="SIQ77" s="330"/>
      <c r="SIR77" s="330"/>
      <c r="SIS77" s="330"/>
      <c r="SIT77" s="330"/>
      <c r="SIU77" s="330"/>
      <c r="SIV77" s="330"/>
      <c r="SIW77" s="330"/>
      <c r="SIX77" s="330"/>
      <c r="SIY77" s="330"/>
      <c r="SIZ77" s="330"/>
      <c r="SJA77" s="329"/>
      <c r="SJB77" s="330"/>
      <c r="SJC77" s="330"/>
      <c r="SJD77" s="330"/>
      <c r="SJE77" s="330"/>
      <c r="SJF77" s="330"/>
      <c r="SJG77" s="330"/>
      <c r="SJH77" s="330"/>
      <c r="SJI77" s="330"/>
      <c r="SJJ77" s="330"/>
      <c r="SJK77" s="330"/>
      <c r="SJL77" s="330"/>
      <c r="SJM77" s="330"/>
      <c r="SJN77" s="330"/>
      <c r="SJO77" s="330"/>
      <c r="SJP77" s="330"/>
      <c r="SJQ77" s="329"/>
      <c r="SJR77" s="330"/>
      <c r="SJS77" s="330"/>
      <c r="SJT77" s="330"/>
      <c r="SJU77" s="330"/>
      <c r="SJV77" s="330"/>
      <c r="SJW77" s="330"/>
      <c r="SJX77" s="330"/>
      <c r="SJY77" s="330"/>
      <c r="SJZ77" s="330"/>
      <c r="SKA77" s="330"/>
      <c r="SKB77" s="330"/>
      <c r="SKC77" s="330"/>
      <c r="SKD77" s="330"/>
      <c r="SKE77" s="330"/>
      <c r="SKF77" s="330"/>
      <c r="SKG77" s="329"/>
      <c r="SKH77" s="330"/>
      <c r="SKI77" s="330"/>
      <c r="SKJ77" s="330"/>
      <c r="SKK77" s="330"/>
      <c r="SKL77" s="330"/>
      <c r="SKM77" s="330"/>
      <c r="SKN77" s="330"/>
      <c r="SKO77" s="330"/>
      <c r="SKP77" s="330"/>
      <c r="SKQ77" s="330"/>
      <c r="SKR77" s="330"/>
      <c r="SKS77" s="330"/>
      <c r="SKT77" s="330"/>
      <c r="SKU77" s="330"/>
      <c r="SKV77" s="330"/>
      <c r="SKW77" s="329"/>
      <c r="SKX77" s="330"/>
      <c r="SKY77" s="330"/>
      <c r="SKZ77" s="330"/>
      <c r="SLA77" s="330"/>
      <c r="SLB77" s="330"/>
      <c r="SLC77" s="330"/>
      <c r="SLD77" s="330"/>
      <c r="SLE77" s="330"/>
      <c r="SLF77" s="330"/>
      <c r="SLG77" s="330"/>
      <c r="SLH77" s="330"/>
      <c r="SLI77" s="330"/>
      <c r="SLJ77" s="330"/>
      <c r="SLK77" s="330"/>
      <c r="SLL77" s="330"/>
      <c r="SLM77" s="329"/>
      <c r="SLN77" s="330"/>
      <c r="SLO77" s="330"/>
      <c r="SLP77" s="330"/>
      <c r="SLQ77" s="330"/>
      <c r="SLR77" s="330"/>
      <c r="SLS77" s="330"/>
      <c r="SLT77" s="330"/>
      <c r="SLU77" s="330"/>
      <c r="SLV77" s="330"/>
      <c r="SLW77" s="330"/>
      <c r="SLX77" s="330"/>
      <c r="SLY77" s="330"/>
      <c r="SLZ77" s="330"/>
      <c r="SMA77" s="330"/>
      <c r="SMB77" s="330"/>
      <c r="SMC77" s="329"/>
      <c r="SMD77" s="330"/>
      <c r="SME77" s="330"/>
      <c r="SMF77" s="330"/>
      <c r="SMG77" s="330"/>
      <c r="SMH77" s="330"/>
      <c r="SMI77" s="330"/>
      <c r="SMJ77" s="330"/>
      <c r="SMK77" s="330"/>
      <c r="SML77" s="330"/>
      <c r="SMM77" s="330"/>
      <c r="SMN77" s="330"/>
      <c r="SMO77" s="330"/>
      <c r="SMP77" s="330"/>
      <c r="SMQ77" s="330"/>
      <c r="SMR77" s="330"/>
      <c r="SMS77" s="329"/>
      <c r="SMT77" s="330"/>
      <c r="SMU77" s="330"/>
      <c r="SMV77" s="330"/>
      <c r="SMW77" s="330"/>
      <c r="SMX77" s="330"/>
      <c r="SMY77" s="330"/>
      <c r="SMZ77" s="330"/>
      <c r="SNA77" s="330"/>
      <c r="SNB77" s="330"/>
      <c r="SNC77" s="330"/>
      <c r="SND77" s="330"/>
      <c r="SNE77" s="330"/>
      <c r="SNF77" s="330"/>
      <c r="SNG77" s="330"/>
      <c r="SNH77" s="330"/>
      <c r="SNI77" s="329"/>
      <c r="SNJ77" s="330"/>
      <c r="SNK77" s="330"/>
      <c r="SNL77" s="330"/>
      <c r="SNM77" s="330"/>
      <c r="SNN77" s="330"/>
      <c r="SNO77" s="330"/>
      <c r="SNP77" s="330"/>
      <c r="SNQ77" s="330"/>
      <c r="SNR77" s="330"/>
      <c r="SNS77" s="330"/>
      <c r="SNT77" s="330"/>
      <c r="SNU77" s="330"/>
      <c r="SNV77" s="330"/>
      <c r="SNW77" s="330"/>
      <c r="SNX77" s="330"/>
      <c r="SNY77" s="329"/>
      <c r="SNZ77" s="330"/>
      <c r="SOA77" s="330"/>
      <c r="SOB77" s="330"/>
      <c r="SOC77" s="330"/>
      <c r="SOD77" s="330"/>
      <c r="SOE77" s="330"/>
      <c r="SOF77" s="330"/>
      <c r="SOG77" s="330"/>
      <c r="SOH77" s="330"/>
      <c r="SOI77" s="330"/>
      <c r="SOJ77" s="330"/>
      <c r="SOK77" s="330"/>
      <c r="SOL77" s="330"/>
      <c r="SOM77" s="330"/>
      <c r="SON77" s="330"/>
      <c r="SOO77" s="329"/>
      <c r="SOP77" s="330"/>
      <c r="SOQ77" s="330"/>
      <c r="SOR77" s="330"/>
      <c r="SOS77" s="330"/>
      <c r="SOT77" s="330"/>
      <c r="SOU77" s="330"/>
      <c r="SOV77" s="330"/>
      <c r="SOW77" s="330"/>
      <c r="SOX77" s="330"/>
      <c r="SOY77" s="330"/>
      <c r="SOZ77" s="330"/>
      <c r="SPA77" s="330"/>
      <c r="SPB77" s="330"/>
      <c r="SPC77" s="330"/>
      <c r="SPD77" s="330"/>
      <c r="SPE77" s="329"/>
      <c r="SPF77" s="330"/>
      <c r="SPG77" s="330"/>
      <c r="SPH77" s="330"/>
      <c r="SPI77" s="330"/>
      <c r="SPJ77" s="330"/>
      <c r="SPK77" s="330"/>
      <c r="SPL77" s="330"/>
      <c r="SPM77" s="330"/>
      <c r="SPN77" s="330"/>
      <c r="SPO77" s="330"/>
      <c r="SPP77" s="330"/>
      <c r="SPQ77" s="330"/>
      <c r="SPR77" s="330"/>
      <c r="SPS77" s="330"/>
      <c r="SPT77" s="330"/>
      <c r="SPU77" s="329"/>
      <c r="SPV77" s="330"/>
      <c r="SPW77" s="330"/>
      <c r="SPX77" s="330"/>
      <c r="SPY77" s="330"/>
      <c r="SPZ77" s="330"/>
      <c r="SQA77" s="330"/>
      <c r="SQB77" s="330"/>
      <c r="SQC77" s="330"/>
      <c r="SQD77" s="330"/>
      <c r="SQE77" s="330"/>
      <c r="SQF77" s="330"/>
      <c r="SQG77" s="330"/>
      <c r="SQH77" s="330"/>
      <c r="SQI77" s="330"/>
      <c r="SQJ77" s="330"/>
      <c r="SQK77" s="329"/>
      <c r="SQL77" s="330"/>
      <c r="SQM77" s="330"/>
      <c r="SQN77" s="330"/>
      <c r="SQO77" s="330"/>
      <c r="SQP77" s="330"/>
      <c r="SQQ77" s="330"/>
      <c r="SQR77" s="330"/>
      <c r="SQS77" s="330"/>
      <c r="SQT77" s="330"/>
      <c r="SQU77" s="330"/>
      <c r="SQV77" s="330"/>
      <c r="SQW77" s="330"/>
      <c r="SQX77" s="330"/>
      <c r="SQY77" s="330"/>
      <c r="SQZ77" s="330"/>
      <c r="SRA77" s="329"/>
      <c r="SRB77" s="330"/>
      <c r="SRC77" s="330"/>
      <c r="SRD77" s="330"/>
      <c r="SRE77" s="330"/>
      <c r="SRF77" s="330"/>
      <c r="SRG77" s="330"/>
      <c r="SRH77" s="330"/>
      <c r="SRI77" s="330"/>
      <c r="SRJ77" s="330"/>
      <c r="SRK77" s="330"/>
      <c r="SRL77" s="330"/>
      <c r="SRM77" s="330"/>
      <c r="SRN77" s="330"/>
      <c r="SRO77" s="330"/>
      <c r="SRP77" s="330"/>
      <c r="SRQ77" s="329"/>
      <c r="SRR77" s="330"/>
      <c r="SRS77" s="330"/>
      <c r="SRT77" s="330"/>
      <c r="SRU77" s="330"/>
      <c r="SRV77" s="330"/>
      <c r="SRW77" s="330"/>
      <c r="SRX77" s="330"/>
      <c r="SRY77" s="330"/>
      <c r="SRZ77" s="330"/>
      <c r="SSA77" s="330"/>
      <c r="SSB77" s="330"/>
      <c r="SSC77" s="330"/>
      <c r="SSD77" s="330"/>
      <c r="SSE77" s="330"/>
      <c r="SSF77" s="330"/>
      <c r="SSG77" s="329"/>
      <c r="SSH77" s="330"/>
      <c r="SSI77" s="330"/>
      <c r="SSJ77" s="330"/>
      <c r="SSK77" s="330"/>
      <c r="SSL77" s="330"/>
      <c r="SSM77" s="330"/>
      <c r="SSN77" s="330"/>
      <c r="SSO77" s="330"/>
      <c r="SSP77" s="330"/>
      <c r="SSQ77" s="330"/>
      <c r="SSR77" s="330"/>
      <c r="SSS77" s="330"/>
      <c r="SST77" s="330"/>
      <c r="SSU77" s="330"/>
      <c r="SSV77" s="330"/>
      <c r="SSW77" s="329"/>
      <c r="SSX77" s="330"/>
      <c r="SSY77" s="330"/>
      <c r="SSZ77" s="330"/>
      <c r="STA77" s="330"/>
      <c r="STB77" s="330"/>
      <c r="STC77" s="330"/>
      <c r="STD77" s="330"/>
      <c r="STE77" s="330"/>
      <c r="STF77" s="330"/>
      <c r="STG77" s="330"/>
      <c r="STH77" s="330"/>
      <c r="STI77" s="330"/>
      <c r="STJ77" s="330"/>
      <c r="STK77" s="330"/>
      <c r="STL77" s="330"/>
      <c r="STM77" s="329"/>
      <c r="STN77" s="330"/>
      <c r="STO77" s="330"/>
      <c r="STP77" s="330"/>
      <c r="STQ77" s="330"/>
      <c r="STR77" s="330"/>
      <c r="STS77" s="330"/>
      <c r="STT77" s="330"/>
      <c r="STU77" s="330"/>
      <c r="STV77" s="330"/>
      <c r="STW77" s="330"/>
      <c r="STX77" s="330"/>
      <c r="STY77" s="330"/>
      <c r="STZ77" s="330"/>
      <c r="SUA77" s="330"/>
      <c r="SUB77" s="330"/>
      <c r="SUC77" s="329"/>
      <c r="SUD77" s="330"/>
      <c r="SUE77" s="330"/>
      <c r="SUF77" s="330"/>
      <c r="SUG77" s="330"/>
      <c r="SUH77" s="330"/>
      <c r="SUI77" s="330"/>
      <c r="SUJ77" s="330"/>
      <c r="SUK77" s="330"/>
      <c r="SUL77" s="330"/>
      <c r="SUM77" s="330"/>
      <c r="SUN77" s="330"/>
      <c r="SUO77" s="330"/>
      <c r="SUP77" s="330"/>
      <c r="SUQ77" s="330"/>
      <c r="SUR77" s="330"/>
      <c r="SUS77" s="329"/>
      <c r="SUT77" s="330"/>
      <c r="SUU77" s="330"/>
      <c r="SUV77" s="330"/>
      <c r="SUW77" s="330"/>
      <c r="SUX77" s="330"/>
      <c r="SUY77" s="330"/>
      <c r="SUZ77" s="330"/>
      <c r="SVA77" s="330"/>
      <c r="SVB77" s="330"/>
      <c r="SVC77" s="330"/>
      <c r="SVD77" s="330"/>
      <c r="SVE77" s="330"/>
      <c r="SVF77" s="330"/>
      <c r="SVG77" s="330"/>
      <c r="SVH77" s="330"/>
      <c r="SVI77" s="329"/>
      <c r="SVJ77" s="330"/>
      <c r="SVK77" s="330"/>
      <c r="SVL77" s="330"/>
      <c r="SVM77" s="330"/>
      <c r="SVN77" s="330"/>
      <c r="SVO77" s="330"/>
      <c r="SVP77" s="330"/>
      <c r="SVQ77" s="330"/>
      <c r="SVR77" s="330"/>
      <c r="SVS77" s="330"/>
      <c r="SVT77" s="330"/>
      <c r="SVU77" s="330"/>
      <c r="SVV77" s="330"/>
      <c r="SVW77" s="330"/>
      <c r="SVX77" s="330"/>
      <c r="SVY77" s="329"/>
      <c r="SVZ77" s="330"/>
      <c r="SWA77" s="330"/>
      <c r="SWB77" s="330"/>
      <c r="SWC77" s="330"/>
      <c r="SWD77" s="330"/>
      <c r="SWE77" s="330"/>
      <c r="SWF77" s="330"/>
      <c r="SWG77" s="330"/>
      <c r="SWH77" s="330"/>
      <c r="SWI77" s="330"/>
      <c r="SWJ77" s="330"/>
      <c r="SWK77" s="330"/>
      <c r="SWL77" s="330"/>
      <c r="SWM77" s="330"/>
      <c r="SWN77" s="330"/>
      <c r="SWO77" s="329"/>
      <c r="SWP77" s="330"/>
      <c r="SWQ77" s="330"/>
      <c r="SWR77" s="330"/>
      <c r="SWS77" s="330"/>
      <c r="SWT77" s="330"/>
      <c r="SWU77" s="330"/>
      <c r="SWV77" s="330"/>
      <c r="SWW77" s="330"/>
      <c r="SWX77" s="330"/>
      <c r="SWY77" s="330"/>
      <c r="SWZ77" s="330"/>
      <c r="SXA77" s="330"/>
      <c r="SXB77" s="330"/>
      <c r="SXC77" s="330"/>
      <c r="SXD77" s="330"/>
      <c r="SXE77" s="329"/>
      <c r="SXF77" s="330"/>
      <c r="SXG77" s="330"/>
      <c r="SXH77" s="330"/>
      <c r="SXI77" s="330"/>
      <c r="SXJ77" s="330"/>
      <c r="SXK77" s="330"/>
      <c r="SXL77" s="330"/>
      <c r="SXM77" s="330"/>
      <c r="SXN77" s="330"/>
      <c r="SXO77" s="330"/>
      <c r="SXP77" s="330"/>
      <c r="SXQ77" s="330"/>
      <c r="SXR77" s="330"/>
      <c r="SXS77" s="330"/>
      <c r="SXT77" s="330"/>
      <c r="SXU77" s="329"/>
      <c r="SXV77" s="330"/>
      <c r="SXW77" s="330"/>
      <c r="SXX77" s="330"/>
      <c r="SXY77" s="330"/>
      <c r="SXZ77" s="330"/>
      <c r="SYA77" s="330"/>
      <c r="SYB77" s="330"/>
      <c r="SYC77" s="330"/>
      <c r="SYD77" s="330"/>
      <c r="SYE77" s="330"/>
      <c r="SYF77" s="330"/>
      <c r="SYG77" s="330"/>
      <c r="SYH77" s="330"/>
      <c r="SYI77" s="330"/>
      <c r="SYJ77" s="330"/>
      <c r="SYK77" s="329"/>
      <c r="SYL77" s="330"/>
      <c r="SYM77" s="330"/>
      <c r="SYN77" s="330"/>
      <c r="SYO77" s="330"/>
      <c r="SYP77" s="330"/>
      <c r="SYQ77" s="330"/>
      <c r="SYR77" s="330"/>
      <c r="SYS77" s="330"/>
      <c r="SYT77" s="330"/>
      <c r="SYU77" s="330"/>
      <c r="SYV77" s="330"/>
      <c r="SYW77" s="330"/>
      <c r="SYX77" s="330"/>
      <c r="SYY77" s="330"/>
      <c r="SYZ77" s="330"/>
      <c r="SZA77" s="329"/>
      <c r="SZB77" s="330"/>
      <c r="SZC77" s="330"/>
      <c r="SZD77" s="330"/>
      <c r="SZE77" s="330"/>
      <c r="SZF77" s="330"/>
      <c r="SZG77" s="330"/>
      <c r="SZH77" s="330"/>
      <c r="SZI77" s="330"/>
      <c r="SZJ77" s="330"/>
      <c r="SZK77" s="330"/>
      <c r="SZL77" s="330"/>
      <c r="SZM77" s="330"/>
      <c r="SZN77" s="330"/>
      <c r="SZO77" s="330"/>
      <c r="SZP77" s="330"/>
      <c r="SZQ77" s="329"/>
      <c r="SZR77" s="330"/>
      <c r="SZS77" s="330"/>
      <c r="SZT77" s="330"/>
      <c r="SZU77" s="330"/>
      <c r="SZV77" s="330"/>
      <c r="SZW77" s="330"/>
      <c r="SZX77" s="330"/>
      <c r="SZY77" s="330"/>
      <c r="SZZ77" s="330"/>
      <c r="TAA77" s="330"/>
      <c r="TAB77" s="330"/>
      <c r="TAC77" s="330"/>
      <c r="TAD77" s="330"/>
      <c r="TAE77" s="330"/>
      <c r="TAF77" s="330"/>
      <c r="TAG77" s="329"/>
      <c r="TAH77" s="330"/>
      <c r="TAI77" s="330"/>
      <c r="TAJ77" s="330"/>
      <c r="TAK77" s="330"/>
      <c r="TAL77" s="330"/>
      <c r="TAM77" s="330"/>
      <c r="TAN77" s="330"/>
      <c r="TAO77" s="330"/>
      <c r="TAP77" s="330"/>
      <c r="TAQ77" s="330"/>
      <c r="TAR77" s="330"/>
      <c r="TAS77" s="330"/>
      <c r="TAT77" s="330"/>
      <c r="TAU77" s="330"/>
      <c r="TAV77" s="330"/>
      <c r="TAW77" s="329"/>
      <c r="TAX77" s="330"/>
      <c r="TAY77" s="330"/>
      <c r="TAZ77" s="330"/>
      <c r="TBA77" s="330"/>
      <c r="TBB77" s="330"/>
      <c r="TBC77" s="330"/>
      <c r="TBD77" s="330"/>
      <c r="TBE77" s="330"/>
      <c r="TBF77" s="330"/>
      <c r="TBG77" s="330"/>
      <c r="TBH77" s="330"/>
      <c r="TBI77" s="330"/>
      <c r="TBJ77" s="330"/>
      <c r="TBK77" s="330"/>
      <c r="TBL77" s="330"/>
      <c r="TBM77" s="329"/>
      <c r="TBN77" s="330"/>
      <c r="TBO77" s="330"/>
      <c r="TBP77" s="330"/>
      <c r="TBQ77" s="330"/>
      <c r="TBR77" s="330"/>
      <c r="TBS77" s="330"/>
      <c r="TBT77" s="330"/>
      <c r="TBU77" s="330"/>
      <c r="TBV77" s="330"/>
      <c r="TBW77" s="330"/>
      <c r="TBX77" s="330"/>
      <c r="TBY77" s="330"/>
      <c r="TBZ77" s="330"/>
      <c r="TCA77" s="330"/>
      <c r="TCB77" s="330"/>
      <c r="TCC77" s="329"/>
      <c r="TCD77" s="330"/>
      <c r="TCE77" s="330"/>
      <c r="TCF77" s="330"/>
      <c r="TCG77" s="330"/>
      <c r="TCH77" s="330"/>
      <c r="TCI77" s="330"/>
      <c r="TCJ77" s="330"/>
      <c r="TCK77" s="330"/>
      <c r="TCL77" s="330"/>
      <c r="TCM77" s="330"/>
      <c r="TCN77" s="330"/>
      <c r="TCO77" s="330"/>
      <c r="TCP77" s="330"/>
      <c r="TCQ77" s="330"/>
      <c r="TCR77" s="330"/>
      <c r="TCS77" s="329"/>
      <c r="TCT77" s="330"/>
      <c r="TCU77" s="330"/>
      <c r="TCV77" s="330"/>
      <c r="TCW77" s="330"/>
      <c r="TCX77" s="330"/>
      <c r="TCY77" s="330"/>
      <c r="TCZ77" s="330"/>
      <c r="TDA77" s="330"/>
      <c r="TDB77" s="330"/>
      <c r="TDC77" s="330"/>
      <c r="TDD77" s="330"/>
      <c r="TDE77" s="330"/>
      <c r="TDF77" s="330"/>
      <c r="TDG77" s="330"/>
      <c r="TDH77" s="330"/>
      <c r="TDI77" s="329"/>
      <c r="TDJ77" s="330"/>
      <c r="TDK77" s="330"/>
      <c r="TDL77" s="330"/>
      <c r="TDM77" s="330"/>
      <c r="TDN77" s="330"/>
      <c r="TDO77" s="330"/>
      <c r="TDP77" s="330"/>
      <c r="TDQ77" s="330"/>
      <c r="TDR77" s="330"/>
      <c r="TDS77" s="330"/>
      <c r="TDT77" s="330"/>
      <c r="TDU77" s="330"/>
      <c r="TDV77" s="330"/>
      <c r="TDW77" s="330"/>
      <c r="TDX77" s="330"/>
      <c r="TDY77" s="329"/>
      <c r="TDZ77" s="330"/>
      <c r="TEA77" s="330"/>
      <c r="TEB77" s="330"/>
      <c r="TEC77" s="330"/>
      <c r="TED77" s="330"/>
      <c r="TEE77" s="330"/>
      <c r="TEF77" s="330"/>
      <c r="TEG77" s="330"/>
      <c r="TEH77" s="330"/>
      <c r="TEI77" s="330"/>
      <c r="TEJ77" s="330"/>
      <c r="TEK77" s="330"/>
      <c r="TEL77" s="330"/>
      <c r="TEM77" s="330"/>
      <c r="TEN77" s="330"/>
      <c r="TEO77" s="329"/>
      <c r="TEP77" s="330"/>
      <c r="TEQ77" s="330"/>
      <c r="TER77" s="330"/>
      <c r="TES77" s="330"/>
      <c r="TET77" s="330"/>
      <c r="TEU77" s="330"/>
      <c r="TEV77" s="330"/>
      <c r="TEW77" s="330"/>
      <c r="TEX77" s="330"/>
      <c r="TEY77" s="330"/>
      <c r="TEZ77" s="330"/>
      <c r="TFA77" s="330"/>
      <c r="TFB77" s="330"/>
      <c r="TFC77" s="330"/>
      <c r="TFD77" s="330"/>
      <c r="TFE77" s="329"/>
      <c r="TFF77" s="330"/>
      <c r="TFG77" s="330"/>
      <c r="TFH77" s="330"/>
      <c r="TFI77" s="330"/>
      <c r="TFJ77" s="330"/>
      <c r="TFK77" s="330"/>
      <c r="TFL77" s="330"/>
      <c r="TFM77" s="330"/>
      <c r="TFN77" s="330"/>
      <c r="TFO77" s="330"/>
      <c r="TFP77" s="330"/>
      <c r="TFQ77" s="330"/>
      <c r="TFR77" s="330"/>
      <c r="TFS77" s="330"/>
      <c r="TFT77" s="330"/>
      <c r="TFU77" s="329"/>
      <c r="TFV77" s="330"/>
      <c r="TFW77" s="330"/>
      <c r="TFX77" s="330"/>
      <c r="TFY77" s="330"/>
      <c r="TFZ77" s="330"/>
      <c r="TGA77" s="330"/>
      <c r="TGB77" s="330"/>
      <c r="TGC77" s="330"/>
      <c r="TGD77" s="330"/>
      <c r="TGE77" s="330"/>
      <c r="TGF77" s="330"/>
      <c r="TGG77" s="330"/>
      <c r="TGH77" s="330"/>
      <c r="TGI77" s="330"/>
      <c r="TGJ77" s="330"/>
      <c r="TGK77" s="329"/>
      <c r="TGL77" s="330"/>
      <c r="TGM77" s="330"/>
      <c r="TGN77" s="330"/>
      <c r="TGO77" s="330"/>
      <c r="TGP77" s="330"/>
      <c r="TGQ77" s="330"/>
      <c r="TGR77" s="330"/>
      <c r="TGS77" s="330"/>
      <c r="TGT77" s="330"/>
      <c r="TGU77" s="330"/>
      <c r="TGV77" s="330"/>
      <c r="TGW77" s="330"/>
      <c r="TGX77" s="330"/>
      <c r="TGY77" s="330"/>
      <c r="TGZ77" s="330"/>
      <c r="THA77" s="329"/>
      <c r="THB77" s="330"/>
      <c r="THC77" s="330"/>
      <c r="THD77" s="330"/>
      <c r="THE77" s="330"/>
      <c r="THF77" s="330"/>
      <c r="THG77" s="330"/>
      <c r="THH77" s="330"/>
      <c r="THI77" s="330"/>
      <c r="THJ77" s="330"/>
      <c r="THK77" s="330"/>
      <c r="THL77" s="330"/>
      <c r="THM77" s="330"/>
      <c r="THN77" s="330"/>
      <c r="THO77" s="330"/>
      <c r="THP77" s="330"/>
      <c r="THQ77" s="329"/>
      <c r="THR77" s="330"/>
      <c r="THS77" s="330"/>
      <c r="THT77" s="330"/>
      <c r="THU77" s="330"/>
      <c r="THV77" s="330"/>
      <c r="THW77" s="330"/>
      <c r="THX77" s="330"/>
      <c r="THY77" s="330"/>
      <c r="THZ77" s="330"/>
      <c r="TIA77" s="330"/>
      <c r="TIB77" s="330"/>
      <c r="TIC77" s="330"/>
      <c r="TID77" s="330"/>
      <c r="TIE77" s="330"/>
      <c r="TIF77" s="330"/>
      <c r="TIG77" s="329"/>
      <c r="TIH77" s="330"/>
      <c r="TII77" s="330"/>
      <c r="TIJ77" s="330"/>
      <c r="TIK77" s="330"/>
      <c r="TIL77" s="330"/>
      <c r="TIM77" s="330"/>
      <c r="TIN77" s="330"/>
      <c r="TIO77" s="330"/>
      <c r="TIP77" s="330"/>
      <c r="TIQ77" s="330"/>
      <c r="TIR77" s="330"/>
      <c r="TIS77" s="330"/>
      <c r="TIT77" s="330"/>
      <c r="TIU77" s="330"/>
      <c r="TIV77" s="330"/>
      <c r="TIW77" s="329"/>
      <c r="TIX77" s="330"/>
      <c r="TIY77" s="330"/>
      <c r="TIZ77" s="330"/>
      <c r="TJA77" s="330"/>
      <c r="TJB77" s="330"/>
      <c r="TJC77" s="330"/>
      <c r="TJD77" s="330"/>
      <c r="TJE77" s="330"/>
      <c r="TJF77" s="330"/>
      <c r="TJG77" s="330"/>
      <c r="TJH77" s="330"/>
      <c r="TJI77" s="330"/>
      <c r="TJJ77" s="330"/>
      <c r="TJK77" s="330"/>
      <c r="TJL77" s="330"/>
      <c r="TJM77" s="329"/>
      <c r="TJN77" s="330"/>
      <c r="TJO77" s="330"/>
      <c r="TJP77" s="330"/>
      <c r="TJQ77" s="330"/>
      <c r="TJR77" s="330"/>
      <c r="TJS77" s="330"/>
      <c r="TJT77" s="330"/>
      <c r="TJU77" s="330"/>
      <c r="TJV77" s="330"/>
      <c r="TJW77" s="330"/>
      <c r="TJX77" s="330"/>
      <c r="TJY77" s="330"/>
      <c r="TJZ77" s="330"/>
      <c r="TKA77" s="330"/>
      <c r="TKB77" s="330"/>
      <c r="TKC77" s="329"/>
      <c r="TKD77" s="330"/>
      <c r="TKE77" s="330"/>
      <c r="TKF77" s="330"/>
      <c r="TKG77" s="330"/>
      <c r="TKH77" s="330"/>
      <c r="TKI77" s="330"/>
      <c r="TKJ77" s="330"/>
      <c r="TKK77" s="330"/>
      <c r="TKL77" s="330"/>
      <c r="TKM77" s="330"/>
      <c r="TKN77" s="330"/>
      <c r="TKO77" s="330"/>
      <c r="TKP77" s="330"/>
      <c r="TKQ77" s="330"/>
      <c r="TKR77" s="330"/>
      <c r="TKS77" s="329"/>
      <c r="TKT77" s="330"/>
      <c r="TKU77" s="330"/>
      <c r="TKV77" s="330"/>
      <c r="TKW77" s="330"/>
      <c r="TKX77" s="330"/>
      <c r="TKY77" s="330"/>
      <c r="TKZ77" s="330"/>
      <c r="TLA77" s="330"/>
      <c r="TLB77" s="330"/>
      <c r="TLC77" s="330"/>
      <c r="TLD77" s="330"/>
      <c r="TLE77" s="330"/>
      <c r="TLF77" s="330"/>
      <c r="TLG77" s="330"/>
      <c r="TLH77" s="330"/>
      <c r="TLI77" s="329"/>
      <c r="TLJ77" s="330"/>
      <c r="TLK77" s="330"/>
      <c r="TLL77" s="330"/>
      <c r="TLM77" s="330"/>
      <c r="TLN77" s="330"/>
      <c r="TLO77" s="330"/>
      <c r="TLP77" s="330"/>
      <c r="TLQ77" s="330"/>
      <c r="TLR77" s="330"/>
      <c r="TLS77" s="330"/>
      <c r="TLT77" s="330"/>
      <c r="TLU77" s="330"/>
      <c r="TLV77" s="330"/>
      <c r="TLW77" s="330"/>
      <c r="TLX77" s="330"/>
      <c r="TLY77" s="329"/>
      <c r="TLZ77" s="330"/>
      <c r="TMA77" s="330"/>
      <c r="TMB77" s="330"/>
      <c r="TMC77" s="330"/>
      <c r="TMD77" s="330"/>
      <c r="TME77" s="330"/>
      <c r="TMF77" s="330"/>
      <c r="TMG77" s="330"/>
      <c r="TMH77" s="330"/>
      <c r="TMI77" s="330"/>
      <c r="TMJ77" s="330"/>
      <c r="TMK77" s="330"/>
      <c r="TML77" s="330"/>
      <c r="TMM77" s="330"/>
      <c r="TMN77" s="330"/>
      <c r="TMO77" s="329"/>
      <c r="TMP77" s="330"/>
      <c r="TMQ77" s="330"/>
      <c r="TMR77" s="330"/>
      <c r="TMS77" s="330"/>
      <c r="TMT77" s="330"/>
      <c r="TMU77" s="330"/>
      <c r="TMV77" s="330"/>
      <c r="TMW77" s="330"/>
      <c r="TMX77" s="330"/>
      <c r="TMY77" s="330"/>
      <c r="TMZ77" s="330"/>
      <c r="TNA77" s="330"/>
      <c r="TNB77" s="330"/>
      <c r="TNC77" s="330"/>
      <c r="TND77" s="330"/>
      <c r="TNE77" s="329"/>
      <c r="TNF77" s="330"/>
      <c r="TNG77" s="330"/>
      <c r="TNH77" s="330"/>
      <c r="TNI77" s="330"/>
      <c r="TNJ77" s="330"/>
      <c r="TNK77" s="330"/>
      <c r="TNL77" s="330"/>
      <c r="TNM77" s="330"/>
      <c r="TNN77" s="330"/>
      <c r="TNO77" s="330"/>
      <c r="TNP77" s="330"/>
      <c r="TNQ77" s="330"/>
      <c r="TNR77" s="330"/>
      <c r="TNS77" s="330"/>
      <c r="TNT77" s="330"/>
      <c r="TNU77" s="329"/>
      <c r="TNV77" s="330"/>
      <c r="TNW77" s="330"/>
      <c r="TNX77" s="330"/>
      <c r="TNY77" s="330"/>
      <c r="TNZ77" s="330"/>
      <c r="TOA77" s="330"/>
      <c r="TOB77" s="330"/>
      <c r="TOC77" s="330"/>
      <c r="TOD77" s="330"/>
      <c r="TOE77" s="330"/>
      <c r="TOF77" s="330"/>
      <c r="TOG77" s="330"/>
      <c r="TOH77" s="330"/>
      <c r="TOI77" s="330"/>
      <c r="TOJ77" s="330"/>
      <c r="TOK77" s="329"/>
      <c r="TOL77" s="330"/>
      <c r="TOM77" s="330"/>
      <c r="TON77" s="330"/>
      <c r="TOO77" s="330"/>
      <c r="TOP77" s="330"/>
      <c r="TOQ77" s="330"/>
      <c r="TOR77" s="330"/>
      <c r="TOS77" s="330"/>
      <c r="TOT77" s="330"/>
      <c r="TOU77" s="330"/>
      <c r="TOV77" s="330"/>
      <c r="TOW77" s="330"/>
      <c r="TOX77" s="330"/>
      <c r="TOY77" s="330"/>
      <c r="TOZ77" s="330"/>
      <c r="TPA77" s="329"/>
      <c r="TPB77" s="330"/>
      <c r="TPC77" s="330"/>
      <c r="TPD77" s="330"/>
      <c r="TPE77" s="330"/>
      <c r="TPF77" s="330"/>
      <c r="TPG77" s="330"/>
      <c r="TPH77" s="330"/>
      <c r="TPI77" s="330"/>
      <c r="TPJ77" s="330"/>
      <c r="TPK77" s="330"/>
      <c r="TPL77" s="330"/>
      <c r="TPM77" s="330"/>
      <c r="TPN77" s="330"/>
      <c r="TPO77" s="330"/>
      <c r="TPP77" s="330"/>
      <c r="TPQ77" s="329"/>
      <c r="TPR77" s="330"/>
      <c r="TPS77" s="330"/>
      <c r="TPT77" s="330"/>
      <c r="TPU77" s="330"/>
      <c r="TPV77" s="330"/>
      <c r="TPW77" s="330"/>
      <c r="TPX77" s="330"/>
      <c r="TPY77" s="330"/>
      <c r="TPZ77" s="330"/>
      <c r="TQA77" s="330"/>
      <c r="TQB77" s="330"/>
      <c r="TQC77" s="330"/>
      <c r="TQD77" s="330"/>
      <c r="TQE77" s="330"/>
      <c r="TQF77" s="330"/>
      <c r="TQG77" s="329"/>
      <c r="TQH77" s="330"/>
      <c r="TQI77" s="330"/>
      <c r="TQJ77" s="330"/>
      <c r="TQK77" s="330"/>
      <c r="TQL77" s="330"/>
      <c r="TQM77" s="330"/>
      <c r="TQN77" s="330"/>
      <c r="TQO77" s="330"/>
      <c r="TQP77" s="330"/>
      <c r="TQQ77" s="330"/>
      <c r="TQR77" s="330"/>
      <c r="TQS77" s="330"/>
      <c r="TQT77" s="330"/>
      <c r="TQU77" s="330"/>
      <c r="TQV77" s="330"/>
      <c r="TQW77" s="329"/>
      <c r="TQX77" s="330"/>
      <c r="TQY77" s="330"/>
      <c r="TQZ77" s="330"/>
      <c r="TRA77" s="330"/>
      <c r="TRB77" s="330"/>
      <c r="TRC77" s="330"/>
      <c r="TRD77" s="330"/>
      <c r="TRE77" s="330"/>
      <c r="TRF77" s="330"/>
      <c r="TRG77" s="330"/>
      <c r="TRH77" s="330"/>
      <c r="TRI77" s="330"/>
      <c r="TRJ77" s="330"/>
      <c r="TRK77" s="330"/>
      <c r="TRL77" s="330"/>
      <c r="TRM77" s="329"/>
      <c r="TRN77" s="330"/>
      <c r="TRO77" s="330"/>
      <c r="TRP77" s="330"/>
      <c r="TRQ77" s="330"/>
      <c r="TRR77" s="330"/>
      <c r="TRS77" s="330"/>
      <c r="TRT77" s="330"/>
      <c r="TRU77" s="330"/>
      <c r="TRV77" s="330"/>
      <c r="TRW77" s="330"/>
      <c r="TRX77" s="330"/>
      <c r="TRY77" s="330"/>
      <c r="TRZ77" s="330"/>
      <c r="TSA77" s="330"/>
      <c r="TSB77" s="330"/>
      <c r="TSC77" s="329"/>
      <c r="TSD77" s="330"/>
      <c r="TSE77" s="330"/>
      <c r="TSF77" s="330"/>
      <c r="TSG77" s="330"/>
      <c r="TSH77" s="330"/>
      <c r="TSI77" s="330"/>
      <c r="TSJ77" s="330"/>
      <c r="TSK77" s="330"/>
      <c r="TSL77" s="330"/>
      <c r="TSM77" s="330"/>
      <c r="TSN77" s="330"/>
      <c r="TSO77" s="330"/>
      <c r="TSP77" s="330"/>
      <c r="TSQ77" s="330"/>
      <c r="TSR77" s="330"/>
      <c r="TSS77" s="329"/>
      <c r="TST77" s="330"/>
      <c r="TSU77" s="330"/>
      <c r="TSV77" s="330"/>
      <c r="TSW77" s="330"/>
      <c r="TSX77" s="330"/>
      <c r="TSY77" s="330"/>
      <c r="TSZ77" s="330"/>
      <c r="TTA77" s="330"/>
      <c r="TTB77" s="330"/>
      <c r="TTC77" s="330"/>
      <c r="TTD77" s="330"/>
      <c r="TTE77" s="330"/>
      <c r="TTF77" s="330"/>
      <c r="TTG77" s="330"/>
      <c r="TTH77" s="330"/>
      <c r="TTI77" s="329"/>
      <c r="TTJ77" s="330"/>
      <c r="TTK77" s="330"/>
      <c r="TTL77" s="330"/>
      <c r="TTM77" s="330"/>
      <c r="TTN77" s="330"/>
      <c r="TTO77" s="330"/>
      <c r="TTP77" s="330"/>
      <c r="TTQ77" s="330"/>
      <c r="TTR77" s="330"/>
      <c r="TTS77" s="330"/>
      <c r="TTT77" s="330"/>
      <c r="TTU77" s="330"/>
      <c r="TTV77" s="330"/>
      <c r="TTW77" s="330"/>
      <c r="TTX77" s="330"/>
      <c r="TTY77" s="329"/>
      <c r="TTZ77" s="330"/>
      <c r="TUA77" s="330"/>
      <c r="TUB77" s="330"/>
      <c r="TUC77" s="330"/>
      <c r="TUD77" s="330"/>
      <c r="TUE77" s="330"/>
      <c r="TUF77" s="330"/>
      <c r="TUG77" s="330"/>
      <c r="TUH77" s="330"/>
      <c r="TUI77" s="330"/>
      <c r="TUJ77" s="330"/>
      <c r="TUK77" s="330"/>
      <c r="TUL77" s="330"/>
      <c r="TUM77" s="330"/>
      <c r="TUN77" s="330"/>
      <c r="TUO77" s="329"/>
      <c r="TUP77" s="330"/>
      <c r="TUQ77" s="330"/>
      <c r="TUR77" s="330"/>
      <c r="TUS77" s="330"/>
      <c r="TUT77" s="330"/>
      <c r="TUU77" s="330"/>
      <c r="TUV77" s="330"/>
      <c r="TUW77" s="330"/>
      <c r="TUX77" s="330"/>
      <c r="TUY77" s="330"/>
      <c r="TUZ77" s="330"/>
      <c r="TVA77" s="330"/>
      <c r="TVB77" s="330"/>
      <c r="TVC77" s="330"/>
      <c r="TVD77" s="330"/>
      <c r="TVE77" s="329"/>
      <c r="TVF77" s="330"/>
      <c r="TVG77" s="330"/>
      <c r="TVH77" s="330"/>
      <c r="TVI77" s="330"/>
      <c r="TVJ77" s="330"/>
      <c r="TVK77" s="330"/>
      <c r="TVL77" s="330"/>
      <c r="TVM77" s="330"/>
      <c r="TVN77" s="330"/>
      <c r="TVO77" s="330"/>
      <c r="TVP77" s="330"/>
      <c r="TVQ77" s="330"/>
      <c r="TVR77" s="330"/>
      <c r="TVS77" s="330"/>
      <c r="TVT77" s="330"/>
      <c r="TVU77" s="329"/>
      <c r="TVV77" s="330"/>
      <c r="TVW77" s="330"/>
      <c r="TVX77" s="330"/>
      <c r="TVY77" s="330"/>
      <c r="TVZ77" s="330"/>
      <c r="TWA77" s="330"/>
      <c r="TWB77" s="330"/>
      <c r="TWC77" s="330"/>
      <c r="TWD77" s="330"/>
      <c r="TWE77" s="330"/>
      <c r="TWF77" s="330"/>
      <c r="TWG77" s="330"/>
      <c r="TWH77" s="330"/>
      <c r="TWI77" s="330"/>
      <c r="TWJ77" s="330"/>
      <c r="TWK77" s="329"/>
      <c r="TWL77" s="330"/>
      <c r="TWM77" s="330"/>
      <c r="TWN77" s="330"/>
      <c r="TWO77" s="330"/>
      <c r="TWP77" s="330"/>
      <c r="TWQ77" s="330"/>
      <c r="TWR77" s="330"/>
      <c r="TWS77" s="330"/>
      <c r="TWT77" s="330"/>
      <c r="TWU77" s="330"/>
      <c r="TWV77" s="330"/>
      <c r="TWW77" s="330"/>
      <c r="TWX77" s="330"/>
      <c r="TWY77" s="330"/>
      <c r="TWZ77" s="330"/>
      <c r="TXA77" s="329"/>
      <c r="TXB77" s="330"/>
      <c r="TXC77" s="330"/>
      <c r="TXD77" s="330"/>
      <c r="TXE77" s="330"/>
      <c r="TXF77" s="330"/>
      <c r="TXG77" s="330"/>
      <c r="TXH77" s="330"/>
      <c r="TXI77" s="330"/>
      <c r="TXJ77" s="330"/>
      <c r="TXK77" s="330"/>
      <c r="TXL77" s="330"/>
      <c r="TXM77" s="330"/>
      <c r="TXN77" s="330"/>
      <c r="TXO77" s="330"/>
      <c r="TXP77" s="330"/>
      <c r="TXQ77" s="329"/>
      <c r="TXR77" s="330"/>
      <c r="TXS77" s="330"/>
      <c r="TXT77" s="330"/>
      <c r="TXU77" s="330"/>
      <c r="TXV77" s="330"/>
      <c r="TXW77" s="330"/>
      <c r="TXX77" s="330"/>
      <c r="TXY77" s="330"/>
      <c r="TXZ77" s="330"/>
      <c r="TYA77" s="330"/>
      <c r="TYB77" s="330"/>
      <c r="TYC77" s="330"/>
      <c r="TYD77" s="330"/>
      <c r="TYE77" s="330"/>
      <c r="TYF77" s="330"/>
      <c r="TYG77" s="329"/>
      <c r="TYH77" s="330"/>
      <c r="TYI77" s="330"/>
      <c r="TYJ77" s="330"/>
      <c r="TYK77" s="330"/>
      <c r="TYL77" s="330"/>
      <c r="TYM77" s="330"/>
      <c r="TYN77" s="330"/>
      <c r="TYO77" s="330"/>
      <c r="TYP77" s="330"/>
      <c r="TYQ77" s="330"/>
      <c r="TYR77" s="330"/>
      <c r="TYS77" s="330"/>
      <c r="TYT77" s="330"/>
      <c r="TYU77" s="330"/>
      <c r="TYV77" s="330"/>
      <c r="TYW77" s="329"/>
      <c r="TYX77" s="330"/>
      <c r="TYY77" s="330"/>
      <c r="TYZ77" s="330"/>
      <c r="TZA77" s="330"/>
      <c r="TZB77" s="330"/>
      <c r="TZC77" s="330"/>
      <c r="TZD77" s="330"/>
      <c r="TZE77" s="330"/>
      <c r="TZF77" s="330"/>
      <c r="TZG77" s="330"/>
      <c r="TZH77" s="330"/>
      <c r="TZI77" s="330"/>
      <c r="TZJ77" s="330"/>
      <c r="TZK77" s="330"/>
      <c r="TZL77" s="330"/>
      <c r="TZM77" s="329"/>
      <c r="TZN77" s="330"/>
      <c r="TZO77" s="330"/>
      <c r="TZP77" s="330"/>
      <c r="TZQ77" s="330"/>
      <c r="TZR77" s="330"/>
      <c r="TZS77" s="330"/>
      <c r="TZT77" s="330"/>
      <c r="TZU77" s="330"/>
      <c r="TZV77" s="330"/>
      <c r="TZW77" s="330"/>
      <c r="TZX77" s="330"/>
      <c r="TZY77" s="330"/>
      <c r="TZZ77" s="330"/>
      <c r="UAA77" s="330"/>
      <c r="UAB77" s="330"/>
      <c r="UAC77" s="329"/>
      <c r="UAD77" s="330"/>
      <c r="UAE77" s="330"/>
      <c r="UAF77" s="330"/>
      <c r="UAG77" s="330"/>
      <c r="UAH77" s="330"/>
      <c r="UAI77" s="330"/>
      <c r="UAJ77" s="330"/>
      <c r="UAK77" s="330"/>
      <c r="UAL77" s="330"/>
      <c r="UAM77" s="330"/>
      <c r="UAN77" s="330"/>
      <c r="UAO77" s="330"/>
      <c r="UAP77" s="330"/>
      <c r="UAQ77" s="330"/>
      <c r="UAR77" s="330"/>
      <c r="UAS77" s="329"/>
      <c r="UAT77" s="330"/>
      <c r="UAU77" s="330"/>
      <c r="UAV77" s="330"/>
      <c r="UAW77" s="330"/>
      <c r="UAX77" s="330"/>
      <c r="UAY77" s="330"/>
      <c r="UAZ77" s="330"/>
      <c r="UBA77" s="330"/>
      <c r="UBB77" s="330"/>
      <c r="UBC77" s="330"/>
      <c r="UBD77" s="330"/>
      <c r="UBE77" s="330"/>
      <c r="UBF77" s="330"/>
      <c r="UBG77" s="330"/>
      <c r="UBH77" s="330"/>
      <c r="UBI77" s="329"/>
      <c r="UBJ77" s="330"/>
      <c r="UBK77" s="330"/>
      <c r="UBL77" s="330"/>
      <c r="UBM77" s="330"/>
      <c r="UBN77" s="330"/>
      <c r="UBO77" s="330"/>
      <c r="UBP77" s="330"/>
      <c r="UBQ77" s="330"/>
      <c r="UBR77" s="330"/>
      <c r="UBS77" s="330"/>
      <c r="UBT77" s="330"/>
      <c r="UBU77" s="330"/>
      <c r="UBV77" s="330"/>
      <c r="UBW77" s="330"/>
      <c r="UBX77" s="330"/>
      <c r="UBY77" s="329"/>
      <c r="UBZ77" s="330"/>
      <c r="UCA77" s="330"/>
      <c r="UCB77" s="330"/>
      <c r="UCC77" s="330"/>
      <c r="UCD77" s="330"/>
      <c r="UCE77" s="330"/>
      <c r="UCF77" s="330"/>
      <c r="UCG77" s="330"/>
      <c r="UCH77" s="330"/>
      <c r="UCI77" s="330"/>
      <c r="UCJ77" s="330"/>
      <c r="UCK77" s="330"/>
      <c r="UCL77" s="330"/>
      <c r="UCM77" s="330"/>
      <c r="UCN77" s="330"/>
      <c r="UCO77" s="329"/>
      <c r="UCP77" s="330"/>
      <c r="UCQ77" s="330"/>
      <c r="UCR77" s="330"/>
      <c r="UCS77" s="330"/>
      <c r="UCT77" s="330"/>
      <c r="UCU77" s="330"/>
      <c r="UCV77" s="330"/>
      <c r="UCW77" s="330"/>
      <c r="UCX77" s="330"/>
      <c r="UCY77" s="330"/>
      <c r="UCZ77" s="330"/>
      <c r="UDA77" s="330"/>
      <c r="UDB77" s="330"/>
      <c r="UDC77" s="330"/>
      <c r="UDD77" s="330"/>
      <c r="UDE77" s="329"/>
      <c r="UDF77" s="330"/>
      <c r="UDG77" s="330"/>
      <c r="UDH77" s="330"/>
      <c r="UDI77" s="330"/>
      <c r="UDJ77" s="330"/>
      <c r="UDK77" s="330"/>
      <c r="UDL77" s="330"/>
      <c r="UDM77" s="330"/>
      <c r="UDN77" s="330"/>
      <c r="UDO77" s="330"/>
      <c r="UDP77" s="330"/>
      <c r="UDQ77" s="330"/>
      <c r="UDR77" s="330"/>
      <c r="UDS77" s="330"/>
      <c r="UDT77" s="330"/>
      <c r="UDU77" s="329"/>
      <c r="UDV77" s="330"/>
      <c r="UDW77" s="330"/>
      <c r="UDX77" s="330"/>
      <c r="UDY77" s="330"/>
      <c r="UDZ77" s="330"/>
      <c r="UEA77" s="330"/>
      <c r="UEB77" s="330"/>
      <c r="UEC77" s="330"/>
      <c r="UED77" s="330"/>
      <c r="UEE77" s="330"/>
      <c r="UEF77" s="330"/>
      <c r="UEG77" s="330"/>
      <c r="UEH77" s="330"/>
      <c r="UEI77" s="330"/>
      <c r="UEJ77" s="330"/>
      <c r="UEK77" s="329"/>
      <c r="UEL77" s="330"/>
      <c r="UEM77" s="330"/>
      <c r="UEN77" s="330"/>
      <c r="UEO77" s="330"/>
      <c r="UEP77" s="330"/>
      <c r="UEQ77" s="330"/>
      <c r="UER77" s="330"/>
      <c r="UES77" s="330"/>
      <c r="UET77" s="330"/>
      <c r="UEU77" s="330"/>
      <c r="UEV77" s="330"/>
      <c r="UEW77" s="330"/>
      <c r="UEX77" s="330"/>
      <c r="UEY77" s="330"/>
      <c r="UEZ77" s="330"/>
      <c r="UFA77" s="329"/>
      <c r="UFB77" s="330"/>
      <c r="UFC77" s="330"/>
      <c r="UFD77" s="330"/>
      <c r="UFE77" s="330"/>
      <c r="UFF77" s="330"/>
      <c r="UFG77" s="330"/>
      <c r="UFH77" s="330"/>
      <c r="UFI77" s="330"/>
      <c r="UFJ77" s="330"/>
      <c r="UFK77" s="330"/>
      <c r="UFL77" s="330"/>
      <c r="UFM77" s="330"/>
      <c r="UFN77" s="330"/>
      <c r="UFO77" s="330"/>
      <c r="UFP77" s="330"/>
      <c r="UFQ77" s="329"/>
      <c r="UFR77" s="330"/>
      <c r="UFS77" s="330"/>
      <c r="UFT77" s="330"/>
      <c r="UFU77" s="330"/>
      <c r="UFV77" s="330"/>
      <c r="UFW77" s="330"/>
      <c r="UFX77" s="330"/>
      <c r="UFY77" s="330"/>
      <c r="UFZ77" s="330"/>
      <c r="UGA77" s="330"/>
      <c r="UGB77" s="330"/>
      <c r="UGC77" s="330"/>
      <c r="UGD77" s="330"/>
      <c r="UGE77" s="330"/>
      <c r="UGF77" s="330"/>
      <c r="UGG77" s="329"/>
      <c r="UGH77" s="330"/>
      <c r="UGI77" s="330"/>
      <c r="UGJ77" s="330"/>
      <c r="UGK77" s="330"/>
      <c r="UGL77" s="330"/>
      <c r="UGM77" s="330"/>
      <c r="UGN77" s="330"/>
      <c r="UGO77" s="330"/>
      <c r="UGP77" s="330"/>
      <c r="UGQ77" s="330"/>
      <c r="UGR77" s="330"/>
      <c r="UGS77" s="330"/>
      <c r="UGT77" s="330"/>
      <c r="UGU77" s="330"/>
      <c r="UGV77" s="330"/>
      <c r="UGW77" s="329"/>
      <c r="UGX77" s="330"/>
      <c r="UGY77" s="330"/>
      <c r="UGZ77" s="330"/>
      <c r="UHA77" s="330"/>
      <c r="UHB77" s="330"/>
      <c r="UHC77" s="330"/>
      <c r="UHD77" s="330"/>
      <c r="UHE77" s="330"/>
      <c r="UHF77" s="330"/>
      <c r="UHG77" s="330"/>
      <c r="UHH77" s="330"/>
      <c r="UHI77" s="330"/>
      <c r="UHJ77" s="330"/>
      <c r="UHK77" s="330"/>
      <c r="UHL77" s="330"/>
      <c r="UHM77" s="329"/>
      <c r="UHN77" s="330"/>
      <c r="UHO77" s="330"/>
      <c r="UHP77" s="330"/>
      <c r="UHQ77" s="330"/>
      <c r="UHR77" s="330"/>
      <c r="UHS77" s="330"/>
      <c r="UHT77" s="330"/>
      <c r="UHU77" s="330"/>
      <c r="UHV77" s="330"/>
      <c r="UHW77" s="330"/>
      <c r="UHX77" s="330"/>
      <c r="UHY77" s="330"/>
      <c r="UHZ77" s="330"/>
      <c r="UIA77" s="330"/>
      <c r="UIB77" s="330"/>
      <c r="UIC77" s="329"/>
      <c r="UID77" s="330"/>
      <c r="UIE77" s="330"/>
      <c r="UIF77" s="330"/>
      <c r="UIG77" s="330"/>
      <c r="UIH77" s="330"/>
      <c r="UII77" s="330"/>
      <c r="UIJ77" s="330"/>
      <c r="UIK77" s="330"/>
      <c r="UIL77" s="330"/>
      <c r="UIM77" s="330"/>
      <c r="UIN77" s="330"/>
      <c r="UIO77" s="330"/>
      <c r="UIP77" s="330"/>
      <c r="UIQ77" s="330"/>
      <c r="UIR77" s="330"/>
      <c r="UIS77" s="329"/>
      <c r="UIT77" s="330"/>
      <c r="UIU77" s="330"/>
      <c r="UIV77" s="330"/>
      <c r="UIW77" s="330"/>
      <c r="UIX77" s="330"/>
      <c r="UIY77" s="330"/>
      <c r="UIZ77" s="330"/>
      <c r="UJA77" s="330"/>
      <c r="UJB77" s="330"/>
      <c r="UJC77" s="330"/>
      <c r="UJD77" s="330"/>
      <c r="UJE77" s="330"/>
      <c r="UJF77" s="330"/>
      <c r="UJG77" s="330"/>
      <c r="UJH77" s="330"/>
      <c r="UJI77" s="329"/>
      <c r="UJJ77" s="330"/>
      <c r="UJK77" s="330"/>
      <c r="UJL77" s="330"/>
      <c r="UJM77" s="330"/>
      <c r="UJN77" s="330"/>
      <c r="UJO77" s="330"/>
      <c r="UJP77" s="330"/>
      <c r="UJQ77" s="330"/>
      <c r="UJR77" s="330"/>
      <c r="UJS77" s="330"/>
      <c r="UJT77" s="330"/>
      <c r="UJU77" s="330"/>
      <c r="UJV77" s="330"/>
      <c r="UJW77" s="330"/>
      <c r="UJX77" s="330"/>
      <c r="UJY77" s="329"/>
      <c r="UJZ77" s="330"/>
      <c r="UKA77" s="330"/>
      <c r="UKB77" s="330"/>
      <c r="UKC77" s="330"/>
      <c r="UKD77" s="330"/>
      <c r="UKE77" s="330"/>
      <c r="UKF77" s="330"/>
      <c r="UKG77" s="330"/>
      <c r="UKH77" s="330"/>
      <c r="UKI77" s="330"/>
      <c r="UKJ77" s="330"/>
      <c r="UKK77" s="330"/>
      <c r="UKL77" s="330"/>
      <c r="UKM77" s="330"/>
      <c r="UKN77" s="330"/>
      <c r="UKO77" s="329"/>
      <c r="UKP77" s="330"/>
      <c r="UKQ77" s="330"/>
      <c r="UKR77" s="330"/>
      <c r="UKS77" s="330"/>
      <c r="UKT77" s="330"/>
      <c r="UKU77" s="330"/>
      <c r="UKV77" s="330"/>
      <c r="UKW77" s="330"/>
      <c r="UKX77" s="330"/>
      <c r="UKY77" s="330"/>
      <c r="UKZ77" s="330"/>
      <c r="ULA77" s="330"/>
      <c r="ULB77" s="330"/>
      <c r="ULC77" s="330"/>
      <c r="ULD77" s="330"/>
      <c r="ULE77" s="329"/>
      <c r="ULF77" s="330"/>
      <c r="ULG77" s="330"/>
      <c r="ULH77" s="330"/>
      <c r="ULI77" s="330"/>
      <c r="ULJ77" s="330"/>
      <c r="ULK77" s="330"/>
      <c r="ULL77" s="330"/>
      <c r="ULM77" s="330"/>
      <c r="ULN77" s="330"/>
      <c r="ULO77" s="330"/>
      <c r="ULP77" s="330"/>
      <c r="ULQ77" s="330"/>
      <c r="ULR77" s="330"/>
      <c r="ULS77" s="330"/>
      <c r="ULT77" s="330"/>
      <c r="ULU77" s="329"/>
      <c r="ULV77" s="330"/>
      <c r="ULW77" s="330"/>
      <c r="ULX77" s="330"/>
      <c r="ULY77" s="330"/>
      <c r="ULZ77" s="330"/>
      <c r="UMA77" s="330"/>
      <c r="UMB77" s="330"/>
      <c r="UMC77" s="330"/>
      <c r="UMD77" s="330"/>
      <c r="UME77" s="330"/>
      <c r="UMF77" s="330"/>
      <c r="UMG77" s="330"/>
      <c r="UMH77" s="330"/>
      <c r="UMI77" s="330"/>
      <c r="UMJ77" s="330"/>
      <c r="UMK77" s="329"/>
      <c r="UML77" s="330"/>
      <c r="UMM77" s="330"/>
      <c r="UMN77" s="330"/>
      <c r="UMO77" s="330"/>
      <c r="UMP77" s="330"/>
      <c r="UMQ77" s="330"/>
      <c r="UMR77" s="330"/>
      <c r="UMS77" s="330"/>
      <c r="UMT77" s="330"/>
      <c r="UMU77" s="330"/>
      <c r="UMV77" s="330"/>
      <c r="UMW77" s="330"/>
      <c r="UMX77" s="330"/>
      <c r="UMY77" s="330"/>
      <c r="UMZ77" s="330"/>
      <c r="UNA77" s="329"/>
      <c r="UNB77" s="330"/>
      <c r="UNC77" s="330"/>
      <c r="UND77" s="330"/>
      <c r="UNE77" s="330"/>
      <c r="UNF77" s="330"/>
      <c r="UNG77" s="330"/>
      <c r="UNH77" s="330"/>
      <c r="UNI77" s="330"/>
      <c r="UNJ77" s="330"/>
      <c r="UNK77" s="330"/>
      <c r="UNL77" s="330"/>
      <c r="UNM77" s="330"/>
      <c r="UNN77" s="330"/>
      <c r="UNO77" s="330"/>
      <c r="UNP77" s="330"/>
      <c r="UNQ77" s="329"/>
      <c r="UNR77" s="330"/>
      <c r="UNS77" s="330"/>
      <c r="UNT77" s="330"/>
      <c r="UNU77" s="330"/>
      <c r="UNV77" s="330"/>
      <c r="UNW77" s="330"/>
      <c r="UNX77" s="330"/>
      <c r="UNY77" s="330"/>
      <c r="UNZ77" s="330"/>
      <c r="UOA77" s="330"/>
      <c r="UOB77" s="330"/>
      <c r="UOC77" s="330"/>
      <c r="UOD77" s="330"/>
      <c r="UOE77" s="330"/>
      <c r="UOF77" s="330"/>
      <c r="UOG77" s="329"/>
      <c r="UOH77" s="330"/>
      <c r="UOI77" s="330"/>
      <c r="UOJ77" s="330"/>
      <c r="UOK77" s="330"/>
      <c r="UOL77" s="330"/>
      <c r="UOM77" s="330"/>
      <c r="UON77" s="330"/>
      <c r="UOO77" s="330"/>
      <c r="UOP77" s="330"/>
      <c r="UOQ77" s="330"/>
      <c r="UOR77" s="330"/>
      <c r="UOS77" s="330"/>
      <c r="UOT77" s="330"/>
      <c r="UOU77" s="330"/>
      <c r="UOV77" s="330"/>
      <c r="UOW77" s="329"/>
      <c r="UOX77" s="330"/>
      <c r="UOY77" s="330"/>
      <c r="UOZ77" s="330"/>
      <c r="UPA77" s="330"/>
      <c r="UPB77" s="330"/>
      <c r="UPC77" s="330"/>
      <c r="UPD77" s="330"/>
      <c r="UPE77" s="330"/>
      <c r="UPF77" s="330"/>
      <c r="UPG77" s="330"/>
      <c r="UPH77" s="330"/>
      <c r="UPI77" s="330"/>
      <c r="UPJ77" s="330"/>
      <c r="UPK77" s="330"/>
      <c r="UPL77" s="330"/>
      <c r="UPM77" s="329"/>
      <c r="UPN77" s="330"/>
      <c r="UPO77" s="330"/>
      <c r="UPP77" s="330"/>
      <c r="UPQ77" s="330"/>
      <c r="UPR77" s="330"/>
      <c r="UPS77" s="330"/>
      <c r="UPT77" s="330"/>
      <c r="UPU77" s="330"/>
      <c r="UPV77" s="330"/>
      <c r="UPW77" s="330"/>
      <c r="UPX77" s="330"/>
      <c r="UPY77" s="330"/>
      <c r="UPZ77" s="330"/>
      <c r="UQA77" s="330"/>
      <c r="UQB77" s="330"/>
      <c r="UQC77" s="329"/>
      <c r="UQD77" s="330"/>
      <c r="UQE77" s="330"/>
      <c r="UQF77" s="330"/>
      <c r="UQG77" s="330"/>
      <c r="UQH77" s="330"/>
      <c r="UQI77" s="330"/>
      <c r="UQJ77" s="330"/>
      <c r="UQK77" s="330"/>
      <c r="UQL77" s="330"/>
      <c r="UQM77" s="330"/>
      <c r="UQN77" s="330"/>
      <c r="UQO77" s="330"/>
      <c r="UQP77" s="330"/>
      <c r="UQQ77" s="330"/>
      <c r="UQR77" s="330"/>
      <c r="UQS77" s="329"/>
      <c r="UQT77" s="330"/>
      <c r="UQU77" s="330"/>
      <c r="UQV77" s="330"/>
      <c r="UQW77" s="330"/>
      <c r="UQX77" s="330"/>
      <c r="UQY77" s="330"/>
      <c r="UQZ77" s="330"/>
      <c r="URA77" s="330"/>
      <c r="URB77" s="330"/>
      <c r="URC77" s="330"/>
      <c r="URD77" s="330"/>
      <c r="URE77" s="330"/>
      <c r="URF77" s="330"/>
      <c r="URG77" s="330"/>
      <c r="URH77" s="330"/>
      <c r="URI77" s="329"/>
      <c r="URJ77" s="330"/>
      <c r="URK77" s="330"/>
      <c r="URL77" s="330"/>
      <c r="URM77" s="330"/>
      <c r="URN77" s="330"/>
      <c r="URO77" s="330"/>
      <c r="URP77" s="330"/>
      <c r="URQ77" s="330"/>
      <c r="URR77" s="330"/>
      <c r="URS77" s="330"/>
      <c r="URT77" s="330"/>
      <c r="URU77" s="330"/>
      <c r="URV77" s="330"/>
      <c r="URW77" s="330"/>
      <c r="URX77" s="330"/>
      <c r="URY77" s="329"/>
      <c r="URZ77" s="330"/>
      <c r="USA77" s="330"/>
      <c r="USB77" s="330"/>
      <c r="USC77" s="330"/>
      <c r="USD77" s="330"/>
      <c r="USE77" s="330"/>
      <c r="USF77" s="330"/>
      <c r="USG77" s="330"/>
      <c r="USH77" s="330"/>
      <c r="USI77" s="330"/>
      <c r="USJ77" s="330"/>
      <c r="USK77" s="330"/>
      <c r="USL77" s="330"/>
      <c r="USM77" s="330"/>
      <c r="USN77" s="330"/>
      <c r="USO77" s="329"/>
      <c r="USP77" s="330"/>
      <c r="USQ77" s="330"/>
      <c r="USR77" s="330"/>
      <c r="USS77" s="330"/>
      <c r="UST77" s="330"/>
      <c r="USU77" s="330"/>
      <c r="USV77" s="330"/>
      <c r="USW77" s="330"/>
      <c r="USX77" s="330"/>
      <c r="USY77" s="330"/>
      <c r="USZ77" s="330"/>
      <c r="UTA77" s="330"/>
      <c r="UTB77" s="330"/>
      <c r="UTC77" s="330"/>
      <c r="UTD77" s="330"/>
      <c r="UTE77" s="329"/>
      <c r="UTF77" s="330"/>
      <c r="UTG77" s="330"/>
      <c r="UTH77" s="330"/>
      <c r="UTI77" s="330"/>
      <c r="UTJ77" s="330"/>
      <c r="UTK77" s="330"/>
      <c r="UTL77" s="330"/>
      <c r="UTM77" s="330"/>
      <c r="UTN77" s="330"/>
      <c r="UTO77" s="330"/>
      <c r="UTP77" s="330"/>
      <c r="UTQ77" s="330"/>
      <c r="UTR77" s="330"/>
      <c r="UTS77" s="330"/>
      <c r="UTT77" s="330"/>
      <c r="UTU77" s="329"/>
      <c r="UTV77" s="330"/>
      <c r="UTW77" s="330"/>
      <c r="UTX77" s="330"/>
      <c r="UTY77" s="330"/>
      <c r="UTZ77" s="330"/>
      <c r="UUA77" s="330"/>
      <c r="UUB77" s="330"/>
      <c r="UUC77" s="330"/>
      <c r="UUD77" s="330"/>
      <c r="UUE77" s="330"/>
      <c r="UUF77" s="330"/>
      <c r="UUG77" s="330"/>
      <c r="UUH77" s="330"/>
      <c r="UUI77" s="330"/>
      <c r="UUJ77" s="330"/>
      <c r="UUK77" s="329"/>
      <c r="UUL77" s="330"/>
      <c r="UUM77" s="330"/>
      <c r="UUN77" s="330"/>
      <c r="UUO77" s="330"/>
      <c r="UUP77" s="330"/>
      <c r="UUQ77" s="330"/>
      <c r="UUR77" s="330"/>
      <c r="UUS77" s="330"/>
      <c r="UUT77" s="330"/>
      <c r="UUU77" s="330"/>
      <c r="UUV77" s="330"/>
      <c r="UUW77" s="330"/>
      <c r="UUX77" s="330"/>
      <c r="UUY77" s="330"/>
      <c r="UUZ77" s="330"/>
      <c r="UVA77" s="329"/>
      <c r="UVB77" s="330"/>
      <c r="UVC77" s="330"/>
      <c r="UVD77" s="330"/>
      <c r="UVE77" s="330"/>
      <c r="UVF77" s="330"/>
      <c r="UVG77" s="330"/>
      <c r="UVH77" s="330"/>
      <c r="UVI77" s="330"/>
      <c r="UVJ77" s="330"/>
      <c r="UVK77" s="330"/>
      <c r="UVL77" s="330"/>
      <c r="UVM77" s="330"/>
      <c r="UVN77" s="330"/>
      <c r="UVO77" s="330"/>
      <c r="UVP77" s="330"/>
      <c r="UVQ77" s="329"/>
      <c r="UVR77" s="330"/>
      <c r="UVS77" s="330"/>
      <c r="UVT77" s="330"/>
      <c r="UVU77" s="330"/>
      <c r="UVV77" s="330"/>
      <c r="UVW77" s="330"/>
      <c r="UVX77" s="330"/>
      <c r="UVY77" s="330"/>
      <c r="UVZ77" s="330"/>
      <c r="UWA77" s="330"/>
      <c r="UWB77" s="330"/>
      <c r="UWC77" s="330"/>
      <c r="UWD77" s="330"/>
      <c r="UWE77" s="330"/>
      <c r="UWF77" s="330"/>
      <c r="UWG77" s="329"/>
      <c r="UWH77" s="330"/>
      <c r="UWI77" s="330"/>
      <c r="UWJ77" s="330"/>
      <c r="UWK77" s="330"/>
      <c r="UWL77" s="330"/>
      <c r="UWM77" s="330"/>
      <c r="UWN77" s="330"/>
      <c r="UWO77" s="330"/>
      <c r="UWP77" s="330"/>
      <c r="UWQ77" s="330"/>
      <c r="UWR77" s="330"/>
      <c r="UWS77" s="330"/>
      <c r="UWT77" s="330"/>
      <c r="UWU77" s="330"/>
      <c r="UWV77" s="330"/>
      <c r="UWW77" s="329"/>
      <c r="UWX77" s="330"/>
      <c r="UWY77" s="330"/>
      <c r="UWZ77" s="330"/>
      <c r="UXA77" s="330"/>
      <c r="UXB77" s="330"/>
      <c r="UXC77" s="330"/>
      <c r="UXD77" s="330"/>
      <c r="UXE77" s="330"/>
      <c r="UXF77" s="330"/>
      <c r="UXG77" s="330"/>
      <c r="UXH77" s="330"/>
      <c r="UXI77" s="330"/>
      <c r="UXJ77" s="330"/>
      <c r="UXK77" s="330"/>
      <c r="UXL77" s="330"/>
      <c r="UXM77" s="329"/>
      <c r="UXN77" s="330"/>
      <c r="UXO77" s="330"/>
      <c r="UXP77" s="330"/>
      <c r="UXQ77" s="330"/>
      <c r="UXR77" s="330"/>
      <c r="UXS77" s="330"/>
      <c r="UXT77" s="330"/>
      <c r="UXU77" s="330"/>
      <c r="UXV77" s="330"/>
      <c r="UXW77" s="330"/>
      <c r="UXX77" s="330"/>
      <c r="UXY77" s="330"/>
      <c r="UXZ77" s="330"/>
      <c r="UYA77" s="330"/>
      <c r="UYB77" s="330"/>
      <c r="UYC77" s="329"/>
      <c r="UYD77" s="330"/>
      <c r="UYE77" s="330"/>
      <c r="UYF77" s="330"/>
      <c r="UYG77" s="330"/>
      <c r="UYH77" s="330"/>
      <c r="UYI77" s="330"/>
      <c r="UYJ77" s="330"/>
      <c r="UYK77" s="330"/>
      <c r="UYL77" s="330"/>
      <c r="UYM77" s="330"/>
      <c r="UYN77" s="330"/>
      <c r="UYO77" s="330"/>
      <c r="UYP77" s="330"/>
      <c r="UYQ77" s="330"/>
      <c r="UYR77" s="330"/>
      <c r="UYS77" s="329"/>
      <c r="UYT77" s="330"/>
      <c r="UYU77" s="330"/>
      <c r="UYV77" s="330"/>
      <c r="UYW77" s="330"/>
      <c r="UYX77" s="330"/>
      <c r="UYY77" s="330"/>
      <c r="UYZ77" s="330"/>
      <c r="UZA77" s="330"/>
      <c r="UZB77" s="330"/>
      <c r="UZC77" s="330"/>
      <c r="UZD77" s="330"/>
      <c r="UZE77" s="330"/>
      <c r="UZF77" s="330"/>
      <c r="UZG77" s="330"/>
      <c r="UZH77" s="330"/>
      <c r="UZI77" s="329"/>
      <c r="UZJ77" s="330"/>
      <c r="UZK77" s="330"/>
      <c r="UZL77" s="330"/>
      <c r="UZM77" s="330"/>
      <c r="UZN77" s="330"/>
      <c r="UZO77" s="330"/>
      <c r="UZP77" s="330"/>
      <c r="UZQ77" s="330"/>
      <c r="UZR77" s="330"/>
      <c r="UZS77" s="330"/>
      <c r="UZT77" s="330"/>
      <c r="UZU77" s="330"/>
      <c r="UZV77" s="330"/>
      <c r="UZW77" s="330"/>
      <c r="UZX77" s="330"/>
      <c r="UZY77" s="329"/>
      <c r="UZZ77" s="330"/>
      <c r="VAA77" s="330"/>
      <c r="VAB77" s="330"/>
      <c r="VAC77" s="330"/>
      <c r="VAD77" s="330"/>
      <c r="VAE77" s="330"/>
      <c r="VAF77" s="330"/>
      <c r="VAG77" s="330"/>
      <c r="VAH77" s="330"/>
      <c r="VAI77" s="330"/>
      <c r="VAJ77" s="330"/>
      <c r="VAK77" s="330"/>
      <c r="VAL77" s="330"/>
      <c r="VAM77" s="330"/>
      <c r="VAN77" s="330"/>
      <c r="VAO77" s="329"/>
      <c r="VAP77" s="330"/>
      <c r="VAQ77" s="330"/>
      <c r="VAR77" s="330"/>
      <c r="VAS77" s="330"/>
      <c r="VAT77" s="330"/>
      <c r="VAU77" s="330"/>
      <c r="VAV77" s="330"/>
      <c r="VAW77" s="330"/>
      <c r="VAX77" s="330"/>
      <c r="VAY77" s="330"/>
      <c r="VAZ77" s="330"/>
      <c r="VBA77" s="330"/>
      <c r="VBB77" s="330"/>
      <c r="VBC77" s="330"/>
      <c r="VBD77" s="330"/>
      <c r="VBE77" s="329"/>
      <c r="VBF77" s="330"/>
      <c r="VBG77" s="330"/>
      <c r="VBH77" s="330"/>
      <c r="VBI77" s="330"/>
      <c r="VBJ77" s="330"/>
      <c r="VBK77" s="330"/>
      <c r="VBL77" s="330"/>
      <c r="VBM77" s="330"/>
      <c r="VBN77" s="330"/>
      <c r="VBO77" s="330"/>
      <c r="VBP77" s="330"/>
      <c r="VBQ77" s="330"/>
      <c r="VBR77" s="330"/>
      <c r="VBS77" s="330"/>
      <c r="VBT77" s="330"/>
      <c r="VBU77" s="329"/>
      <c r="VBV77" s="330"/>
      <c r="VBW77" s="330"/>
      <c r="VBX77" s="330"/>
      <c r="VBY77" s="330"/>
      <c r="VBZ77" s="330"/>
      <c r="VCA77" s="330"/>
      <c r="VCB77" s="330"/>
      <c r="VCC77" s="330"/>
      <c r="VCD77" s="330"/>
      <c r="VCE77" s="330"/>
      <c r="VCF77" s="330"/>
      <c r="VCG77" s="330"/>
      <c r="VCH77" s="330"/>
      <c r="VCI77" s="330"/>
      <c r="VCJ77" s="330"/>
      <c r="VCK77" s="329"/>
      <c r="VCL77" s="330"/>
      <c r="VCM77" s="330"/>
      <c r="VCN77" s="330"/>
      <c r="VCO77" s="330"/>
      <c r="VCP77" s="330"/>
      <c r="VCQ77" s="330"/>
      <c r="VCR77" s="330"/>
      <c r="VCS77" s="330"/>
      <c r="VCT77" s="330"/>
      <c r="VCU77" s="330"/>
      <c r="VCV77" s="330"/>
      <c r="VCW77" s="330"/>
      <c r="VCX77" s="330"/>
      <c r="VCY77" s="330"/>
      <c r="VCZ77" s="330"/>
      <c r="VDA77" s="329"/>
      <c r="VDB77" s="330"/>
      <c r="VDC77" s="330"/>
      <c r="VDD77" s="330"/>
      <c r="VDE77" s="330"/>
      <c r="VDF77" s="330"/>
      <c r="VDG77" s="330"/>
      <c r="VDH77" s="330"/>
      <c r="VDI77" s="330"/>
      <c r="VDJ77" s="330"/>
      <c r="VDK77" s="330"/>
      <c r="VDL77" s="330"/>
      <c r="VDM77" s="330"/>
      <c r="VDN77" s="330"/>
      <c r="VDO77" s="330"/>
      <c r="VDP77" s="330"/>
      <c r="VDQ77" s="329"/>
      <c r="VDR77" s="330"/>
      <c r="VDS77" s="330"/>
      <c r="VDT77" s="330"/>
      <c r="VDU77" s="330"/>
      <c r="VDV77" s="330"/>
      <c r="VDW77" s="330"/>
      <c r="VDX77" s="330"/>
      <c r="VDY77" s="330"/>
      <c r="VDZ77" s="330"/>
      <c r="VEA77" s="330"/>
      <c r="VEB77" s="330"/>
      <c r="VEC77" s="330"/>
      <c r="VED77" s="330"/>
      <c r="VEE77" s="330"/>
      <c r="VEF77" s="330"/>
      <c r="VEG77" s="329"/>
      <c r="VEH77" s="330"/>
      <c r="VEI77" s="330"/>
      <c r="VEJ77" s="330"/>
      <c r="VEK77" s="330"/>
      <c r="VEL77" s="330"/>
      <c r="VEM77" s="330"/>
      <c r="VEN77" s="330"/>
      <c r="VEO77" s="330"/>
      <c r="VEP77" s="330"/>
      <c r="VEQ77" s="330"/>
      <c r="VER77" s="330"/>
      <c r="VES77" s="330"/>
      <c r="VET77" s="330"/>
      <c r="VEU77" s="330"/>
      <c r="VEV77" s="330"/>
      <c r="VEW77" s="329"/>
      <c r="VEX77" s="330"/>
      <c r="VEY77" s="330"/>
      <c r="VEZ77" s="330"/>
      <c r="VFA77" s="330"/>
      <c r="VFB77" s="330"/>
      <c r="VFC77" s="330"/>
      <c r="VFD77" s="330"/>
      <c r="VFE77" s="330"/>
      <c r="VFF77" s="330"/>
      <c r="VFG77" s="330"/>
      <c r="VFH77" s="330"/>
      <c r="VFI77" s="330"/>
      <c r="VFJ77" s="330"/>
      <c r="VFK77" s="330"/>
      <c r="VFL77" s="330"/>
      <c r="VFM77" s="329"/>
      <c r="VFN77" s="330"/>
      <c r="VFO77" s="330"/>
      <c r="VFP77" s="330"/>
      <c r="VFQ77" s="330"/>
      <c r="VFR77" s="330"/>
      <c r="VFS77" s="330"/>
      <c r="VFT77" s="330"/>
      <c r="VFU77" s="330"/>
      <c r="VFV77" s="330"/>
      <c r="VFW77" s="330"/>
      <c r="VFX77" s="330"/>
      <c r="VFY77" s="330"/>
      <c r="VFZ77" s="330"/>
      <c r="VGA77" s="330"/>
      <c r="VGB77" s="330"/>
      <c r="VGC77" s="329"/>
      <c r="VGD77" s="330"/>
      <c r="VGE77" s="330"/>
      <c r="VGF77" s="330"/>
      <c r="VGG77" s="330"/>
      <c r="VGH77" s="330"/>
      <c r="VGI77" s="330"/>
      <c r="VGJ77" s="330"/>
      <c r="VGK77" s="330"/>
      <c r="VGL77" s="330"/>
      <c r="VGM77" s="330"/>
      <c r="VGN77" s="330"/>
      <c r="VGO77" s="330"/>
      <c r="VGP77" s="330"/>
      <c r="VGQ77" s="330"/>
      <c r="VGR77" s="330"/>
      <c r="VGS77" s="329"/>
      <c r="VGT77" s="330"/>
      <c r="VGU77" s="330"/>
      <c r="VGV77" s="330"/>
      <c r="VGW77" s="330"/>
      <c r="VGX77" s="330"/>
      <c r="VGY77" s="330"/>
      <c r="VGZ77" s="330"/>
      <c r="VHA77" s="330"/>
      <c r="VHB77" s="330"/>
      <c r="VHC77" s="330"/>
      <c r="VHD77" s="330"/>
      <c r="VHE77" s="330"/>
      <c r="VHF77" s="330"/>
      <c r="VHG77" s="330"/>
      <c r="VHH77" s="330"/>
      <c r="VHI77" s="329"/>
      <c r="VHJ77" s="330"/>
      <c r="VHK77" s="330"/>
      <c r="VHL77" s="330"/>
      <c r="VHM77" s="330"/>
      <c r="VHN77" s="330"/>
      <c r="VHO77" s="330"/>
      <c r="VHP77" s="330"/>
      <c r="VHQ77" s="330"/>
      <c r="VHR77" s="330"/>
      <c r="VHS77" s="330"/>
      <c r="VHT77" s="330"/>
      <c r="VHU77" s="330"/>
      <c r="VHV77" s="330"/>
      <c r="VHW77" s="330"/>
      <c r="VHX77" s="330"/>
      <c r="VHY77" s="329"/>
      <c r="VHZ77" s="330"/>
      <c r="VIA77" s="330"/>
      <c r="VIB77" s="330"/>
      <c r="VIC77" s="330"/>
      <c r="VID77" s="330"/>
      <c r="VIE77" s="330"/>
      <c r="VIF77" s="330"/>
      <c r="VIG77" s="330"/>
      <c r="VIH77" s="330"/>
      <c r="VII77" s="330"/>
      <c r="VIJ77" s="330"/>
      <c r="VIK77" s="330"/>
      <c r="VIL77" s="330"/>
      <c r="VIM77" s="330"/>
      <c r="VIN77" s="330"/>
      <c r="VIO77" s="329"/>
      <c r="VIP77" s="330"/>
      <c r="VIQ77" s="330"/>
      <c r="VIR77" s="330"/>
      <c r="VIS77" s="330"/>
      <c r="VIT77" s="330"/>
      <c r="VIU77" s="330"/>
      <c r="VIV77" s="330"/>
      <c r="VIW77" s="330"/>
      <c r="VIX77" s="330"/>
      <c r="VIY77" s="330"/>
      <c r="VIZ77" s="330"/>
      <c r="VJA77" s="330"/>
      <c r="VJB77" s="330"/>
      <c r="VJC77" s="330"/>
      <c r="VJD77" s="330"/>
      <c r="VJE77" s="329"/>
      <c r="VJF77" s="330"/>
      <c r="VJG77" s="330"/>
      <c r="VJH77" s="330"/>
      <c r="VJI77" s="330"/>
      <c r="VJJ77" s="330"/>
      <c r="VJK77" s="330"/>
      <c r="VJL77" s="330"/>
      <c r="VJM77" s="330"/>
      <c r="VJN77" s="330"/>
      <c r="VJO77" s="330"/>
      <c r="VJP77" s="330"/>
      <c r="VJQ77" s="330"/>
      <c r="VJR77" s="330"/>
      <c r="VJS77" s="330"/>
      <c r="VJT77" s="330"/>
      <c r="VJU77" s="329"/>
      <c r="VJV77" s="330"/>
      <c r="VJW77" s="330"/>
      <c r="VJX77" s="330"/>
      <c r="VJY77" s="330"/>
      <c r="VJZ77" s="330"/>
      <c r="VKA77" s="330"/>
      <c r="VKB77" s="330"/>
      <c r="VKC77" s="330"/>
      <c r="VKD77" s="330"/>
      <c r="VKE77" s="330"/>
      <c r="VKF77" s="330"/>
      <c r="VKG77" s="330"/>
      <c r="VKH77" s="330"/>
      <c r="VKI77" s="330"/>
      <c r="VKJ77" s="330"/>
      <c r="VKK77" s="329"/>
      <c r="VKL77" s="330"/>
      <c r="VKM77" s="330"/>
      <c r="VKN77" s="330"/>
      <c r="VKO77" s="330"/>
      <c r="VKP77" s="330"/>
      <c r="VKQ77" s="330"/>
      <c r="VKR77" s="330"/>
      <c r="VKS77" s="330"/>
      <c r="VKT77" s="330"/>
      <c r="VKU77" s="330"/>
      <c r="VKV77" s="330"/>
      <c r="VKW77" s="330"/>
      <c r="VKX77" s="330"/>
      <c r="VKY77" s="330"/>
      <c r="VKZ77" s="330"/>
      <c r="VLA77" s="329"/>
      <c r="VLB77" s="330"/>
      <c r="VLC77" s="330"/>
      <c r="VLD77" s="330"/>
      <c r="VLE77" s="330"/>
      <c r="VLF77" s="330"/>
      <c r="VLG77" s="330"/>
      <c r="VLH77" s="330"/>
      <c r="VLI77" s="330"/>
      <c r="VLJ77" s="330"/>
      <c r="VLK77" s="330"/>
      <c r="VLL77" s="330"/>
      <c r="VLM77" s="330"/>
      <c r="VLN77" s="330"/>
      <c r="VLO77" s="330"/>
      <c r="VLP77" s="330"/>
      <c r="VLQ77" s="329"/>
      <c r="VLR77" s="330"/>
      <c r="VLS77" s="330"/>
      <c r="VLT77" s="330"/>
      <c r="VLU77" s="330"/>
      <c r="VLV77" s="330"/>
      <c r="VLW77" s="330"/>
      <c r="VLX77" s="330"/>
      <c r="VLY77" s="330"/>
      <c r="VLZ77" s="330"/>
      <c r="VMA77" s="330"/>
      <c r="VMB77" s="330"/>
      <c r="VMC77" s="330"/>
      <c r="VMD77" s="330"/>
      <c r="VME77" s="330"/>
      <c r="VMF77" s="330"/>
      <c r="VMG77" s="329"/>
      <c r="VMH77" s="330"/>
      <c r="VMI77" s="330"/>
      <c r="VMJ77" s="330"/>
      <c r="VMK77" s="330"/>
      <c r="VML77" s="330"/>
      <c r="VMM77" s="330"/>
      <c r="VMN77" s="330"/>
      <c r="VMO77" s="330"/>
      <c r="VMP77" s="330"/>
      <c r="VMQ77" s="330"/>
      <c r="VMR77" s="330"/>
      <c r="VMS77" s="330"/>
      <c r="VMT77" s="330"/>
      <c r="VMU77" s="330"/>
      <c r="VMV77" s="330"/>
      <c r="VMW77" s="329"/>
      <c r="VMX77" s="330"/>
      <c r="VMY77" s="330"/>
      <c r="VMZ77" s="330"/>
      <c r="VNA77" s="330"/>
      <c r="VNB77" s="330"/>
      <c r="VNC77" s="330"/>
      <c r="VND77" s="330"/>
      <c r="VNE77" s="330"/>
      <c r="VNF77" s="330"/>
      <c r="VNG77" s="330"/>
      <c r="VNH77" s="330"/>
      <c r="VNI77" s="330"/>
      <c r="VNJ77" s="330"/>
      <c r="VNK77" s="330"/>
      <c r="VNL77" s="330"/>
      <c r="VNM77" s="329"/>
      <c r="VNN77" s="330"/>
      <c r="VNO77" s="330"/>
      <c r="VNP77" s="330"/>
      <c r="VNQ77" s="330"/>
      <c r="VNR77" s="330"/>
      <c r="VNS77" s="330"/>
      <c r="VNT77" s="330"/>
      <c r="VNU77" s="330"/>
      <c r="VNV77" s="330"/>
      <c r="VNW77" s="330"/>
      <c r="VNX77" s="330"/>
      <c r="VNY77" s="330"/>
      <c r="VNZ77" s="330"/>
      <c r="VOA77" s="330"/>
      <c r="VOB77" s="330"/>
      <c r="VOC77" s="329"/>
      <c r="VOD77" s="330"/>
      <c r="VOE77" s="330"/>
      <c r="VOF77" s="330"/>
      <c r="VOG77" s="330"/>
      <c r="VOH77" s="330"/>
      <c r="VOI77" s="330"/>
      <c r="VOJ77" s="330"/>
      <c r="VOK77" s="330"/>
      <c r="VOL77" s="330"/>
      <c r="VOM77" s="330"/>
      <c r="VON77" s="330"/>
      <c r="VOO77" s="330"/>
      <c r="VOP77" s="330"/>
      <c r="VOQ77" s="330"/>
      <c r="VOR77" s="330"/>
      <c r="VOS77" s="329"/>
      <c r="VOT77" s="330"/>
      <c r="VOU77" s="330"/>
      <c r="VOV77" s="330"/>
      <c r="VOW77" s="330"/>
      <c r="VOX77" s="330"/>
      <c r="VOY77" s="330"/>
      <c r="VOZ77" s="330"/>
      <c r="VPA77" s="330"/>
      <c r="VPB77" s="330"/>
      <c r="VPC77" s="330"/>
      <c r="VPD77" s="330"/>
      <c r="VPE77" s="330"/>
      <c r="VPF77" s="330"/>
      <c r="VPG77" s="330"/>
      <c r="VPH77" s="330"/>
      <c r="VPI77" s="329"/>
      <c r="VPJ77" s="330"/>
      <c r="VPK77" s="330"/>
      <c r="VPL77" s="330"/>
      <c r="VPM77" s="330"/>
      <c r="VPN77" s="330"/>
      <c r="VPO77" s="330"/>
      <c r="VPP77" s="330"/>
      <c r="VPQ77" s="330"/>
      <c r="VPR77" s="330"/>
      <c r="VPS77" s="330"/>
      <c r="VPT77" s="330"/>
      <c r="VPU77" s="330"/>
      <c r="VPV77" s="330"/>
      <c r="VPW77" s="330"/>
      <c r="VPX77" s="330"/>
      <c r="VPY77" s="329"/>
      <c r="VPZ77" s="330"/>
      <c r="VQA77" s="330"/>
      <c r="VQB77" s="330"/>
      <c r="VQC77" s="330"/>
      <c r="VQD77" s="330"/>
      <c r="VQE77" s="330"/>
      <c r="VQF77" s="330"/>
      <c r="VQG77" s="330"/>
      <c r="VQH77" s="330"/>
      <c r="VQI77" s="330"/>
      <c r="VQJ77" s="330"/>
      <c r="VQK77" s="330"/>
      <c r="VQL77" s="330"/>
      <c r="VQM77" s="330"/>
      <c r="VQN77" s="330"/>
      <c r="VQO77" s="329"/>
      <c r="VQP77" s="330"/>
      <c r="VQQ77" s="330"/>
      <c r="VQR77" s="330"/>
      <c r="VQS77" s="330"/>
      <c r="VQT77" s="330"/>
      <c r="VQU77" s="330"/>
      <c r="VQV77" s="330"/>
      <c r="VQW77" s="330"/>
      <c r="VQX77" s="330"/>
      <c r="VQY77" s="330"/>
      <c r="VQZ77" s="330"/>
      <c r="VRA77" s="330"/>
      <c r="VRB77" s="330"/>
      <c r="VRC77" s="330"/>
      <c r="VRD77" s="330"/>
      <c r="VRE77" s="329"/>
      <c r="VRF77" s="330"/>
      <c r="VRG77" s="330"/>
      <c r="VRH77" s="330"/>
      <c r="VRI77" s="330"/>
      <c r="VRJ77" s="330"/>
      <c r="VRK77" s="330"/>
      <c r="VRL77" s="330"/>
      <c r="VRM77" s="330"/>
      <c r="VRN77" s="330"/>
      <c r="VRO77" s="330"/>
      <c r="VRP77" s="330"/>
      <c r="VRQ77" s="330"/>
      <c r="VRR77" s="330"/>
      <c r="VRS77" s="330"/>
      <c r="VRT77" s="330"/>
      <c r="VRU77" s="329"/>
      <c r="VRV77" s="330"/>
      <c r="VRW77" s="330"/>
      <c r="VRX77" s="330"/>
      <c r="VRY77" s="330"/>
      <c r="VRZ77" s="330"/>
      <c r="VSA77" s="330"/>
      <c r="VSB77" s="330"/>
      <c r="VSC77" s="330"/>
      <c r="VSD77" s="330"/>
      <c r="VSE77" s="330"/>
      <c r="VSF77" s="330"/>
      <c r="VSG77" s="330"/>
      <c r="VSH77" s="330"/>
      <c r="VSI77" s="330"/>
      <c r="VSJ77" s="330"/>
      <c r="VSK77" s="329"/>
      <c r="VSL77" s="330"/>
      <c r="VSM77" s="330"/>
      <c r="VSN77" s="330"/>
      <c r="VSO77" s="330"/>
      <c r="VSP77" s="330"/>
      <c r="VSQ77" s="330"/>
      <c r="VSR77" s="330"/>
      <c r="VSS77" s="330"/>
      <c r="VST77" s="330"/>
      <c r="VSU77" s="330"/>
      <c r="VSV77" s="330"/>
      <c r="VSW77" s="330"/>
      <c r="VSX77" s="330"/>
      <c r="VSY77" s="330"/>
      <c r="VSZ77" s="330"/>
      <c r="VTA77" s="329"/>
      <c r="VTB77" s="330"/>
      <c r="VTC77" s="330"/>
      <c r="VTD77" s="330"/>
      <c r="VTE77" s="330"/>
      <c r="VTF77" s="330"/>
      <c r="VTG77" s="330"/>
      <c r="VTH77" s="330"/>
      <c r="VTI77" s="330"/>
      <c r="VTJ77" s="330"/>
      <c r="VTK77" s="330"/>
      <c r="VTL77" s="330"/>
      <c r="VTM77" s="330"/>
      <c r="VTN77" s="330"/>
      <c r="VTO77" s="330"/>
      <c r="VTP77" s="330"/>
      <c r="VTQ77" s="329"/>
      <c r="VTR77" s="330"/>
      <c r="VTS77" s="330"/>
      <c r="VTT77" s="330"/>
      <c r="VTU77" s="330"/>
      <c r="VTV77" s="330"/>
      <c r="VTW77" s="330"/>
      <c r="VTX77" s="330"/>
      <c r="VTY77" s="330"/>
      <c r="VTZ77" s="330"/>
      <c r="VUA77" s="330"/>
      <c r="VUB77" s="330"/>
      <c r="VUC77" s="330"/>
      <c r="VUD77" s="330"/>
      <c r="VUE77" s="330"/>
      <c r="VUF77" s="330"/>
      <c r="VUG77" s="329"/>
      <c r="VUH77" s="330"/>
      <c r="VUI77" s="330"/>
      <c r="VUJ77" s="330"/>
      <c r="VUK77" s="330"/>
      <c r="VUL77" s="330"/>
      <c r="VUM77" s="330"/>
      <c r="VUN77" s="330"/>
      <c r="VUO77" s="330"/>
      <c r="VUP77" s="330"/>
      <c r="VUQ77" s="330"/>
      <c r="VUR77" s="330"/>
      <c r="VUS77" s="330"/>
      <c r="VUT77" s="330"/>
      <c r="VUU77" s="330"/>
      <c r="VUV77" s="330"/>
      <c r="VUW77" s="329"/>
      <c r="VUX77" s="330"/>
      <c r="VUY77" s="330"/>
      <c r="VUZ77" s="330"/>
      <c r="VVA77" s="330"/>
      <c r="VVB77" s="330"/>
      <c r="VVC77" s="330"/>
      <c r="VVD77" s="330"/>
      <c r="VVE77" s="330"/>
      <c r="VVF77" s="330"/>
      <c r="VVG77" s="330"/>
      <c r="VVH77" s="330"/>
      <c r="VVI77" s="330"/>
      <c r="VVJ77" s="330"/>
      <c r="VVK77" s="330"/>
      <c r="VVL77" s="330"/>
      <c r="VVM77" s="329"/>
      <c r="VVN77" s="330"/>
      <c r="VVO77" s="330"/>
      <c r="VVP77" s="330"/>
      <c r="VVQ77" s="330"/>
      <c r="VVR77" s="330"/>
      <c r="VVS77" s="330"/>
      <c r="VVT77" s="330"/>
      <c r="VVU77" s="330"/>
      <c r="VVV77" s="330"/>
      <c r="VVW77" s="330"/>
      <c r="VVX77" s="330"/>
      <c r="VVY77" s="330"/>
      <c r="VVZ77" s="330"/>
      <c r="VWA77" s="330"/>
      <c r="VWB77" s="330"/>
      <c r="VWC77" s="329"/>
      <c r="VWD77" s="330"/>
      <c r="VWE77" s="330"/>
      <c r="VWF77" s="330"/>
      <c r="VWG77" s="330"/>
      <c r="VWH77" s="330"/>
      <c r="VWI77" s="330"/>
      <c r="VWJ77" s="330"/>
      <c r="VWK77" s="330"/>
      <c r="VWL77" s="330"/>
      <c r="VWM77" s="330"/>
      <c r="VWN77" s="330"/>
      <c r="VWO77" s="330"/>
      <c r="VWP77" s="330"/>
      <c r="VWQ77" s="330"/>
      <c r="VWR77" s="330"/>
      <c r="VWS77" s="329"/>
      <c r="VWT77" s="330"/>
      <c r="VWU77" s="330"/>
      <c r="VWV77" s="330"/>
      <c r="VWW77" s="330"/>
      <c r="VWX77" s="330"/>
      <c r="VWY77" s="330"/>
      <c r="VWZ77" s="330"/>
      <c r="VXA77" s="330"/>
      <c r="VXB77" s="330"/>
      <c r="VXC77" s="330"/>
      <c r="VXD77" s="330"/>
      <c r="VXE77" s="330"/>
      <c r="VXF77" s="330"/>
      <c r="VXG77" s="330"/>
      <c r="VXH77" s="330"/>
      <c r="VXI77" s="329"/>
      <c r="VXJ77" s="330"/>
      <c r="VXK77" s="330"/>
      <c r="VXL77" s="330"/>
      <c r="VXM77" s="330"/>
      <c r="VXN77" s="330"/>
      <c r="VXO77" s="330"/>
      <c r="VXP77" s="330"/>
      <c r="VXQ77" s="330"/>
      <c r="VXR77" s="330"/>
      <c r="VXS77" s="330"/>
      <c r="VXT77" s="330"/>
      <c r="VXU77" s="330"/>
      <c r="VXV77" s="330"/>
      <c r="VXW77" s="330"/>
      <c r="VXX77" s="330"/>
      <c r="VXY77" s="329"/>
      <c r="VXZ77" s="330"/>
      <c r="VYA77" s="330"/>
      <c r="VYB77" s="330"/>
      <c r="VYC77" s="330"/>
      <c r="VYD77" s="330"/>
      <c r="VYE77" s="330"/>
      <c r="VYF77" s="330"/>
      <c r="VYG77" s="330"/>
      <c r="VYH77" s="330"/>
      <c r="VYI77" s="330"/>
      <c r="VYJ77" s="330"/>
      <c r="VYK77" s="330"/>
      <c r="VYL77" s="330"/>
      <c r="VYM77" s="330"/>
      <c r="VYN77" s="330"/>
      <c r="VYO77" s="329"/>
      <c r="VYP77" s="330"/>
      <c r="VYQ77" s="330"/>
      <c r="VYR77" s="330"/>
      <c r="VYS77" s="330"/>
      <c r="VYT77" s="330"/>
      <c r="VYU77" s="330"/>
      <c r="VYV77" s="330"/>
      <c r="VYW77" s="330"/>
      <c r="VYX77" s="330"/>
      <c r="VYY77" s="330"/>
      <c r="VYZ77" s="330"/>
      <c r="VZA77" s="330"/>
      <c r="VZB77" s="330"/>
      <c r="VZC77" s="330"/>
      <c r="VZD77" s="330"/>
      <c r="VZE77" s="329"/>
      <c r="VZF77" s="330"/>
      <c r="VZG77" s="330"/>
      <c r="VZH77" s="330"/>
      <c r="VZI77" s="330"/>
      <c r="VZJ77" s="330"/>
      <c r="VZK77" s="330"/>
      <c r="VZL77" s="330"/>
      <c r="VZM77" s="330"/>
      <c r="VZN77" s="330"/>
      <c r="VZO77" s="330"/>
      <c r="VZP77" s="330"/>
      <c r="VZQ77" s="330"/>
      <c r="VZR77" s="330"/>
      <c r="VZS77" s="330"/>
      <c r="VZT77" s="330"/>
      <c r="VZU77" s="329"/>
      <c r="VZV77" s="330"/>
      <c r="VZW77" s="330"/>
      <c r="VZX77" s="330"/>
      <c r="VZY77" s="330"/>
      <c r="VZZ77" s="330"/>
      <c r="WAA77" s="330"/>
      <c r="WAB77" s="330"/>
      <c r="WAC77" s="330"/>
      <c r="WAD77" s="330"/>
      <c r="WAE77" s="330"/>
      <c r="WAF77" s="330"/>
      <c r="WAG77" s="330"/>
      <c r="WAH77" s="330"/>
      <c r="WAI77" s="330"/>
      <c r="WAJ77" s="330"/>
      <c r="WAK77" s="329"/>
      <c r="WAL77" s="330"/>
      <c r="WAM77" s="330"/>
      <c r="WAN77" s="330"/>
      <c r="WAO77" s="330"/>
      <c r="WAP77" s="330"/>
      <c r="WAQ77" s="330"/>
      <c r="WAR77" s="330"/>
      <c r="WAS77" s="330"/>
      <c r="WAT77" s="330"/>
      <c r="WAU77" s="330"/>
      <c r="WAV77" s="330"/>
      <c r="WAW77" s="330"/>
      <c r="WAX77" s="330"/>
      <c r="WAY77" s="330"/>
      <c r="WAZ77" s="330"/>
      <c r="WBA77" s="329"/>
      <c r="WBB77" s="330"/>
      <c r="WBC77" s="330"/>
      <c r="WBD77" s="330"/>
      <c r="WBE77" s="330"/>
      <c r="WBF77" s="330"/>
      <c r="WBG77" s="330"/>
      <c r="WBH77" s="330"/>
      <c r="WBI77" s="330"/>
      <c r="WBJ77" s="330"/>
      <c r="WBK77" s="330"/>
      <c r="WBL77" s="330"/>
      <c r="WBM77" s="330"/>
      <c r="WBN77" s="330"/>
      <c r="WBO77" s="330"/>
      <c r="WBP77" s="330"/>
      <c r="WBQ77" s="329"/>
      <c r="WBR77" s="330"/>
      <c r="WBS77" s="330"/>
      <c r="WBT77" s="330"/>
      <c r="WBU77" s="330"/>
      <c r="WBV77" s="330"/>
      <c r="WBW77" s="330"/>
      <c r="WBX77" s="330"/>
      <c r="WBY77" s="330"/>
      <c r="WBZ77" s="330"/>
      <c r="WCA77" s="330"/>
      <c r="WCB77" s="330"/>
      <c r="WCC77" s="330"/>
      <c r="WCD77" s="330"/>
      <c r="WCE77" s="330"/>
      <c r="WCF77" s="330"/>
      <c r="WCG77" s="329"/>
      <c r="WCH77" s="330"/>
      <c r="WCI77" s="330"/>
      <c r="WCJ77" s="330"/>
      <c r="WCK77" s="330"/>
      <c r="WCL77" s="330"/>
      <c r="WCM77" s="330"/>
      <c r="WCN77" s="330"/>
      <c r="WCO77" s="330"/>
      <c r="WCP77" s="330"/>
      <c r="WCQ77" s="330"/>
      <c r="WCR77" s="330"/>
      <c r="WCS77" s="330"/>
      <c r="WCT77" s="330"/>
      <c r="WCU77" s="330"/>
      <c r="WCV77" s="330"/>
      <c r="WCW77" s="329"/>
      <c r="WCX77" s="330"/>
      <c r="WCY77" s="330"/>
      <c r="WCZ77" s="330"/>
      <c r="WDA77" s="330"/>
      <c r="WDB77" s="330"/>
      <c r="WDC77" s="330"/>
      <c r="WDD77" s="330"/>
      <c r="WDE77" s="330"/>
      <c r="WDF77" s="330"/>
      <c r="WDG77" s="330"/>
      <c r="WDH77" s="330"/>
      <c r="WDI77" s="330"/>
      <c r="WDJ77" s="330"/>
      <c r="WDK77" s="330"/>
      <c r="WDL77" s="330"/>
      <c r="WDM77" s="329"/>
      <c r="WDN77" s="330"/>
      <c r="WDO77" s="330"/>
      <c r="WDP77" s="330"/>
      <c r="WDQ77" s="330"/>
      <c r="WDR77" s="330"/>
      <c r="WDS77" s="330"/>
      <c r="WDT77" s="330"/>
      <c r="WDU77" s="330"/>
      <c r="WDV77" s="330"/>
      <c r="WDW77" s="330"/>
      <c r="WDX77" s="330"/>
      <c r="WDY77" s="330"/>
      <c r="WDZ77" s="330"/>
      <c r="WEA77" s="330"/>
      <c r="WEB77" s="330"/>
      <c r="WEC77" s="329"/>
      <c r="WED77" s="330"/>
      <c r="WEE77" s="330"/>
      <c r="WEF77" s="330"/>
      <c r="WEG77" s="330"/>
      <c r="WEH77" s="330"/>
      <c r="WEI77" s="330"/>
      <c r="WEJ77" s="330"/>
      <c r="WEK77" s="330"/>
      <c r="WEL77" s="330"/>
      <c r="WEM77" s="330"/>
      <c r="WEN77" s="330"/>
      <c r="WEO77" s="330"/>
      <c r="WEP77" s="330"/>
      <c r="WEQ77" s="330"/>
      <c r="WER77" s="330"/>
      <c r="WES77" s="329"/>
      <c r="WET77" s="330"/>
      <c r="WEU77" s="330"/>
      <c r="WEV77" s="330"/>
      <c r="WEW77" s="330"/>
      <c r="WEX77" s="330"/>
      <c r="WEY77" s="330"/>
      <c r="WEZ77" s="330"/>
      <c r="WFA77" s="330"/>
      <c r="WFB77" s="330"/>
      <c r="WFC77" s="330"/>
      <c r="WFD77" s="330"/>
      <c r="WFE77" s="330"/>
      <c r="WFF77" s="330"/>
      <c r="WFG77" s="330"/>
      <c r="WFH77" s="330"/>
      <c r="WFI77" s="329"/>
      <c r="WFJ77" s="330"/>
      <c r="WFK77" s="330"/>
      <c r="WFL77" s="330"/>
      <c r="WFM77" s="330"/>
      <c r="WFN77" s="330"/>
      <c r="WFO77" s="330"/>
      <c r="WFP77" s="330"/>
      <c r="WFQ77" s="330"/>
      <c r="WFR77" s="330"/>
      <c r="WFS77" s="330"/>
      <c r="WFT77" s="330"/>
      <c r="WFU77" s="330"/>
      <c r="WFV77" s="330"/>
      <c r="WFW77" s="330"/>
      <c r="WFX77" s="330"/>
      <c r="WFY77" s="329"/>
      <c r="WFZ77" s="330"/>
      <c r="WGA77" s="330"/>
      <c r="WGB77" s="330"/>
      <c r="WGC77" s="330"/>
      <c r="WGD77" s="330"/>
      <c r="WGE77" s="330"/>
      <c r="WGF77" s="330"/>
      <c r="WGG77" s="330"/>
      <c r="WGH77" s="330"/>
      <c r="WGI77" s="330"/>
      <c r="WGJ77" s="330"/>
      <c r="WGK77" s="330"/>
      <c r="WGL77" s="330"/>
      <c r="WGM77" s="330"/>
      <c r="WGN77" s="330"/>
      <c r="WGO77" s="329"/>
      <c r="WGP77" s="330"/>
      <c r="WGQ77" s="330"/>
      <c r="WGR77" s="330"/>
      <c r="WGS77" s="330"/>
      <c r="WGT77" s="330"/>
      <c r="WGU77" s="330"/>
      <c r="WGV77" s="330"/>
      <c r="WGW77" s="330"/>
      <c r="WGX77" s="330"/>
      <c r="WGY77" s="330"/>
      <c r="WGZ77" s="330"/>
      <c r="WHA77" s="330"/>
      <c r="WHB77" s="330"/>
      <c r="WHC77" s="330"/>
      <c r="WHD77" s="330"/>
      <c r="WHE77" s="329"/>
      <c r="WHF77" s="330"/>
      <c r="WHG77" s="330"/>
      <c r="WHH77" s="330"/>
      <c r="WHI77" s="330"/>
      <c r="WHJ77" s="330"/>
      <c r="WHK77" s="330"/>
      <c r="WHL77" s="330"/>
      <c r="WHM77" s="330"/>
      <c r="WHN77" s="330"/>
      <c r="WHO77" s="330"/>
      <c r="WHP77" s="330"/>
      <c r="WHQ77" s="330"/>
      <c r="WHR77" s="330"/>
      <c r="WHS77" s="330"/>
      <c r="WHT77" s="330"/>
      <c r="WHU77" s="329"/>
      <c r="WHV77" s="330"/>
      <c r="WHW77" s="330"/>
      <c r="WHX77" s="330"/>
      <c r="WHY77" s="330"/>
      <c r="WHZ77" s="330"/>
      <c r="WIA77" s="330"/>
      <c r="WIB77" s="330"/>
      <c r="WIC77" s="330"/>
      <c r="WID77" s="330"/>
      <c r="WIE77" s="330"/>
      <c r="WIF77" s="330"/>
      <c r="WIG77" s="330"/>
      <c r="WIH77" s="330"/>
      <c r="WII77" s="330"/>
      <c r="WIJ77" s="330"/>
      <c r="WIK77" s="329"/>
      <c r="WIL77" s="330"/>
      <c r="WIM77" s="330"/>
      <c r="WIN77" s="330"/>
      <c r="WIO77" s="330"/>
      <c r="WIP77" s="330"/>
      <c r="WIQ77" s="330"/>
      <c r="WIR77" s="330"/>
      <c r="WIS77" s="330"/>
      <c r="WIT77" s="330"/>
      <c r="WIU77" s="330"/>
      <c r="WIV77" s="330"/>
      <c r="WIW77" s="330"/>
      <c r="WIX77" s="330"/>
      <c r="WIY77" s="330"/>
      <c r="WIZ77" s="330"/>
      <c r="WJA77" s="329"/>
      <c r="WJB77" s="330"/>
      <c r="WJC77" s="330"/>
      <c r="WJD77" s="330"/>
      <c r="WJE77" s="330"/>
      <c r="WJF77" s="330"/>
      <c r="WJG77" s="330"/>
      <c r="WJH77" s="330"/>
      <c r="WJI77" s="330"/>
      <c r="WJJ77" s="330"/>
      <c r="WJK77" s="330"/>
      <c r="WJL77" s="330"/>
      <c r="WJM77" s="330"/>
      <c r="WJN77" s="330"/>
      <c r="WJO77" s="330"/>
      <c r="WJP77" s="330"/>
      <c r="WJQ77" s="329"/>
      <c r="WJR77" s="330"/>
      <c r="WJS77" s="330"/>
      <c r="WJT77" s="330"/>
      <c r="WJU77" s="330"/>
      <c r="WJV77" s="330"/>
      <c r="WJW77" s="330"/>
      <c r="WJX77" s="330"/>
      <c r="WJY77" s="330"/>
      <c r="WJZ77" s="330"/>
      <c r="WKA77" s="330"/>
      <c r="WKB77" s="330"/>
      <c r="WKC77" s="330"/>
      <c r="WKD77" s="330"/>
      <c r="WKE77" s="330"/>
      <c r="WKF77" s="330"/>
      <c r="WKG77" s="329"/>
      <c r="WKH77" s="330"/>
      <c r="WKI77" s="330"/>
      <c r="WKJ77" s="330"/>
      <c r="WKK77" s="330"/>
      <c r="WKL77" s="330"/>
      <c r="WKM77" s="330"/>
      <c r="WKN77" s="330"/>
      <c r="WKO77" s="330"/>
      <c r="WKP77" s="330"/>
      <c r="WKQ77" s="330"/>
      <c r="WKR77" s="330"/>
      <c r="WKS77" s="330"/>
      <c r="WKT77" s="330"/>
      <c r="WKU77" s="330"/>
      <c r="WKV77" s="330"/>
      <c r="WKW77" s="329"/>
      <c r="WKX77" s="330"/>
      <c r="WKY77" s="330"/>
      <c r="WKZ77" s="330"/>
      <c r="WLA77" s="330"/>
      <c r="WLB77" s="330"/>
      <c r="WLC77" s="330"/>
      <c r="WLD77" s="330"/>
      <c r="WLE77" s="330"/>
      <c r="WLF77" s="330"/>
      <c r="WLG77" s="330"/>
      <c r="WLH77" s="330"/>
      <c r="WLI77" s="330"/>
      <c r="WLJ77" s="330"/>
      <c r="WLK77" s="330"/>
      <c r="WLL77" s="330"/>
      <c r="WLM77" s="329"/>
      <c r="WLN77" s="330"/>
      <c r="WLO77" s="330"/>
      <c r="WLP77" s="330"/>
      <c r="WLQ77" s="330"/>
      <c r="WLR77" s="330"/>
      <c r="WLS77" s="330"/>
      <c r="WLT77" s="330"/>
      <c r="WLU77" s="330"/>
      <c r="WLV77" s="330"/>
      <c r="WLW77" s="330"/>
      <c r="WLX77" s="330"/>
      <c r="WLY77" s="330"/>
      <c r="WLZ77" s="330"/>
      <c r="WMA77" s="330"/>
      <c r="WMB77" s="330"/>
      <c r="WMC77" s="329"/>
      <c r="WMD77" s="330"/>
      <c r="WME77" s="330"/>
      <c r="WMF77" s="330"/>
      <c r="WMG77" s="330"/>
      <c r="WMH77" s="330"/>
      <c r="WMI77" s="330"/>
      <c r="WMJ77" s="330"/>
      <c r="WMK77" s="330"/>
      <c r="WML77" s="330"/>
      <c r="WMM77" s="330"/>
      <c r="WMN77" s="330"/>
      <c r="WMO77" s="330"/>
      <c r="WMP77" s="330"/>
      <c r="WMQ77" s="330"/>
      <c r="WMR77" s="330"/>
      <c r="WMS77" s="329"/>
      <c r="WMT77" s="330"/>
      <c r="WMU77" s="330"/>
      <c r="WMV77" s="330"/>
      <c r="WMW77" s="330"/>
      <c r="WMX77" s="330"/>
      <c r="WMY77" s="330"/>
      <c r="WMZ77" s="330"/>
      <c r="WNA77" s="330"/>
      <c r="WNB77" s="330"/>
      <c r="WNC77" s="330"/>
      <c r="WND77" s="330"/>
      <c r="WNE77" s="330"/>
      <c r="WNF77" s="330"/>
      <c r="WNG77" s="330"/>
      <c r="WNH77" s="330"/>
      <c r="WNI77" s="329"/>
      <c r="WNJ77" s="330"/>
      <c r="WNK77" s="330"/>
      <c r="WNL77" s="330"/>
      <c r="WNM77" s="330"/>
      <c r="WNN77" s="330"/>
      <c r="WNO77" s="330"/>
      <c r="WNP77" s="330"/>
      <c r="WNQ77" s="330"/>
      <c r="WNR77" s="330"/>
      <c r="WNS77" s="330"/>
      <c r="WNT77" s="330"/>
      <c r="WNU77" s="330"/>
      <c r="WNV77" s="330"/>
      <c r="WNW77" s="330"/>
      <c r="WNX77" s="330"/>
      <c r="WNY77" s="329"/>
      <c r="WNZ77" s="330"/>
      <c r="WOA77" s="330"/>
      <c r="WOB77" s="330"/>
      <c r="WOC77" s="330"/>
      <c r="WOD77" s="330"/>
      <c r="WOE77" s="330"/>
      <c r="WOF77" s="330"/>
      <c r="WOG77" s="330"/>
      <c r="WOH77" s="330"/>
      <c r="WOI77" s="330"/>
      <c r="WOJ77" s="330"/>
      <c r="WOK77" s="330"/>
      <c r="WOL77" s="330"/>
      <c r="WOM77" s="330"/>
      <c r="WON77" s="330"/>
      <c r="WOO77" s="329"/>
      <c r="WOP77" s="330"/>
      <c r="WOQ77" s="330"/>
      <c r="WOR77" s="330"/>
      <c r="WOS77" s="330"/>
      <c r="WOT77" s="330"/>
      <c r="WOU77" s="330"/>
      <c r="WOV77" s="330"/>
      <c r="WOW77" s="330"/>
      <c r="WOX77" s="330"/>
      <c r="WOY77" s="330"/>
      <c r="WOZ77" s="330"/>
      <c r="WPA77" s="330"/>
      <c r="WPB77" s="330"/>
      <c r="WPC77" s="330"/>
      <c r="WPD77" s="330"/>
      <c r="WPE77" s="329"/>
      <c r="WPF77" s="330"/>
      <c r="WPG77" s="330"/>
      <c r="WPH77" s="330"/>
      <c r="WPI77" s="330"/>
      <c r="WPJ77" s="330"/>
      <c r="WPK77" s="330"/>
      <c r="WPL77" s="330"/>
      <c r="WPM77" s="330"/>
      <c r="WPN77" s="330"/>
      <c r="WPO77" s="330"/>
      <c r="WPP77" s="330"/>
      <c r="WPQ77" s="330"/>
      <c r="WPR77" s="330"/>
      <c r="WPS77" s="330"/>
      <c r="WPT77" s="330"/>
      <c r="WPU77" s="329"/>
      <c r="WPV77" s="330"/>
      <c r="WPW77" s="330"/>
      <c r="WPX77" s="330"/>
      <c r="WPY77" s="330"/>
      <c r="WPZ77" s="330"/>
      <c r="WQA77" s="330"/>
      <c r="WQB77" s="330"/>
      <c r="WQC77" s="330"/>
      <c r="WQD77" s="330"/>
      <c r="WQE77" s="330"/>
      <c r="WQF77" s="330"/>
      <c r="WQG77" s="330"/>
      <c r="WQH77" s="330"/>
      <c r="WQI77" s="330"/>
      <c r="WQJ77" s="330"/>
      <c r="WQK77" s="329"/>
      <c r="WQL77" s="330"/>
      <c r="WQM77" s="330"/>
      <c r="WQN77" s="330"/>
      <c r="WQO77" s="330"/>
      <c r="WQP77" s="330"/>
      <c r="WQQ77" s="330"/>
      <c r="WQR77" s="330"/>
      <c r="WQS77" s="330"/>
      <c r="WQT77" s="330"/>
      <c r="WQU77" s="330"/>
      <c r="WQV77" s="330"/>
      <c r="WQW77" s="330"/>
      <c r="WQX77" s="330"/>
      <c r="WQY77" s="330"/>
      <c r="WQZ77" s="330"/>
      <c r="WRA77" s="329"/>
      <c r="WRB77" s="330"/>
      <c r="WRC77" s="330"/>
      <c r="WRD77" s="330"/>
      <c r="WRE77" s="330"/>
      <c r="WRF77" s="330"/>
      <c r="WRG77" s="330"/>
      <c r="WRH77" s="330"/>
      <c r="WRI77" s="330"/>
      <c r="WRJ77" s="330"/>
      <c r="WRK77" s="330"/>
      <c r="WRL77" s="330"/>
      <c r="WRM77" s="330"/>
      <c r="WRN77" s="330"/>
      <c r="WRO77" s="330"/>
      <c r="WRP77" s="330"/>
      <c r="WRQ77" s="329"/>
      <c r="WRR77" s="330"/>
      <c r="WRS77" s="330"/>
      <c r="WRT77" s="330"/>
      <c r="WRU77" s="330"/>
      <c r="WRV77" s="330"/>
      <c r="WRW77" s="330"/>
      <c r="WRX77" s="330"/>
      <c r="WRY77" s="330"/>
      <c r="WRZ77" s="330"/>
      <c r="WSA77" s="330"/>
      <c r="WSB77" s="330"/>
      <c r="WSC77" s="330"/>
      <c r="WSD77" s="330"/>
      <c r="WSE77" s="330"/>
      <c r="WSF77" s="330"/>
      <c r="WSG77" s="329"/>
      <c r="WSH77" s="330"/>
      <c r="WSI77" s="330"/>
      <c r="WSJ77" s="330"/>
      <c r="WSK77" s="330"/>
      <c r="WSL77" s="330"/>
      <c r="WSM77" s="330"/>
      <c r="WSN77" s="330"/>
      <c r="WSO77" s="330"/>
      <c r="WSP77" s="330"/>
      <c r="WSQ77" s="330"/>
      <c r="WSR77" s="330"/>
      <c r="WSS77" s="330"/>
      <c r="WST77" s="330"/>
      <c r="WSU77" s="330"/>
      <c r="WSV77" s="330"/>
      <c r="WSW77" s="329"/>
      <c r="WSX77" s="330"/>
      <c r="WSY77" s="330"/>
      <c r="WSZ77" s="330"/>
      <c r="WTA77" s="330"/>
      <c r="WTB77" s="330"/>
      <c r="WTC77" s="330"/>
      <c r="WTD77" s="330"/>
      <c r="WTE77" s="330"/>
      <c r="WTF77" s="330"/>
      <c r="WTG77" s="330"/>
      <c r="WTH77" s="330"/>
      <c r="WTI77" s="330"/>
      <c r="WTJ77" s="330"/>
      <c r="WTK77" s="330"/>
      <c r="WTL77" s="330"/>
      <c r="WTM77" s="329"/>
      <c r="WTN77" s="330"/>
      <c r="WTO77" s="330"/>
      <c r="WTP77" s="330"/>
      <c r="WTQ77" s="330"/>
      <c r="WTR77" s="330"/>
      <c r="WTS77" s="330"/>
      <c r="WTT77" s="330"/>
      <c r="WTU77" s="330"/>
      <c r="WTV77" s="330"/>
      <c r="WTW77" s="330"/>
      <c r="WTX77" s="330"/>
      <c r="WTY77" s="330"/>
      <c r="WTZ77" s="330"/>
      <c r="WUA77" s="330"/>
      <c r="WUB77" s="330"/>
      <c r="WUC77" s="329"/>
      <c r="WUD77" s="330"/>
      <c r="WUE77" s="330"/>
      <c r="WUF77" s="330"/>
      <c r="WUG77" s="330"/>
      <c r="WUH77" s="330"/>
      <c r="WUI77" s="330"/>
      <c r="WUJ77" s="330"/>
      <c r="WUK77" s="330"/>
      <c r="WUL77" s="330"/>
      <c r="WUM77" s="330"/>
      <c r="WUN77" s="330"/>
      <c r="WUO77" s="330"/>
      <c r="WUP77" s="330"/>
      <c r="WUQ77" s="330"/>
      <c r="WUR77" s="330"/>
      <c r="WUS77" s="329"/>
      <c r="WUT77" s="330"/>
      <c r="WUU77" s="330"/>
      <c r="WUV77" s="330"/>
      <c r="WUW77" s="330"/>
      <c r="WUX77" s="330"/>
      <c r="WUY77" s="330"/>
      <c r="WUZ77" s="330"/>
      <c r="WVA77" s="330"/>
      <c r="WVB77" s="330"/>
      <c r="WVC77" s="330"/>
      <c r="WVD77" s="330"/>
      <c r="WVE77" s="330"/>
      <c r="WVF77" s="330"/>
      <c r="WVG77" s="330"/>
      <c r="WVH77" s="330"/>
      <c r="WVI77" s="329"/>
      <c r="WVJ77" s="330"/>
      <c r="WVK77" s="330"/>
      <c r="WVL77" s="330"/>
      <c r="WVM77" s="330"/>
      <c r="WVN77" s="330"/>
      <c r="WVO77" s="330"/>
      <c r="WVP77" s="330"/>
      <c r="WVQ77" s="330"/>
      <c r="WVR77" s="330"/>
      <c r="WVS77" s="330"/>
      <c r="WVT77" s="330"/>
      <c r="WVU77" s="330"/>
      <c r="WVV77" s="330"/>
      <c r="WVW77" s="330"/>
      <c r="WVX77" s="330"/>
      <c r="WVY77" s="329"/>
      <c r="WVZ77" s="330"/>
      <c r="WWA77" s="330"/>
      <c r="WWB77" s="330"/>
      <c r="WWC77" s="330"/>
      <c r="WWD77" s="330"/>
      <c r="WWE77" s="330"/>
      <c r="WWF77" s="330"/>
      <c r="WWG77" s="330"/>
      <c r="WWH77" s="330"/>
      <c r="WWI77" s="330"/>
      <c r="WWJ77" s="330"/>
      <c r="WWK77" s="330"/>
      <c r="WWL77" s="330"/>
      <c r="WWM77" s="330"/>
      <c r="WWN77" s="330"/>
      <c r="WWO77" s="329"/>
      <c r="WWP77" s="330"/>
      <c r="WWQ77" s="330"/>
      <c r="WWR77" s="330"/>
      <c r="WWS77" s="330"/>
      <c r="WWT77" s="330"/>
      <c r="WWU77" s="330"/>
      <c r="WWV77" s="330"/>
      <c r="WWW77" s="330"/>
      <c r="WWX77" s="330"/>
      <c r="WWY77" s="330"/>
      <c r="WWZ77" s="330"/>
      <c r="WXA77" s="330"/>
      <c r="WXB77" s="330"/>
      <c r="WXC77" s="330"/>
      <c r="WXD77" s="330"/>
      <c r="WXE77" s="329"/>
      <c r="WXF77" s="330"/>
      <c r="WXG77" s="330"/>
      <c r="WXH77" s="330"/>
      <c r="WXI77" s="330"/>
      <c r="WXJ77" s="330"/>
      <c r="WXK77" s="330"/>
      <c r="WXL77" s="330"/>
      <c r="WXM77" s="330"/>
      <c r="WXN77" s="330"/>
      <c r="WXO77" s="330"/>
      <c r="WXP77" s="330"/>
      <c r="WXQ77" s="330"/>
      <c r="WXR77" s="330"/>
      <c r="WXS77" s="330"/>
      <c r="WXT77" s="330"/>
      <c r="WXU77" s="329"/>
      <c r="WXV77" s="330"/>
      <c r="WXW77" s="330"/>
      <c r="WXX77" s="330"/>
      <c r="WXY77" s="330"/>
      <c r="WXZ77" s="330"/>
      <c r="WYA77" s="330"/>
      <c r="WYB77" s="330"/>
      <c r="WYC77" s="330"/>
      <c r="WYD77" s="330"/>
      <c r="WYE77" s="330"/>
      <c r="WYF77" s="330"/>
      <c r="WYG77" s="330"/>
      <c r="WYH77" s="330"/>
      <c r="WYI77" s="330"/>
      <c r="WYJ77" s="330"/>
      <c r="WYK77" s="329"/>
      <c r="WYL77" s="330"/>
      <c r="WYM77" s="330"/>
      <c r="WYN77" s="330"/>
      <c r="WYO77" s="330"/>
      <c r="WYP77" s="330"/>
      <c r="WYQ77" s="330"/>
      <c r="WYR77" s="330"/>
      <c r="WYS77" s="330"/>
      <c r="WYT77" s="330"/>
      <c r="WYU77" s="330"/>
      <c r="WYV77" s="330"/>
      <c r="WYW77" s="330"/>
      <c r="WYX77" s="330"/>
      <c r="WYY77" s="330"/>
      <c r="WYZ77" s="330"/>
      <c r="WZA77" s="329"/>
      <c r="WZB77" s="330"/>
      <c r="WZC77" s="330"/>
      <c r="WZD77" s="330"/>
      <c r="WZE77" s="330"/>
      <c r="WZF77" s="330"/>
      <c r="WZG77" s="330"/>
      <c r="WZH77" s="330"/>
      <c r="WZI77" s="330"/>
      <c r="WZJ77" s="330"/>
      <c r="WZK77" s="330"/>
      <c r="WZL77" s="330"/>
      <c r="WZM77" s="330"/>
      <c r="WZN77" s="330"/>
      <c r="WZO77" s="330"/>
      <c r="WZP77" s="330"/>
      <c r="WZQ77" s="329"/>
      <c r="WZR77" s="330"/>
      <c r="WZS77" s="330"/>
      <c r="WZT77" s="330"/>
      <c r="WZU77" s="330"/>
      <c r="WZV77" s="330"/>
      <c r="WZW77" s="330"/>
      <c r="WZX77" s="330"/>
      <c r="WZY77" s="330"/>
      <c r="WZZ77" s="330"/>
      <c r="XAA77" s="330"/>
      <c r="XAB77" s="330"/>
      <c r="XAC77" s="330"/>
      <c r="XAD77" s="330"/>
      <c r="XAE77" s="330"/>
      <c r="XAF77" s="330"/>
      <c r="XAG77" s="329"/>
      <c r="XAH77" s="330"/>
      <c r="XAI77" s="330"/>
      <c r="XAJ77" s="330"/>
      <c r="XAK77" s="330"/>
      <c r="XAL77" s="330"/>
      <c r="XAM77" s="330"/>
      <c r="XAN77" s="330"/>
      <c r="XAO77" s="330"/>
      <c r="XAP77" s="330"/>
      <c r="XAQ77" s="330"/>
      <c r="XAR77" s="330"/>
      <c r="XAS77" s="330"/>
      <c r="XAT77" s="330"/>
      <c r="XAU77" s="330"/>
      <c r="XAV77" s="330"/>
      <c r="XAW77" s="329"/>
      <c r="XAX77" s="330"/>
      <c r="XAY77" s="330"/>
      <c r="XAZ77" s="330"/>
      <c r="XBA77" s="330"/>
      <c r="XBB77" s="330"/>
      <c r="XBC77" s="330"/>
      <c r="XBD77" s="330"/>
      <c r="XBE77" s="330"/>
      <c r="XBF77" s="330"/>
      <c r="XBG77" s="330"/>
      <c r="XBH77" s="330"/>
      <c r="XBI77" s="330"/>
      <c r="XBJ77" s="330"/>
      <c r="XBK77" s="330"/>
      <c r="XBL77" s="330"/>
      <c r="XBM77" s="329"/>
      <c r="XBN77" s="330"/>
      <c r="XBO77" s="330"/>
      <c r="XBP77" s="330"/>
      <c r="XBQ77" s="330"/>
      <c r="XBR77" s="330"/>
      <c r="XBS77" s="330"/>
      <c r="XBT77" s="330"/>
      <c r="XBU77" s="330"/>
      <c r="XBV77" s="330"/>
      <c r="XBW77" s="330"/>
      <c r="XBX77" s="330"/>
      <c r="XBY77" s="330"/>
      <c r="XBZ77" s="330"/>
      <c r="XCA77" s="330"/>
      <c r="XCB77" s="330"/>
      <c r="XCC77" s="329"/>
      <c r="XCD77" s="330"/>
      <c r="XCE77" s="330"/>
      <c r="XCF77" s="330"/>
      <c r="XCG77" s="330"/>
      <c r="XCH77" s="330"/>
      <c r="XCI77" s="330"/>
      <c r="XCJ77" s="330"/>
      <c r="XCK77" s="330"/>
      <c r="XCL77" s="330"/>
      <c r="XCM77" s="330"/>
      <c r="XCN77" s="330"/>
      <c r="XCO77" s="330"/>
      <c r="XCP77" s="330"/>
      <c r="XCQ77" s="330"/>
      <c r="XCR77" s="330"/>
      <c r="XCS77" s="329"/>
      <c r="XCT77" s="330"/>
      <c r="XCU77" s="330"/>
      <c r="XCV77" s="330"/>
      <c r="XCW77" s="330"/>
      <c r="XCX77" s="330"/>
      <c r="XCY77" s="330"/>
      <c r="XCZ77" s="330"/>
      <c r="XDA77" s="330"/>
      <c r="XDB77" s="330"/>
      <c r="XDC77" s="330"/>
      <c r="XDD77" s="330"/>
      <c r="XDE77" s="330"/>
      <c r="XDF77" s="330"/>
      <c r="XDG77" s="330"/>
      <c r="XDH77" s="330"/>
      <c r="XDI77" s="329"/>
      <c r="XDJ77" s="330"/>
      <c r="XDK77" s="330"/>
      <c r="XDL77" s="330"/>
      <c r="XDM77" s="330"/>
      <c r="XDN77" s="330"/>
      <c r="XDO77" s="330"/>
      <c r="XDP77" s="330"/>
      <c r="XDQ77" s="330"/>
      <c r="XDR77" s="330"/>
      <c r="XDS77" s="330"/>
      <c r="XDT77" s="330"/>
      <c r="XDU77" s="330"/>
      <c r="XDV77" s="330"/>
      <c r="XDW77" s="330"/>
      <c r="XDX77" s="330"/>
      <c r="XDY77" s="329"/>
      <c r="XDZ77" s="330"/>
      <c r="XEA77" s="330"/>
      <c r="XEB77" s="330"/>
      <c r="XEC77" s="330"/>
      <c r="XED77" s="330"/>
      <c r="XEE77" s="330"/>
      <c r="XEF77" s="330"/>
      <c r="XEG77" s="330"/>
      <c r="XEH77" s="330"/>
      <c r="XEI77" s="330"/>
      <c r="XEJ77" s="330"/>
      <c r="XEK77" s="330"/>
      <c r="XEL77" s="330"/>
      <c r="XEM77" s="330"/>
      <c r="XEN77" s="330"/>
      <c r="XEO77" s="329"/>
      <c r="XEP77" s="330"/>
      <c r="XEQ77" s="330"/>
      <c r="XER77" s="330"/>
      <c r="XES77" s="330"/>
      <c r="XET77" s="330"/>
      <c r="XEU77" s="330"/>
      <c r="XEV77" s="330"/>
      <c r="XEW77" s="330"/>
      <c r="XEX77" s="330"/>
      <c r="XEY77" s="330"/>
      <c r="XEZ77" s="330"/>
      <c r="XFA77" s="330"/>
      <c r="XFB77" s="330"/>
      <c r="XFC77" s="330"/>
      <c r="XFD77" s="330"/>
    </row>
    <row r="78" spans="1:16384" x14ac:dyDescent="0.2">
      <c r="A78" s="329" t="str">
        <f t="shared" ref="A78:A80" si="10">A2</f>
        <v>CASE NO. 2018-00295 - GAS OPERATIONS - RESPONSE TO PSC 2-75 (SLIPPAGE FACTOR 97.153%)</v>
      </c>
      <c r="B78" s="330"/>
      <c r="C78" s="330"/>
      <c r="D78" s="330"/>
      <c r="E78" s="330"/>
      <c r="F78" s="330"/>
      <c r="G78" s="330"/>
      <c r="H78" s="330"/>
      <c r="I78" s="330"/>
      <c r="J78" s="330"/>
      <c r="K78" s="330"/>
      <c r="L78" s="330"/>
      <c r="M78" s="330"/>
      <c r="N78" s="330"/>
      <c r="O78" s="330"/>
      <c r="P78" s="330"/>
      <c r="Q78" s="329"/>
      <c r="R78" s="330"/>
      <c r="S78" s="330"/>
      <c r="T78" s="330"/>
      <c r="U78" s="330"/>
      <c r="V78" s="330"/>
      <c r="W78" s="330"/>
      <c r="X78" s="330"/>
      <c r="Y78" s="330"/>
      <c r="Z78" s="330"/>
      <c r="AA78" s="330"/>
      <c r="AB78" s="330"/>
      <c r="AC78" s="330"/>
      <c r="AD78" s="330"/>
      <c r="AE78" s="330"/>
      <c r="AF78" s="330"/>
      <c r="AG78" s="329"/>
      <c r="AH78" s="330"/>
      <c r="AI78" s="330"/>
      <c r="AJ78" s="330"/>
      <c r="AK78" s="330"/>
      <c r="AL78" s="330"/>
      <c r="AM78" s="330"/>
      <c r="AN78" s="330"/>
      <c r="AO78" s="330"/>
      <c r="AP78" s="330"/>
      <c r="AQ78" s="330"/>
      <c r="AR78" s="330"/>
      <c r="AS78" s="330"/>
      <c r="AT78" s="330"/>
      <c r="AU78" s="330"/>
      <c r="AV78" s="330"/>
      <c r="AW78" s="329"/>
      <c r="AX78" s="330"/>
      <c r="AY78" s="330"/>
      <c r="AZ78" s="330"/>
      <c r="BA78" s="330"/>
      <c r="BB78" s="330"/>
      <c r="BC78" s="330"/>
      <c r="BD78" s="330"/>
      <c r="BE78" s="330"/>
      <c r="BF78" s="330"/>
      <c r="BG78" s="330"/>
      <c r="BH78" s="330"/>
      <c r="BI78" s="330"/>
      <c r="BJ78" s="330"/>
      <c r="BK78" s="330"/>
      <c r="BL78" s="330"/>
      <c r="BM78" s="329"/>
      <c r="BN78" s="330"/>
      <c r="BO78" s="330"/>
      <c r="BP78" s="330"/>
      <c r="BQ78" s="330"/>
      <c r="BR78" s="330"/>
      <c r="BS78" s="330"/>
      <c r="BT78" s="330"/>
      <c r="BU78" s="330"/>
      <c r="BV78" s="330"/>
      <c r="BW78" s="330"/>
      <c r="BX78" s="330"/>
      <c r="BY78" s="330"/>
      <c r="BZ78" s="330"/>
      <c r="CA78" s="330"/>
      <c r="CB78" s="330"/>
      <c r="CC78" s="329"/>
      <c r="CD78" s="330"/>
      <c r="CE78" s="330"/>
      <c r="CF78" s="330"/>
      <c r="CG78" s="330"/>
      <c r="CH78" s="330"/>
      <c r="CI78" s="330"/>
      <c r="CJ78" s="330"/>
      <c r="CK78" s="330"/>
      <c r="CL78" s="330"/>
      <c r="CM78" s="330"/>
      <c r="CN78" s="330"/>
      <c r="CO78" s="330"/>
      <c r="CP78" s="330"/>
      <c r="CQ78" s="330"/>
      <c r="CR78" s="330"/>
      <c r="CS78" s="329"/>
      <c r="CT78" s="330"/>
      <c r="CU78" s="330"/>
      <c r="CV78" s="330"/>
      <c r="CW78" s="330"/>
      <c r="CX78" s="330"/>
      <c r="CY78" s="330"/>
      <c r="CZ78" s="330"/>
      <c r="DA78" s="330"/>
      <c r="DB78" s="330"/>
      <c r="DC78" s="330"/>
      <c r="DD78" s="330"/>
      <c r="DE78" s="330"/>
      <c r="DF78" s="330"/>
      <c r="DG78" s="330"/>
      <c r="DH78" s="330"/>
      <c r="DI78" s="329"/>
      <c r="DJ78" s="330"/>
      <c r="DK78" s="330"/>
      <c r="DL78" s="330"/>
      <c r="DM78" s="330"/>
      <c r="DN78" s="330"/>
      <c r="DO78" s="330"/>
      <c r="DP78" s="330"/>
      <c r="DQ78" s="330"/>
      <c r="DR78" s="330"/>
      <c r="DS78" s="330"/>
      <c r="DT78" s="330"/>
      <c r="DU78" s="330"/>
      <c r="DV78" s="330"/>
      <c r="DW78" s="330"/>
      <c r="DX78" s="330"/>
      <c r="DY78" s="329"/>
      <c r="DZ78" s="330"/>
      <c r="EA78" s="330"/>
      <c r="EB78" s="330"/>
      <c r="EC78" s="330"/>
      <c r="ED78" s="330"/>
      <c r="EE78" s="330"/>
      <c r="EF78" s="330"/>
      <c r="EG78" s="330"/>
      <c r="EH78" s="330"/>
      <c r="EI78" s="330"/>
      <c r="EJ78" s="330"/>
      <c r="EK78" s="330"/>
      <c r="EL78" s="330"/>
      <c r="EM78" s="330"/>
      <c r="EN78" s="330"/>
      <c r="EO78" s="329"/>
      <c r="EP78" s="330"/>
      <c r="EQ78" s="330"/>
      <c r="ER78" s="330"/>
      <c r="ES78" s="330"/>
      <c r="ET78" s="330"/>
      <c r="EU78" s="330"/>
      <c r="EV78" s="330"/>
      <c r="EW78" s="330"/>
      <c r="EX78" s="330"/>
      <c r="EY78" s="330"/>
      <c r="EZ78" s="330"/>
      <c r="FA78" s="330"/>
      <c r="FB78" s="330"/>
      <c r="FC78" s="330"/>
      <c r="FD78" s="330"/>
      <c r="FE78" s="329"/>
      <c r="FF78" s="330"/>
      <c r="FG78" s="330"/>
      <c r="FH78" s="330"/>
      <c r="FI78" s="330"/>
      <c r="FJ78" s="330"/>
      <c r="FK78" s="330"/>
      <c r="FL78" s="330"/>
      <c r="FM78" s="330"/>
      <c r="FN78" s="330"/>
      <c r="FO78" s="330"/>
      <c r="FP78" s="330"/>
      <c r="FQ78" s="330"/>
      <c r="FR78" s="330"/>
      <c r="FS78" s="330"/>
      <c r="FT78" s="330"/>
      <c r="FU78" s="329"/>
      <c r="FV78" s="330"/>
      <c r="FW78" s="330"/>
      <c r="FX78" s="330"/>
      <c r="FY78" s="330"/>
      <c r="FZ78" s="330"/>
      <c r="GA78" s="330"/>
      <c r="GB78" s="330"/>
      <c r="GC78" s="330"/>
      <c r="GD78" s="330"/>
      <c r="GE78" s="330"/>
      <c r="GF78" s="330"/>
      <c r="GG78" s="330"/>
      <c r="GH78" s="330"/>
      <c r="GI78" s="330"/>
      <c r="GJ78" s="330"/>
      <c r="GK78" s="329"/>
      <c r="GL78" s="330"/>
      <c r="GM78" s="330"/>
      <c r="GN78" s="330"/>
      <c r="GO78" s="330"/>
      <c r="GP78" s="330"/>
      <c r="GQ78" s="330"/>
      <c r="GR78" s="330"/>
      <c r="GS78" s="330"/>
      <c r="GT78" s="330"/>
      <c r="GU78" s="330"/>
      <c r="GV78" s="330"/>
      <c r="GW78" s="330"/>
      <c r="GX78" s="330"/>
      <c r="GY78" s="330"/>
      <c r="GZ78" s="330"/>
      <c r="HA78" s="329"/>
      <c r="HB78" s="330"/>
      <c r="HC78" s="330"/>
      <c r="HD78" s="330"/>
      <c r="HE78" s="330"/>
      <c r="HF78" s="330"/>
      <c r="HG78" s="330"/>
      <c r="HH78" s="330"/>
      <c r="HI78" s="330"/>
      <c r="HJ78" s="330"/>
      <c r="HK78" s="330"/>
      <c r="HL78" s="330"/>
      <c r="HM78" s="330"/>
      <c r="HN78" s="330"/>
      <c r="HO78" s="330"/>
      <c r="HP78" s="330"/>
      <c r="HQ78" s="329"/>
      <c r="HR78" s="330"/>
      <c r="HS78" s="330"/>
      <c r="HT78" s="330"/>
      <c r="HU78" s="330"/>
      <c r="HV78" s="330"/>
      <c r="HW78" s="330"/>
      <c r="HX78" s="330"/>
      <c r="HY78" s="330"/>
      <c r="HZ78" s="330"/>
      <c r="IA78" s="330"/>
      <c r="IB78" s="330"/>
      <c r="IC78" s="330"/>
      <c r="ID78" s="330"/>
      <c r="IE78" s="330"/>
      <c r="IF78" s="330"/>
      <c r="IG78" s="329"/>
      <c r="IH78" s="330"/>
      <c r="II78" s="330"/>
      <c r="IJ78" s="330"/>
      <c r="IK78" s="330"/>
      <c r="IL78" s="330"/>
      <c r="IM78" s="330"/>
      <c r="IN78" s="330"/>
      <c r="IO78" s="330"/>
      <c r="IP78" s="330"/>
      <c r="IQ78" s="330"/>
      <c r="IR78" s="330"/>
      <c r="IS78" s="330"/>
      <c r="IT78" s="330"/>
      <c r="IU78" s="330"/>
      <c r="IV78" s="330"/>
      <c r="IW78" s="329"/>
      <c r="IX78" s="330"/>
      <c r="IY78" s="330"/>
      <c r="IZ78" s="330"/>
      <c r="JA78" s="330"/>
      <c r="JB78" s="330"/>
      <c r="JC78" s="330"/>
      <c r="JD78" s="330"/>
      <c r="JE78" s="330"/>
      <c r="JF78" s="330"/>
      <c r="JG78" s="330"/>
      <c r="JH78" s="330"/>
      <c r="JI78" s="330"/>
      <c r="JJ78" s="330"/>
      <c r="JK78" s="330"/>
      <c r="JL78" s="330"/>
      <c r="JM78" s="329"/>
      <c r="JN78" s="330"/>
      <c r="JO78" s="330"/>
      <c r="JP78" s="330"/>
      <c r="JQ78" s="330"/>
      <c r="JR78" s="330"/>
      <c r="JS78" s="330"/>
      <c r="JT78" s="330"/>
      <c r="JU78" s="330"/>
      <c r="JV78" s="330"/>
      <c r="JW78" s="330"/>
      <c r="JX78" s="330"/>
      <c r="JY78" s="330"/>
      <c r="JZ78" s="330"/>
      <c r="KA78" s="330"/>
      <c r="KB78" s="330"/>
      <c r="KC78" s="329"/>
      <c r="KD78" s="330"/>
      <c r="KE78" s="330"/>
      <c r="KF78" s="330"/>
      <c r="KG78" s="330"/>
      <c r="KH78" s="330"/>
      <c r="KI78" s="330"/>
      <c r="KJ78" s="330"/>
      <c r="KK78" s="330"/>
      <c r="KL78" s="330"/>
      <c r="KM78" s="330"/>
      <c r="KN78" s="330"/>
      <c r="KO78" s="330"/>
      <c r="KP78" s="330"/>
      <c r="KQ78" s="330"/>
      <c r="KR78" s="330"/>
      <c r="KS78" s="329"/>
      <c r="KT78" s="330"/>
      <c r="KU78" s="330"/>
      <c r="KV78" s="330"/>
      <c r="KW78" s="330"/>
      <c r="KX78" s="330"/>
      <c r="KY78" s="330"/>
      <c r="KZ78" s="330"/>
      <c r="LA78" s="330"/>
      <c r="LB78" s="330"/>
      <c r="LC78" s="330"/>
      <c r="LD78" s="330"/>
      <c r="LE78" s="330"/>
      <c r="LF78" s="330"/>
      <c r="LG78" s="330"/>
      <c r="LH78" s="330"/>
      <c r="LI78" s="329"/>
      <c r="LJ78" s="330"/>
      <c r="LK78" s="330"/>
      <c r="LL78" s="330"/>
      <c r="LM78" s="330"/>
      <c r="LN78" s="330"/>
      <c r="LO78" s="330"/>
      <c r="LP78" s="330"/>
      <c r="LQ78" s="330"/>
      <c r="LR78" s="330"/>
      <c r="LS78" s="330"/>
      <c r="LT78" s="330"/>
      <c r="LU78" s="330"/>
      <c r="LV78" s="330"/>
      <c r="LW78" s="330"/>
      <c r="LX78" s="330"/>
      <c r="LY78" s="329"/>
      <c r="LZ78" s="330"/>
      <c r="MA78" s="330"/>
      <c r="MB78" s="330"/>
      <c r="MC78" s="330"/>
      <c r="MD78" s="330"/>
      <c r="ME78" s="330"/>
      <c r="MF78" s="330"/>
      <c r="MG78" s="330"/>
      <c r="MH78" s="330"/>
      <c r="MI78" s="330"/>
      <c r="MJ78" s="330"/>
      <c r="MK78" s="330"/>
      <c r="ML78" s="330"/>
      <c r="MM78" s="330"/>
      <c r="MN78" s="330"/>
      <c r="MO78" s="329"/>
      <c r="MP78" s="330"/>
      <c r="MQ78" s="330"/>
      <c r="MR78" s="330"/>
      <c r="MS78" s="330"/>
      <c r="MT78" s="330"/>
      <c r="MU78" s="330"/>
      <c r="MV78" s="330"/>
      <c r="MW78" s="330"/>
      <c r="MX78" s="330"/>
      <c r="MY78" s="330"/>
      <c r="MZ78" s="330"/>
      <c r="NA78" s="330"/>
      <c r="NB78" s="330"/>
      <c r="NC78" s="330"/>
      <c r="ND78" s="330"/>
      <c r="NE78" s="329"/>
      <c r="NF78" s="330"/>
      <c r="NG78" s="330"/>
      <c r="NH78" s="330"/>
      <c r="NI78" s="330"/>
      <c r="NJ78" s="330"/>
      <c r="NK78" s="330"/>
      <c r="NL78" s="330"/>
      <c r="NM78" s="330"/>
      <c r="NN78" s="330"/>
      <c r="NO78" s="330"/>
      <c r="NP78" s="330"/>
      <c r="NQ78" s="330"/>
      <c r="NR78" s="330"/>
      <c r="NS78" s="330"/>
      <c r="NT78" s="330"/>
      <c r="NU78" s="329"/>
      <c r="NV78" s="330"/>
      <c r="NW78" s="330"/>
      <c r="NX78" s="330"/>
      <c r="NY78" s="330"/>
      <c r="NZ78" s="330"/>
      <c r="OA78" s="330"/>
      <c r="OB78" s="330"/>
      <c r="OC78" s="330"/>
      <c r="OD78" s="330"/>
      <c r="OE78" s="330"/>
      <c r="OF78" s="330"/>
      <c r="OG78" s="330"/>
      <c r="OH78" s="330"/>
      <c r="OI78" s="330"/>
      <c r="OJ78" s="330"/>
      <c r="OK78" s="329"/>
      <c r="OL78" s="330"/>
      <c r="OM78" s="330"/>
      <c r="ON78" s="330"/>
      <c r="OO78" s="330"/>
      <c r="OP78" s="330"/>
      <c r="OQ78" s="330"/>
      <c r="OR78" s="330"/>
      <c r="OS78" s="330"/>
      <c r="OT78" s="330"/>
      <c r="OU78" s="330"/>
      <c r="OV78" s="330"/>
      <c r="OW78" s="330"/>
      <c r="OX78" s="330"/>
      <c r="OY78" s="330"/>
      <c r="OZ78" s="330"/>
      <c r="PA78" s="329"/>
      <c r="PB78" s="330"/>
      <c r="PC78" s="330"/>
      <c r="PD78" s="330"/>
      <c r="PE78" s="330"/>
      <c r="PF78" s="330"/>
      <c r="PG78" s="330"/>
      <c r="PH78" s="330"/>
      <c r="PI78" s="330"/>
      <c r="PJ78" s="330"/>
      <c r="PK78" s="330"/>
      <c r="PL78" s="330"/>
      <c r="PM78" s="330"/>
      <c r="PN78" s="330"/>
      <c r="PO78" s="330"/>
      <c r="PP78" s="330"/>
      <c r="PQ78" s="329"/>
      <c r="PR78" s="330"/>
      <c r="PS78" s="330"/>
      <c r="PT78" s="330"/>
      <c r="PU78" s="330"/>
      <c r="PV78" s="330"/>
      <c r="PW78" s="330"/>
      <c r="PX78" s="330"/>
      <c r="PY78" s="330"/>
      <c r="PZ78" s="330"/>
      <c r="QA78" s="330"/>
      <c r="QB78" s="330"/>
      <c r="QC78" s="330"/>
      <c r="QD78" s="330"/>
      <c r="QE78" s="330"/>
      <c r="QF78" s="330"/>
      <c r="QG78" s="329"/>
      <c r="QH78" s="330"/>
      <c r="QI78" s="330"/>
      <c r="QJ78" s="330"/>
      <c r="QK78" s="330"/>
      <c r="QL78" s="330"/>
      <c r="QM78" s="330"/>
      <c r="QN78" s="330"/>
      <c r="QO78" s="330"/>
      <c r="QP78" s="330"/>
      <c r="QQ78" s="330"/>
      <c r="QR78" s="330"/>
      <c r="QS78" s="330"/>
      <c r="QT78" s="330"/>
      <c r="QU78" s="330"/>
      <c r="QV78" s="330"/>
      <c r="QW78" s="329"/>
      <c r="QX78" s="330"/>
      <c r="QY78" s="330"/>
      <c r="QZ78" s="330"/>
      <c r="RA78" s="330"/>
      <c r="RB78" s="330"/>
      <c r="RC78" s="330"/>
      <c r="RD78" s="330"/>
      <c r="RE78" s="330"/>
      <c r="RF78" s="330"/>
      <c r="RG78" s="330"/>
      <c r="RH78" s="330"/>
      <c r="RI78" s="330"/>
      <c r="RJ78" s="330"/>
      <c r="RK78" s="330"/>
      <c r="RL78" s="330"/>
      <c r="RM78" s="329"/>
      <c r="RN78" s="330"/>
      <c r="RO78" s="330"/>
      <c r="RP78" s="330"/>
      <c r="RQ78" s="330"/>
      <c r="RR78" s="330"/>
      <c r="RS78" s="330"/>
      <c r="RT78" s="330"/>
      <c r="RU78" s="330"/>
      <c r="RV78" s="330"/>
      <c r="RW78" s="330"/>
      <c r="RX78" s="330"/>
      <c r="RY78" s="330"/>
      <c r="RZ78" s="330"/>
      <c r="SA78" s="330"/>
      <c r="SB78" s="330"/>
      <c r="SC78" s="329"/>
      <c r="SD78" s="330"/>
      <c r="SE78" s="330"/>
      <c r="SF78" s="330"/>
      <c r="SG78" s="330"/>
      <c r="SH78" s="330"/>
      <c r="SI78" s="330"/>
      <c r="SJ78" s="330"/>
      <c r="SK78" s="330"/>
      <c r="SL78" s="330"/>
      <c r="SM78" s="330"/>
      <c r="SN78" s="330"/>
      <c r="SO78" s="330"/>
      <c r="SP78" s="330"/>
      <c r="SQ78" s="330"/>
      <c r="SR78" s="330"/>
      <c r="SS78" s="329"/>
      <c r="ST78" s="330"/>
      <c r="SU78" s="330"/>
      <c r="SV78" s="330"/>
      <c r="SW78" s="330"/>
      <c r="SX78" s="330"/>
      <c r="SY78" s="330"/>
      <c r="SZ78" s="330"/>
      <c r="TA78" s="330"/>
      <c r="TB78" s="330"/>
      <c r="TC78" s="330"/>
      <c r="TD78" s="330"/>
      <c r="TE78" s="330"/>
      <c r="TF78" s="330"/>
      <c r="TG78" s="330"/>
      <c r="TH78" s="330"/>
      <c r="TI78" s="329"/>
      <c r="TJ78" s="330"/>
      <c r="TK78" s="330"/>
      <c r="TL78" s="330"/>
      <c r="TM78" s="330"/>
      <c r="TN78" s="330"/>
      <c r="TO78" s="330"/>
      <c r="TP78" s="330"/>
      <c r="TQ78" s="330"/>
      <c r="TR78" s="330"/>
      <c r="TS78" s="330"/>
      <c r="TT78" s="330"/>
      <c r="TU78" s="330"/>
      <c r="TV78" s="330"/>
      <c r="TW78" s="330"/>
      <c r="TX78" s="330"/>
      <c r="TY78" s="329"/>
      <c r="TZ78" s="330"/>
      <c r="UA78" s="330"/>
      <c r="UB78" s="330"/>
      <c r="UC78" s="330"/>
      <c r="UD78" s="330"/>
      <c r="UE78" s="330"/>
      <c r="UF78" s="330"/>
      <c r="UG78" s="330"/>
      <c r="UH78" s="330"/>
      <c r="UI78" s="330"/>
      <c r="UJ78" s="330"/>
      <c r="UK78" s="330"/>
      <c r="UL78" s="330"/>
      <c r="UM78" s="330"/>
      <c r="UN78" s="330"/>
      <c r="UO78" s="329"/>
      <c r="UP78" s="330"/>
      <c r="UQ78" s="330"/>
      <c r="UR78" s="330"/>
      <c r="US78" s="330"/>
      <c r="UT78" s="330"/>
      <c r="UU78" s="330"/>
      <c r="UV78" s="330"/>
      <c r="UW78" s="330"/>
      <c r="UX78" s="330"/>
      <c r="UY78" s="330"/>
      <c r="UZ78" s="330"/>
      <c r="VA78" s="330"/>
      <c r="VB78" s="330"/>
      <c r="VC78" s="330"/>
      <c r="VD78" s="330"/>
      <c r="VE78" s="329"/>
      <c r="VF78" s="330"/>
      <c r="VG78" s="330"/>
      <c r="VH78" s="330"/>
      <c r="VI78" s="330"/>
      <c r="VJ78" s="330"/>
      <c r="VK78" s="330"/>
      <c r="VL78" s="330"/>
      <c r="VM78" s="330"/>
      <c r="VN78" s="330"/>
      <c r="VO78" s="330"/>
      <c r="VP78" s="330"/>
      <c r="VQ78" s="330"/>
      <c r="VR78" s="330"/>
      <c r="VS78" s="330"/>
      <c r="VT78" s="330"/>
      <c r="VU78" s="329"/>
      <c r="VV78" s="330"/>
      <c r="VW78" s="330"/>
      <c r="VX78" s="330"/>
      <c r="VY78" s="330"/>
      <c r="VZ78" s="330"/>
      <c r="WA78" s="330"/>
      <c r="WB78" s="330"/>
      <c r="WC78" s="330"/>
      <c r="WD78" s="330"/>
      <c r="WE78" s="330"/>
      <c r="WF78" s="330"/>
      <c r="WG78" s="330"/>
      <c r="WH78" s="330"/>
      <c r="WI78" s="330"/>
      <c r="WJ78" s="330"/>
      <c r="WK78" s="329"/>
      <c r="WL78" s="330"/>
      <c r="WM78" s="330"/>
      <c r="WN78" s="330"/>
      <c r="WO78" s="330"/>
      <c r="WP78" s="330"/>
      <c r="WQ78" s="330"/>
      <c r="WR78" s="330"/>
      <c r="WS78" s="330"/>
      <c r="WT78" s="330"/>
      <c r="WU78" s="330"/>
      <c r="WV78" s="330"/>
      <c r="WW78" s="330"/>
      <c r="WX78" s="330"/>
      <c r="WY78" s="330"/>
      <c r="WZ78" s="330"/>
      <c r="XA78" s="329"/>
      <c r="XB78" s="330"/>
      <c r="XC78" s="330"/>
      <c r="XD78" s="330"/>
      <c r="XE78" s="330"/>
      <c r="XF78" s="330"/>
      <c r="XG78" s="330"/>
      <c r="XH78" s="330"/>
      <c r="XI78" s="330"/>
      <c r="XJ78" s="330"/>
      <c r="XK78" s="330"/>
      <c r="XL78" s="330"/>
      <c r="XM78" s="330"/>
      <c r="XN78" s="330"/>
      <c r="XO78" s="330"/>
      <c r="XP78" s="330"/>
      <c r="XQ78" s="329"/>
      <c r="XR78" s="330"/>
      <c r="XS78" s="330"/>
      <c r="XT78" s="330"/>
      <c r="XU78" s="330"/>
      <c r="XV78" s="330"/>
      <c r="XW78" s="330"/>
      <c r="XX78" s="330"/>
      <c r="XY78" s="330"/>
      <c r="XZ78" s="330"/>
      <c r="YA78" s="330"/>
      <c r="YB78" s="330"/>
      <c r="YC78" s="330"/>
      <c r="YD78" s="330"/>
      <c r="YE78" s="330"/>
      <c r="YF78" s="330"/>
      <c r="YG78" s="329"/>
      <c r="YH78" s="330"/>
      <c r="YI78" s="330"/>
      <c r="YJ78" s="330"/>
      <c r="YK78" s="330"/>
      <c r="YL78" s="330"/>
      <c r="YM78" s="330"/>
      <c r="YN78" s="330"/>
      <c r="YO78" s="330"/>
      <c r="YP78" s="330"/>
      <c r="YQ78" s="330"/>
      <c r="YR78" s="330"/>
      <c r="YS78" s="330"/>
      <c r="YT78" s="330"/>
      <c r="YU78" s="330"/>
      <c r="YV78" s="330"/>
      <c r="YW78" s="329"/>
      <c r="YX78" s="330"/>
      <c r="YY78" s="330"/>
      <c r="YZ78" s="330"/>
      <c r="ZA78" s="330"/>
      <c r="ZB78" s="330"/>
      <c r="ZC78" s="330"/>
      <c r="ZD78" s="330"/>
      <c r="ZE78" s="330"/>
      <c r="ZF78" s="330"/>
      <c r="ZG78" s="330"/>
      <c r="ZH78" s="330"/>
      <c r="ZI78" s="330"/>
      <c r="ZJ78" s="330"/>
      <c r="ZK78" s="330"/>
      <c r="ZL78" s="330"/>
      <c r="ZM78" s="329"/>
      <c r="ZN78" s="330"/>
      <c r="ZO78" s="330"/>
      <c r="ZP78" s="330"/>
      <c r="ZQ78" s="330"/>
      <c r="ZR78" s="330"/>
      <c r="ZS78" s="330"/>
      <c r="ZT78" s="330"/>
      <c r="ZU78" s="330"/>
      <c r="ZV78" s="330"/>
      <c r="ZW78" s="330"/>
      <c r="ZX78" s="330"/>
      <c r="ZY78" s="330"/>
      <c r="ZZ78" s="330"/>
      <c r="AAA78" s="330"/>
      <c r="AAB78" s="330"/>
      <c r="AAC78" s="329"/>
      <c r="AAD78" s="330"/>
      <c r="AAE78" s="330"/>
      <c r="AAF78" s="330"/>
      <c r="AAG78" s="330"/>
      <c r="AAH78" s="330"/>
      <c r="AAI78" s="330"/>
      <c r="AAJ78" s="330"/>
      <c r="AAK78" s="330"/>
      <c r="AAL78" s="330"/>
      <c r="AAM78" s="330"/>
      <c r="AAN78" s="330"/>
      <c r="AAO78" s="330"/>
      <c r="AAP78" s="330"/>
      <c r="AAQ78" s="330"/>
      <c r="AAR78" s="330"/>
      <c r="AAS78" s="329"/>
      <c r="AAT78" s="330"/>
      <c r="AAU78" s="330"/>
      <c r="AAV78" s="330"/>
      <c r="AAW78" s="330"/>
      <c r="AAX78" s="330"/>
      <c r="AAY78" s="330"/>
      <c r="AAZ78" s="330"/>
      <c r="ABA78" s="330"/>
      <c r="ABB78" s="330"/>
      <c r="ABC78" s="330"/>
      <c r="ABD78" s="330"/>
      <c r="ABE78" s="330"/>
      <c r="ABF78" s="330"/>
      <c r="ABG78" s="330"/>
      <c r="ABH78" s="330"/>
      <c r="ABI78" s="329"/>
      <c r="ABJ78" s="330"/>
      <c r="ABK78" s="330"/>
      <c r="ABL78" s="330"/>
      <c r="ABM78" s="330"/>
      <c r="ABN78" s="330"/>
      <c r="ABO78" s="330"/>
      <c r="ABP78" s="330"/>
      <c r="ABQ78" s="330"/>
      <c r="ABR78" s="330"/>
      <c r="ABS78" s="330"/>
      <c r="ABT78" s="330"/>
      <c r="ABU78" s="330"/>
      <c r="ABV78" s="330"/>
      <c r="ABW78" s="330"/>
      <c r="ABX78" s="330"/>
      <c r="ABY78" s="329"/>
      <c r="ABZ78" s="330"/>
      <c r="ACA78" s="330"/>
      <c r="ACB78" s="330"/>
      <c r="ACC78" s="330"/>
      <c r="ACD78" s="330"/>
      <c r="ACE78" s="330"/>
      <c r="ACF78" s="330"/>
      <c r="ACG78" s="330"/>
      <c r="ACH78" s="330"/>
      <c r="ACI78" s="330"/>
      <c r="ACJ78" s="330"/>
      <c r="ACK78" s="330"/>
      <c r="ACL78" s="330"/>
      <c r="ACM78" s="330"/>
      <c r="ACN78" s="330"/>
      <c r="ACO78" s="329"/>
      <c r="ACP78" s="330"/>
      <c r="ACQ78" s="330"/>
      <c r="ACR78" s="330"/>
      <c r="ACS78" s="330"/>
      <c r="ACT78" s="330"/>
      <c r="ACU78" s="330"/>
      <c r="ACV78" s="330"/>
      <c r="ACW78" s="330"/>
      <c r="ACX78" s="330"/>
      <c r="ACY78" s="330"/>
      <c r="ACZ78" s="330"/>
      <c r="ADA78" s="330"/>
      <c r="ADB78" s="330"/>
      <c r="ADC78" s="330"/>
      <c r="ADD78" s="330"/>
      <c r="ADE78" s="329"/>
      <c r="ADF78" s="330"/>
      <c r="ADG78" s="330"/>
      <c r="ADH78" s="330"/>
      <c r="ADI78" s="330"/>
      <c r="ADJ78" s="330"/>
      <c r="ADK78" s="330"/>
      <c r="ADL78" s="330"/>
      <c r="ADM78" s="330"/>
      <c r="ADN78" s="330"/>
      <c r="ADO78" s="330"/>
      <c r="ADP78" s="330"/>
      <c r="ADQ78" s="330"/>
      <c r="ADR78" s="330"/>
      <c r="ADS78" s="330"/>
      <c r="ADT78" s="330"/>
      <c r="ADU78" s="329"/>
      <c r="ADV78" s="330"/>
      <c r="ADW78" s="330"/>
      <c r="ADX78" s="330"/>
      <c r="ADY78" s="330"/>
      <c r="ADZ78" s="330"/>
      <c r="AEA78" s="330"/>
      <c r="AEB78" s="330"/>
      <c r="AEC78" s="330"/>
      <c r="AED78" s="330"/>
      <c r="AEE78" s="330"/>
      <c r="AEF78" s="330"/>
      <c r="AEG78" s="330"/>
      <c r="AEH78" s="330"/>
      <c r="AEI78" s="330"/>
      <c r="AEJ78" s="330"/>
      <c r="AEK78" s="329"/>
      <c r="AEL78" s="330"/>
      <c r="AEM78" s="330"/>
      <c r="AEN78" s="330"/>
      <c r="AEO78" s="330"/>
      <c r="AEP78" s="330"/>
      <c r="AEQ78" s="330"/>
      <c r="AER78" s="330"/>
      <c r="AES78" s="330"/>
      <c r="AET78" s="330"/>
      <c r="AEU78" s="330"/>
      <c r="AEV78" s="330"/>
      <c r="AEW78" s="330"/>
      <c r="AEX78" s="330"/>
      <c r="AEY78" s="330"/>
      <c r="AEZ78" s="330"/>
      <c r="AFA78" s="329"/>
      <c r="AFB78" s="330"/>
      <c r="AFC78" s="330"/>
      <c r="AFD78" s="330"/>
      <c r="AFE78" s="330"/>
      <c r="AFF78" s="330"/>
      <c r="AFG78" s="330"/>
      <c r="AFH78" s="330"/>
      <c r="AFI78" s="330"/>
      <c r="AFJ78" s="330"/>
      <c r="AFK78" s="330"/>
      <c r="AFL78" s="330"/>
      <c r="AFM78" s="330"/>
      <c r="AFN78" s="330"/>
      <c r="AFO78" s="330"/>
      <c r="AFP78" s="330"/>
      <c r="AFQ78" s="329"/>
      <c r="AFR78" s="330"/>
      <c r="AFS78" s="330"/>
      <c r="AFT78" s="330"/>
      <c r="AFU78" s="330"/>
      <c r="AFV78" s="330"/>
      <c r="AFW78" s="330"/>
      <c r="AFX78" s="330"/>
      <c r="AFY78" s="330"/>
      <c r="AFZ78" s="330"/>
      <c r="AGA78" s="330"/>
      <c r="AGB78" s="330"/>
      <c r="AGC78" s="330"/>
      <c r="AGD78" s="330"/>
      <c r="AGE78" s="330"/>
      <c r="AGF78" s="330"/>
      <c r="AGG78" s="329"/>
      <c r="AGH78" s="330"/>
      <c r="AGI78" s="330"/>
      <c r="AGJ78" s="330"/>
      <c r="AGK78" s="330"/>
      <c r="AGL78" s="330"/>
      <c r="AGM78" s="330"/>
      <c r="AGN78" s="330"/>
      <c r="AGO78" s="330"/>
      <c r="AGP78" s="330"/>
      <c r="AGQ78" s="330"/>
      <c r="AGR78" s="330"/>
      <c r="AGS78" s="330"/>
      <c r="AGT78" s="330"/>
      <c r="AGU78" s="330"/>
      <c r="AGV78" s="330"/>
      <c r="AGW78" s="329"/>
      <c r="AGX78" s="330"/>
      <c r="AGY78" s="330"/>
      <c r="AGZ78" s="330"/>
      <c r="AHA78" s="330"/>
      <c r="AHB78" s="330"/>
      <c r="AHC78" s="330"/>
      <c r="AHD78" s="330"/>
      <c r="AHE78" s="330"/>
      <c r="AHF78" s="330"/>
      <c r="AHG78" s="330"/>
      <c r="AHH78" s="330"/>
      <c r="AHI78" s="330"/>
      <c r="AHJ78" s="330"/>
      <c r="AHK78" s="330"/>
      <c r="AHL78" s="330"/>
      <c r="AHM78" s="329"/>
      <c r="AHN78" s="330"/>
      <c r="AHO78" s="330"/>
      <c r="AHP78" s="330"/>
      <c r="AHQ78" s="330"/>
      <c r="AHR78" s="330"/>
      <c r="AHS78" s="330"/>
      <c r="AHT78" s="330"/>
      <c r="AHU78" s="330"/>
      <c r="AHV78" s="330"/>
      <c r="AHW78" s="330"/>
      <c r="AHX78" s="330"/>
      <c r="AHY78" s="330"/>
      <c r="AHZ78" s="330"/>
      <c r="AIA78" s="330"/>
      <c r="AIB78" s="330"/>
      <c r="AIC78" s="329"/>
      <c r="AID78" s="330"/>
      <c r="AIE78" s="330"/>
      <c r="AIF78" s="330"/>
      <c r="AIG78" s="330"/>
      <c r="AIH78" s="330"/>
      <c r="AII78" s="330"/>
      <c r="AIJ78" s="330"/>
      <c r="AIK78" s="330"/>
      <c r="AIL78" s="330"/>
      <c r="AIM78" s="330"/>
      <c r="AIN78" s="330"/>
      <c r="AIO78" s="330"/>
      <c r="AIP78" s="330"/>
      <c r="AIQ78" s="330"/>
      <c r="AIR78" s="330"/>
      <c r="AIS78" s="329"/>
      <c r="AIT78" s="330"/>
      <c r="AIU78" s="330"/>
      <c r="AIV78" s="330"/>
      <c r="AIW78" s="330"/>
      <c r="AIX78" s="330"/>
      <c r="AIY78" s="330"/>
      <c r="AIZ78" s="330"/>
      <c r="AJA78" s="330"/>
      <c r="AJB78" s="330"/>
      <c r="AJC78" s="330"/>
      <c r="AJD78" s="330"/>
      <c r="AJE78" s="330"/>
      <c r="AJF78" s="330"/>
      <c r="AJG78" s="330"/>
      <c r="AJH78" s="330"/>
      <c r="AJI78" s="329"/>
      <c r="AJJ78" s="330"/>
      <c r="AJK78" s="330"/>
      <c r="AJL78" s="330"/>
      <c r="AJM78" s="330"/>
      <c r="AJN78" s="330"/>
      <c r="AJO78" s="330"/>
      <c r="AJP78" s="330"/>
      <c r="AJQ78" s="330"/>
      <c r="AJR78" s="330"/>
      <c r="AJS78" s="330"/>
      <c r="AJT78" s="330"/>
      <c r="AJU78" s="330"/>
      <c r="AJV78" s="330"/>
      <c r="AJW78" s="330"/>
      <c r="AJX78" s="330"/>
      <c r="AJY78" s="329"/>
      <c r="AJZ78" s="330"/>
      <c r="AKA78" s="330"/>
      <c r="AKB78" s="330"/>
      <c r="AKC78" s="330"/>
      <c r="AKD78" s="330"/>
      <c r="AKE78" s="330"/>
      <c r="AKF78" s="330"/>
      <c r="AKG78" s="330"/>
      <c r="AKH78" s="330"/>
      <c r="AKI78" s="330"/>
      <c r="AKJ78" s="330"/>
      <c r="AKK78" s="330"/>
      <c r="AKL78" s="330"/>
      <c r="AKM78" s="330"/>
      <c r="AKN78" s="330"/>
      <c r="AKO78" s="329"/>
      <c r="AKP78" s="330"/>
      <c r="AKQ78" s="330"/>
      <c r="AKR78" s="330"/>
      <c r="AKS78" s="330"/>
      <c r="AKT78" s="330"/>
      <c r="AKU78" s="330"/>
      <c r="AKV78" s="330"/>
      <c r="AKW78" s="330"/>
      <c r="AKX78" s="330"/>
      <c r="AKY78" s="330"/>
      <c r="AKZ78" s="330"/>
      <c r="ALA78" s="330"/>
      <c r="ALB78" s="330"/>
      <c r="ALC78" s="330"/>
      <c r="ALD78" s="330"/>
      <c r="ALE78" s="329"/>
      <c r="ALF78" s="330"/>
      <c r="ALG78" s="330"/>
      <c r="ALH78" s="330"/>
      <c r="ALI78" s="330"/>
      <c r="ALJ78" s="330"/>
      <c r="ALK78" s="330"/>
      <c r="ALL78" s="330"/>
      <c r="ALM78" s="330"/>
      <c r="ALN78" s="330"/>
      <c r="ALO78" s="330"/>
      <c r="ALP78" s="330"/>
      <c r="ALQ78" s="330"/>
      <c r="ALR78" s="330"/>
      <c r="ALS78" s="330"/>
      <c r="ALT78" s="330"/>
      <c r="ALU78" s="329"/>
      <c r="ALV78" s="330"/>
      <c r="ALW78" s="330"/>
      <c r="ALX78" s="330"/>
      <c r="ALY78" s="330"/>
      <c r="ALZ78" s="330"/>
      <c r="AMA78" s="330"/>
      <c r="AMB78" s="330"/>
      <c r="AMC78" s="330"/>
      <c r="AMD78" s="330"/>
      <c r="AME78" s="330"/>
      <c r="AMF78" s="330"/>
      <c r="AMG78" s="330"/>
      <c r="AMH78" s="330"/>
      <c r="AMI78" s="330"/>
      <c r="AMJ78" s="330"/>
      <c r="AMK78" s="329"/>
      <c r="AML78" s="330"/>
      <c r="AMM78" s="330"/>
      <c r="AMN78" s="330"/>
      <c r="AMO78" s="330"/>
      <c r="AMP78" s="330"/>
      <c r="AMQ78" s="330"/>
      <c r="AMR78" s="330"/>
      <c r="AMS78" s="330"/>
      <c r="AMT78" s="330"/>
      <c r="AMU78" s="330"/>
      <c r="AMV78" s="330"/>
      <c r="AMW78" s="330"/>
      <c r="AMX78" s="330"/>
      <c r="AMY78" s="330"/>
      <c r="AMZ78" s="330"/>
      <c r="ANA78" s="329"/>
      <c r="ANB78" s="330"/>
      <c r="ANC78" s="330"/>
      <c r="AND78" s="330"/>
      <c r="ANE78" s="330"/>
      <c r="ANF78" s="330"/>
      <c r="ANG78" s="330"/>
      <c r="ANH78" s="330"/>
      <c r="ANI78" s="330"/>
      <c r="ANJ78" s="330"/>
      <c r="ANK78" s="330"/>
      <c r="ANL78" s="330"/>
      <c r="ANM78" s="330"/>
      <c r="ANN78" s="330"/>
      <c r="ANO78" s="330"/>
      <c r="ANP78" s="330"/>
      <c r="ANQ78" s="329"/>
      <c r="ANR78" s="330"/>
      <c r="ANS78" s="330"/>
      <c r="ANT78" s="330"/>
      <c r="ANU78" s="330"/>
      <c r="ANV78" s="330"/>
      <c r="ANW78" s="330"/>
      <c r="ANX78" s="330"/>
      <c r="ANY78" s="330"/>
      <c r="ANZ78" s="330"/>
      <c r="AOA78" s="330"/>
      <c r="AOB78" s="330"/>
      <c r="AOC78" s="330"/>
      <c r="AOD78" s="330"/>
      <c r="AOE78" s="330"/>
      <c r="AOF78" s="330"/>
      <c r="AOG78" s="329"/>
      <c r="AOH78" s="330"/>
      <c r="AOI78" s="330"/>
      <c r="AOJ78" s="330"/>
      <c r="AOK78" s="330"/>
      <c r="AOL78" s="330"/>
      <c r="AOM78" s="330"/>
      <c r="AON78" s="330"/>
      <c r="AOO78" s="330"/>
      <c r="AOP78" s="330"/>
      <c r="AOQ78" s="330"/>
      <c r="AOR78" s="330"/>
      <c r="AOS78" s="330"/>
      <c r="AOT78" s="330"/>
      <c r="AOU78" s="330"/>
      <c r="AOV78" s="330"/>
      <c r="AOW78" s="329"/>
      <c r="AOX78" s="330"/>
      <c r="AOY78" s="330"/>
      <c r="AOZ78" s="330"/>
      <c r="APA78" s="330"/>
      <c r="APB78" s="330"/>
      <c r="APC78" s="330"/>
      <c r="APD78" s="330"/>
      <c r="APE78" s="330"/>
      <c r="APF78" s="330"/>
      <c r="APG78" s="330"/>
      <c r="APH78" s="330"/>
      <c r="API78" s="330"/>
      <c r="APJ78" s="330"/>
      <c r="APK78" s="330"/>
      <c r="APL78" s="330"/>
      <c r="APM78" s="329"/>
      <c r="APN78" s="330"/>
      <c r="APO78" s="330"/>
      <c r="APP78" s="330"/>
      <c r="APQ78" s="330"/>
      <c r="APR78" s="330"/>
      <c r="APS78" s="330"/>
      <c r="APT78" s="330"/>
      <c r="APU78" s="330"/>
      <c r="APV78" s="330"/>
      <c r="APW78" s="330"/>
      <c r="APX78" s="330"/>
      <c r="APY78" s="330"/>
      <c r="APZ78" s="330"/>
      <c r="AQA78" s="330"/>
      <c r="AQB78" s="330"/>
      <c r="AQC78" s="329"/>
      <c r="AQD78" s="330"/>
      <c r="AQE78" s="330"/>
      <c r="AQF78" s="330"/>
      <c r="AQG78" s="330"/>
      <c r="AQH78" s="330"/>
      <c r="AQI78" s="330"/>
      <c r="AQJ78" s="330"/>
      <c r="AQK78" s="330"/>
      <c r="AQL78" s="330"/>
      <c r="AQM78" s="330"/>
      <c r="AQN78" s="330"/>
      <c r="AQO78" s="330"/>
      <c r="AQP78" s="330"/>
      <c r="AQQ78" s="330"/>
      <c r="AQR78" s="330"/>
      <c r="AQS78" s="329"/>
      <c r="AQT78" s="330"/>
      <c r="AQU78" s="330"/>
      <c r="AQV78" s="330"/>
      <c r="AQW78" s="330"/>
      <c r="AQX78" s="330"/>
      <c r="AQY78" s="330"/>
      <c r="AQZ78" s="330"/>
      <c r="ARA78" s="330"/>
      <c r="ARB78" s="330"/>
      <c r="ARC78" s="330"/>
      <c r="ARD78" s="330"/>
      <c r="ARE78" s="330"/>
      <c r="ARF78" s="330"/>
      <c r="ARG78" s="330"/>
      <c r="ARH78" s="330"/>
      <c r="ARI78" s="329"/>
      <c r="ARJ78" s="330"/>
      <c r="ARK78" s="330"/>
      <c r="ARL78" s="330"/>
      <c r="ARM78" s="330"/>
      <c r="ARN78" s="330"/>
      <c r="ARO78" s="330"/>
      <c r="ARP78" s="330"/>
      <c r="ARQ78" s="330"/>
      <c r="ARR78" s="330"/>
      <c r="ARS78" s="330"/>
      <c r="ART78" s="330"/>
      <c r="ARU78" s="330"/>
      <c r="ARV78" s="330"/>
      <c r="ARW78" s="330"/>
      <c r="ARX78" s="330"/>
      <c r="ARY78" s="329"/>
      <c r="ARZ78" s="330"/>
      <c r="ASA78" s="330"/>
      <c r="ASB78" s="330"/>
      <c r="ASC78" s="330"/>
      <c r="ASD78" s="330"/>
      <c r="ASE78" s="330"/>
      <c r="ASF78" s="330"/>
      <c r="ASG78" s="330"/>
      <c r="ASH78" s="330"/>
      <c r="ASI78" s="330"/>
      <c r="ASJ78" s="330"/>
      <c r="ASK78" s="330"/>
      <c r="ASL78" s="330"/>
      <c r="ASM78" s="330"/>
      <c r="ASN78" s="330"/>
      <c r="ASO78" s="329"/>
      <c r="ASP78" s="330"/>
      <c r="ASQ78" s="330"/>
      <c r="ASR78" s="330"/>
      <c r="ASS78" s="330"/>
      <c r="AST78" s="330"/>
      <c r="ASU78" s="330"/>
      <c r="ASV78" s="330"/>
      <c r="ASW78" s="330"/>
      <c r="ASX78" s="330"/>
      <c r="ASY78" s="330"/>
      <c r="ASZ78" s="330"/>
      <c r="ATA78" s="330"/>
      <c r="ATB78" s="330"/>
      <c r="ATC78" s="330"/>
      <c r="ATD78" s="330"/>
      <c r="ATE78" s="329"/>
      <c r="ATF78" s="330"/>
      <c r="ATG78" s="330"/>
      <c r="ATH78" s="330"/>
      <c r="ATI78" s="330"/>
      <c r="ATJ78" s="330"/>
      <c r="ATK78" s="330"/>
      <c r="ATL78" s="330"/>
      <c r="ATM78" s="330"/>
      <c r="ATN78" s="330"/>
      <c r="ATO78" s="330"/>
      <c r="ATP78" s="330"/>
      <c r="ATQ78" s="330"/>
      <c r="ATR78" s="330"/>
      <c r="ATS78" s="330"/>
      <c r="ATT78" s="330"/>
      <c r="ATU78" s="329"/>
      <c r="ATV78" s="330"/>
      <c r="ATW78" s="330"/>
      <c r="ATX78" s="330"/>
      <c r="ATY78" s="330"/>
      <c r="ATZ78" s="330"/>
      <c r="AUA78" s="330"/>
      <c r="AUB78" s="330"/>
      <c r="AUC78" s="330"/>
      <c r="AUD78" s="330"/>
      <c r="AUE78" s="330"/>
      <c r="AUF78" s="330"/>
      <c r="AUG78" s="330"/>
      <c r="AUH78" s="330"/>
      <c r="AUI78" s="330"/>
      <c r="AUJ78" s="330"/>
      <c r="AUK78" s="329"/>
      <c r="AUL78" s="330"/>
      <c r="AUM78" s="330"/>
      <c r="AUN78" s="330"/>
      <c r="AUO78" s="330"/>
      <c r="AUP78" s="330"/>
      <c r="AUQ78" s="330"/>
      <c r="AUR78" s="330"/>
      <c r="AUS78" s="330"/>
      <c r="AUT78" s="330"/>
      <c r="AUU78" s="330"/>
      <c r="AUV78" s="330"/>
      <c r="AUW78" s="330"/>
      <c r="AUX78" s="330"/>
      <c r="AUY78" s="330"/>
      <c r="AUZ78" s="330"/>
      <c r="AVA78" s="329"/>
      <c r="AVB78" s="330"/>
      <c r="AVC78" s="330"/>
      <c r="AVD78" s="330"/>
      <c r="AVE78" s="330"/>
      <c r="AVF78" s="330"/>
      <c r="AVG78" s="330"/>
      <c r="AVH78" s="330"/>
      <c r="AVI78" s="330"/>
      <c r="AVJ78" s="330"/>
      <c r="AVK78" s="330"/>
      <c r="AVL78" s="330"/>
      <c r="AVM78" s="330"/>
      <c r="AVN78" s="330"/>
      <c r="AVO78" s="330"/>
      <c r="AVP78" s="330"/>
      <c r="AVQ78" s="329"/>
      <c r="AVR78" s="330"/>
      <c r="AVS78" s="330"/>
      <c r="AVT78" s="330"/>
      <c r="AVU78" s="330"/>
      <c r="AVV78" s="330"/>
      <c r="AVW78" s="330"/>
      <c r="AVX78" s="330"/>
      <c r="AVY78" s="330"/>
      <c r="AVZ78" s="330"/>
      <c r="AWA78" s="330"/>
      <c r="AWB78" s="330"/>
      <c r="AWC78" s="330"/>
      <c r="AWD78" s="330"/>
      <c r="AWE78" s="330"/>
      <c r="AWF78" s="330"/>
      <c r="AWG78" s="329"/>
      <c r="AWH78" s="330"/>
      <c r="AWI78" s="330"/>
      <c r="AWJ78" s="330"/>
      <c r="AWK78" s="330"/>
      <c r="AWL78" s="330"/>
      <c r="AWM78" s="330"/>
      <c r="AWN78" s="330"/>
      <c r="AWO78" s="330"/>
      <c r="AWP78" s="330"/>
      <c r="AWQ78" s="330"/>
      <c r="AWR78" s="330"/>
      <c r="AWS78" s="330"/>
      <c r="AWT78" s="330"/>
      <c r="AWU78" s="330"/>
      <c r="AWV78" s="330"/>
      <c r="AWW78" s="329"/>
      <c r="AWX78" s="330"/>
      <c r="AWY78" s="330"/>
      <c r="AWZ78" s="330"/>
      <c r="AXA78" s="330"/>
      <c r="AXB78" s="330"/>
      <c r="AXC78" s="330"/>
      <c r="AXD78" s="330"/>
      <c r="AXE78" s="330"/>
      <c r="AXF78" s="330"/>
      <c r="AXG78" s="330"/>
      <c r="AXH78" s="330"/>
      <c r="AXI78" s="330"/>
      <c r="AXJ78" s="330"/>
      <c r="AXK78" s="330"/>
      <c r="AXL78" s="330"/>
      <c r="AXM78" s="329"/>
      <c r="AXN78" s="330"/>
      <c r="AXO78" s="330"/>
      <c r="AXP78" s="330"/>
      <c r="AXQ78" s="330"/>
      <c r="AXR78" s="330"/>
      <c r="AXS78" s="330"/>
      <c r="AXT78" s="330"/>
      <c r="AXU78" s="330"/>
      <c r="AXV78" s="330"/>
      <c r="AXW78" s="330"/>
      <c r="AXX78" s="330"/>
      <c r="AXY78" s="330"/>
      <c r="AXZ78" s="330"/>
      <c r="AYA78" s="330"/>
      <c r="AYB78" s="330"/>
      <c r="AYC78" s="329"/>
      <c r="AYD78" s="330"/>
      <c r="AYE78" s="330"/>
      <c r="AYF78" s="330"/>
      <c r="AYG78" s="330"/>
      <c r="AYH78" s="330"/>
      <c r="AYI78" s="330"/>
      <c r="AYJ78" s="330"/>
      <c r="AYK78" s="330"/>
      <c r="AYL78" s="330"/>
      <c r="AYM78" s="330"/>
      <c r="AYN78" s="330"/>
      <c r="AYO78" s="330"/>
      <c r="AYP78" s="330"/>
      <c r="AYQ78" s="330"/>
      <c r="AYR78" s="330"/>
      <c r="AYS78" s="329"/>
      <c r="AYT78" s="330"/>
      <c r="AYU78" s="330"/>
      <c r="AYV78" s="330"/>
      <c r="AYW78" s="330"/>
      <c r="AYX78" s="330"/>
      <c r="AYY78" s="330"/>
      <c r="AYZ78" s="330"/>
      <c r="AZA78" s="330"/>
      <c r="AZB78" s="330"/>
      <c r="AZC78" s="330"/>
      <c r="AZD78" s="330"/>
      <c r="AZE78" s="330"/>
      <c r="AZF78" s="330"/>
      <c r="AZG78" s="330"/>
      <c r="AZH78" s="330"/>
      <c r="AZI78" s="329"/>
      <c r="AZJ78" s="330"/>
      <c r="AZK78" s="330"/>
      <c r="AZL78" s="330"/>
      <c r="AZM78" s="330"/>
      <c r="AZN78" s="330"/>
      <c r="AZO78" s="330"/>
      <c r="AZP78" s="330"/>
      <c r="AZQ78" s="330"/>
      <c r="AZR78" s="330"/>
      <c r="AZS78" s="330"/>
      <c r="AZT78" s="330"/>
      <c r="AZU78" s="330"/>
      <c r="AZV78" s="330"/>
      <c r="AZW78" s="330"/>
      <c r="AZX78" s="330"/>
      <c r="AZY78" s="329"/>
      <c r="AZZ78" s="330"/>
      <c r="BAA78" s="330"/>
      <c r="BAB78" s="330"/>
      <c r="BAC78" s="330"/>
      <c r="BAD78" s="330"/>
      <c r="BAE78" s="330"/>
      <c r="BAF78" s="330"/>
      <c r="BAG78" s="330"/>
      <c r="BAH78" s="330"/>
      <c r="BAI78" s="330"/>
      <c r="BAJ78" s="330"/>
      <c r="BAK78" s="330"/>
      <c r="BAL78" s="330"/>
      <c r="BAM78" s="330"/>
      <c r="BAN78" s="330"/>
      <c r="BAO78" s="329"/>
      <c r="BAP78" s="330"/>
      <c r="BAQ78" s="330"/>
      <c r="BAR78" s="330"/>
      <c r="BAS78" s="330"/>
      <c r="BAT78" s="330"/>
      <c r="BAU78" s="330"/>
      <c r="BAV78" s="330"/>
      <c r="BAW78" s="330"/>
      <c r="BAX78" s="330"/>
      <c r="BAY78" s="330"/>
      <c r="BAZ78" s="330"/>
      <c r="BBA78" s="330"/>
      <c r="BBB78" s="330"/>
      <c r="BBC78" s="330"/>
      <c r="BBD78" s="330"/>
      <c r="BBE78" s="329"/>
      <c r="BBF78" s="330"/>
      <c r="BBG78" s="330"/>
      <c r="BBH78" s="330"/>
      <c r="BBI78" s="330"/>
      <c r="BBJ78" s="330"/>
      <c r="BBK78" s="330"/>
      <c r="BBL78" s="330"/>
      <c r="BBM78" s="330"/>
      <c r="BBN78" s="330"/>
      <c r="BBO78" s="330"/>
      <c r="BBP78" s="330"/>
      <c r="BBQ78" s="330"/>
      <c r="BBR78" s="330"/>
      <c r="BBS78" s="330"/>
      <c r="BBT78" s="330"/>
      <c r="BBU78" s="329"/>
      <c r="BBV78" s="330"/>
      <c r="BBW78" s="330"/>
      <c r="BBX78" s="330"/>
      <c r="BBY78" s="330"/>
      <c r="BBZ78" s="330"/>
      <c r="BCA78" s="330"/>
      <c r="BCB78" s="330"/>
      <c r="BCC78" s="330"/>
      <c r="BCD78" s="330"/>
      <c r="BCE78" s="330"/>
      <c r="BCF78" s="330"/>
      <c r="BCG78" s="330"/>
      <c r="BCH78" s="330"/>
      <c r="BCI78" s="330"/>
      <c r="BCJ78" s="330"/>
      <c r="BCK78" s="329"/>
      <c r="BCL78" s="330"/>
      <c r="BCM78" s="330"/>
      <c r="BCN78" s="330"/>
      <c r="BCO78" s="330"/>
      <c r="BCP78" s="330"/>
      <c r="BCQ78" s="330"/>
      <c r="BCR78" s="330"/>
      <c r="BCS78" s="330"/>
      <c r="BCT78" s="330"/>
      <c r="BCU78" s="330"/>
      <c r="BCV78" s="330"/>
      <c r="BCW78" s="330"/>
      <c r="BCX78" s="330"/>
      <c r="BCY78" s="330"/>
      <c r="BCZ78" s="330"/>
      <c r="BDA78" s="329"/>
      <c r="BDB78" s="330"/>
      <c r="BDC78" s="330"/>
      <c r="BDD78" s="330"/>
      <c r="BDE78" s="330"/>
      <c r="BDF78" s="330"/>
      <c r="BDG78" s="330"/>
      <c r="BDH78" s="330"/>
      <c r="BDI78" s="330"/>
      <c r="BDJ78" s="330"/>
      <c r="BDK78" s="330"/>
      <c r="BDL78" s="330"/>
      <c r="BDM78" s="330"/>
      <c r="BDN78" s="330"/>
      <c r="BDO78" s="330"/>
      <c r="BDP78" s="330"/>
      <c r="BDQ78" s="329"/>
      <c r="BDR78" s="330"/>
      <c r="BDS78" s="330"/>
      <c r="BDT78" s="330"/>
      <c r="BDU78" s="330"/>
      <c r="BDV78" s="330"/>
      <c r="BDW78" s="330"/>
      <c r="BDX78" s="330"/>
      <c r="BDY78" s="330"/>
      <c r="BDZ78" s="330"/>
      <c r="BEA78" s="330"/>
      <c r="BEB78" s="330"/>
      <c r="BEC78" s="330"/>
      <c r="BED78" s="330"/>
      <c r="BEE78" s="330"/>
      <c r="BEF78" s="330"/>
      <c r="BEG78" s="329"/>
      <c r="BEH78" s="330"/>
      <c r="BEI78" s="330"/>
      <c r="BEJ78" s="330"/>
      <c r="BEK78" s="330"/>
      <c r="BEL78" s="330"/>
      <c r="BEM78" s="330"/>
      <c r="BEN78" s="330"/>
      <c r="BEO78" s="330"/>
      <c r="BEP78" s="330"/>
      <c r="BEQ78" s="330"/>
      <c r="BER78" s="330"/>
      <c r="BES78" s="330"/>
      <c r="BET78" s="330"/>
      <c r="BEU78" s="330"/>
      <c r="BEV78" s="330"/>
      <c r="BEW78" s="329"/>
      <c r="BEX78" s="330"/>
      <c r="BEY78" s="330"/>
      <c r="BEZ78" s="330"/>
      <c r="BFA78" s="330"/>
      <c r="BFB78" s="330"/>
      <c r="BFC78" s="330"/>
      <c r="BFD78" s="330"/>
      <c r="BFE78" s="330"/>
      <c r="BFF78" s="330"/>
      <c r="BFG78" s="330"/>
      <c r="BFH78" s="330"/>
      <c r="BFI78" s="330"/>
      <c r="BFJ78" s="330"/>
      <c r="BFK78" s="330"/>
      <c r="BFL78" s="330"/>
      <c r="BFM78" s="329"/>
      <c r="BFN78" s="330"/>
      <c r="BFO78" s="330"/>
      <c r="BFP78" s="330"/>
      <c r="BFQ78" s="330"/>
      <c r="BFR78" s="330"/>
      <c r="BFS78" s="330"/>
      <c r="BFT78" s="330"/>
      <c r="BFU78" s="330"/>
      <c r="BFV78" s="330"/>
      <c r="BFW78" s="330"/>
      <c r="BFX78" s="330"/>
      <c r="BFY78" s="330"/>
      <c r="BFZ78" s="330"/>
      <c r="BGA78" s="330"/>
      <c r="BGB78" s="330"/>
      <c r="BGC78" s="329"/>
      <c r="BGD78" s="330"/>
      <c r="BGE78" s="330"/>
      <c r="BGF78" s="330"/>
      <c r="BGG78" s="330"/>
      <c r="BGH78" s="330"/>
      <c r="BGI78" s="330"/>
      <c r="BGJ78" s="330"/>
      <c r="BGK78" s="330"/>
      <c r="BGL78" s="330"/>
      <c r="BGM78" s="330"/>
      <c r="BGN78" s="330"/>
      <c r="BGO78" s="330"/>
      <c r="BGP78" s="330"/>
      <c r="BGQ78" s="330"/>
      <c r="BGR78" s="330"/>
      <c r="BGS78" s="329"/>
      <c r="BGT78" s="330"/>
      <c r="BGU78" s="330"/>
      <c r="BGV78" s="330"/>
      <c r="BGW78" s="330"/>
      <c r="BGX78" s="330"/>
      <c r="BGY78" s="330"/>
      <c r="BGZ78" s="330"/>
      <c r="BHA78" s="330"/>
      <c r="BHB78" s="330"/>
      <c r="BHC78" s="330"/>
      <c r="BHD78" s="330"/>
      <c r="BHE78" s="330"/>
      <c r="BHF78" s="330"/>
      <c r="BHG78" s="330"/>
      <c r="BHH78" s="330"/>
      <c r="BHI78" s="329"/>
      <c r="BHJ78" s="330"/>
      <c r="BHK78" s="330"/>
      <c r="BHL78" s="330"/>
      <c r="BHM78" s="330"/>
      <c r="BHN78" s="330"/>
      <c r="BHO78" s="330"/>
      <c r="BHP78" s="330"/>
      <c r="BHQ78" s="330"/>
      <c r="BHR78" s="330"/>
      <c r="BHS78" s="330"/>
      <c r="BHT78" s="330"/>
      <c r="BHU78" s="330"/>
      <c r="BHV78" s="330"/>
      <c r="BHW78" s="330"/>
      <c r="BHX78" s="330"/>
      <c r="BHY78" s="329"/>
      <c r="BHZ78" s="330"/>
      <c r="BIA78" s="330"/>
      <c r="BIB78" s="330"/>
      <c r="BIC78" s="330"/>
      <c r="BID78" s="330"/>
      <c r="BIE78" s="330"/>
      <c r="BIF78" s="330"/>
      <c r="BIG78" s="330"/>
      <c r="BIH78" s="330"/>
      <c r="BII78" s="330"/>
      <c r="BIJ78" s="330"/>
      <c r="BIK78" s="330"/>
      <c r="BIL78" s="330"/>
      <c r="BIM78" s="330"/>
      <c r="BIN78" s="330"/>
      <c r="BIO78" s="329"/>
      <c r="BIP78" s="330"/>
      <c r="BIQ78" s="330"/>
      <c r="BIR78" s="330"/>
      <c r="BIS78" s="330"/>
      <c r="BIT78" s="330"/>
      <c r="BIU78" s="330"/>
      <c r="BIV78" s="330"/>
      <c r="BIW78" s="330"/>
      <c r="BIX78" s="330"/>
      <c r="BIY78" s="330"/>
      <c r="BIZ78" s="330"/>
      <c r="BJA78" s="330"/>
      <c r="BJB78" s="330"/>
      <c r="BJC78" s="330"/>
      <c r="BJD78" s="330"/>
      <c r="BJE78" s="329"/>
      <c r="BJF78" s="330"/>
      <c r="BJG78" s="330"/>
      <c r="BJH78" s="330"/>
      <c r="BJI78" s="330"/>
      <c r="BJJ78" s="330"/>
      <c r="BJK78" s="330"/>
      <c r="BJL78" s="330"/>
      <c r="BJM78" s="330"/>
      <c r="BJN78" s="330"/>
      <c r="BJO78" s="330"/>
      <c r="BJP78" s="330"/>
      <c r="BJQ78" s="330"/>
      <c r="BJR78" s="330"/>
      <c r="BJS78" s="330"/>
      <c r="BJT78" s="330"/>
      <c r="BJU78" s="329"/>
      <c r="BJV78" s="330"/>
      <c r="BJW78" s="330"/>
      <c r="BJX78" s="330"/>
      <c r="BJY78" s="330"/>
      <c r="BJZ78" s="330"/>
      <c r="BKA78" s="330"/>
      <c r="BKB78" s="330"/>
      <c r="BKC78" s="330"/>
      <c r="BKD78" s="330"/>
      <c r="BKE78" s="330"/>
      <c r="BKF78" s="330"/>
      <c r="BKG78" s="330"/>
      <c r="BKH78" s="330"/>
      <c r="BKI78" s="330"/>
      <c r="BKJ78" s="330"/>
      <c r="BKK78" s="329"/>
      <c r="BKL78" s="330"/>
      <c r="BKM78" s="330"/>
      <c r="BKN78" s="330"/>
      <c r="BKO78" s="330"/>
      <c r="BKP78" s="330"/>
      <c r="BKQ78" s="330"/>
      <c r="BKR78" s="330"/>
      <c r="BKS78" s="330"/>
      <c r="BKT78" s="330"/>
      <c r="BKU78" s="330"/>
      <c r="BKV78" s="330"/>
      <c r="BKW78" s="330"/>
      <c r="BKX78" s="330"/>
      <c r="BKY78" s="330"/>
      <c r="BKZ78" s="330"/>
      <c r="BLA78" s="329"/>
      <c r="BLB78" s="330"/>
      <c r="BLC78" s="330"/>
      <c r="BLD78" s="330"/>
      <c r="BLE78" s="330"/>
      <c r="BLF78" s="330"/>
      <c r="BLG78" s="330"/>
      <c r="BLH78" s="330"/>
      <c r="BLI78" s="330"/>
      <c r="BLJ78" s="330"/>
      <c r="BLK78" s="330"/>
      <c r="BLL78" s="330"/>
      <c r="BLM78" s="330"/>
      <c r="BLN78" s="330"/>
      <c r="BLO78" s="330"/>
      <c r="BLP78" s="330"/>
      <c r="BLQ78" s="329"/>
      <c r="BLR78" s="330"/>
      <c r="BLS78" s="330"/>
      <c r="BLT78" s="330"/>
      <c r="BLU78" s="330"/>
      <c r="BLV78" s="330"/>
      <c r="BLW78" s="330"/>
      <c r="BLX78" s="330"/>
      <c r="BLY78" s="330"/>
      <c r="BLZ78" s="330"/>
      <c r="BMA78" s="330"/>
      <c r="BMB78" s="330"/>
      <c r="BMC78" s="330"/>
      <c r="BMD78" s="330"/>
      <c r="BME78" s="330"/>
      <c r="BMF78" s="330"/>
      <c r="BMG78" s="329"/>
      <c r="BMH78" s="330"/>
      <c r="BMI78" s="330"/>
      <c r="BMJ78" s="330"/>
      <c r="BMK78" s="330"/>
      <c r="BML78" s="330"/>
      <c r="BMM78" s="330"/>
      <c r="BMN78" s="330"/>
      <c r="BMO78" s="330"/>
      <c r="BMP78" s="330"/>
      <c r="BMQ78" s="330"/>
      <c r="BMR78" s="330"/>
      <c r="BMS78" s="330"/>
      <c r="BMT78" s="330"/>
      <c r="BMU78" s="330"/>
      <c r="BMV78" s="330"/>
      <c r="BMW78" s="329"/>
      <c r="BMX78" s="330"/>
      <c r="BMY78" s="330"/>
      <c r="BMZ78" s="330"/>
      <c r="BNA78" s="330"/>
      <c r="BNB78" s="330"/>
      <c r="BNC78" s="330"/>
      <c r="BND78" s="330"/>
      <c r="BNE78" s="330"/>
      <c r="BNF78" s="330"/>
      <c r="BNG78" s="330"/>
      <c r="BNH78" s="330"/>
      <c r="BNI78" s="330"/>
      <c r="BNJ78" s="330"/>
      <c r="BNK78" s="330"/>
      <c r="BNL78" s="330"/>
      <c r="BNM78" s="329"/>
      <c r="BNN78" s="330"/>
      <c r="BNO78" s="330"/>
      <c r="BNP78" s="330"/>
      <c r="BNQ78" s="330"/>
      <c r="BNR78" s="330"/>
      <c r="BNS78" s="330"/>
      <c r="BNT78" s="330"/>
      <c r="BNU78" s="330"/>
      <c r="BNV78" s="330"/>
      <c r="BNW78" s="330"/>
      <c r="BNX78" s="330"/>
      <c r="BNY78" s="330"/>
      <c r="BNZ78" s="330"/>
      <c r="BOA78" s="330"/>
      <c r="BOB78" s="330"/>
      <c r="BOC78" s="329"/>
      <c r="BOD78" s="330"/>
      <c r="BOE78" s="330"/>
      <c r="BOF78" s="330"/>
      <c r="BOG78" s="330"/>
      <c r="BOH78" s="330"/>
      <c r="BOI78" s="330"/>
      <c r="BOJ78" s="330"/>
      <c r="BOK78" s="330"/>
      <c r="BOL78" s="330"/>
      <c r="BOM78" s="330"/>
      <c r="BON78" s="330"/>
      <c r="BOO78" s="330"/>
      <c r="BOP78" s="330"/>
      <c r="BOQ78" s="330"/>
      <c r="BOR78" s="330"/>
      <c r="BOS78" s="329"/>
      <c r="BOT78" s="330"/>
      <c r="BOU78" s="330"/>
      <c r="BOV78" s="330"/>
      <c r="BOW78" s="330"/>
      <c r="BOX78" s="330"/>
      <c r="BOY78" s="330"/>
      <c r="BOZ78" s="330"/>
      <c r="BPA78" s="330"/>
      <c r="BPB78" s="330"/>
      <c r="BPC78" s="330"/>
      <c r="BPD78" s="330"/>
      <c r="BPE78" s="330"/>
      <c r="BPF78" s="330"/>
      <c r="BPG78" s="330"/>
      <c r="BPH78" s="330"/>
      <c r="BPI78" s="329"/>
      <c r="BPJ78" s="330"/>
      <c r="BPK78" s="330"/>
      <c r="BPL78" s="330"/>
      <c r="BPM78" s="330"/>
      <c r="BPN78" s="330"/>
      <c r="BPO78" s="330"/>
      <c r="BPP78" s="330"/>
      <c r="BPQ78" s="330"/>
      <c r="BPR78" s="330"/>
      <c r="BPS78" s="330"/>
      <c r="BPT78" s="330"/>
      <c r="BPU78" s="330"/>
      <c r="BPV78" s="330"/>
      <c r="BPW78" s="330"/>
      <c r="BPX78" s="330"/>
      <c r="BPY78" s="329"/>
      <c r="BPZ78" s="330"/>
      <c r="BQA78" s="330"/>
      <c r="BQB78" s="330"/>
      <c r="BQC78" s="330"/>
      <c r="BQD78" s="330"/>
      <c r="BQE78" s="330"/>
      <c r="BQF78" s="330"/>
      <c r="BQG78" s="330"/>
      <c r="BQH78" s="330"/>
      <c r="BQI78" s="330"/>
      <c r="BQJ78" s="330"/>
      <c r="BQK78" s="330"/>
      <c r="BQL78" s="330"/>
      <c r="BQM78" s="330"/>
      <c r="BQN78" s="330"/>
      <c r="BQO78" s="329"/>
      <c r="BQP78" s="330"/>
      <c r="BQQ78" s="330"/>
      <c r="BQR78" s="330"/>
      <c r="BQS78" s="330"/>
      <c r="BQT78" s="330"/>
      <c r="BQU78" s="330"/>
      <c r="BQV78" s="330"/>
      <c r="BQW78" s="330"/>
      <c r="BQX78" s="330"/>
      <c r="BQY78" s="330"/>
      <c r="BQZ78" s="330"/>
      <c r="BRA78" s="330"/>
      <c r="BRB78" s="330"/>
      <c r="BRC78" s="330"/>
      <c r="BRD78" s="330"/>
      <c r="BRE78" s="329"/>
      <c r="BRF78" s="330"/>
      <c r="BRG78" s="330"/>
      <c r="BRH78" s="330"/>
      <c r="BRI78" s="330"/>
      <c r="BRJ78" s="330"/>
      <c r="BRK78" s="330"/>
      <c r="BRL78" s="330"/>
      <c r="BRM78" s="330"/>
      <c r="BRN78" s="330"/>
      <c r="BRO78" s="330"/>
      <c r="BRP78" s="330"/>
      <c r="BRQ78" s="330"/>
      <c r="BRR78" s="330"/>
      <c r="BRS78" s="330"/>
      <c r="BRT78" s="330"/>
      <c r="BRU78" s="329"/>
      <c r="BRV78" s="330"/>
      <c r="BRW78" s="330"/>
      <c r="BRX78" s="330"/>
      <c r="BRY78" s="330"/>
      <c r="BRZ78" s="330"/>
      <c r="BSA78" s="330"/>
      <c r="BSB78" s="330"/>
      <c r="BSC78" s="330"/>
      <c r="BSD78" s="330"/>
      <c r="BSE78" s="330"/>
      <c r="BSF78" s="330"/>
      <c r="BSG78" s="330"/>
      <c r="BSH78" s="330"/>
      <c r="BSI78" s="330"/>
      <c r="BSJ78" s="330"/>
      <c r="BSK78" s="329"/>
      <c r="BSL78" s="330"/>
      <c r="BSM78" s="330"/>
      <c r="BSN78" s="330"/>
      <c r="BSO78" s="330"/>
      <c r="BSP78" s="330"/>
      <c r="BSQ78" s="330"/>
      <c r="BSR78" s="330"/>
      <c r="BSS78" s="330"/>
      <c r="BST78" s="330"/>
      <c r="BSU78" s="330"/>
      <c r="BSV78" s="330"/>
      <c r="BSW78" s="330"/>
      <c r="BSX78" s="330"/>
      <c r="BSY78" s="330"/>
      <c r="BSZ78" s="330"/>
      <c r="BTA78" s="329"/>
      <c r="BTB78" s="330"/>
      <c r="BTC78" s="330"/>
      <c r="BTD78" s="330"/>
      <c r="BTE78" s="330"/>
      <c r="BTF78" s="330"/>
      <c r="BTG78" s="330"/>
      <c r="BTH78" s="330"/>
      <c r="BTI78" s="330"/>
      <c r="BTJ78" s="330"/>
      <c r="BTK78" s="330"/>
      <c r="BTL78" s="330"/>
      <c r="BTM78" s="330"/>
      <c r="BTN78" s="330"/>
      <c r="BTO78" s="330"/>
      <c r="BTP78" s="330"/>
      <c r="BTQ78" s="329"/>
      <c r="BTR78" s="330"/>
      <c r="BTS78" s="330"/>
      <c r="BTT78" s="330"/>
      <c r="BTU78" s="330"/>
      <c r="BTV78" s="330"/>
      <c r="BTW78" s="330"/>
      <c r="BTX78" s="330"/>
      <c r="BTY78" s="330"/>
      <c r="BTZ78" s="330"/>
      <c r="BUA78" s="330"/>
      <c r="BUB78" s="330"/>
      <c r="BUC78" s="330"/>
      <c r="BUD78" s="330"/>
      <c r="BUE78" s="330"/>
      <c r="BUF78" s="330"/>
      <c r="BUG78" s="329"/>
      <c r="BUH78" s="330"/>
      <c r="BUI78" s="330"/>
      <c r="BUJ78" s="330"/>
      <c r="BUK78" s="330"/>
      <c r="BUL78" s="330"/>
      <c r="BUM78" s="330"/>
      <c r="BUN78" s="330"/>
      <c r="BUO78" s="330"/>
      <c r="BUP78" s="330"/>
      <c r="BUQ78" s="330"/>
      <c r="BUR78" s="330"/>
      <c r="BUS78" s="330"/>
      <c r="BUT78" s="330"/>
      <c r="BUU78" s="330"/>
      <c r="BUV78" s="330"/>
      <c r="BUW78" s="329"/>
      <c r="BUX78" s="330"/>
      <c r="BUY78" s="330"/>
      <c r="BUZ78" s="330"/>
      <c r="BVA78" s="330"/>
      <c r="BVB78" s="330"/>
      <c r="BVC78" s="330"/>
      <c r="BVD78" s="330"/>
      <c r="BVE78" s="330"/>
      <c r="BVF78" s="330"/>
      <c r="BVG78" s="330"/>
      <c r="BVH78" s="330"/>
      <c r="BVI78" s="330"/>
      <c r="BVJ78" s="330"/>
      <c r="BVK78" s="330"/>
      <c r="BVL78" s="330"/>
      <c r="BVM78" s="329"/>
      <c r="BVN78" s="330"/>
      <c r="BVO78" s="330"/>
      <c r="BVP78" s="330"/>
      <c r="BVQ78" s="330"/>
      <c r="BVR78" s="330"/>
      <c r="BVS78" s="330"/>
      <c r="BVT78" s="330"/>
      <c r="BVU78" s="330"/>
      <c r="BVV78" s="330"/>
      <c r="BVW78" s="330"/>
      <c r="BVX78" s="330"/>
      <c r="BVY78" s="330"/>
      <c r="BVZ78" s="330"/>
      <c r="BWA78" s="330"/>
      <c r="BWB78" s="330"/>
      <c r="BWC78" s="329"/>
      <c r="BWD78" s="330"/>
      <c r="BWE78" s="330"/>
      <c r="BWF78" s="330"/>
      <c r="BWG78" s="330"/>
      <c r="BWH78" s="330"/>
      <c r="BWI78" s="330"/>
      <c r="BWJ78" s="330"/>
      <c r="BWK78" s="330"/>
      <c r="BWL78" s="330"/>
      <c r="BWM78" s="330"/>
      <c r="BWN78" s="330"/>
      <c r="BWO78" s="330"/>
      <c r="BWP78" s="330"/>
      <c r="BWQ78" s="330"/>
      <c r="BWR78" s="330"/>
      <c r="BWS78" s="329"/>
      <c r="BWT78" s="330"/>
      <c r="BWU78" s="330"/>
      <c r="BWV78" s="330"/>
      <c r="BWW78" s="330"/>
      <c r="BWX78" s="330"/>
      <c r="BWY78" s="330"/>
      <c r="BWZ78" s="330"/>
      <c r="BXA78" s="330"/>
      <c r="BXB78" s="330"/>
      <c r="BXC78" s="330"/>
      <c r="BXD78" s="330"/>
      <c r="BXE78" s="330"/>
      <c r="BXF78" s="330"/>
      <c r="BXG78" s="330"/>
      <c r="BXH78" s="330"/>
      <c r="BXI78" s="329"/>
      <c r="BXJ78" s="330"/>
      <c r="BXK78" s="330"/>
      <c r="BXL78" s="330"/>
      <c r="BXM78" s="330"/>
      <c r="BXN78" s="330"/>
      <c r="BXO78" s="330"/>
      <c r="BXP78" s="330"/>
      <c r="BXQ78" s="330"/>
      <c r="BXR78" s="330"/>
      <c r="BXS78" s="330"/>
      <c r="BXT78" s="330"/>
      <c r="BXU78" s="330"/>
      <c r="BXV78" s="330"/>
      <c r="BXW78" s="330"/>
      <c r="BXX78" s="330"/>
      <c r="BXY78" s="329"/>
      <c r="BXZ78" s="330"/>
      <c r="BYA78" s="330"/>
      <c r="BYB78" s="330"/>
      <c r="BYC78" s="330"/>
      <c r="BYD78" s="330"/>
      <c r="BYE78" s="330"/>
      <c r="BYF78" s="330"/>
      <c r="BYG78" s="330"/>
      <c r="BYH78" s="330"/>
      <c r="BYI78" s="330"/>
      <c r="BYJ78" s="330"/>
      <c r="BYK78" s="330"/>
      <c r="BYL78" s="330"/>
      <c r="BYM78" s="330"/>
      <c r="BYN78" s="330"/>
      <c r="BYO78" s="329"/>
      <c r="BYP78" s="330"/>
      <c r="BYQ78" s="330"/>
      <c r="BYR78" s="330"/>
      <c r="BYS78" s="330"/>
      <c r="BYT78" s="330"/>
      <c r="BYU78" s="330"/>
      <c r="BYV78" s="330"/>
      <c r="BYW78" s="330"/>
      <c r="BYX78" s="330"/>
      <c r="BYY78" s="330"/>
      <c r="BYZ78" s="330"/>
      <c r="BZA78" s="330"/>
      <c r="BZB78" s="330"/>
      <c r="BZC78" s="330"/>
      <c r="BZD78" s="330"/>
      <c r="BZE78" s="329"/>
      <c r="BZF78" s="330"/>
      <c r="BZG78" s="330"/>
      <c r="BZH78" s="330"/>
      <c r="BZI78" s="330"/>
      <c r="BZJ78" s="330"/>
      <c r="BZK78" s="330"/>
      <c r="BZL78" s="330"/>
      <c r="BZM78" s="330"/>
      <c r="BZN78" s="330"/>
      <c r="BZO78" s="330"/>
      <c r="BZP78" s="330"/>
      <c r="BZQ78" s="330"/>
      <c r="BZR78" s="330"/>
      <c r="BZS78" s="330"/>
      <c r="BZT78" s="330"/>
      <c r="BZU78" s="329"/>
      <c r="BZV78" s="330"/>
      <c r="BZW78" s="330"/>
      <c r="BZX78" s="330"/>
      <c r="BZY78" s="330"/>
      <c r="BZZ78" s="330"/>
      <c r="CAA78" s="330"/>
      <c r="CAB78" s="330"/>
      <c r="CAC78" s="330"/>
      <c r="CAD78" s="330"/>
      <c r="CAE78" s="330"/>
      <c r="CAF78" s="330"/>
      <c r="CAG78" s="330"/>
      <c r="CAH78" s="330"/>
      <c r="CAI78" s="330"/>
      <c r="CAJ78" s="330"/>
      <c r="CAK78" s="329"/>
      <c r="CAL78" s="330"/>
      <c r="CAM78" s="330"/>
      <c r="CAN78" s="330"/>
      <c r="CAO78" s="330"/>
      <c r="CAP78" s="330"/>
      <c r="CAQ78" s="330"/>
      <c r="CAR78" s="330"/>
      <c r="CAS78" s="330"/>
      <c r="CAT78" s="330"/>
      <c r="CAU78" s="330"/>
      <c r="CAV78" s="330"/>
      <c r="CAW78" s="330"/>
      <c r="CAX78" s="330"/>
      <c r="CAY78" s="330"/>
      <c r="CAZ78" s="330"/>
      <c r="CBA78" s="329"/>
      <c r="CBB78" s="330"/>
      <c r="CBC78" s="330"/>
      <c r="CBD78" s="330"/>
      <c r="CBE78" s="330"/>
      <c r="CBF78" s="330"/>
      <c r="CBG78" s="330"/>
      <c r="CBH78" s="330"/>
      <c r="CBI78" s="330"/>
      <c r="CBJ78" s="330"/>
      <c r="CBK78" s="330"/>
      <c r="CBL78" s="330"/>
      <c r="CBM78" s="330"/>
      <c r="CBN78" s="330"/>
      <c r="CBO78" s="330"/>
      <c r="CBP78" s="330"/>
      <c r="CBQ78" s="329"/>
      <c r="CBR78" s="330"/>
      <c r="CBS78" s="330"/>
      <c r="CBT78" s="330"/>
      <c r="CBU78" s="330"/>
      <c r="CBV78" s="330"/>
      <c r="CBW78" s="330"/>
      <c r="CBX78" s="330"/>
      <c r="CBY78" s="330"/>
      <c r="CBZ78" s="330"/>
      <c r="CCA78" s="330"/>
      <c r="CCB78" s="330"/>
      <c r="CCC78" s="330"/>
      <c r="CCD78" s="330"/>
      <c r="CCE78" s="330"/>
      <c r="CCF78" s="330"/>
      <c r="CCG78" s="329"/>
      <c r="CCH78" s="330"/>
      <c r="CCI78" s="330"/>
      <c r="CCJ78" s="330"/>
      <c r="CCK78" s="330"/>
      <c r="CCL78" s="330"/>
      <c r="CCM78" s="330"/>
      <c r="CCN78" s="330"/>
      <c r="CCO78" s="330"/>
      <c r="CCP78" s="330"/>
      <c r="CCQ78" s="330"/>
      <c r="CCR78" s="330"/>
      <c r="CCS78" s="330"/>
      <c r="CCT78" s="330"/>
      <c r="CCU78" s="330"/>
      <c r="CCV78" s="330"/>
      <c r="CCW78" s="329"/>
      <c r="CCX78" s="330"/>
      <c r="CCY78" s="330"/>
      <c r="CCZ78" s="330"/>
      <c r="CDA78" s="330"/>
      <c r="CDB78" s="330"/>
      <c r="CDC78" s="330"/>
      <c r="CDD78" s="330"/>
      <c r="CDE78" s="330"/>
      <c r="CDF78" s="330"/>
      <c r="CDG78" s="330"/>
      <c r="CDH78" s="330"/>
      <c r="CDI78" s="330"/>
      <c r="CDJ78" s="330"/>
      <c r="CDK78" s="330"/>
      <c r="CDL78" s="330"/>
      <c r="CDM78" s="329"/>
      <c r="CDN78" s="330"/>
      <c r="CDO78" s="330"/>
      <c r="CDP78" s="330"/>
      <c r="CDQ78" s="330"/>
      <c r="CDR78" s="330"/>
      <c r="CDS78" s="330"/>
      <c r="CDT78" s="330"/>
      <c r="CDU78" s="330"/>
      <c r="CDV78" s="330"/>
      <c r="CDW78" s="330"/>
      <c r="CDX78" s="330"/>
      <c r="CDY78" s="330"/>
      <c r="CDZ78" s="330"/>
      <c r="CEA78" s="330"/>
      <c r="CEB78" s="330"/>
      <c r="CEC78" s="329"/>
      <c r="CED78" s="330"/>
      <c r="CEE78" s="330"/>
      <c r="CEF78" s="330"/>
      <c r="CEG78" s="330"/>
      <c r="CEH78" s="330"/>
      <c r="CEI78" s="330"/>
      <c r="CEJ78" s="330"/>
      <c r="CEK78" s="330"/>
      <c r="CEL78" s="330"/>
      <c r="CEM78" s="330"/>
      <c r="CEN78" s="330"/>
      <c r="CEO78" s="330"/>
      <c r="CEP78" s="330"/>
      <c r="CEQ78" s="330"/>
      <c r="CER78" s="330"/>
      <c r="CES78" s="329"/>
      <c r="CET78" s="330"/>
      <c r="CEU78" s="330"/>
      <c r="CEV78" s="330"/>
      <c r="CEW78" s="330"/>
      <c r="CEX78" s="330"/>
      <c r="CEY78" s="330"/>
      <c r="CEZ78" s="330"/>
      <c r="CFA78" s="330"/>
      <c r="CFB78" s="330"/>
      <c r="CFC78" s="330"/>
      <c r="CFD78" s="330"/>
      <c r="CFE78" s="330"/>
      <c r="CFF78" s="330"/>
      <c r="CFG78" s="330"/>
      <c r="CFH78" s="330"/>
      <c r="CFI78" s="329"/>
      <c r="CFJ78" s="330"/>
      <c r="CFK78" s="330"/>
      <c r="CFL78" s="330"/>
      <c r="CFM78" s="330"/>
      <c r="CFN78" s="330"/>
      <c r="CFO78" s="330"/>
      <c r="CFP78" s="330"/>
      <c r="CFQ78" s="330"/>
      <c r="CFR78" s="330"/>
      <c r="CFS78" s="330"/>
      <c r="CFT78" s="330"/>
      <c r="CFU78" s="330"/>
      <c r="CFV78" s="330"/>
      <c r="CFW78" s="330"/>
      <c r="CFX78" s="330"/>
      <c r="CFY78" s="329"/>
      <c r="CFZ78" s="330"/>
      <c r="CGA78" s="330"/>
      <c r="CGB78" s="330"/>
      <c r="CGC78" s="330"/>
      <c r="CGD78" s="330"/>
      <c r="CGE78" s="330"/>
      <c r="CGF78" s="330"/>
      <c r="CGG78" s="330"/>
      <c r="CGH78" s="330"/>
      <c r="CGI78" s="330"/>
      <c r="CGJ78" s="330"/>
      <c r="CGK78" s="330"/>
      <c r="CGL78" s="330"/>
      <c r="CGM78" s="330"/>
      <c r="CGN78" s="330"/>
      <c r="CGO78" s="329"/>
      <c r="CGP78" s="330"/>
      <c r="CGQ78" s="330"/>
      <c r="CGR78" s="330"/>
      <c r="CGS78" s="330"/>
      <c r="CGT78" s="330"/>
      <c r="CGU78" s="330"/>
      <c r="CGV78" s="330"/>
      <c r="CGW78" s="330"/>
      <c r="CGX78" s="330"/>
      <c r="CGY78" s="330"/>
      <c r="CGZ78" s="330"/>
      <c r="CHA78" s="330"/>
      <c r="CHB78" s="330"/>
      <c r="CHC78" s="330"/>
      <c r="CHD78" s="330"/>
      <c r="CHE78" s="329"/>
      <c r="CHF78" s="330"/>
      <c r="CHG78" s="330"/>
      <c r="CHH78" s="330"/>
      <c r="CHI78" s="330"/>
      <c r="CHJ78" s="330"/>
      <c r="CHK78" s="330"/>
      <c r="CHL78" s="330"/>
      <c r="CHM78" s="330"/>
      <c r="CHN78" s="330"/>
      <c r="CHO78" s="330"/>
      <c r="CHP78" s="330"/>
      <c r="CHQ78" s="330"/>
      <c r="CHR78" s="330"/>
      <c r="CHS78" s="330"/>
      <c r="CHT78" s="330"/>
      <c r="CHU78" s="329"/>
      <c r="CHV78" s="330"/>
      <c r="CHW78" s="330"/>
      <c r="CHX78" s="330"/>
      <c r="CHY78" s="330"/>
      <c r="CHZ78" s="330"/>
      <c r="CIA78" s="330"/>
      <c r="CIB78" s="330"/>
      <c r="CIC78" s="330"/>
      <c r="CID78" s="330"/>
      <c r="CIE78" s="330"/>
      <c r="CIF78" s="330"/>
      <c r="CIG78" s="330"/>
      <c r="CIH78" s="330"/>
      <c r="CII78" s="330"/>
      <c r="CIJ78" s="330"/>
      <c r="CIK78" s="329"/>
      <c r="CIL78" s="330"/>
      <c r="CIM78" s="330"/>
      <c r="CIN78" s="330"/>
      <c r="CIO78" s="330"/>
      <c r="CIP78" s="330"/>
      <c r="CIQ78" s="330"/>
      <c r="CIR78" s="330"/>
      <c r="CIS78" s="330"/>
      <c r="CIT78" s="330"/>
      <c r="CIU78" s="330"/>
      <c r="CIV78" s="330"/>
      <c r="CIW78" s="330"/>
      <c r="CIX78" s="330"/>
      <c r="CIY78" s="330"/>
      <c r="CIZ78" s="330"/>
      <c r="CJA78" s="329"/>
      <c r="CJB78" s="330"/>
      <c r="CJC78" s="330"/>
      <c r="CJD78" s="330"/>
      <c r="CJE78" s="330"/>
      <c r="CJF78" s="330"/>
      <c r="CJG78" s="330"/>
      <c r="CJH78" s="330"/>
      <c r="CJI78" s="330"/>
      <c r="CJJ78" s="330"/>
      <c r="CJK78" s="330"/>
      <c r="CJL78" s="330"/>
      <c r="CJM78" s="330"/>
      <c r="CJN78" s="330"/>
      <c r="CJO78" s="330"/>
      <c r="CJP78" s="330"/>
      <c r="CJQ78" s="329"/>
      <c r="CJR78" s="330"/>
      <c r="CJS78" s="330"/>
      <c r="CJT78" s="330"/>
      <c r="CJU78" s="330"/>
      <c r="CJV78" s="330"/>
      <c r="CJW78" s="330"/>
      <c r="CJX78" s="330"/>
      <c r="CJY78" s="330"/>
      <c r="CJZ78" s="330"/>
      <c r="CKA78" s="330"/>
      <c r="CKB78" s="330"/>
      <c r="CKC78" s="330"/>
      <c r="CKD78" s="330"/>
      <c r="CKE78" s="330"/>
      <c r="CKF78" s="330"/>
      <c r="CKG78" s="329"/>
      <c r="CKH78" s="330"/>
      <c r="CKI78" s="330"/>
      <c r="CKJ78" s="330"/>
      <c r="CKK78" s="330"/>
      <c r="CKL78" s="330"/>
      <c r="CKM78" s="330"/>
      <c r="CKN78" s="330"/>
      <c r="CKO78" s="330"/>
      <c r="CKP78" s="330"/>
      <c r="CKQ78" s="330"/>
      <c r="CKR78" s="330"/>
      <c r="CKS78" s="330"/>
      <c r="CKT78" s="330"/>
      <c r="CKU78" s="330"/>
      <c r="CKV78" s="330"/>
      <c r="CKW78" s="329"/>
      <c r="CKX78" s="330"/>
      <c r="CKY78" s="330"/>
      <c r="CKZ78" s="330"/>
      <c r="CLA78" s="330"/>
      <c r="CLB78" s="330"/>
      <c r="CLC78" s="330"/>
      <c r="CLD78" s="330"/>
      <c r="CLE78" s="330"/>
      <c r="CLF78" s="330"/>
      <c r="CLG78" s="330"/>
      <c r="CLH78" s="330"/>
      <c r="CLI78" s="330"/>
      <c r="CLJ78" s="330"/>
      <c r="CLK78" s="330"/>
      <c r="CLL78" s="330"/>
      <c r="CLM78" s="329"/>
      <c r="CLN78" s="330"/>
      <c r="CLO78" s="330"/>
      <c r="CLP78" s="330"/>
      <c r="CLQ78" s="330"/>
      <c r="CLR78" s="330"/>
      <c r="CLS78" s="330"/>
      <c r="CLT78" s="330"/>
      <c r="CLU78" s="330"/>
      <c r="CLV78" s="330"/>
      <c r="CLW78" s="330"/>
      <c r="CLX78" s="330"/>
      <c r="CLY78" s="330"/>
      <c r="CLZ78" s="330"/>
      <c r="CMA78" s="330"/>
      <c r="CMB78" s="330"/>
      <c r="CMC78" s="329"/>
      <c r="CMD78" s="330"/>
      <c r="CME78" s="330"/>
      <c r="CMF78" s="330"/>
      <c r="CMG78" s="330"/>
      <c r="CMH78" s="330"/>
      <c r="CMI78" s="330"/>
      <c r="CMJ78" s="330"/>
      <c r="CMK78" s="330"/>
      <c r="CML78" s="330"/>
      <c r="CMM78" s="330"/>
      <c r="CMN78" s="330"/>
      <c r="CMO78" s="330"/>
      <c r="CMP78" s="330"/>
      <c r="CMQ78" s="330"/>
      <c r="CMR78" s="330"/>
      <c r="CMS78" s="329"/>
      <c r="CMT78" s="330"/>
      <c r="CMU78" s="330"/>
      <c r="CMV78" s="330"/>
      <c r="CMW78" s="330"/>
      <c r="CMX78" s="330"/>
      <c r="CMY78" s="330"/>
      <c r="CMZ78" s="330"/>
      <c r="CNA78" s="330"/>
      <c r="CNB78" s="330"/>
      <c r="CNC78" s="330"/>
      <c r="CND78" s="330"/>
      <c r="CNE78" s="330"/>
      <c r="CNF78" s="330"/>
      <c r="CNG78" s="330"/>
      <c r="CNH78" s="330"/>
      <c r="CNI78" s="329"/>
      <c r="CNJ78" s="330"/>
      <c r="CNK78" s="330"/>
      <c r="CNL78" s="330"/>
      <c r="CNM78" s="330"/>
      <c r="CNN78" s="330"/>
      <c r="CNO78" s="330"/>
      <c r="CNP78" s="330"/>
      <c r="CNQ78" s="330"/>
      <c r="CNR78" s="330"/>
      <c r="CNS78" s="330"/>
      <c r="CNT78" s="330"/>
      <c r="CNU78" s="330"/>
      <c r="CNV78" s="330"/>
      <c r="CNW78" s="330"/>
      <c r="CNX78" s="330"/>
      <c r="CNY78" s="329"/>
      <c r="CNZ78" s="330"/>
      <c r="COA78" s="330"/>
      <c r="COB78" s="330"/>
      <c r="COC78" s="330"/>
      <c r="COD78" s="330"/>
      <c r="COE78" s="330"/>
      <c r="COF78" s="330"/>
      <c r="COG78" s="330"/>
      <c r="COH78" s="330"/>
      <c r="COI78" s="330"/>
      <c r="COJ78" s="330"/>
      <c r="COK78" s="330"/>
      <c r="COL78" s="330"/>
      <c r="COM78" s="330"/>
      <c r="CON78" s="330"/>
      <c r="COO78" s="329"/>
      <c r="COP78" s="330"/>
      <c r="COQ78" s="330"/>
      <c r="COR78" s="330"/>
      <c r="COS78" s="330"/>
      <c r="COT78" s="330"/>
      <c r="COU78" s="330"/>
      <c r="COV78" s="330"/>
      <c r="COW78" s="330"/>
      <c r="COX78" s="330"/>
      <c r="COY78" s="330"/>
      <c r="COZ78" s="330"/>
      <c r="CPA78" s="330"/>
      <c r="CPB78" s="330"/>
      <c r="CPC78" s="330"/>
      <c r="CPD78" s="330"/>
      <c r="CPE78" s="329"/>
      <c r="CPF78" s="330"/>
      <c r="CPG78" s="330"/>
      <c r="CPH78" s="330"/>
      <c r="CPI78" s="330"/>
      <c r="CPJ78" s="330"/>
      <c r="CPK78" s="330"/>
      <c r="CPL78" s="330"/>
      <c r="CPM78" s="330"/>
      <c r="CPN78" s="330"/>
      <c r="CPO78" s="330"/>
      <c r="CPP78" s="330"/>
      <c r="CPQ78" s="330"/>
      <c r="CPR78" s="330"/>
      <c r="CPS78" s="330"/>
      <c r="CPT78" s="330"/>
      <c r="CPU78" s="329"/>
      <c r="CPV78" s="330"/>
      <c r="CPW78" s="330"/>
      <c r="CPX78" s="330"/>
      <c r="CPY78" s="330"/>
      <c r="CPZ78" s="330"/>
      <c r="CQA78" s="330"/>
      <c r="CQB78" s="330"/>
      <c r="CQC78" s="330"/>
      <c r="CQD78" s="330"/>
      <c r="CQE78" s="330"/>
      <c r="CQF78" s="330"/>
      <c r="CQG78" s="330"/>
      <c r="CQH78" s="330"/>
      <c r="CQI78" s="330"/>
      <c r="CQJ78" s="330"/>
      <c r="CQK78" s="329"/>
      <c r="CQL78" s="330"/>
      <c r="CQM78" s="330"/>
      <c r="CQN78" s="330"/>
      <c r="CQO78" s="330"/>
      <c r="CQP78" s="330"/>
      <c r="CQQ78" s="330"/>
      <c r="CQR78" s="330"/>
      <c r="CQS78" s="330"/>
      <c r="CQT78" s="330"/>
      <c r="CQU78" s="330"/>
      <c r="CQV78" s="330"/>
      <c r="CQW78" s="330"/>
      <c r="CQX78" s="330"/>
      <c r="CQY78" s="330"/>
      <c r="CQZ78" s="330"/>
      <c r="CRA78" s="329"/>
      <c r="CRB78" s="330"/>
      <c r="CRC78" s="330"/>
      <c r="CRD78" s="330"/>
      <c r="CRE78" s="330"/>
      <c r="CRF78" s="330"/>
      <c r="CRG78" s="330"/>
      <c r="CRH78" s="330"/>
      <c r="CRI78" s="330"/>
      <c r="CRJ78" s="330"/>
      <c r="CRK78" s="330"/>
      <c r="CRL78" s="330"/>
      <c r="CRM78" s="330"/>
      <c r="CRN78" s="330"/>
      <c r="CRO78" s="330"/>
      <c r="CRP78" s="330"/>
      <c r="CRQ78" s="329"/>
      <c r="CRR78" s="330"/>
      <c r="CRS78" s="330"/>
      <c r="CRT78" s="330"/>
      <c r="CRU78" s="330"/>
      <c r="CRV78" s="330"/>
      <c r="CRW78" s="330"/>
      <c r="CRX78" s="330"/>
      <c r="CRY78" s="330"/>
      <c r="CRZ78" s="330"/>
      <c r="CSA78" s="330"/>
      <c r="CSB78" s="330"/>
      <c r="CSC78" s="330"/>
      <c r="CSD78" s="330"/>
      <c r="CSE78" s="330"/>
      <c r="CSF78" s="330"/>
      <c r="CSG78" s="329"/>
      <c r="CSH78" s="330"/>
      <c r="CSI78" s="330"/>
      <c r="CSJ78" s="330"/>
      <c r="CSK78" s="330"/>
      <c r="CSL78" s="330"/>
      <c r="CSM78" s="330"/>
      <c r="CSN78" s="330"/>
      <c r="CSO78" s="330"/>
      <c r="CSP78" s="330"/>
      <c r="CSQ78" s="330"/>
      <c r="CSR78" s="330"/>
      <c r="CSS78" s="330"/>
      <c r="CST78" s="330"/>
      <c r="CSU78" s="330"/>
      <c r="CSV78" s="330"/>
      <c r="CSW78" s="329"/>
      <c r="CSX78" s="330"/>
      <c r="CSY78" s="330"/>
      <c r="CSZ78" s="330"/>
      <c r="CTA78" s="330"/>
      <c r="CTB78" s="330"/>
      <c r="CTC78" s="330"/>
      <c r="CTD78" s="330"/>
      <c r="CTE78" s="330"/>
      <c r="CTF78" s="330"/>
      <c r="CTG78" s="330"/>
      <c r="CTH78" s="330"/>
      <c r="CTI78" s="330"/>
      <c r="CTJ78" s="330"/>
      <c r="CTK78" s="330"/>
      <c r="CTL78" s="330"/>
      <c r="CTM78" s="329"/>
      <c r="CTN78" s="330"/>
      <c r="CTO78" s="330"/>
      <c r="CTP78" s="330"/>
      <c r="CTQ78" s="330"/>
      <c r="CTR78" s="330"/>
      <c r="CTS78" s="330"/>
      <c r="CTT78" s="330"/>
      <c r="CTU78" s="330"/>
      <c r="CTV78" s="330"/>
      <c r="CTW78" s="330"/>
      <c r="CTX78" s="330"/>
      <c r="CTY78" s="330"/>
      <c r="CTZ78" s="330"/>
      <c r="CUA78" s="330"/>
      <c r="CUB78" s="330"/>
      <c r="CUC78" s="329"/>
      <c r="CUD78" s="330"/>
      <c r="CUE78" s="330"/>
      <c r="CUF78" s="330"/>
      <c r="CUG78" s="330"/>
      <c r="CUH78" s="330"/>
      <c r="CUI78" s="330"/>
      <c r="CUJ78" s="330"/>
      <c r="CUK78" s="330"/>
      <c r="CUL78" s="330"/>
      <c r="CUM78" s="330"/>
      <c r="CUN78" s="330"/>
      <c r="CUO78" s="330"/>
      <c r="CUP78" s="330"/>
      <c r="CUQ78" s="330"/>
      <c r="CUR78" s="330"/>
      <c r="CUS78" s="329"/>
      <c r="CUT78" s="330"/>
      <c r="CUU78" s="330"/>
      <c r="CUV78" s="330"/>
      <c r="CUW78" s="330"/>
      <c r="CUX78" s="330"/>
      <c r="CUY78" s="330"/>
      <c r="CUZ78" s="330"/>
      <c r="CVA78" s="330"/>
      <c r="CVB78" s="330"/>
      <c r="CVC78" s="330"/>
      <c r="CVD78" s="330"/>
      <c r="CVE78" s="330"/>
      <c r="CVF78" s="330"/>
      <c r="CVG78" s="330"/>
      <c r="CVH78" s="330"/>
      <c r="CVI78" s="329"/>
      <c r="CVJ78" s="330"/>
      <c r="CVK78" s="330"/>
      <c r="CVL78" s="330"/>
      <c r="CVM78" s="330"/>
      <c r="CVN78" s="330"/>
      <c r="CVO78" s="330"/>
      <c r="CVP78" s="330"/>
      <c r="CVQ78" s="330"/>
      <c r="CVR78" s="330"/>
      <c r="CVS78" s="330"/>
      <c r="CVT78" s="330"/>
      <c r="CVU78" s="330"/>
      <c r="CVV78" s="330"/>
      <c r="CVW78" s="330"/>
      <c r="CVX78" s="330"/>
      <c r="CVY78" s="329"/>
      <c r="CVZ78" s="330"/>
      <c r="CWA78" s="330"/>
      <c r="CWB78" s="330"/>
      <c r="CWC78" s="330"/>
      <c r="CWD78" s="330"/>
      <c r="CWE78" s="330"/>
      <c r="CWF78" s="330"/>
      <c r="CWG78" s="330"/>
      <c r="CWH78" s="330"/>
      <c r="CWI78" s="330"/>
      <c r="CWJ78" s="330"/>
      <c r="CWK78" s="330"/>
      <c r="CWL78" s="330"/>
      <c r="CWM78" s="330"/>
      <c r="CWN78" s="330"/>
      <c r="CWO78" s="329"/>
      <c r="CWP78" s="330"/>
      <c r="CWQ78" s="330"/>
      <c r="CWR78" s="330"/>
      <c r="CWS78" s="330"/>
      <c r="CWT78" s="330"/>
      <c r="CWU78" s="330"/>
      <c r="CWV78" s="330"/>
      <c r="CWW78" s="330"/>
      <c r="CWX78" s="330"/>
      <c r="CWY78" s="330"/>
      <c r="CWZ78" s="330"/>
      <c r="CXA78" s="330"/>
      <c r="CXB78" s="330"/>
      <c r="CXC78" s="330"/>
      <c r="CXD78" s="330"/>
      <c r="CXE78" s="329"/>
      <c r="CXF78" s="330"/>
      <c r="CXG78" s="330"/>
      <c r="CXH78" s="330"/>
      <c r="CXI78" s="330"/>
      <c r="CXJ78" s="330"/>
      <c r="CXK78" s="330"/>
      <c r="CXL78" s="330"/>
      <c r="CXM78" s="330"/>
      <c r="CXN78" s="330"/>
      <c r="CXO78" s="330"/>
      <c r="CXP78" s="330"/>
      <c r="CXQ78" s="330"/>
      <c r="CXR78" s="330"/>
      <c r="CXS78" s="330"/>
      <c r="CXT78" s="330"/>
      <c r="CXU78" s="329"/>
      <c r="CXV78" s="330"/>
      <c r="CXW78" s="330"/>
      <c r="CXX78" s="330"/>
      <c r="CXY78" s="330"/>
      <c r="CXZ78" s="330"/>
      <c r="CYA78" s="330"/>
      <c r="CYB78" s="330"/>
      <c r="CYC78" s="330"/>
      <c r="CYD78" s="330"/>
      <c r="CYE78" s="330"/>
      <c r="CYF78" s="330"/>
      <c r="CYG78" s="330"/>
      <c r="CYH78" s="330"/>
      <c r="CYI78" s="330"/>
      <c r="CYJ78" s="330"/>
      <c r="CYK78" s="329"/>
      <c r="CYL78" s="330"/>
      <c r="CYM78" s="330"/>
      <c r="CYN78" s="330"/>
      <c r="CYO78" s="330"/>
      <c r="CYP78" s="330"/>
      <c r="CYQ78" s="330"/>
      <c r="CYR78" s="330"/>
      <c r="CYS78" s="330"/>
      <c r="CYT78" s="330"/>
      <c r="CYU78" s="330"/>
      <c r="CYV78" s="330"/>
      <c r="CYW78" s="330"/>
      <c r="CYX78" s="330"/>
      <c r="CYY78" s="330"/>
      <c r="CYZ78" s="330"/>
      <c r="CZA78" s="329"/>
      <c r="CZB78" s="330"/>
      <c r="CZC78" s="330"/>
      <c r="CZD78" s="330"/>
      <c r="CZE78" s="330"/>
      <c r="CZF78" s="330"/>
      <c r="CZG78" s="330"/>
      <c r="CZH78" s="330"/>
      <c r="CZI78" s="330"/>
      <c r="CZJ78" s="330"/>
      <c r="CZK78" s="330"/>
      <c r="CZL78" s="330"/>
      <c r="CZM78" s="330"/>
      <c r="CZN78" s="330"/>
      <c r="CZO78" s="330"/>
      <c r="CZP78" s="330"/>
      <c r="CZQ78" s="329"/>
      <c r="CZR78" s="330"/>
      <c r="CZS78" s="330"/>
      <c r="CZT78" s="330"/>
      <c r="CZU78" s="330"/>
      <c r="CZV78" s="330"/>
      <c r="CZW78" s="330"/>
      <c r="CZX78" s="330"/>
      <c r="CZY78" s="330"/>
      <c r="CZZ78" s="330"/>
      <c r="DAA78" s="330"/>
      <c r="DAB78" s="330"/>
      <c r="DAC78" s="330"/>
      <c r="DAD78" s="330"/>
      <c r="DAE78" s="330"/>
      <c r="DAF78" s="330"/>
      <c r="DAG78" s="329"/>
      <c r="DAH78" s="330"/>
      <c r="DAI78" s="330"/>
      <c r="DAJ78" s="330"/>
      <c r="DAK78" s="330"/>
      <c r="DAL78" s="330"/>
      <c r="DAM78" s="330"/>
      <c r="DAN78" s="330"/>
      <c r="DAO78" s="330"/>
      <c r="DAP78" s="330"/>
      <c r="DAQ78" s="330"/>
      <c r="DAR78" s="330"/>
      <c r="DAS78" s="330"/>
      <c r="DAT78" s="330"/>
      <c r="DAU78" s="330"/>
      <c r="DAV78" s="330"/>
      <c r="DAW78" s="329"/>
      <c r="DAX78" s="330"/>
      <c r="DAY78" s="330"/>
      <c r="DAZ78" s="330"/>
      <c r="DBA78" s="330"/>
      <c r="DBB78" s="330"/>
      <c r="DBC78" s="330"/>
      <c r="DBD78" s="330"/>
      <c r="DBE78" s="330"/>
      <c r="DBF78" s="330"/>
      <c r="DBG78" s="330"/>
      <c r="DBH78" s="330"/>
      <c r="DBI78" s="330"/>
      <c r="DBJ78" s="330"/>
      <c r="DBK78" s="330"/>
      <c r="DBL78" s="330"/>
      <c r="DBM78" s="329"/>
      <c r="DBN78" s="330"/>
      <c r="DBO78" s="330"/>
      <c r="DBP78" s="330"/>
      <c r="DBQ78" s="330"/>
      <c r="DBR78" s="330"/>
      <c r="DBS78" s="330"/>
      <c r="DBT78" s="330"/>
      <c r="DBU78" s="330"/>
      <c r="DBV78" s="330"/>
      <c r="DBW78" s="330"/>
      <c r="DBX78" s="330"/>
      <c r="DBY78" s="330"/>
      <c r="DBZ78" s="330"/>
      <c r="DCA78" s="330"/>
      <c r="DCB78" s="330"/>
      <c r="DCC78" s="329"/>
      <c r="DCD78" s="330"/>
      <c r="DCE78" s="330"/>
      <c r="DCF78" s="330"/>
      <c r="DCG78" s="330"/>
      <c r="DCH78" s="330"/>
      <c r="DCI78" s="330"/>
      <c r="DCJ78" s="330"/>
      <c r="DCK78" s="330"/>
      <c r="DCL78" s="330"/>
      <c r="DCM78" s="330"/>
      <c r="DCN78" s="330"/>
      <c r="DCO78" s="330"/>
      <c r="DCP78" s="330"/>
      <c r="DCQ78" s="330"/>
      <c r="DCR78" s="330"/>
      <c r="DCS78" s="329"/>
      <c r="DCT78" s="330"/>
      <c r="DCU78" s="330"/>
      <c r="DCV78" s="330"/>
      <c r="DCW78" s="330"/>
      <c r="DCX78" s="330"/>
      <c r="DCY78" s="330"/>
      <c r="DCZ78" s="330"/>
      <c r="DDA78" s="330"/>
      <c r="DDB78" s="330"/>
      <c r="DDC78" s="330"/>
      <c r="DDD78" s="330"/>
      <c r="DDE78" s="330"/>
      <c r="DDF78" s="330"/>
      <c r="DDG78" s="330"/>
      <c r="DDH78" s="330"/>
      <c r="DDI78" s="329"/>
      <c r="DDJ78" s="330"/>
      <c r="DDK78" s="330"/>
      <c r="DDL78" s="330"/>
      <c r="DDM78" s="330"/>
      <c r="DDN78" s="330"/>
      <c r="DDO78" s="330"/>
      <c r="DDP78" s="330"/>
      <c r="DDQ78" s="330"/>
      <c r="DDR78" s="330"/>
      <c r="DDS78" s="330"/>
      <c r="DDT78" s="330"/>
      <c r="DDU78" s="330"/>
      <c r="DDV78" s="330"/>
      <c r="DDW78" s="330"/>
      <c r="DDX78" s="330"/>
      <c r="DDY78" s="329"/>
      <c r="DDZ78" s="330"/>
      <c r="DEA78" s="330"/>
      <c r="DEB78" s="330"/>
      <c r="DEC78" s="330"/>
      <c r="DED78" s="330"/>
      <c r="DEE78" s="330"/>
      <c r="DEF78" s="330"/>
      <c r="DEG78" s="330"/>
      <c r="DEH78" s="330"/>
      <c r="DEI78" s="330"/>
      <c r="DEJ78" s="330"/>
      <c r="DEK78" s="330"/>
      <c r="DEL78" s="330"/>
      <c r="DEM78" s="330"/>
      <c r="DEN78" s="330"/>
      <c r="DEO78" s="329"/>
      <c r="DEP78" s="330"/>
      <c r="DEQ78" s="330"/>
      <c r="DER78" s="330"/>
      <c r="DES78" s="330"/>
      <c r="DET78" s="330"/>
      <c r="DEU78" s="330"/>
      <c r="DEV78" s="330"/>
      <c r="DEW78" s="330"/>
      <c r="DEX78" s="330"/>
      <c r="DEY78" s="330"/>
      <c r="DEZ78" s="330"/>
      <c r="DFA78" s="330"/>
      <c r="DFB78" s="330"/>
      <c r="DFC78" s="330"/>
      <c r="DFD78" s="330"/>
      <c r="DFE78" s="329"/>
      <c r="DFF78" s="330"/>
      <c r="DFG78" s="330"/>
      <c r="DFH78" s="330"/>
      <c r="DFI78" s="330"/>
      <c r="DFJ78" s="330"/>
      <c r="DFK78" s="330"/>
      <c r="DFL78" s="330"/>
      <c r="DFM78" s="330"/>
      <c r="DFN78" s="330"/>
      <c r="DFO78" s="330"/>
      <c r="DFP78" s="330"/>
      <c r="DFQ78" s="330"/>
      <c r="DFR78" s="330"/>
      <c r="DFS78" s="330"/>
      <c r="DFT78" s="330"/>
      <c r="DFU78" s="329"/>
      <c r="DFV78" s="330"/>
      <c r="DFW78" s="330"/>
      <c r="DFX78" s="330"/>
      <c r="DFY78" s="330"/>
      <c r="DFZ78" s="330"/>
      <c r="DGA78" s="330"/>
      <c r="DGB78" s="330"/>
      <c r="DGC78" s="330"/>
      <c r="DGD78" s="330"/>
      <c r="DGE78" s="330"/>
      <c r="DGF78" s="330"/>
      <c r="DGG78" s="330"/>
      <c r="DGH78" s="330"/>
      <c r="DGI78" s="330"/>
      <c r="DGJ78" s="330"/>
      <c r="DGK78" s="329"/>
      <c r="DGL78" s="330"/>
      <c r="DGM78" s="330"/>
      <c r="DGN78" s="330"/>
      <c r="DGO78" s="330"/>
      <c r="DGP78" s="330"/>
      <c r="DGQ78" s="330"/>
      <c r="DGR78" s="330"/>
      <c r="DGS78" s="330"/>
      <c r="DGT78" s="330"/>
      <c r="DGU78" s="330"/>
      <c r="DGV78" s="330"/>
      <c r="DGW78" s="330"/>
      <c r="DGX78" s="330"/>
      <c r="DGY78" s="330"/>
      <c r="DGZ78" s="330"/>
      <c r="DHA78" s="329"/>
      <c r="DHB78" s="330"/>
      <c r="DHC78" s="330"/>
      <c r="DHD78" s="330"/>
      <c r="DHE78" s="330"/>
      <c r="DHF78" s="330"/>
      <c r="DHG78" s="330"/>
      <c r="DHH78" s="330"/>
      <c r="DHI78" s="330"/>
      <c r="DHJ78" s="330"/>
      <c r="DHK78" s="330"/>
      <c r="DHL78" s="330"/>
      <c r="DHM78" s="330"/>
      <c r="DHN78" s="330"/>
      <c r="DHO78" s="330"/>
      <c r="DHP78" s="330"/>
      <c r="DHQ78" s="329"/>
      <c r="DHR78" s="330"/>
      <c r="DHS78" s="330"/>
      <c r="DHT78" s="330"/>
      <c r="DHU78" s="330"/>
      <c r="DHV78" s="330"/>
      <c r="DHW78" s="330"/>
      <c r="DHX78" s="330"/>
      <c r="DHY78" s="330"/>
      <c r="DHZ78" s="330"/>
      <c r="DIA78" s="330"/>
      <c r="DIB78" s="330"/>
      <c r="DIC78" s="330"/>
      <c r="DID78" s="330"/>
      <c r="DIE78" s="330"/>
      <c r="DIF78" s="330"/>
      <c r="DIG78" s="329"/>
      <c r="DIH78" s="330"/>
      <c r="DII78" s="330"/>
      <c r="DIJ78" s="330"/>
      <c r="DIK78" s="330"/>
      <c r="DIL78" s="330"/>
      <c r="DIM78" s="330"/>
      <c r="DIN78" s="330"/>
      <c r="DIO78" s="330"/>
      <c r="DIP78" s="330"/>
      <c r="DIQ78" s="330"/>
      <c r="DIR78" s="330"/>
      <c r="DIS78" s="330"/>
      <c r="DIT78" s="330"/>
      <c r="DIU78" s="330"/>
      <c r="DIV78" s="330"/>
      <c r="DIW78" s="329"/>
      <c r="DIX78" s="330"/>
      <c r="DIY78" s="330"/>
      <c r="DIZ78" s="330"/>
      <c r="DJA78" s="330"/>
      <c r="DJB78" s="330"/>
      <c r="DJC78" s="330"/>
      <c r="DJD78" s="330"/>
      <c r="DJE78" s="330"/>
      <c r="DJF78" s="330"/>
      <c r="DJG78" s="330"/>
      <c r="DJH78" s="330"/>
      <c r="DJI78" s="330"/>
      <c r="DJJ78" s="330"/>
      <c r="DJK78" s="330"/>
      <c r="DJL78" s="330"/>
      <c r="DJM78" s="329"/>
      <c r="DJN78" s="330"/>
      <c r="DJO78" s="330"/>
      <c r="DJP78" s="330"/>
      <c r="DJQ78" s="330"/>
      <c r="DJR78" s="330"/>
      <c r="DJS78" s="330"/>
      <c r="DJT78" s="330"/>
      <c r="DJU78" s="330"/>
      <c r="DJV78" s="330"/>
      <c r="DJW78" s="330"/>
      <c r="DJX78" s="330"/>
      <c r="DJY78" s="330"/>
      <c r="DJZ78" s="330"/>
      <c r="DKA78" s="330"/>
      <c r="DKB78" s="330"/>
      <c r="DKC78" s="329"/>
      <c r="DKD78" s="330"/>
      <c r="DKE78" s="330"/>
      <c r="DKF78" s="330"/>
      <c r="DKG78" s="330"/>
      <c r="DKH78" s="330"/>
      <c r="DKI78" s="330"/>
      <c r="DKJ78" s="330"/>
      <c r="DKK78" s="330"/>
      <c r="DKL78" s="330"/>
      <c r="DKM78" s="330"/>
      <c r="DKN78" s="330"/>
      <c r="DKO78" s="330"/>
      <c r="DKP78" s="330"/>
      <c r="DKQ78" s="330"/>
      <c r="DKR78" s="330"/>
      <c r="DKS78" s="329"/>
      <c r="DKT78" s="330"/>
      <c r="DKU78" s="330"/>
      <c r="DKV78" s="330"/>
      <c r="DKW78" s="330"/>
      <c r="DKX78" s="330"/>
      <c r="DKY78" s="330"/>
      <c r="DKZ78" s="330"/>
      <c r="DLA78" s="330"/>
      <c r="DLB78" s="330"/>
      <c r="DLC78" s="330"/>
      <c r="DLD78" s="330"/>
      <c r="DLE78" s="330"/>
      <c r="DLF78" s="330"/>
      <c r="DLG78" s="330"/>
      <c r="DLH78" s="330"/>
      <c r="DLI78" s="329"/>
      <c r="DLJ78" s="330"/>
      <c r="DLK78" s="330"/>
      <c r="DLL78" s="330"/>
      <c r="DLM78" s="330"/>
      <c r="DLN78" s="330"/>
      <c r="DLO78" s="330"/>
      <c r="DLP78" s="330"/>
      <c r="DLQ78" s="330"/>
      <c r="DLR78" s="330"/>
      <c r="DLS78" s="330"/>
      <c r="DLT78" s="330"/>
      <c r="DLU78" s="330"/>
      <c r="DLV78" s="330"/>
      <c r="DLW78" s="330"/>
      <c r="DLX78" s="330"/>
      <c r="DLY78" s="329"/>
      <c r="DLZ78" s="330"/>
      <c r="DMA78" s="330"/>
      <c r="DMB78" s="330"/>
      <c r="DMC78" s="330"/>
      <c r="DMD78" s="330"/>
      <c r="DME78" s="330"/>
      <c r="DMF78" s="330"/>
      <c r="DMG78" s="330"/>
      <c r="DMH78" s="330"/>
      <c r="DMI78" s="330"/>
      <c r="DMJ78" s="330"/>
      <c r="DMK78" s="330"/>
      <c r="DML78" s="330"/>
      <c r="DMM78" s="330"/>
      <c r="DMN78" s="330"/>
      <c r="DMO78" s="329"/>
      <c r="DMP78" s="330"/>
      <c r="DMQ78" s="330"/>
      <c r="DMR78" s="330"/>
      <c r="DMS78" s="330"/>
      <c r="DMT78" s="330"/>
      <c r="DMU78" s="330"/>
      <c r="DMV78" s="330"/>
      <c r="DMW78" s="330"/>
      <c r="DMX78" s="330"/>
      <c r="DMY78" s="330"/>
      <c r="DMZ78" s="330"/>
      <c r="DNA78" s="330"/>
      <c r="DNB78" s="330"/>
      <c r="DNC78" s="330"/>
      <c r="DND78" s="330"/>
      <c r="DNE78" s="329"/>
      <c r="DNF78" s="330"/>
      <c r="DNG78" s="330"/>
      <c r="DNH78" s="330"/>
      <c r="DNI78" s="330"/>
      <c r="DNJ78" s="330"/>
      <c r="DNK78" s="330"/>
      <c r="DNL78" s="330"/>
      <c r="DNM78" s="330"/>
      <c r="DNN78" s="330"/>
      <c r="DNO78" s="330"/>
      <c r="DNP78" s="330"/>
      <c r="DNQ78" s="330"/>
      <c r="DNR78" s="330"/>
      <c r="DNS78" s="330"/>
      <c r="DNT78" s="330"/>
      <c r="DNU78" s="329"/>
      <c r="DNV78" s="330"/>
      <c r="DNW78" s="330"/>
      <c r="DNX78" s="330"/>
      <c r="DNY78" s="330"/>
      <c r="DNZ78" s="330"/>
      <c r="DOA78" s="330"/>
      <c r="DOB78" s="330"/>
      <c r="DOC78" s="330"/>
      <c r="DOD78" s="330"/>
      <c r="DOE78" s="330"/>
      <c r="DOF78" s="330"/>
      <c r="DOG78" s="330"/>
      <c r="DOH78" s="330"/>
      <c r="DOI78" s="330"/>
      <c r="DOJ78" s="330"/>
      <c r="DOK78" s="329"/>
      <c r="DOL78" s="330"/>
      <c r="DOM78" s="330"/>
      <c r="DON78" s="330"/>
      <c r="DOO78" s="330"/>
      <c r="DOP78" s="330"/>
      <c r="DOQ78" s="330"/>
      <c r="DOR78" s="330"/>
      <c r="DOS78" s="330"/>
      <c r="DOT78" s="330"/>
      <c r="DOU78" s="330"/>
      <c r="DOV78" s="330"/>
      <c r="DOW78" s="330"/>
      <c r="DOX78" s="330"/>
      <c r="DOY78" s="330"/>
      <c r="DOZ78" s="330"/>
      <c r="DPA78" s="329"/>
      <c r="DPB78" s="330"/>
      <c r="DPC78" s="330"/>
      <c r="DPD78" s="330"/>
      <c r="DPE78" s="330"/>
      <c r="DPF78" s="330"/>
      <c r="DPG78" s="330"/>
      <c r="DPH78" s="330"/>
      <c r="DPI78" s="330"/>
      <c r="DPJ78" s="330"/>
      <c r="DPK78" s="330"/>
      <c r="DPL78" s="330"/>
      <c r="DPM78" s="330"/>
      <c r="DPN78" s="330"/>
      <c r="DPO78" s="330"/>
      <c r="DPP78" s="330"/>
      <c r="DPQ78" s="329"/>
      <c r="DPR78" s="330"/>
      <c r="DPS78" s="330"/>
      <c r="DPT78" s="330"/>
      <c r="DPU78" s="330"/>
      <c r="DPV78" s="330"/>
      <c r="DPW78" s="330"/>
      <c r="DPX78" s="330"/>
      <c r="DPY78" s="330"/>
      <c r="DPZ78" s="330"/>
      <c r="DQA78" s="330"/>
      <c r="DQB78" s="330"/>
      <c r="DQC78" s="330"/>
      <c r="DQD78" s="330"/>
      <c r="DQE78" s="330"/>
      <c r="DQF78" s="330"/>
      <c r="DQG78" s="329"/>
      <c r="DQH78" s="330"/>
      <c r="DQI78" s="330"/>
      <c r="DQJ78" s="330"/>
      <c r="DQK78" s="330"/>
      <c r="DQL78" s="330"/>
      <c r="DQM78" s="330"/>
      <c r="DQN78" s="330"/>
      <c r="DQO78" s="330"/>
      <c r="DQP78" s="330"/>
      <c r="DQQ78" s="330"/>
      <c r="DQR78" s="330"/>
      <c r="DQS78" s="330"/>
      <c r="DQT78" s="330"/>
      <c r="DQU78" s="330"/>
      <c r="DQV78" s="330"/>
      <c r="DQW78" s="329"/>
      <c r="DQX78" s="330"/>
      <c r="DQY78" s="330"/>
      <c r="DQZ78" s="330"/>
      <c r="DRA78" s="330"/>
      <c r="DRB78" s="330"/>
      <c r="DRC78" s="330"/>
      <c r="DRD78" s="330"/>
      <c r="DRE78" s="330"/>
      <c r="DRF78" s="330"/>
      <c r="DRG78" s="330"/>
      <c r="DRH78" s="330"/>
      <c r="DRI78" s="330"/>
      <c r="DRJ78" s="330"/>
      <c r="DRK78" s="330"/>
      <c r="DRL78" s="330"/>
      <c r="DRM78" s="329"/>
      <c r="DRN78" s="330"/>
      <c r="DRO78" s="330"/>
      <c r="DRP78" s="330"/>
      <c r="DRQ78" s="330"/>
      <c r="DRR78" s="330"/>
      <c r="DRS78" s="330"/>
      <c r="DRT78" s="330"/>
      <c r="DRU78" s="330"/>
      <c r="DRV78" s="330"/>
      <c r="DRW78" s="330"/>
      <c r="DRX78" s="330"/>
      <c r="DRY78" s="330"/>
      <c r="DRZ78" s="330"/>
      <c r="DSA78" s="330"/>
      <c r="DSB78" s="330"/>
      <c r="DSC78" s="329"/>
      <c r="DSD78" s="330"/>
      <c r="DSE78" s="330"/>
      <c r="DSF78" s="330"/>
      <c r="DSG78" s="330"/>
      <c r="DSH78" s="330"/>
      <c r="DSI78" s="330"/>
      <c r="DSJ78" s="330"/>
      <c r="DSK78" s="330"/>
      <c r="DSL78" s="330"/>
      <c r="DSM78" s="330"/>
      <c r="DSN78" s="330"/>
      <c r="DSO78" s="330"/>
      <c r="DSP78" s="330"/>
      <c r="DSQ78" s="330"/>
      <c r="DSR78" s="330"/>
      <c r="DSS78" s="329"/>
      <c r="DST78" s="330"/>
      <c r="DSU78" s="330"/>
      <c r="DSV78" s="330"/>
      <c r="DSW78" s="330"/>
      <c r="DSX78" s="330"/>
      <c r="DSY78" s="330"/>
      <c r="DSZ78" s="330"/>
      <c r="DTA78" s="330"/>
      <c r="DTB78" s="330"/>
      <c r="DTC78" s="330"/>
      <c r="DTD78" s="330"/>
      <c r="DTE78" s="330"/>
      <c r="DTF78" s="330"/>
      <c r="DTG78" s="330"/>
      <c r="DTH78" s="330"/>
      <c r="DTI78" s="329"/>
      <c r="DTJ78" s="330"/>
      <c r="DTK78" s="330"/>
      <c r="DTL78" s="330"/>
      <c r="DTM78" s="330"/>
      <c r="DTN78" s="330"/>
      <c r="DTO78" s="330"/>
      <c r="DTP78" s="330"/>
      <c r="DTQ78" s="330"/>
      <c r="DTR78" s="330"/>
      <c r="DTS78" s="330"/>
      <c r="DTT78" s="330"/>
      <c r="DTU78" s="330"/>
      <c r="DTV78" s="330"/>
      <c r="DTW78" s="330"/>
      <c r="DTX78" s="330"/>
      <c r="DTY78" s="329"/>
      <c r="DTZ78" s="330"/>
      <c r="DUA78" s="330"/>
      <c r="DUB78" s="330"/>
      <c r="DUC78" s="330"/>
      <c r="DUD78" s="330"/>
      <c r="DUE78" s="330"/>
      <c r="DUF78" s="330"/>
      <c r="DUG78" s="330"/>
      <c r="DUH78" s="330"/>
      <c r="DUI78" s="330"/>
      <c r="DUJ78" s="330"/>
      <c r="DUK78" s="330"/>
      <c r="DUL78" s="330"/>
      <c r="DUM78" s="330"/>
      <c r="DUN78" s="330"/>
      <c r="DUO78" s="329"/>
      <c r="DUP78" s="330"/>
      <c r="DUQ78" s="330"/>
      <c r="DUR78" s="330"/>
      <c r="DUS78" s="330"/>
      <c r="DUT78" s="330"/>
      <c r="DUU78" s="330"/>
      <c r="DUV78" s="330"/>
      <c r="DUW78" s="330"/>
      <c r="DUX78" s="330"/>
      <c r="DUY78" s="330"/>
      <c r="DUZ78" s="330"/>
      <c r="DVA78" s="330"/>
      <c r="DVB78" s="330"/>
      <c r="DVC78" s="330"/>
      <c r="DVD78" s="330"/>
      <c r="DVE78" s="329"/>
      <c r="DVF78" s="330"/>
      <c r="DVG78" s="330"/>
      <c r="DVH78" s="330"/>
      <c r="DVI78" s="330"/>
      <c r="DVJ78" s="330"/>
      <c r="DVK78" s="330"/>
      <c r="DVL78" s="330"/>
      <c r="DVM78" s="330"/>
      <c r="DVN78" s="330"/>
      <c r="DVO78" s="330"/>
      <c r="DVP78" s="330"/>
      <c r="DVQ78" s="330"/>
      <c r="DVR78" s="330"/>
      <c r="DVS78" s="330"/>
      <c r="DVT78" s="330"/>
      <c r="DVU78" s="329"/>
      <c r="DVV78" s="330"/>
      <c r="DVW78" s="330"/>
      <c r="DVX78" s="330"/>
      <c r="DVY78" s="330"/>
      <c r="DVZ78" s="330"/>
      <c r="DWA78" s="330"/>
      <c r="DWB78" s="330"/>
      <c r="DWC78" s="330"/>
      <c r="DWD78" s="330"/>
      <c r="DWE78" s="330"/>
      <c r="DWF78" s="330"/>
      <c r="DWG78" s="330"/>
      <c r="DWH78" s="330"/>
      <c r="DWI78" s="330"/>
      <c r="DWJ78" s="330"/>
      <c r="DWK78" s="329"/>
      <c r="DWL78" s="330"/>
      <c r="DWM78" s="330"/>
      <c r="DWN78" s="330"/>
      <c r="DWO78" s="330"/>
      <c r="DWP78" s="330"/>
      <c r="DWQ78" s="330"/>
      <c r="DWR78" s="330"/>
      <c r="DWS78" s="330"/>
      <c r="DWT78" s="330"/>
      <c r="DWU78" s="330"/>
      <c r="DWV78" s="330"/>
      <c r="DWW78" s="330"/>
      <c r="DWX78" s="330"/>
      <c r="DWY78" s="330"/>
      <c r="DWZ78" s="330"/>
      <c r="DXA78" s="329"/>
      <c r="DXB78" s="330"/>
      <c r="DXC78" s="330"/>
      <c r="DXD78" s="330"/>
      <c r="DXE78" s="330"/>
      <c r="DXF78" s="330"/>
      <c r="DXG78" s="330"/>
      <c r="DXH78" s="330"/>
      <c r="DXI78" s="330"/>
      <c r="DXJ78" s="330"/>
      <c r="DXK78" s="330"/>
      <c r="DXL78" s="330"/>
      <c r="DXM78" s="330"/>
      <c r="DXN78" s="330"/>
      <c r="DXO78" s="330"/>
      <c r="DXP78" s="330"/>
      <c r="DXQ78" s="329"/>
      <c r="DXR78" s="330"/>
      <c r="DXS78" s="330"/>
      <c r="DXT78" s="330"/>
      <c r="DXU78" s="330"/>
      <c r="DXV78" s="330"/>
      <c r="DXW78" s="330"/>
      <c r="DXX78" s="330"/>
      <c r="DXY78" s="330"/>
      <c r="DXZ78" s="330"/>
      <c r="DYA78" s="330"/>
      <c r="DYB78" s="330"/>
      <c r="DYC78" s="330"/>
      <c r="DYD78" s="330"/>
      <c r="DYE78" s="330"/>
      <c r="DYF78" s="330"/>
      <c r="DYG78" s="329"/>
      <c r="DYH78" s="330"/>
      <c r="DYI78" s="330"/>
      <c r="DYJ78" s="330"/>
      <c r="DYK78" s="330"/>
      <c r="DYL78" s="330"/>
      <c r="DYM78" s="330"/>
      <c r="DYN78" s="330"/>
      <c r="DYO78" s="330"/>
      <c r="DYP78" s="330"/>
      <c r="DYQ78" s="330"/>
      <c r="DYR78" s="330"/>
      <c r="DYS78" s="330"/>
      <c r="DYT78" s="330"/>
      <c r="DYU78" s="330"/>
      <c r="DYV78" s="330"/>
      <c r="DYW78" s="329"/>
      <c r="DYX78" s="330"/>
      <c r="DYY78" s="330"/>
      <c r="DYZ78" s="330"/>
      <c r="DZA78" s="330"/>
      <c r="DZB78" s="330"/>
      <c r="DZC78" s="330"/>
      <c r="DZD78" s="330"/>
      <c r="DZE78" s="330"/>
      <c r="DZF78" s="330"/>
      <c r="DZG78" s="330"/>
      <c r="DZH78" s="330"/>
      <c r="DZI78" s="330"/>
      <c r="DZJ78" s="330"/>
      <c r="DZK78" s="330"/>
      <c r="DZL78" s="330"/>
      <c r="DZM78" s="329"/>
      <c r="DZN78" s="330"/>
      <c r="DZO78" s="330"/>
      <c r="DZP78" s="330"/>
      <c r="DZQ78" s="330"/>
      <c r="DZR78" s="330"/>
      <c r="DZS78" s="330"/>
      <c r="DZT78" s="330"/>
      <c r="DZU78" s="330"/>
      <c r="DZV78" s="330"/>
      <c r="DZW78" s="330"/>
      <c r="DZX78" s="330"/>
      <c r="DZY78" s="330"/>
      <c r="DZZ78" s="330"/>
      <c r="EAA78" s="330"/>
      <c r="EAB78" s="330"/>
      <c r="EAC78" s="329"/>
      <c r="EAD78" s="330"/>
      <c r="EAE78" s="330"/>
      <c r="EAF78" s="330"/>
      <c r="EAG78" s="330"/>
      <c r="EAH78" s="330"/>
      <c r="EAI78" s="330"/>
      <c r="EAJ78" s="330"/>
      <c r="EAK78" s="330"/>
      <c r="EAL78" s="330"/>
      <c r="EAM78" s="330"/>
      <c r="EAN78" s="330"/>
      <c r="EAO78" s="330"/>
      <c r="EAP78" s="330"/>
      <c r="EAQ78" s="330"/>
      <c r="EAR78" s="330"/>
      <c r="EAS78" s="329"/>
      <c r="EAT78" s="330"/>
      <c r="EAU78" s="330"/>
      <c r="EAV78" s="330"/>
      <c r="EAW78" s="330"/>
      <c r="EAX78" s="330"/>
      <c r="EAY78" s="330"/>
      <c r="EAZ78" s="330"/>
      <c r="EBA78" s="330"/>
      <c r="EBB78" s="330"/>
      <c r="EBC78" s="330"/>
      <c r="EBD78" s="330"/>
      <c r="EBE78" s="330"/>
      <c r="EBF78" s="330"/>
      <c r="EBG78" s="330"/>
      <c r="EBH78" s="330"/>
      <c r="EBI78" s="329"/>
      <c r="EBJ78" s="330"/>
      <c r="EBK78" s="330"/>
      <c r="EBL78" s="330"/>
      <c r="EBM78" s="330"/>
      <c r="EBN78" s="330"/>
      <c r="EBO78" s="330"/>
      <c r="EBP78" s="330"/>
      <c r="EBQ78" s="330"/>
      <c r="EBR78" s="330"/>
      <c r="EBS78" s="330"/>
      <c r="EBT78" s="330"/>
      <c r="EBU78" s="330"/>
      <c r="EBV78" s="330"/>
      <c r="EBW78" s="330"/>
      <c r="EBX78" s="330"/>
      <c r="EBY78" s="329"/>
      <c r="EBZ78" s="330"/>
      <c r="ECA78" s="330"/>
      <c r="ECB78" s="330"/>
      <c r="ECC78" s="330"/>
      <c r="ECD78" s="330"/>
      <c r="ECE78" s="330"/>
      <c r="ECF78" s="330"/>
      <c r="ECG78" s="330"/>
      <c r="ECH78" s="330"/>
      <c r="ECI78" s="330"/>
      <c r="ECJ78" s="330"/>
      <c r="ECK78" s="330"/>
      <c r="ECL78" s="330"/>
      <c r="ECM78" s="330"/>
      <c r="ECN78" s="330"/>
      <c r="ECO78" s="329"/>
      <c r="ECP78" s="330"/>
      <c r="ECQ78" s="330"/>
      <c r="ECR78" s="330"/>
      <c r="ECS78" s="330"/>
      <c r="ECT78" s="330"/>
      <c r="ECU78" s="330"/>
      <c r="ECV78" s="330"/>
      <c r="ECW78" s="330"/>
      <c r="ECX78" s="330"/>
      <c r="ECY78" s="330"/>
      <c r="ECZ78" s="330"/>
      <c r="EDA78" s="330"/>
      <c r="EDB78" s="330"/>
      <c r="EDC78" s="330"/>
      <c r="EDD78" s="330"/>
      <c r="EDE78" s="329"/>
      <c r="EDF78" s="330"/>
      <c r="EDG78" s="330"/>
      <c r="EDH78" s="330"/>
      <c r="EDI78" s="330"/>
      <c r="EDJ78" s="330"/>
      <c r="EDK78" s="330"/>
      <c r="EDL78" s="330"/>
      <c r="EDM78" s="330"/>
      <c r="EDN78" s="330"/>
      <c r="EDO78" s="330"/>
      <c r="EDP78" s="330"/>
      <c r="EDQ78" s="330"/>
      <c r="EDR78" s="330"/>
      <c r="EDS78" s="330"/>
      <c r="EDT78" s="330"/>
      <c r="EDU78" s="329"/>
      <c r="EDV78" s="330"/>
      <c r="EDW78" s="330"/>
      <c r="EDX78" s="330"/>
      <c r="EDY78" s="330"/>
      <c r="EDZ78" s="330"/>
      <c r="EEA78" s="330"/>
      <c r="EEB78" s="330"/>
      <c r="EEC78" s="330"/>
      <c r="EED78" s="330"/>
      <c r="EEE78" s="330"/>
      <c r="EEF78" s="330"/>
      <c r="EEG78" s="330"/>
      <c r="EEH78" s="330"/>
      <c r="EEI78" s="330"/>
      <c r="EEJ78" s="330"/>
      <c r="EEK78" s="329"/>
      <c r="EEL78" s="330"/>
      <c r="EEM78" s="330"/>
      <c r="EEN78" s="330"/>
      <c r="EEO78" s="330"/>
      <c r="EEP78" s="330"/>
      <c r="EEQ78" s="330"/>
      <c r="EER78" s="330"/>
      <c r="EES78" s="330"/>
      <c r="EET78" s="330"/>
      <c r="EEU78" s="330"/>
      <c r="EEV78" s="330"/>
      <c r="EEW78" s="330"/>
      <c r="EEX78" s="330"/>
      <c r="EEY78" s="330"/>
      <c r="EEZ78" s="330"/>
      <c r="EFA78" s="329"/>
      <c r="EFB78" s="330"/>
      <c r="EFC78" s="330"/>
      <c r="EFD78" s="330"/>
      <c r="EFE78" s="330"/>
      <c r="EFF78" s="330"/>
      <c r="EFG78" s="330"/>
      <c r="EFH78" s="330"/>
      <c r="EFI78" s="330"/>
      <c r="EFJ78" s="330"/>
      <c r="EFK78" s="330"/>
      <c r="EFL78" s="330"/>
      <c r="EFM78" s="330"/>
      <c r="EFN78" s="330"/>
      <c r="EFO78" s="330"/>
      <c r="EFP78" s="330"/>
      <c r="EFQ78" s="329"/>
      <c r="EFR78" s="330"/>
      <c r="EFS78" s="330"/>
      <c r="EFT78" s="330"/>
      <c r="EFU78" s="330"/>
      <c r="EFV78" s="330"/>
      <c r="EFW78" s="330"/>
      <c r="EFX78" s="330"/>
      <c r="EFY78" s="330"/>
      <c r="EFZ78" s="330"/>
      <c r="EGA78" s="330"/>
      <c r="EGB78" s="330"/>
      <c r="EGC78" s="330"/>
      <c r="EGD78" s="330"/>
      <c r="EGE78" s="330"/>
      <c r="EGF78" s="330"/>
      <c r="EGG78" s="329"/>
      <c r="EGH78" s="330"/>
      <c r="EGI78" s="330"/>
      <c r="EGJ78" s="330"/>
      <c r="EGK78" s="330"/>
      <c r="EGL78" s="330"/>
      <c r="EGM78" s="330"/>
      <c r="EGN78" s="330"/>
      <c r="EGO78" s="330"/>
      <c r="EGP78" s="330"/>
      <c r="EGQ78" s="330"/>
      <c r="EGR78" s="330"/>
      <c r="EGS78" s="330"/>
      <c r="EGT78" s="330"/>
      <c r="EGU78" s="330"/>
      <c r="EGV78" s="330"/>
      <c r="EGW78" s="329"/>
      <c r="EGX78" s="330"/>
      <c r="EGY78" s="330"/>
      <c r="EGZ78" s="330"/>
      <c r="EHA78" s="330"/>
      <c r="EHB78" s="330"/>
      <c r="EHC78" s="330"/>
      <c r="EHD78" s="330"/>
      <c r="EHE78" s="330"/>
      <c r="EHF78" s="330"/>
      <c r="EHG78" s="330"/>
      <c r="EHH78" s="330"/>
      <c r="EHI78" s="330"/>
      <c r="EHJ78" s="330"/>
      <c r="EHK78" s="330"/>
      <c r="EHL78" s="330"/>
      <c r="EHM78" s="329"/>
      <c r="EHN78" s="330"/>
      <c r="EHO78" s="330"/>
      <c r="EHP78" s="330"/>
      <c r="EHQ78" s="330"/>
      <c r="EHR78" s="330"/>
      <c r="EHS78" s="330"/>
      <c r="EHT78" s="330"/>
      <c r="EHU78" s="330"/>
      <c r="EHV78" s="330"/>
      <c r="EHW78" s="330"/>
      <c r="EHX78" s="330"/>
      <c r="EHY78" s="330"/>
      <c r="EHZ78" s="330"/>
      <c r="EIA78" s="330"/>
      <c r="EIB78" s="330"/>
      <c r="EIC78" s="329"/>
      <c r="EID78" s="330"/>
      <c r="EIE78" s="330"/>
      <c r="EIF78" s="330"/>
      <c r="EIG78" s="330"/>
      <c r="EIH78" s="330"/>
      <c r="EII78" s="330"/>
      <c r="EIJ78" s="330"/>
      <c r="EIK78" s="330"/>
      <c r="EIL78" s="330"/>
      <c r="EIM78" s="330"/>
      <c r="EIN78" s="330"/>
      <c r="EIO78" s="330"/>
      <c r="EIP78" s="330"/>
      <c r="EIQ78" s="330"/>
      <c r="EIR78" s="330"/>
      <c r="EIS78" s="329"/>
      <c r="EIT78" s="330"/>
      <c r="EIU78" s="330"/>
      <c r="EIV78" s="330"/>
      <c r="EIW78" s="330"/>
      <c r="EIX78" s="330"/>
      <c r="EIY78" s="330"/>
      <c r="EIZ78" s="330"/>
      <c r="EJA78" s="330"/>
      <c r="EJB78" s="330"/>
      <c r="EJC78" s="330"/>
      <c r="EJD78" s="330"/>
      <c r="EJE78" s="330"/>
      <c r="EJF78" s="330"/>
      <c r="EJG78" s="330"/>
      <c r="EJH78" s="330"/>
      <c r="EJI78" s="329"/>
      <c r="EJJ78" s="330"/>
      <c r="EJK78" s="330"/>
      <c r="EJL78" s="330"/>
      <c r="EJM78" s="330"/>
      <c r="EJN78" s="330"/>
      <c r="EJO78" s="330"/>
      <c r="EJP78" s="330"/>
      <c r="EJQ78" s="330"/>
      <c r="EJR78" s="330"/>
      <c r="EJS78" s="330"/>
      <c r="EJT78" s="330"/>
      <c r="EJU78" s="330"/>
      <c r="EJV78" s="330"/>
      <c r="EJW78" s="330"/>
      <c r="EJX78" s="330"/>
      <c r="EJY78" s="329"/>
      <c r="EJZ78" s="330"/>
      <c r="EKA78" s="330"/>
      <c r="EKB78" s="330"/>
      <c r="EKC78" s="330"/>
      <c r="EKD78" s="330"/>
      <c r="EKE78" s="330"/>
      <c r="EKF78" s="330"/>
      <c r="EKG78" s="330"/>
      <c r="EKH78" s="330"/>
      <c r="EKI78" s="330"/>
      <c r="EKJ78" s="330"/>
      <c r="EKK78" s="330"/>
      <c r="EKL78" s="330"/>
      <c r="EKM78" s="330"/>
      <c r="EKN78" s="330"/>
      <c r="EKO78" s="329"/>
      <c r="EKP78" s="330"/>
      <c r="EKQ78" s="330"/>
      <c r="EKR78" s="330"/>
      <c r="EKS78" s="330"/>
      <c r="EKT78" s="330"/>
      <c r="EKU78" s="330"/>
      <c r="EKV78" s="330"/>
      <c r="EKW78" s="330"/>
      <c r="EKX78" s="330"/>
      <c r="EKY78" s="330"/>
      <c r="EKZ78" s="330"/>
      <c r="ELA78" s="330"/>
      <c r="ELB78" s="330"/>
      <c r="ELC78" s="330"/>
      <c r="ELD78" s="330"/>
      <c r="ELE78" s="329"/>
      <c r="ELF78" s="330"/>
      <c r="ELG78" s="330"/>
      <c r="ELH78" s="330"/>
      <c r="ELI78" s="330"/>
      <c r="ELJ78" s="330"/>
      <c r="ELK78" s="330"/>
      <c r="ELL78" s="330"/>
      <c r="ELM78" s="330"/>
      <c r="ELN78" s="330"/>
      <c r="ELO78" s="330"/>
      <c r="ELP78" s="330"/>
      <c r="ELQ78" s="330"/>
      <c r="ELR78" s="330"/>
      <c r="ELS78" s="330"/>
      <c r="ELT78" s="330"/>
      <c r="ELU78" s="329"/>
      <c r="ELV78" s="330"/>
      <c r="ELW78" s="330"/>
      <c r="ELX78" s="330"/>
      <c r="ELY78" s="330"/>
      <c r="ELZ78" s="330"/>
      <c r="EMA78" s="330"/>
      <c r="EMB78" s="330"/>
      <c r="EMC78" s="330"/>
      <c r="EMD78" s="330"/>
      <c r="EME78" s="330"/>
      <c r="EMF78" s="330"/>
      <c r="EMG78" s="330"/>
      <c r="EMH78" s="330"/>
      <c r="EMI78" s="330"/>
      <c r="EMJ78" s="330"/>
      <c r="EMK78" s="329"/>
      <c r="EML78" s="330"/>
      <c r="EMM78" s="330"/>
      <c r="EMN78" s="330"/>
      <c r="EMO78" s="330"/>
      <c r="EMP78" s="330"/>
      <c r="EMQ78" s="330"/>
      <c r="EMR78" s="330"/>
      <c r="EMS78" s="330"/>
      <c r="EMT78" s="330"/>
      <c r="EMU78" s="330"/>
      <c r="EMV78" s="330"/>
      <c r="EMW78" s="330"/>
      <c r="EMX78" s="330"/>
      <c r="EMY78" s="330"/>
      <c r="EMZ78" s="330"/>
      <c r="ENA78" s="329"/>
      <c r="ENB78" s="330"/>
      <c r="ENC78" s="330"/>
      <c r="END78" s="330"/>
      <c r="ENE78" s="330"/>
      <c r="ENF78" s="330"/>
      <c r="ENG78" s="330"/>
      <c r="ENH78" s="330"/>
      <c r="ENI78" s="330"/>
      <c r="ENJ78" s="330"/>
      <c r="ENK78" s="330"/>
      <c r="ENL78" s="330"/>
      <c r="ENM78" s="330"/>
      <c r="ENN78" s="330"/>
      <c r="ENO78" s="330"/>
      <c r="ENP78" s="330"/>
      <c r="ENQ78" s="329"/>
      <c r="ENR78" s="330"/>
      <c r="ENS78" s="330"/>
      <c r="ENT78" s="330"/>
      <c r="ENU78" s="330"/>
      <c r="ENV78" s="330"/>
      <c r="ENW78" s="330"/>
      <c r="ENX78" s="330"/>
      <c r="ENY78" s="330"/>
      <c r="ENZ78" s="330"/>
      <c r="EOA78" s="330"/>
      <c r="EOB78" s="330"/>
      <c r="EOC78" s="330"/>
      <c r="EOD78" s="330"/>
      <c r="EOE78" s="330"/>
      <c r="EOF78" s="330"/>
      <c r="EOG78" s="329"/>
      <c r="EOH78" s="330"/>
      <c r="EOI78" s="330"/>
      <c r="EOJ78" s="330"/>
      <c r="EOK78" s="330"/>
      <c r="EOL78" s="330"/>
      <c r="EOM78" s="330"/>
      <c r="EON78" s="330"/>
      <c r="EOO78" s="330"/>
      <c r="EOP78" s="330"/>
      <c r="EOQ78" s="330"/>
      <c r="EOR78" s="330"/>
      <c r="EOS78" s="330"/>
      <c r="EOT78" s="330"/>
      <c r="EOU78" s="330"/>
      <c r="EOV78" s="330"/>
      <c r="EOW78" s="329"/>
      <c r="EOX78" s="330"/>
      <c r="EOY78" s="330"/>
      <c r="EOZ78" s="330"/>
      <c r="EPA78" s="330"/>
      <c r="EPB78" s="330"/>
      <c r="EPC78" s="330"/>
      <c r="EPD78" s="330"/>
      <c r="EPE78" s="330"/>
      <c r="EPF78" s="330"/>
      <c r="EPG78" s="330"/>
      <c r="EPH78" s="330"/>
      <c r="EPI78" s="330"/>
      <c r="EPJ78" s="330"/>
      <c r="EPK78" s="330"/>
      <c r="EPL78" s="330"/>
      <c r="EPM78" s="329"/>
      <c r="EPN78" s="330"/>
      <c r="EPO78" s="330"/>
      <c r="EPP78" s="330"/>
      <c r="EPQ78" s="330"/>
      <c r="EPR78" s="330"/>
      <c r="EPS78" s="330"/>
      <c r="EPT78" s="330"/>
      <c r="EPU78" s="330"/>
      <c r="EPV78" s="330"/>
      <c r="EPW78" s="330"/>
      <c r="EPX78" s="330"/>
      <c r="EPY78" s="330"/>
      <c r="EPZ78" s="330"/>
      <c r="EQA78" s="330"/>
      <c r="EQB78" s="330"/>
      <c r="EQC78" s="329"/>
      <c r="EQD78" s="330"/>
      <c r="EQE78" s="330"/>
      <c r="EQF78" s="330"/>
      <c r="EQG78" s="330"/>
      <c r="EQH78" s="330"/>
      <c r="EQI78" s="330"/>
      <c r="EQJ78" s="330"/>
      <c r="EQK78" s="330"/>
      <c r="EQL78" s="330"/>
      <c r="EQM78" s="330"/>
      <c r="EQN78" s="330"/>
      <c r="EQO78" s="330"/>
      <c r="EQP78" s="330"/>
      <c r="EQQ78" s="330"/>
      <c r="EQR78" s="330"/>
      <c r="EQS78" s="329"/>
      <c r="EQT78" s="330"/>
      <c r="EQU78" s="330"/>
      <c r="EQV78" s="330"/>
      <c r="EQW78" s="330"/>
      <c r="EQX78" s="330"/>
      <c r="EQY78" s="330"/>
      <c r="EQZ78" s="330"/>
      <c r="ERA78" s="330"/>
      <c r="ERB78" s="330"/>
      <c r="ERC78" s="330"/>
      <c r="ERD78" s="330"/>
      <c r="ERE78" s="330"/>
      <c r="ERF78" s="330"/>
      <c r="ERG78" s="330"/>
      <c r="ERH78" s="330"/>
      <c r="ERI78" s="329"/>
      <c r="ERJ78" s="330"/>
      <c r="ERK78" s="330"/>
      <c r="ERL78" s="330"/>
      <c r="ERM78" s="330"/>
      <c r="ERN78" s="330"/>
      <c r="ERO78" s="330"/>
      <c r="ERP78" s="330"/>
      <c r="ERQ78" s="330"/>
      <c r="ERR78" s="330"/>
      <c r="ERS78" s="330"/>
      <c r="ERT78" s="330"/>
      <c r="ERU78" s="330"/>
      <c r="ERV78" s="330"/>
      <c r="ERW78" s="330"/>
      <c r="ERX78" s="330"/>
      <c r="ERY78" s="329"/>
      <c r="ERZ78" s="330"/>
      <c r="ESA78" s="330"/>
      <c r="ESB78" s="330"/>
      <c r="ESC78" s="330"/>
      <c r="ESD78" s="330"/>
      <c r="ESE78" s="330"/>
      <c r="ESF78" s="330"/>
      <c r="ESG78" s="330"/>
      <c r="ESH78" s="330"/>
      <c r="ESI78" s="330"/>
      <c r="ESJ78" s="330"/>
      <c r="ESK78" s="330"/>
      <c r="ESL78" s="330"/>
      <c r="ESM78" s="330"/>
      <c r="ESN78" s="330"/>
      <c r="ESO78" s="329"/>
      <c r="ESP78" s="330"/>
      <c r="ESQ78" s="330"/>
      <c r="ESR78" s="330"/>
      <c r="ESS78" s="330"/>
      <c r="EST78" s="330"/>
      <c r="ESU78" s="330"/>
      <c r="ESV78" s="330"/>
      <c r="ESW78" s="330"/>
      <c r="ESX78" s="330"/>
      <c r="ESY78" s="330"/>
      <c r="ESZ78" s="330"/>
      <c r="ETA78" s="330"/>
      <c r="ETB78" s="330"/>
      <c r="ETC78" s="330"/>
      <c r="ETD78" s="330"/>
      <c r="ETE78" s="329"/>
      <c r="ETF78" s="330"/>
      <c r="ETG78" s="330"/>
      <c r="ETH78" s="330"/>
      <c r="ETI78" s="330"/>
      <c r="ETJ78" s="330"/>
      <c r="ETK78" s="330"/>
      <c r="ETL78" s="330"/>
      <c r="ETM78" s="330"/>
      <c r="ETN78" s="330"/>
      <c r="ETO78" s="330"/>
      <c r="ETP78" s="330"/>
      <c r="ETQ78" s="330"/>
      <c r="ETR78" s="330"/>
      <c r="ETS78" s="330"/>
      <c r="ETT78" s="330"/>
      <c r="ETU78" s="329"/>
      <c r="ETV78" s="330"/>
      <c r="ETW78" s="330"/>
      <c r="ETX78" s="330"/>
      <c r="ETY78" s="330"/>
      <c r="ETZ78" s="330"/>
      <c r="EUA78" s="330"/>
      <c r="EUB78" s="330"/>
      <c r="EUC78" s="330"/>
      <c r="EUD78" s="330"/>
      <c r="EUE78" s="330"/>
      <c r="EUF78" s="330"/>
      <c r="EUG78" s="330"/>
      <c r="EUH78" s="330"/>
      <c r="EUI78" s="330"/>
      <c r="EUJ78" s="330"/>
      <c r="EUK78" s="329"/>
      <c r="EUL78" s="330"/>
      <c r="EUM78" s="330"/>
      <c r="EUN78" s="330"/>
      <c r="EUO78" s="330"/>
      <c r="EUP78" s="330"/>
      <c r="EUQ78" s="330"/>
      <c r="EUR78" s="330"/>
      <c r="EUS78" s="330"/>
      <c r="EUT78" s="330"/>
      <c r="EUU78" s="330"/>
      <c r="EUV78" s="330"/>
      <c r="EUW78" s="330"/>
      <c r="EUX78" s="330"/>
      <c r="EUY78" s="330"/>
      <c r="EUZ78" s="330"/>
      <c r="EVA78" s="329"/>
      <c r="EVB78" s="330"/>
      <c r="EVC78" s="330"/>
      <c r="EVD78" s="330"/>
      <c r="EVE78" s="330"/>
      <c r="EVF78" s="330"/>
      <c r="EVG78" s="330"/>
      <c r="EVH78" s="330"/>
      <c r="EVI78" s="330"/>
      <c r="EVJ78" s="330"/>
      <c r="EVK78" s="330"/>
      <c r="EVL78" s="330"/>
      <c r="EVM78" s="330"/>
      <c r="EVN78" s="330"/>
      <c r="EVO78" s="330"/>
      <c r="EVP78" s="330"/>
      <c r="EVQ78" s="329"/>
      <c r="EVR78" s="330"/>
      <c r="EVS78" s="330"/>
      <c r="EVT78" s="330"/>
      <c r="EVU78" s="330"/>
      <c r="EVV78" s="330"/>
      <c r="EVW78" s="330"/>
      <c r="EVX78" s="330"/>
      <c r="EVY78" s="330"/>
      <c r="EVZ78" s="330"/>
      <c r="EWA78" s="330"/>
      <c r="EWB78" s="330"/>
      <c r="EWC78" s="330"/>
      <c r="EWD78" s="330"/>
      <c r="EWE78" s="330"/>
      <c r="EWF78" s="330"/>
      <c r="EWG78" s="329"/>
      <c r="EWH78" s="330"/>
      <c r="EWI78" s="330"/>
      <c r="EWJ78" s="330"/>
      <c r="EWK78" s="330"/>
      <c r="EWL78" s="330"/>
      <c r="EWM78" s="330"/>
      <c r="EWN78" s="330"/>
      <c r="EWO78" s="330"/>
      <c r="EWP78" s="330"/>
      <c r="EWQ78" s="330"/>
      <c r="EWR78" s="330"/>
      <c r="EWS78" s="330"/>
      <c r="EWT78" s="330"/>
      <c r="EWU78" s="330"/>
      <c r="EWV78" s="330"/>
      <c r="EWW78" s="329"/>
      <c r="EWX78" s="330"/>
      <c r="EWY78" s="330"/>
      <c r="EWZ78" s="330"/>
      <c r="EXA78" s="330"/>
      <c r="EXB78" s="330"/>
      <c r="EXC78" s="330"/>
      <c r="EXD78" s="330"/>
      <c r="EXE78" s="330"/>
      <c r="EXF78" s="330"/>
      <c r="EXG78" s="330"/>
      <c r="EXH78" s="330"/>
      <c r="EXI78" s="330"/>
      <c r="EXJ78" s="330"/>
      <c r="EXK78" s="330"/>
      <c r="EXL78" s="330"/>
      <c r="EXM78" s="329"/>
      <c r="EXN78" s="330"/>
      <c r="EXO78" s="330"/>
      <c r="EXP78" s="330"/>
      <c r="EXQ78" s="330"/>
      <c r="EXR78" s="330"/>
      <c r="EXS78" s="330"/>
      <c r="EXT78" s="330"/>
      <c r="EXU78" s="330"/>
      <c r="EXV78" s="330"/>
      <c r="EXW78" s="330"/>
      <c r="EXX78" s="330"/>
      <c r="EXY78" s="330"/>
      <c r="EXZ78" s="330"/>
      <c r="EYA78" s="330"/>
      <c r="EYB78" s="330"/>
      <c r="EYC78" s="329"/>
      <c r="EYD78" s="330"/>
      <c r="EYE78" s="330"/>
      <c r="EYF78" s="330"/>
      <c r="EYG78" s="330"/>
      <c r="EYH78" s="330"/>
      <c r="EYI78" s="330"/>
      <c r="EYJ78" s="330"/>
      <c r="EYK78" s="330"/>
      <c r="EYL78" s="330"/>
      <c r="EYM78" s="330"/>
      <c r="EYN78" s="330"/>
      <c r="EYO78" s="330"/>
      <c r="EYP78" s="330"/>
      <c r="EYQ78" s="330"/>
      <c r="EYR78" s="330"/>
      <c r="EYS78" s="329"/>
      <c r="EYT78" s="330"/>
      <c r="EYU78" s="330"/>
      <c r="EYV78" s="330"/>
      <c r="EYW78" s="330"/>
      <c r="EYX78" s="330"/>
      <c r="EYY78" s="330"/>
      <c r="EYZ78" s="330"/>
      <c r="EZA78" s="330"/>
      <c r="EZB78" s="330"/>
      <c r="EZC78" s="330"/>
      <c r="EZD78" s="330"/>
      <c r="EZE78" s="330"/>
      <c r="EZF78" s="330"/>
      <c r="EZG78" s="330"/>
      <c r="EZH78" s="330"/>
      <c r="EZI78" s="329"/>
      <c r="EZJ78" s="330"/>
      <c r="EZK78" s="330"/>
      <c r="EZL78" s="330"/>
      <c r="EZM78" s="330"/>
      <c r="EZN78" s="330"/>
      <c r="EZO78" s="330"/>
      <c r="EZP78" s="330"/>
      <c r="EZQ78" s="330"/>
      <c r="EZR78" s="330"/>
      <c r="EZS78" s="330"/>
      <c r="EZT78" s="330"/>
      <c r="EZU78" s="330"/>
      <c r="EZV78" s="330"/>
      <c r="EZW78" s="330"/>
      <c r="EZX78" s="330"/>
      <c r="EZY78" s="329"/>
      <c r="EZZ78" s="330"/>
      <c r="FAA78" s="330"/>
      <c r="FAB78" s="330"/>
      <c r="FAC78" s="330"/>
      <c r="FAD78" s="330"/>
      <c r="FAE78" s="330"/>
      <c r="FAF78" s="330"/>
      <c r="FAG78" s="330"/>
      <c r="FAH78" s="330"/>
      <c r="FAI78" s="330"/>
      <c r="FAJ78" s="330"/>
      <c r="FAK78" s="330"/>
      <c r="FAL78" s="330"/>
      <c r="FAM78" s="330"/>
      <c r="FAN78" s="330"/>
      <c r="FAO78" s="329"/>
      <c r="FAP78" s="330"/>
      <c r="FAQ78" s="330"/>
      <c r="FAR78" s="330"/>
      <c r="FAS78" s="330"/>
      <c r="FAT78" s="330"/>
      <c r="FAU78" s="330"/>
      <c r="FAV78" s="330"/>
      <c r="FAW78" s="330"/>
      <c r="FAX78" s="330"/>
      <c r="FAY78" s="330"/>
      <c r="FAZ78" s="330"/>
      <c r="FBA78" s="330"/>
      <c r="FBB78" s="330"/>
      <c r="FBC78" s="330"/>
      <c r="FBD78" s="330"/>
      <c r="FBE78" s="329"/>
      <c r="FBF78" s="330"/>
      <c r="FBG78" s="330"/>
      <c r="FBH78" s="330"/>
      <c r="FBI78" s="330"/>
      <c r="FBJ78" s="330"/>
      <c r="FBK78" s="330"/>
      <c r="FBL78" s="330"/>
      <c r="FBM78" s="330"/>
      <c r="FBN78" s="330"/>
      <c r="FBO78" s="330"/>
      <c r="FBP78" s="330"/>
      <c r="FBQ78" s="330"/>
      <c r="FBR78" s="330"/>
      <c r="FBS78" s="330"/>
      <c r="FBT78" s="330"/>
      <c r="FBU78" s="329"/>
      <c r="FBV78" s="330"/>
      <c r="FBW78" s="330"/>
      <c r="FBX78" s="330"/>
      <c r="FBY78" s="330"/>
      <c r="FBZ78" s="330"/>
      <c r="FCA78" s="330"/>
      <c r="FCB78" s="330"/>
      <c r="FCC78" s="330"/>
      <c r="FCD78" s="330"/>
      <c r="FCE78" s="330"/>
      <c r="FCF78" s="330"/>
      <c r="FCG78" s="330"/>
      <c r="FCH78" s="330"/>
      <c r="FCI78" s="330"/>
      <c r="FCJ78" s="330"/>
      <c r="FCK78" s="329"/>
      <c r="FCL78" s="330"/>
      <c r="FCM78" s="330"/>
      <c r="FCN78" s="330"/>
      <c r="FCO78" s="330"/>
      <c r="FCP78" s="330"/>
      <c r="FCQ78" s="330"/>
      <c r="FCR78" s="330"/>
      <c r="FCS78" s="330"/>
      <c r="FCT78" s="330"/>
      <c r="FCU78" s="330"/>
      <c r="FCV78" s="330"/>
      <c r="FCW78" s="330"/>
      <c r="FCX78" s="330"/>
      <c r="FCY78" s="330"/>
      <c r="FCZ78" s="330"/>
      <c r="FDA78" s="329"/>
      <c r="FDB78" s="330"/>
      <c r="FDC78" s="330"/>
      <c r="FDD78" s="330"/>
      <c r="FDE78" s="330"/>
      <c r="FDF78" s="330"/>
      <c r="FDG78" s="330"/>
      <c r="FDH78" s="330"/>
      <c r="FDI78" s="330"/>
      <c r="FDJ78" s="330"/>
      <c r="FDK78" s="330"/>
      <c r="FDL78" s="330"/>
      <c r="FDM78" s="330"/>
      <c r="FDN78" s="330"/>
      <c r="FDO78" s="330"/>
      <c r="FDP78" s="330"/>
      <c r="FDQ78" s="329"/>
      <c r="FDR78" s="330"/>
      <c r="FDS78" s="330"/>
      <c r="FDT78" s="330"/>
      <c r="FDU78" s="330"/>
      <c r="FDV78" s="330"/>
      <c r="FDW78" s="330"/>
      <c r="FDX78" s="330"/>
      <c r="FDY78" s="330"/>
      <c r="FDZ78" s="330"/>
      <c r="FEA78" s="330"/>
      <c r="FEB78" s="330"/>
      <c r="FEC78" s="330"/>
      <c r="FED78" s="330"/>
      <c r="FEE78" s="330"/>
      <c r="FEF78" s="330"/>
      <c r="FEG78" s="329"/>
      <c r="FEH78" s="330"/>
      <c r="FEI78" s="330"/>
      <c r="FEJ78" s="330"/>
      <c r="FEK78" s="330"/>
      <c r="FEL78" s="330"/>
      <c r="FEM78" s="330"/>
      <c r="FEN78" s="330"/>
      <c r="FEO78" s="330"/>
      <c r="FEP78" s="330"/>
      <c r="FEQ78" s="330"/>
      <c r="FER78" s="330"/>
      <c r="FES78" s="330"/>
      <c r="FET78" s="330"/>
      <c r="FEU78" s="330"/>
      <c r="FEV78" s="330"/>
      <c r="FEW78" s="329"/>
      <c r="FEX78" s="330"/>
      <c r="FEY78" s="330"/>
      <c r="FEZ78" s="330"/>
      <c r="FFA78" s="330"/>
      <c r="FFB78" s="330"/>
      <c r="FFC78" s="330"/>
      <c r="FFD78" s="330"/>
      <c r="FFE78" s="330"/>
      <c r="FFF78" s="330"/>
      <c r="FFG78" s="330"/>
      <c r="FFH78" s="330"/>
      <c r="FFI78" s="330"/>
      <c r="FFJ78" s="330"/>
      <c r="FFK78" s="330"/>
      <c r="FFL78" s="330"/>
      <c r="FFM78" s="329"/>
      <c r="FFN78" s="330"/>
      <c r="FFO78" s="330"/>
      <c r="FFP78" s="330"/>
      <c r="FFQ78" s="330"/>
      <c r="FFR78" s="330"/>
      <c r="FFS78" s="330"/>
      <c r="FFT78" s="330"/>
      <c r="FFU78" s="330"/>
      <c r="FFV78" s="330"/>
      <c r="FFW78" s="330"/>
      <c r="FFX78" s="330"/>
      <c r="FFY78" s="330"/>
      <c r="FFZ78" s="330"/>
      <c r="FGA78" s="330"/>
      <c r="FGB78" s="330"/>
      <c r="FGC78" s="329"/>
      <c r="FGD78" s="330"/>
      <c r="FGE78" s="330"/>
      <c r="FGF78" s="330"/>
      <c r="FGG78" s="330"/>
      <c r="FGH78" s="330"/>
      <c r="FGI78" s="330"/>
      <c r="FGJ78" s="330"/>
      <c r="FGK78" s="330"/>
      <c r="FGL78" s="330"/>
      <c r="FGM78" s="330"/>
      <c r="FGN78" s="330"/>
      <c r="FGO78" s="330"/>
      <c r="FGP78" s="330"/>
      <c r="FGQ78" s="330"/>
      <c r="FGR78" s="330"/>
      <c r="FGS78" s="329"/>
      <c r="FGT78" s="330"/>
      <c r="FGU78" s="330"/>
      <c r="FGV78" s="330"/>
      <c r="FGW78" s="330"/>
      <c r="FGX78" s="330"/>
      <c r="FGY78" s="330"/>
      <c r="FGZ78" s="330"/>
      <c r="FHA78" s="330"/>
      <c r="FHB78" s="330"/>
      <c r="FHC78" s="330"/>
      <c r="FHD78" s="330"/>
      <c r="FHE78" s="330"/>
      <c r="FHF78" s="330"/>
      <c r="FHG78" s="330"/>
      <c r="FHH78" s="330"/>
      <c r="FHI78" s="329"/>
      <c r="FHJ78" s="330"/>
      <c r="FHK78" s="330"/>
      <c r="FHL78" s="330"/>
      <c r="FHM78" s="330"/>
      <c r="FHN78" s="330"/>
      <c r="FHO78" s="330"/>
      <c r="FHP78" s="330"/>
      <c r="FHQ78" s="330"/>
      <c r="FHR78" s="330"/>
      <c r="FHS78" s="330"/>
      <c r="FHT78" s="330"/>
      <c r="FHU78" s="330"/>
      <c r="FHV78" s="330"/>
      <c r="FHW78" s="330"/>
      <c r="FHX78" s="330"/>
      <c r="FHY78" s="329"/>
      <c r="FHZ78" s="330"/>
      <c r="FIA78" s="330"/>
      <c r="FIB78" s="330"/>
      <c r="FIC78" s="330"/>
      <c r="FID78" s="330"/>
      <c r="FIE78" s="330"/>
      <c r="FIF78" s="330"/>
      <c r="FIG78" s="330"/>
      <c r="FIH78" s="330"/>
      <c r="FII78" s="330"/>
      <c r="FIJ78" s="330"/>
      <c r="FIK78" s="330"/>
      <c r="FIL78" s="330"/>
      <c r="FIM78" s="330"/>
      <c r="FIN78" s="330"/>
      <c r="FIO78" s="329"/>
      <c r="FIP78" s="330"/>
      <c r="FIQ78" s="330"/>
      <c r="FIR78" s="330"/>
      <c r="FIS78" s="330"/>
      <c r="FIT78" s="330"/>
      <c r="FIU78" s="330"/>
      <c r="FIV78" s="330"/>
      <c r="FIW78" s="330"/>
      <c r="FIX78" s="330"/>
      <c r="FIY78" s="330"/>
      <c r="FIZ78" s="330"/>
      <c r="FJA78" s="330"/>
      <c r="FJB78" s="330"/>
      <c r="FJC78" s="330"/>
      <c r="FJD78" s="330"/>
      <c r="FJE78" s="329"/>
      <c r="FJF78" s="330"/>
      <c r="FJG78" s="330"/>
      <c r="FJH78" s="330"/>
      <c r="FJI78" s="330"/>
      <c r="FJJ78" s="330"/>
      <c r="FJK78" s="330"/>
      <c r="FJL78" s="330"/>
      <c r="FJM78" s="330"/>
      <c r="FJN78" s="330"/>
      <c r="FJO78" s="330"/>
      <c r="FJP78" s="330"/>
      <c r="FJQ78" s="330"/>
      <c r="FJR78" s="330"/>
      <c r="FJS78" s="330"/>
      <c r="FJT78" s="330"/>
      <c r="FJU78" s="329"/>
      <c r="FJV78" s="330"/>
      <c r="FJW78" s="330"/>
      <c r="FJX78" s="330"/>
      <c r="FJY78" s="330"/>
      <c r="FJZ78" s="330"/>
      <c r="FKA78" s="330"/>
      <c r="FKB78" s="330"/>
      <c r="FKC78" s="330"/>
      <c r="FKD78" s="330"/>
      <c r="FKE78" s="330"/>
      <c r="FKF78" s="330"/>
      <c r="FKG78" s="330"/>
      <c r="FKH78" s="330"/>
      <c r="FKI78" s="330"/>
      <c r="FKJ78" s="330"/>
      <c r="FKK78" s="329"/>
      <c r="FKL78" s="330"/>
      <c r="FKM78" s="330"/>
      <c r="FKN78" s="330"/>
      <c r="FKO78" s="330"/>
      <c r="FKP78" s="330"/>
      <c r="FKQ78" s="330"/>
      <c r="FKR78" s="330"/>
      <c r="FKS78" s="330"/>
      <c r="FKT78" s="330"/>
      <c r="FKU78" s="330"/>
      <c r="FKV78" s="330"/>
      <c r="FKW78" s="330"/>
      <c r="FKX78" s="330"/>
      <c r="FKY78" s="330"/>
      <c r="FKZ78" s="330"/>
      <c r="FLA78" s="329"/>
      <c r="FLB78" s="330"/>
      <c r="FLC78" s="330"/>
      <c r="FLD78" s="330"/>
      <c r="FLE78" s="330"/>
      <c r="FLF78" s="330"/>
      <c r="FLG78" s="330"/>
      <c r="FLH78" s="330"/>
      <c r="FLI78" s="330"/>
      <c r="FLJ78" s="330"/>
      <c r="FLK78" s="330"/>
      <c r="FLL78" s="330"/>
      <c r="FLM78" s="330"/>
      <c r="FLN78" s="330"/>
      <c r="FLO78" s="330"/>
      <c r="FLP78" s="330"/>
      <c r="FLQ78" s="329"/>
      <c r="FLR78" s="330"/>
      <c r="FLS78" s="330"/>
      <c r="FLT78" s="330"/>
      <c r="FLU78" s="330"/>
      <c r="FLV78" s="330"/>
      <c r="FLW78" s="330"/>
      <c r="FLX78" s="330"/>
      <c r="FLY78" s="330"/>
      <c r="FLZ78" s="330"/>
      <c r="FMA78" s="330"/>
      <c r="FMB78" s="330"/>
      <c r="FMC78" s="330"/>
      <c r="FMD78" s="330"/>
      <c r="FME78" s="330"/>
      <c r="FMF78" s="330"/>
      <c r="FMG78" s="329"/>
      <c r="FMH78" s="330"/>
      <c r="FMI78" s="330"/>
      <c r="FMJ78" s="330"/>
      <c r="FMK78" s="330"/>
      <c r="FML78" s="330"/>
      <c r="FMM78" s="330"/>
      <c r="FMN78" s="330"/>
      <c r="FMO78" s="330"/>
      <c r="FMP78" s="330"/>
      <c r="FMQ78" s="330"/>
      <c r="FMR78" s="330"/>
      <c r="FMS78" s="330"/>
      <c r="FMT78" s="330"/>
      <c r="FMU78" s="330"/>
      <c r="FMV78" s="330"/>
      <c r="FMW78" s="329"/>
      <c r="FMX78" s="330"/>
      <c r="FMY78" s="330"/>
      <c r="FMZ78" s="330"/>
      <c r="FNA78" s="330"/>
      <c r="FNB78" s="330"/>
      <c r="FNC78" s="330"/>
      <c r="FND78" s="330"/>
      <c r="FNE78" s="330"/>
      <c r="FNF78" s="330"/>
      <c r="FNG78" s="330"/>
      <c r="FNH78" s="330"/>
      <c r="FNI78" s="330"/>
      <c r="FNJ78" s="330"/>
      <c r="FNK78" s="330"/>
      <c r="FNL78" s="330"/>
      <c r="FNM78" s="329"/>
      <c r="FNN78" s="330"/>
      <c r="FNO78" s="330"/>
      <c r="FNP78" s="330"/>
      <c r="FNQ78" s="330"/>
      <c r="FNR78" s="330"/>
      <c r="FNS78" s="330"/>
      <c r="FNT78" s="330"/>
      <c r="FNU78" s="330"/>
      <c r="FNV78" s="330"/>
      <c r="FNW78" s="330"/>
      <c r="FNX78" s="330"/>
      <c r="FNY78" s="330"/>
      <c r="FNZ78" s="330"/>
      <c r="FOA78" s="330"/>
      <c r="FOB78" s="330"/>
      <c r="FOC78" s="329"/>
      <c r="FOD78" s="330"/>
      <c r="FOE78" s="330"/>
      <c r="FOF78" s="330"/>
      <c r="FOG78" s="330"/>
      <c r="FOH78" s="330"/>
      <c r="FOI78" s="330"/>
      <c r="FOJ78" s="330"/>
      <c r="FOK78" s="330"/>
      <c r="FOL78" s="330"/>
      <c r="FOM78" s="330"/>
      <c r="FON78" s="330"/>
      <c r="FOO78" s="330"/>
      <c r="FOP78" s="330"/>
      <c r="FOQ78" s="330"/>
      <c r="FOR78" s="330"/>
      <c r="FOS78" s="329"/>
      <c r="FOT78" s="330"/>
      <c r="FOU78" s="330"/>
      <c r="FOV78" s="330"/>
      <c r="FOW78" s="330"/>
      <c r="FOX78" s="330"/>
      <c r="FOY78" s="330"/>
      <c r="FOZ78" s="330"/>
      <c r="FPA78" s="330"/>
      <c r="FPB78" s="330"/>
      <c r="FPC78" s="330"/>
      <c r="FPD78" s="330"/>
      <c r="FPE78" s="330"/>
      <c r="FPF78" s="330"/>
      <c r="FPG78" s="330"/>
      <c r="FPH78" s="330"/>
      <c r="FPI78" s="329"/>
      <c r="FPJ78" s="330"/>
      <c r="FPK78" s="330"/>
      <c r="FPL78" s="330"/>
      <c r="FPM78" s="330"/>
      <c r="FPN78" s="330"/>
      <c r="FPO78" s="330"/>
      <c r="FPP78" s="330"/>
      <c r="FPQ78" s="330"/>
      <c r="FPR78" s="330"/>
      <c r="FPS78" s="330"/>
      <c r="FPT78" s="330"/>
      <c r="FPU78" s="330"/>
      <c r="FPV78" s="330"/>
      <c r="FPW78" s="330"/>
      <c r="FPX78" s="330"/>
      <c r="FPY78" s="329"/>
      <c r="FPZ78" s="330"/>
      <c r="FQA78" s="330"/>
      <c r="FQB78" s="330"/>
      <c r="FQC78" s="330"/>
      <c r="FQD78" s="330"/>
      <c r="FQE78" s="330"/>
      <c r="FQF78" s="330"/>
      <c r="FQG78" s="330"/>
      <c r="FQH78" s="330"/>
      <c r="FQI78" s="330"/>
      <c r="FQJ78" s="330"/>
      <c r="FQK78" s="330"/>
      <c r="FQL78" s="330"/>
      <c r="FQM78" s="330"/>
      <c r="FQN78" s="330"/>
      <c r="FQO78" s="329"/>
      <c r="FQP78" s="330"/>
      <c r="FQQ78" s="330"/>
      <c r="FQR78" s="330"/>
      <c r="FQS78" s="330"/>
      <c r="FQT78" s="330"/>
      <c r="FQU78" s="330"/>
      <c r="FQV78" s="330"/>
      <c r="FQW78" s="330"/>
      <c r="FQX78" s="330"/>
      <c r="FQY78" s="330"/>
      <c r="FQZ78" s="330"/>
      <c r="FRA78" s="330"/>
      <c r="FRB78" s="330"/>
      <c r="FRC78" s="330"/>
      <c r="FRD78" s="330"/>
      <c r="FRE78" s="329"/>
      <c r="FRF78" s="330"/>
      <c r="FRG78" s="330"/>
      <c r="FRH78" s="330"/>
      <c r="FRI78" s="330"/>
      <c r="FRJ78" s="330"/>
      <c r="FRK78" s="330"/>
      <c r="FRL78" s="330"/>
      <c r="FRM78" s="330"/>
      <c r="FRN78" s="330"/>
      <c r="FRO78" s="330"/>
      <c r="FRP78" s="330"/>
      <c r="FRQ78" s="330"/>
      <c r="FRR78" s="330"/>
      <c r="FRS78" s="330"/>
      <c r="FRT78" s="330"/>
      <c r="FRU78" s="329"/>
      <c r="FRV78" s="330"/>
      <c r="FRW78" s="330"/>
      <c r="FRX78" s="330"/>
      <c r="FRY78" s="330"/>
      <c r="FRZ78" s="330"/>
      <c r="FSA78" s="330"/>
      <c r="FSB78" s="330"/>
      <c r="FSC78" s="330"/>
      <c r="FSD78" s="330"/>
      <c r="FSE78" s="330"/>
      <c r="FSF78" s="330"/>
      <c r="FSG78" s="330"/>
      <c r="FSH78" s="330"/>
      <c r="FSI78" s="330"/>
      <c r="FSJ78" s="330"/>
      <c r="FSK78" s="329"/>
      <c r="FSL78" s="330"/>
      <c r="FSM78" s="330"/>
      <c r="FSN78" s="330"/>
      <c r="FSO78" s="330"/>
      <c r="FSP78" s="330"/>
      <c r="FSQ78" s="330"/>
      <c r="FSR78" s="330"/>
      <c r="FSS78" s="330"/>
      <c r="FST78" s="330"/>
      <c r="FSU78" s="330"/>
      <c r="FSV78" s="330"/>
      <c r="FSW78" s="330"/>
      <c r="FSX78" s="330"/>
      <c r="FSY78" s="330"/>
      <c r="FSZ78" s="330"/>
      <c r="FTA78" s="329"/>
      <c r="FTB78" s="330"/>
      <c r="FTC78" s="330"/>
      <c r="FTD78" s="330"/>
      <c r="FTE78" s="330"/>
      <c r="FTF78" s="330"/>
      <c r="FTG78" s="330"/>
      <c r="FTH78" s="330"/>
      <c r="FTI78" s="330"/>
      <c r="FTJ78" s="330"/>
      <c r="FTK78" s="330"/>
      <c r="FTL78" s="330"/>
      <c r="FTM78" s="330"/>
      <c r="FTN78" s="330"/>
      <c r="FTO78" s="330"/>
      <c r="FTP78" s="330"/>
      <c r="FTQ78" s="329"/>
      <c r="FTR78" s="330"/>
      <c r="FTS78" s="330"/>
      <c r="FTT78" s="330"/>
      <c r="FTU78" s="330"/>
      <c r="FTV78" s="330"/>
      <c r="FTW78" s="330"/>
      <c r="FTX78" s="330"/>
      <c r="FTY78" s="330"/>
      <c r="FTZ78" s="330"/>
      <c r="FUA78" s="330"/>
      <c r="FUB78" s="330"/>
      <c r="FUC78" s="330"/>
      <c r="FUD78" s="330"/>
      <c r="FUE78" s="330"/>
      <c r="FUF78" s="330"/>
      <c r="FUG78" s="329"/>
      <c r="FUH78" s="330"/>
      <c r="FUI78" s="330"/>
      <c r="FUJ78" s="330"/>
      <c r="FUK78" s="330"/>
      <c r="FUL78" s="330"/>
      <c r="FUM78" s="330"/>
      <c r="FUN78" s="330"/>
      <c r="FUO78" s="330"/>
      <c r="FUP78" s="330"/>
      <c r="FUQ78" s="330"/>
      <c r="FUR78" s="330"/>
      <c r="FUS78" s="330"/>
      <c r="FUT78" s="330"/>
      <c r="FUU78" s="330"/>
      <c r="FUV78" s="330"/>
      <c r="FUW78" s="329"/>
      <c r="FUX78" s="330"/>
      <c r="FUY78" s="330"/>
      <c r="FUZ78" s="330"/>
      <c r="FVA78" s="330"/>
      <c r="FVB78" s="330"/>
      <c r="FVC78" s="330"/>
      <c r="FVD78" s="330"/>
      <c r="FVE78" s="330"/>
      <c r="FVF78" s="330"/>
      <c r="FVG78" s="330"/>
      <c r="FVH78" s="330"/>
      <c r="FVI78" s="330"/>
      <c r="FVJ78" s="330"/>
      <c r="FVK78" s="330"/>
      <c r="FVL78" s="330"/>
      <c r="FVM78" s="329"/>
      <c r="FVN78" s="330"/>
      <c r="FVO78" s="330"/>
      <c r="FVP78" s="330"/>
      <c r="FVQ78" s="330"/>
      <c r="FVR78" s="330"/>
      <c r="FVS78" s="330"/>
      <c r="FVT78" s="330"/>
      <c r="FVU78" s="330"/>
      <c r="FVV78" s="330"/>
      <c r="FVW78" s="330"/>
      <c r="FVX78" s="330"/>
      <c r="FVY78" s="330"/>
      <c r="FVZ78" s="330"/>
      <c r="FWA78" s="330"/>
      <c r="FWB78" s="330"/>
      <c r="FWC78" s="329"/>
      <c r="FWD78" s="330"/>
      <c r="FWE78" s="330"/>
      <c r="FWF78" s="330"/>
      <c r="FWG78" s="330"/>
      <c r="FWH78" s="330"/>
      <c r="FWI78" s="330"/>
      <c r="FWJ78" s="330"/>
      <c r="FWK78" s="330"/>
      <c r="FWL78" s="330"/>
      <c r="FWM78" s="330"/>
      <c r="FWN78" s="330"/>
      <c r="FWO78" s="330"/>
      <c r="FWP78" s="330"/>
      <c r="FWQ78" s="330"/>
      <c r="FWR78" s="330"/>
      <c r="FWS78" s="329"/>
      <c r="FWT78" s="330"/>
      <c r="FWU78" s="330"/>
      <c r="FWV78" s="330"/>
      <c r="FWW78" s="330"/>
      <c r="FWX78" s="330"/>
      <c r="FWY78" s="330"/>
      <c r="FWZ78" s="330"/>
      <c r="FXA78" s="330"/>
      <c r="FXB78" s="330"/>
      <c r="FXC78" s="330"/>
      <c r="FXD78" s="330"/>
      <c r="FXE78" s="330"/>
      <c r="FXF78" s="330"/>
      <c r="FXG78" s="330"/>
      <c r="FXH78" s="330"/>
      <c r="FXI78" s="329"/>
      <c r="FXJ78" s="330"/>
      <c r="FXK78" s="330"/>
      <c r="FXL78" s="330"/>
      <c r="FXM78" s="330"/>
      <c r="FXN78" s="330"/>
      <c r="FXO78" s="330"/>
      <c r="FXP78" s="330"/>
      <c r="FXQ78" s="330"/>
      <c r="FXR78" s="330"/>
      <c r="FXS78" s="330"/>
      <c r="FXT78" s="330"/>
      <c r="FXU78" s="330"/>
      <c r="FXV78" s="330"/>
      <c r="FXW78" s="330"/>
      <c r="FXX78" s="330"/>
      <c r="FXY78" s="329"/>
      <c r="FXZ78" s="330"/>
      <c r="FYA78" s="330"/>
      <c r="FYB78" s="330"/>
      <c r="FYC78" s="330"/>
      <c r="FYD78" s="330"/>
      <c r="FYE78" s="330"/>
      <c r="FYF78" s="330"/>
      <c r="FYG78" s="330"/>
      <c r="FYH78" s="330"/>
      <c r="FYI78" s="330"/>
      <c r="FYJ78" s="330"/>
      <c r="FYK78" s="330"/>
      <c r="FYL78" s="330"/>
      <c r="FYM78" s="330"/>
      <c r="FYN78" s="330"/>
      <c r="FYO78" s="329"/>
      <c r="FYP78" s="330"/>
      <c r="FYQ78" s="330"/>
      <c r="FYR78" s="330"/>
      <c r="FYS78" s="330"/>
      <c r="FYT78" s="330"/>
      <c r="FYU78" s="330"/>
      <c r="FYV78" s="330"/>
      <c r="FYW78" s="330"/>
      <c r="FYX78" s="330"/>
      <c r="FYY78" s="330"/>
      <c r="FYZ78" s="330"/>
      <c r="FZA78" s="330"/>
      <c r="FZB78" s="330"/>
      <c r="FZC78" s="330"/>
      <c r="FZD78" s="330"/>
      <c r="FZE78" s="329"/>
      <c r="FZF78" s="330"/>
      <c r="FZG78" s="330"/>
      <c r="FZH78" s="330"/>
      <c r="FZI78" s="330"/>
      <c r="FZJ78" s="330"/>
      <c r="FZK78" s="330"/>
      <c r="FZL78" s="330"/>
      <c r="FZM78" s="330"/>
      <c r="FZN78" s="330"/>
      <c r="FZO78" s="330"/>
      <c r="FZP78" s="330"/>
      <c r="FZQ78" s="330"/>
      <c r="FZR78" s="330"/>
      <c r="FZS78" s="330"/>
      <c r="FZT78" s="330"/>
      <c r="FZU78" s="329"/>
      <c r="FZV78" s="330"/>
      <c r="FZW78" s="330"/>
      <c r="FZX78" s="330"/>
      <c r="FZY78" s="330"/>
      <c r="FZZ78" s="330"/>
      <c r="GAA78" s="330"/>
      <c r="GAB78" s="330"/>
      <c r="GAC78" s="330"/>
      <c r="GAD78" s="330"/>
      <c r="GAE78" s="330"/>
      <c r="GAF78" s="330"/>
      <c r="GAG78" s="330"/>
      <c r="GAH78" s="330"/>
      <c r="GAI78" s="330"/>
      <c r="GAJ78" s="330"/>
      <c r="GAK78" s="329"/>
      <c r="GAL78" s="330"/>
      <c r="GAM78" s="330"/>
      <c r="GAN78" s="330"/>
      <c r="GAO78" s="330"/>
      <c r="GAP78" s="330"/>
      <c r="GAQ78" s="330"/>
      <c r="GAR78" s="330"/>
      <c r="GAS78" s="330"/>
      <c r="GAT78" s="330"/>
      <c r="GAU78" s="330"/>
      <c r="GAV78" s="330"/>
      <c r="GAW78" s="330"/>
      <c r="GAX78" s="330"/>
      <c r="GAY78" s="330"/>
      <c r="GAZ78" s="330"/>
      <c r="GBA78" s="329"/>
      <c r="GBB78" s="330"/>
      <c r="GBC78" s="330"/>
      <c r="GBD78" s="330"/>
      <c r="GBE78" s="330"/>
      <c r="GBF78" s="330"/>
      <c r="GBG78" s="330"/>
      <c r="GBH78" s="330"/>
      <c r="GBI78" s="330"/>
      <c r="GBJ78" s="330"/>
      <c r="GBK78" s="330"/>
      <c r="GBL78" s="330"/>
      <c r="GBM78" s="330"/>
      <c r="GBN78" s="330"/>
      <c r="GBO78" s="330"/>
      <c r="GBP78" s="330"/>
      <c r="GBQ78" s="329"/>
      <c r="GBR78" s="330"/>
      <c r="GBS78" s="330"/>
      <c r="GBT78" s="330"/>
      <c r="GBU78" s="330"/>
      <c r="GBV78" s="330"/>
      <c r="GBW78" s="330"/>
      <c r="GBX78" s="330"/>
      <c r="GBY78" s="330"/>
      <c r="GBZ78" s="330"/>
      <c r="GCA78" s="330"/>
      <c r="GCB78" s="330"/>
      <c r="GCC78" s="330"/>
      <c r="GCD78" s="330"/>
      <c r="GCE78" s="330"/>
      <c r="GCF78" s="330"/>
      <c r="GCG78" s="329"/>
      <c r="GCH78" s="330"/>
      <c r="GCI78" s="330"/>
      <c r="GCJ78" s="330"/>
      <c r="GCK78" s="330"/>
      <c r="GCL78" s="330"/>
      <c r="GCM78" s="330"/>
      <c r="GCN78" s="330"/>
      <c r="GCO78" s="330"/>
      <c r="GCP78" s="330"/>
      <c r="GCQ78" s="330"/>
      <c r="GCR78" s="330"/>
      <c r="GCS78" s="330"/>
      <c r="GCT78" s="330"/>
      <c r="GCU78" s="330"/>
      <c r="GCV78" s="330"/>
      <c r="GCW78" s="329"/>
      <c r="GCX78" s="330"/>
      <c r="GCY78" s="330"/>
      <c r="GCZ78" s="330"/>
      <c r="GDA78" s="330"/>
      <c r="GDB78" s="330"/>
      <c r="GDC78" s="330"/>
      <c r="GDD78" s="330"/>
      <c r="GDE78" s="330"/>
      <c r="GDF78" s="330"/>
      <c r="GDG78" s="330"/>
      <c r="GDH78" s="330"/>
      <c r="GDI78" s="330"/>
      <c r="GDJ78" s="330"/>
      <c r="GDK78" s="330"/>
      <c r="GDL78" s="330"/>
      <c r="GDM78" s="329"/>
      <c r="GDN78" s="330"/>
      <c r="GDO78" s="330"/>
      <c r="GDP78" s="330"/>
      <c r="GDQ78" s="330"/>
      <c r="GDR78" s="330"/>
      <c r="GDS78" s="330"/>
      <c r="GDT78" s="330"/>
      <c r="GDU78" s="330"/>
      <c r="GDV78" s="330"/>
      <c r="GDW78" s="330"/>
      <c r="GDX78" s="330"/>
      <c r="GDY78" s="330"/>
      <c r="GDZ78" s="330"/>
      <c r="GEA78" s="330"/>
      <c r="GEB78" s="330"/>
      <c r="GEC78" s="329"/>
      <c r="GED78" s="330"/>
      <c r="GEE78" s="330"/>
      <c r="GEF78" s="330"/>
      <c r="GEG78" s="330"/>
      <c r="GEH78" s="330"/>
      <c r="GEI78" s="330"/>
      <c r="GEJ78" s="330"/>
      <c r="GEK78" s="330"/>
      <c r="GEL78" s="330"/>
      <c r="GEM78" s="330"/>
      <c r="GEN78" s="330"/>
      <c r="GEO78" s="330"/>
      <c r="GEP78" s="330"/>
      <c r="GEQ78" s="330"/>
      <c r="GER78" s="330"/>
      <c r="GES78" s="329"/>
      <c r="GET78" s="330"/>
      <c r="GEU78" s="330"/>
      <c r="GEV78" s="330"/>
      <c r="GEW78" s="330"/>
      <c r="GEX78" s="330"/>
      <c r="GEY78" s="330"/>
      <c r="GEZ78" s="330"/>
      <c r="GFA78" s="330"/>
      <c r="GFB78" s="330"/>
      <c r="GFC78" s="330"/>
      <c r="GFD78" s="330"/>
      <c r="GFE78" s="330"/>
      <c r="GFF78" s="330"/>
      <c r="GFG78" s="330"/>
      <c r="GFH78" s="330"/>
      <c r="GFI78" s="329"/>
      <c r="GFJ78" s="330"/>
      <c r="GFK78" s="330"/>
      <c r="GFL78" s="330"/>
      <c r="GFM78" s="330"/>
      <c r="GFN78" s="330"/>
      <c r="GFO78" s="330"/>
      <c r="GFP78" s="330"/>
      <c r="GFQ78" s="330"/>
      <c r="GFR78" s="330"/>
      <c r="GFS78" s="330"/>
      <c r="GFT78" s="330"/>
      <c r="GFU78" s="330"/>
      <c r="GFV78" s="330"/>
      <c r="GFW78" s="330"/>
      <c r="GFX78" s="330"/>
      <c r="GFY78" s="329"/>
      <c r="GFZ78" s="330"/>
      <c r="GGA78" s="330"/>
      <c r="GGB78" s="330"/>
      <c r="GGC78" s="330"/>
      <c r="GGD78" s="330"/>
      <c r="GGE78" s="330"/>
      <c r="GGF78" s="330"/>
      <c r="GGG78" s="330"/>
      <c r="GGH78" s="330"/>
      <c r="GGI78" s="330"/>
      <c r="GGJ78" s="330"/>
      <c r="GGK78" s="330"/>
      <c r="GGL78" s="330"/>
      <c r="GGM78" s="330"/>
      <c r="GGN78" s="330"/>
      <c r="GGO78" s="329"/>
      <c r="GGP78" s="330"/>
      <c r="GGQ78" s="330"/>
      <c r="GGR78" s="330"/>
      <c r="GGS78" s="330"/>
      <c r="GGT78" s="330"/>
      <c r="GGU78" s="330"/>
      <c r="GGV78" s="330"/>
      <c r="GGW78" s="330"/>
      <c r="GGX78" s="330"/>
      <c r="GGY78" s="330"/>
      <c r="GGZ78" s="330"/>
      <c r="GHA78" s="330"/>
      <c r="GHB78" s="330"/>
      <c r="GHC78" s="330"/>
      <c r="GHD78" s="330"/>
      <c r="GHE78" s="329"/>
      <c r="GHF78" s="330"/>
      <c r="GHG78" s="330"/>
      <c r="GHH78" s="330"/>
      <c r="GHI78" s="330"/>
      <c r="GHJ78" s="330"/>
      <c r="GHK78" s="330"/>
      <c r="GHL78" s="330"/>
      <c r="GHM78" s="330"/>
      <c r="GHN78" s="330"/>
      <c r="GHO78" s="330"/>
      <c r="GHP78" s="330"/>
      <c r="GHQ78" s="330"/>
      <c r="GHR78" s="330"/>
      <c r="GHS78" s="330"/>
      <c r="GHT78" s="330"/>
      <c r="GHU78" s="329"/>
      <c r="GHV78" s="330"/>
      <c r="GHW78" s="330"/>
      <c r="GHX78" s="330"/>
      <c r="GHY78" s="330"/>
      <c r="GHZ78" s="330"/>
      <c r="GIA78" s="330"/>
      <c r="GIB78" s="330"/>
      <c r="GIC78" s="330"/>
      <c r="GID78" s="330"/>
      <c r="GIE78" s="330"/>
      <c r="GIF78" s="330"/>
      <c r="GIG78" s="330"/>
      <c r="GIH78" s="330"/>
      <c r="GII78" s="330"/>
      <c r="GIJ78" s="330"/>
      <c r="GIK78" s="329"/>
      <c r="GIL78" s="330"/>
      <c r="GIM78" s="330"/>
      <c r="GIN78" s="330"/>
      <c r="GIO78" s="330"/>
      <c r="GIP78" s="330"/>
      <c r="GIQ78" s="330"/>
      <c r="GIR78" s="330"/>
      <c r="GIS78" s="330"/>
      <c r="GIT78" s="330"/>
      <c r="GIU78" s="330"/>
      <c r="GIV78" s="330"/>
      <c r="GIW78" s="330"/>
      <c r="GIX78" s="330"/>
      <c r="GIY78" s="330"/>
      <c r="GIZ78" s="330"/>
      <c r="GJA78" s="329"/>
      <c r="GJB78" s="330"/>
      <c r="GJC78" s="330"/>
      <c r="GJD78" s="330"/>
      <c r="GJE78" s="330"/>
      <c r="GJF78" s="330"/>
      <c r="GJG78" s="330"/>
      <c r="GJH78" s="330"/>
      <c r="GJI78" s="330"/>
      <c r="GJJ78" s="330"/>
      <c r="GJK78" s="330"/>
      <c r="GJL78" s="330"/>
      <c r="GJM78" s="330"/>
      <c r="GJN78" s="330"/>
      <c r="GJO78" s="330"/>
      <c r="GJP78" s="330"/>
      <c r="GJQ78" s="329"/>
      <c r="GJR78" s="330"/>
      <c r="GJS78" s="330"/>
      <c r="GJT78" s="330"/>
      <c r="GJU78" s="330"/>
      <c r="GJV78" s="330"/>
      <c r="GJW78" s="330"/>
      <c r="GJX78" s="330"/>
      <c r="GJY78" s="330"/>
      <c r="GJZ78" s="330"/>
      <c r="GKA78" s="330"/>
      <c r="GKB78" s="330"/>
      <c r="GKC78" s="330"/>
      <c r="GKD78" s="330"/>
      <c r="GKE78" s="330"/>
      <c r="GKF78" s="330"/>
      <c r="GKG78" s="329"/>
      <c r="GKH78" s="330"/>
      <c r="GKI78" s="330"/>
      <c r="GKJ78" s="330"/>
      <c r="GKK78" s="330"/>
      <c r="GKL78" s="330"/>
      <c r="GKM78" s="330"/>
      <c r="GKN78" s="330"/>
      <c r="GKO78" s="330"/>
      <c r="GKP78" s="330"/>
      <c r="GKQ78" s="330"/>
      <c r="GKR78" s="330"/>
      <c r="GKS78" s="330"/>
      <c r="GKT78" s="330"/>
      <c r="GKU78" s="330"/>
      <c r="GKV78" s="330"/>
      <c r="GKW78" s="329"/>
      <c r="GKX78" s="330"/>
      <c r="GKY78" s="330"/>
      <c r="GKZ78" s="330"/>
      <c r="GLA78" s="330"/>
      <c r="GLB78" s="330"/>
      <c r="GLC78" s="330"/>
      <c r="GLD78" s="330"/>
      <c r="GLE78" s="330"/>
      <c r="GLF78" s="330"/>
      <c r="GLG78" s="330"/>
      <c r="GLH78" s="330"/>
      <c r="GLI78" s="330"/>
      <c r="GLJ78" s="330"/>
      <c r="GLK78" s="330"/>
      <c r="GLL78" s="330"/>
      <c r="GLM78" s="329"/>
      <c r="GLN78" s="330"/>
      <c r="GLO78" s="330"/>
      <c r="GLP78" s="330"/>
      <c r="GLQ78" s="330"/>
      <c r="GLR78" s="330"/>
      <c r="GLS78" s="330"/>
      <c r="GLT78" s="330"/>
      <c r="GLU78" s="330"/>
      <c r="GLV78" s="330"/>
      <c r="GLW78" s="330"/>
      <c r="GLX78" s="330"/>
      <c r="GLY78" s="330"/>
      <c r="GLZ78" s="330"/>
      <c r="GMA78" s="330"/>
      <c r="GMB78" s="330"/>
      <c r="GMC78" s="329"/>
      <c r="GMD78" s="330"/>
      <c r="GME78" s="330"/>
      <c r="GMF78" s="330"/>
      <c r="GMG78" s="330"/>
      <c r="GMH78" s="330"/>
      <c r="GMI78" s="330"/>
      <c r="GMJ78" s="330"/>
      <c r="GMK78" s="330"/>
      <c r="GML78" s="330"/>
      <c r="GMM78" s="330"/>
      <c r="GMN78" s="330"/>
      <c r="GMO78" s="330"/>
      <c r="GMP78" s="330"/>
      <c r="GMQ78" s="330"/>
      <c r="GMR78" s="330"/>
      <c r="GMS78" s="329"/>
      <c r="GMT78" s="330"/>
      <c r="GMU78" s="330"/>
      <c r="GMV78" s="330"/>
      <c r="GMW78" s="330"/>
      <c r="GMX78" s="330"/>
      <c r="GMY78" s="330"/>
      <c r="GMZ78" s="330"/>
      <c r="GNA78" s="330"/>
      <c r="GNB78" s="330"/>
      <c r="GNC78" s="330"/>
      <c r="GND78" s="330"/>
      <c r="GNE78" s="330"/>
      <c r="GNF78" s="330"/>
      <c r="GNG78" s="330"/>
      <c r="GNH78" s="330"/>
      <c r="GNI78" s="329"/>
      <c r="GNJ78" s="330"/>
      <c r="GNK78" s="330"/>
      <c r="GNL78" s="330"/>
      <c r="GNM78" s="330"/>
      <c r="GNN78" s="330"/>
      <c r="GNO78" s="330"/>
      <c r="GNP78" s="330"/>
      <c r="GNQ78" s="330"/>
      <c r="GNR78" s="330"/>
      <c r="GNS78" s="330"/>
      <c r="GNT78" s="330"/>
      <c r="GNU78" s="330"/>
      <c r="GNV78" s="330"/>
      <c r="GNW78" s="330"/>
      <c r="GNX78" s="330"/>
      <c r="GNY78" s="329"/>
      <c r="GNZ78" s="330"/>
      <c r="GOA78" s="330"/>
      <c r="GOB78" s="330"/>
      <c r="GOC78" s="330"/>
      <c r="GOD78" s="330"/>
      <c r="GOE78" s="330"/>
      <c r="GOF78" s="330"/>
      <c r="GOG78" s="330"/>
      <c r="GOH78" s="330"/>
      <c r="GOI78" s="330"/>
      <c r="GOJ78" s="330"/>
      <c r="GOK78" s="330"/>
      <c r="GOL78" s="330"/>
      <c r="GOM78" s="330"/>
      <c r="GON78" s="330"/>
      <c r="GOO78" s="329"/>
      <c r="GOP78" s="330"/>
      <c r="GOQ78" s="330"/>
      <c r="GOR78" s="330"/>
      <c r="GOS78" s="330"/>
      <c r="GOT78" s="330"/>
      <c r="GOU78" s="330"/>
      <c r="GOV78" s="330"/>
      <c r="GOW78" s="330"/>
      <c r="GOX78" s="330"/>
      <c r="GOY78" s="330"/>
      <c r="GOZ78" s="330"/>
      <c r="GPA78" s="330"/>
      <c r="GPB78" s="330"/>
      <c r="GPC78" s="330"/>
      <c r="GPD78" s="330"/>
      <c r="GPE78" s="329"/>
      <c r="GPF78" s="330"/>
      <c r="GPG78" s="330"/>
      <c r="GPH78" s="330"/>
      <c r="GPI78" s="330"/>
      <c r="GPJ78" s="330"/>
      <c r="GPK78" s="330"/>
      <c r="GPL78" s="330"/>
      <c r="GPM78" s="330"/>
      <c r="GPN78" s="330"/>
      <c r="GPO78" s="330"/>
      <c r="GPP78" s="330"/>
      <c r="GPQ78" s="330"/>
      <c r="GPR78" s="330"/>
      <c r="GPS78" s="330"/>
      <c r="GPT78" s="330"/>
      <c r="GPU78" s="329"/>
      <c r="GPV78" s="330"/>
      <c r="GPW78" s="330"/>
      <c r="GPX78" s="330"/>
      <c r="GPY78" s="330"/>
      <c r="GPZ78" s="330"/>
      <c r="GQA78" s="330"/>
      <c r="GQB78" s="330"/>
      <c r="GQC78" s="330"/>
      <c r="GQD78" s="330"/>
      <c r="GQE78" s="330"/>
      <c r="GQF78" s="330"/>
      <c r="GQG78" s="330"/>
      <c r="GQH78" s="330"/>
      <c r="GQI78" s="330"/>
      <c r="GQJ78" s="330"/>
      <c r="GQK78" s="329"/>
      <c r="GQL78" s="330"/>
      <c r="GQM78" s="330"/>
      <c r="GQN78" s="330"/>
      <c r="GQO78" s="330"/>
      <c r="GQP78" s="330"/>
      <c r="GQQ78" s="330"/>
      <c r="GQR78" s="330"/>
      <c r="GQS78" s="330"/>
      <c r="GQT78" s="330"/>
      <c r="GQU78" s="330"/>
      <c r="GQV78" s="330"/>
      <c r="GQW78" s="330"/>
      <c r="GQX78" s="330"/>
      <c r="GQY78" s="330"/>
      <c r="GQZ78" s="330"/>
      <c r="GRA78" s="329"/>
      <c r="GRB78" s="330"/>
      <c r="GRC78" s="330"/>
      <c r="GRD78" s="330"/>
      <c r="GRE78" s="330"/>
      <c r="GRF78" s="330"/>
      <c r="GRG78" s="330"/>
      <c r="GRH78" s="330"/>
      <c r="GRI78" s="330"/>
      <c r="GRJ78" s="330"/>
      <c r="GRK78" s="330"/>
      <c r="GRL78" s="330"/>
      <c r="GRM78" s="330"/>
      <c r="GRN78" s="330"/>
      <c r="GRO78" s="330"/>
      <c r="GRP78" s="330"/>
      <c r="GRQ78" s="329"/>
      <c r="GRR78" s="330"/>
      <c r="GRS78" s="330"/>
      <c r="GRT78" s="330"/>
      <c r="GRU78" s="330"/>
      <c r="GRV78" s="330"/>
      <c r="GRW78" s="330"/>
      <c r="GRX78" s="330"/>
      <c r="GRY78" s="330"/>
      <c r="GRZ78" s="330"/>
      <c r="GSA78" s="330"/>
      <c r="GSB78" s="330"/>
      <c r="GSC78" s="330"/>
      <c r="GSD78" s="330"/>
      <c r="GSE78" s="330"/>
      <c r="GSF78" s="330"/>
      <c r="GSG78" s="329"/>
      <c r="GSH78" s="330"/>
      <c r="GSI78" s="330"/>
      <c r="GSJ78" s="330"/>
      <c r="GSK78" s="330"/>
      <c r="GSL78" s="330"/>
      <c r="GSM78" s="330"/>
      <c r="GSN78" s="330"/>
      <c r="GSO78" s="330"/>
      <c r="GSP78" s="330"/>
      <c r="GSQ78" s="330"/>
      <c r="GSR78" s="330"/>
      <c r="GSS78" s="330"/>
      <c r="GST78" s="330"/>
      <c r="GSU78" s="330"/>
      <c r="GSV78" s="330"/>
      <c r="GSW78" s="329"/>
      <c r="GSX78" s="330"/>
      <c r="GSY78" s="330"/>
      <c r="GSZ78" s="330"/>
      <c r="GTA78" s="330"/>
      <c r="GTB78" s="330"/>
      <c r="GTC78" s="330"/>
      <c r="GTD78" s="330"/>
      <c r="GTE78" s="330"/>
      <c r="GTF78" s="330"/>
      <c r="GTG78" s="330"/>
      <c r="GTH78" s="330"/>
      <c r="GTI78" s="330"/>
      <c r="GTJ78" s="330"/>
      <c r="GTK78" s="330"/>
      <c r="GTL78" s="330"/>
      <c r="GTM78" s="329"/>
      <c r="GTN78" s="330"/>
      <c r="GTO78" s="330"/>
      <c r="GTP78" s="330"/>
      <c r="GTQ78" s="330"/>
      <c r="GTR78" s="330"/>
      <c r="GTS78" s="330"/>
      <c r="GTT78" s="330"/>
      <c r="GTU78" s="330"/>
      <c r="GTV78" s="330"/>
      <c r="GTW78" s="330"/>
      <c r="GTX78" s="330"/>
      <c r="GTY78" s="330"/>
      <c r="GTZ78" s="330"/>
      <c r="GUA78" s="330"/>
      <c r="GUB78" s="330"/>
      <c r="GUC78" s="329"/>
      <c r="GUD78" s="330"/>
      <c r="GUE78" s="330"/>
      <c r="GUF78" s="330"/>
      <c r="GUG78" s="330"/>
      <c r="GUH78" s="330"/>
      <c r="GUI78" s="330"/>
      <c r="GUJ78" s="330"/>
      <c r="GUK78" s="330"/>
      <c r="GUL78" s="330"/>
      <c r="GUM78" s="330"/>
      <c r="GUN78" s="330"/>
      <c r="GUO78" s="330"/>
      <c r="GUP78" s="330"/>
      <c r="GUQ78" s="330"/>
      <c r="GUR78" s="330"/>
      <c r="GUS78" s="329"/>
      <c r="GUT78" s="330"/>
      <c r="GUU78" s="330"/>
      <c r="GUV78" s="330"/>
      <c r="GUW78" s="330"/>
      <c r="GUX78" s="330"/>
      <c r="GUY78" s="330"/>
      <c r="GUZ78" s="330"/>
      <c r="GVA78" s="330"/>
      <c r="GVB78" s="330"/>
      <c r="GVC78" s="330"/>
      <c r="GVD78" s="330"/>
      <c r="GVE78" s="330"/>
      <c r="GVF78" s="330"/>
      <c r="GVG78" s="330"/>
      <c r="GVH78" s="330"/>
      <c r="GVI78" s="329"/>
      <c r="GVJ78" s="330"/>
      <c r="GVK78" s="330"/>
      <c r="GVL78" s="330"/>
      <c r="GVM78" s="330"/>
      <c r="GVN78" s="330"/>
      <c r="GVO78" s="330"/>
      <c r="GVP78" s="330"/>
      <c r="GVQ78" s="330"/>
      <c r="GVR78" s="330"/>
      <c r="GVS78" s="330"/>
      <c r="GVT78" s="330"/>
      <c r="GVU78" s="330"/>
      <c r="GVV78" s="330"/>
      <c r="GVW78" s="330"/>
      <c r="GVX78" s="330"/>
      <c r="GVY78" s="329"/>
      <c r="GVZ78" s="330"/>
      <c r="GWA78" s="330"/>
      <c r="GWB78" s="330"/>
      <c r="GWC78" s="330"/>
      <c r="GWD78" s="330"/>
      <c r="GWE78" s="330"/>
      <c r="GWF78" s="330"/>
      <c r="GWG78" s="330"/>
      <c r="GWH78" s="330"/>
      <c r="GWI78" s="330"/>
      <c r="GWJ78" s="330"/>
      <c r="GWK78" s="330"/>
      <c r="GWL78" s="330"/>
      <c r="GWM78" s="330"/>
      <c r="GWN78" s="330"/>
      <c r="GWO78" s="329"/>
      <c r="GWP78" s="330"/>
      <c r="GWQ78" s="330"/>
      <c r="GWR78" s="330"/>
      <c r="GWS78" s="330"/>
      <c r="GWT78" s="330"/>
      <c r="GWU78" s="330"/>
      <c r="GWV78" s="330"/>
      <c r="GWW78" s="330"/>
      <c r="GWX78" s="330"/>
      <c r="GWY78" s="330"/>
      <c r="GWZ78" s="330"/>
      <c r="GXA78" s="330"/>
      <c r="GXB78" s="330"/>
      <c r="GXC78" s="330"/>
      <c r="GXD78" s="330"/>
      <c r="GXE78" s="329"/>
      <c r="GXF78" s="330"/>
      <c r="GXG78" s="330"/>
      <c r="GXH78" s="330"/>
      <c r="GXI78" s="330"/>
      <c r="GXJ78" s="330"/>
      <c r="GXK78" s="330"/>
      <c r="GXL78" s="330"/>
      <c r="GXM78" s="330"/>
      <c r="GXN78" s="330"/>
      <c r="GXO78" s="330"/>
      <c r="GXP78" s="330"/>
      <c r="GXQ78" s="330"/>
      <c r="GXR78" s="330"/>
      <c r="GXS78" s="330"/>
      <c r="GXT78" s="330"/>
      <c r="GXU78" s="329"/>
      <c r="GXV78" s="330"/>
      <c r="GXW78" s="330"/>
      <c r="GXX78" s="330"/>
      <c r="GXY78" s="330"/>
      <c r="GXZ78" s="330"/>
      <c r="GYA78" s="330"/>
      <c r="GYB78" s="330"/>
      <c r="GYC78" s="330"/>
      <c r="GYD78" s="330"/>
      <c r="GYE78" s="330"/>
      <c r="GYF78" s="330"/>
      <c r="GYG78" s="330"/>
      <c r="GYH78" s="330"/>
      <c r="GYI78" s="330"/>
      <c r="GYJ78" s="330"/>
      <c r="GYK78" s="329"/>
      <c r="GYL78" s="330"/>
      <c r="GYM78" s="330"/>
      <c r="GYN78" s="330"/>
      <c r="GYO78" s="330"/>
      <c r="GYP78" s="330"/>
      <c r="GYQ78" s="330"/>
      <c r="GYR78" s="330"/>
      <c r="GYS78" s="330"/>
      <c r="GYT78" s="330"/>
      <c r="GYU78" s="330"/>
      <c r="GYV78" s="330"/>
      <c r="GYW78" s="330"/>
      <c r="GYX78" s="330"/>
      <c r="GYY78" s="330"/>
      <c r="GYZ78" s="330"/>
      <c r="GZA78" s="329"/>
      <c r="GZB78" s="330"/>
      <c r="GZC78" s="330"/>
      <c r="GZD78" s="330"/>
      <c r="GZE78" s="330"/>
      <c r="GZF78" s="330"/>
      <c r="GZG78" s="330"/>
      <c r="GZH78" s="330"/>
      <c r="GZI78" s="330"/>
      <c r="GZJ78" s="330"/>
      <c r="GZK78" s="330"/>
      <c r="GZL78" s="330"/>
      <c r="GZM78" s="330"/>
      <c r="GZN78" s="330"/>
      <c r="GZO78" s="330"/>
      <c r="GZP78" s="330"/>
      <c r="GZQ78" s="329"/>
      <c r="GZR78" s="330"/>
      <c r="GZS78" s="330"/>
      <c r="GZT78" s="330"/>
      <c r="GZU78" s="330"/>
      <c r="GZV78" s="330"/>
      <c r="GZW78" s="330"/>
      <c r="GZX78" s="330"/>
      <c r="GZY78" s="330"/>
      <c r="GZZ78" s="330"/>
      <c r="HAA78" s="330"/>
      <c r="HAB78" s="330"/>
      <c r="HAC78" s="330"/>
      <c r="HAD78" s="330"/>
      <c r="HAE78" s="330"/>
      <c r="HAF78" s="330"/>
      <c r="HAG78" s="329"/>
      <c r="HAH78" s="330"/>
      <c r="HAI78" s="330"/>
      <c r="HAJ78" s="330"/>
      <c r="HAK78" s="330"/>
      <c r="HAL78" s="330"/>
      <c r="HAM78" s="330"/>
      <c r="HAN78" s="330"/>
      <c r="HAO78" s="330"/>
      <c r="HAP78" s="330"/>
      <c r="HAQ78" s="330"/>
      <c r="HAR78" s="330"/>
      <c r="HAS78" s="330"/>
      <c r="HAT78" s="330"/>
      <c r="HAU78" s="330"/>
      <c r="HAV78" s="330"/>
      <c r="HAW78" s="329"/>
      <c r="HAX78" s="330"/>
      <c r="HAY78" s="330"/>
      <c r="HAZ78" s="330"/>
      <c r="HBA78" s="330"/>
      <c r="HBB78" s="330"/>
      <c r="HBC78" s="330"/>
      <c r="HBD78" s="330"/>
      <c r="HBE78" s="330"/>
      <c r="HBF78" s="330"/>
      <c r="HBG78" s="330"/>
      <c r="HBH78" s="330"/>
      <c r="HBI78" s="330"/>
      <c r="HBJ78" s="330"/>
      <c r="HBK78" s="330"/>
      <c r="HBL78" s="330"/>
      <c r="HBM78" s="329"/>
      <c r="HBN78" s="330"/>
      <c r="HBO78" s="330"/>
      <c r="HBP78" s="330"/>
      <c r="HBQ78" s="330"/>
      <c r="HBR78" s="330"/>
      <c r="HBS78" s="330"/>
      <c r="HBT78" s="330"/>
      <c r="HBU78" s="330"/>
      <c r="HBV78" s="330"/>
      <c r="HBW78" s="330"/>
      <c r="HBX78" s="330"/>
      <c r="HBY78" s="330"/>
      <c r="HBZ78" s="330"/>
      <c r="HCA78" s="330"/>
      <c r="HCB78" s="330"/>
      <c r="HCC78" s="329"/>
      <c r="HCD78" s="330"/>
      <c r="HCE78" s="330"/>
      <c r="HCF78" s="330"/>
      <c r="HCG78" s="330"/>
      <c r="HCH78" s="330"/>
      <c r="HCI78" s="330"/>
      <c r="HCJ78" s="330"/>
      <c r="HCK78" s="330"/>
      <c r="HCL78" s="330"/>
      <c r="HCM78" s="330"/>
      <c r="HCN78" s="330"/>
      <c r="HCO78" s="330"/>
      <c r="HCP78" s="330"/>
      <c r="HCQ78" s="330"/>
      <c r="HCR78" s="330"/>
      <c r="HCS78" s="329"/>
      <c r="HCT78" s="330"/>
      <c r="HCU78" s="330"/>
      <c r="HCV78" s="330"/>
      <c r="HCW78" s="330"/>
      <c r="HCX78" s="330"/>
      <c r="HCY78" s="330"/>
      <c r="HCZ78" s="330"/>
      <c r="HDA78" s="330"/>
      <c r="HDB78" s="330"/>
      <c r="HDC78" s="330"/>
      <c r="HDD78" s="330"/>
      <c r="HDE78" s="330"/>
      <c r="HDF78" s="330"/>
      <c r="HDG78" s="330"/>
      <c r="HDH78" s="330"/>
      <c r="HDI78" s="329"/>
      <c r="HDJ78" s="330"/>
      <c r="HDK78" s="330"/>
      <c r="HDL78" s="330"/>
      <c r="HDM78" s="330"/>
      <c r="HDN78" s="330"/>
      <c r="HDO78" s="330"/>
      <c r="HDP78" s="330"/>
      <c r="HDQ78" s="330"/>
      <c r="HDR78" s="330"/>
      <c r="HDS78" s="330"/>
      <c r="HDT78" s="330"/>
      <c r="HDU78" s="330"/>
      <c r="HDV78" s="330"/>
      <c r="HDW78" s="330"/>
      <c r="HDX78" s="330"/>
      <c r="HDY78" s="329"/>
      <c r="HDZ78" s="330"/>
      <c r="HEA78" s="330"/>
      <c r="HEB78" s="330"/>
      <c r="HEC78" s="330"/>
      <c r="HED78" s="330"/>
      <c r="HEE78" s="330"/>
      <c r="HEF78" s="330"/>
      <c r="HEG78" s="330"/>
      <c r="HEH78" s="330"/>
      <c r="HEI78" s="330"/>
      <c r="HEJ78" s="330"/>
      <c r="HEK78" s="330"/>
      <c r="HEL78" s="330"/>
      <c r="HEM78" s="330"/>
      <c r="HEN78" s="330"/>
      <c r="HEO78" s="329"/>
      <c r="HEP78" s="330"/>
      <c r="HEQ78" s="330"/>
      <c r="HER78" s="330"/>
      <c r="HES78" s="330"/>
      <c r="HET78" s="330"/>
      <c r="HEU78" s="330"/>
      <c r="HEV78" s="330"/>
      <c r="HEW78" s="330"/>
      <c r="HEX78" s="330"/>
      <c r="HEY78" s="330"/>
      <c r="HEZ78" s="330"/>
      <c r="HFA78" s="330"/>
      <c r="HFB78" s="330"/>
      <c r="HFC78" s="330"/>
      <c r="HFD78" s="330"/>
      <c r="HFE78" s="329"/>
      <c r="HFF78" s="330"/>
      <c r="HFG78" s="330"/>
      <c r="HFH78" s="330"/>
      <c r="HFI78" s="330"/>
      <c r="HFJ78" s="330"/>
      <c r="HFK78" s="330"/>
      <c r="HFL78" s="330"/>
      <c r="HFM78" s="330"/>
      <c r="HFN78" s="330"/>
      <c r="HFO78" s="330"/>
      <c r="HFP78" s="330"/>
      <c r="HFQ78" s="330"/>
      <c r="HFR78" s="330"/>
      <c r="HFS78" s="330"/>
      <c r="HFT78" s="330"/>
      <c r="HFU78" s="329"/>
      <c r="HFV78" s="330"/>
      <c r="HFW78" s="330"/>
      <c r="HFX78" s="330"/>
      <c r="HFY78" s="330"/>
      <c r="HFZ78" s="330"/>
      <c r="HGA78" s="330"/>
      <c r="HGB78" s="330"/>
      <c r="HGC78" s="330"/>
      <c r="HGD78" s="330"/>
      <c r="HGE78" s="330"/>
      <c r="HGF78" s="330"/>
      <c r="HGG78" s="330"/>
      <c r="HGH78" s="330"/>
      <c r="HGI78" s="330"/>
      <c r="HGJ78" s="330"/>
      <c r="HGK78" s="329"/>
      <c r="HGL78" s="330"/>
      <c r="HGM78" s="330"/>
      <c r="HGN78" s="330"/>
      <c r="HGO78" s="330"/>
      <c r="HGP78" s="330"/>
      <c r="HGQ78" s="330"/>
      <c r="HGR78" s="330"/>
      <c r="HGS78" s="330"/>
      <c r="HGT78" s="330"/>
      <c r="HGU78" s="330"/>
      <c r="HGV78" s="330"/>
      <c r="HGW78" s="330"/>
      <c r="HGX78" s="330"/>
      <c r="HGY78" s="330"/>
      <c r="HGZ78" s="330"/>
      <c r="HHA78" s="329"/>
      <c r="HHB78" s="330"/>
      <c r="HHC78" s="330"/>
      <c r="HHD78" s="330"/>
      <c r="HHE78" s="330"/>
      <c r="HHF78" s="330"/>
      <c r="HHG78" s="330"/>
      <c r="HHH78" s="330"/>
      <c r="HHI78" s="330"/>
      <c r="HHJ78" s="330"/>
      <c r="HHK78" s="330"/>
      <c r="HHL78" s="330"/>
      <c r="HHM78" s="330"/>
      <c r="HHN78" s="330"/>
      <c r="HHO78" s="330"/>
      <c r="HHP78" s="330"/>
      <c r="HHQ78" s="329"/>
      <c r="HHR78" s="330"/>
      <c r="HHS78" s="330"/>
      <c r="HHT78" s="330"/>
      <c r="HHU78" s="330"/>
      <c r="HHV78" s="330"/>
      <c r="HHW78" s="330"/>
      <c r="HHX78" s="330"/>
      <c r="HHY78" s="330"/>
      <c r="HHZ78" s="330"/>
      <c r="HIA78" s="330"/>
      <c r="HIB78" s="330"/>
      <c r="HIC78" s="330"/>
      <c r="HID78" s="330"/>
      <c r="HIE78" s="330"/>
      <c r="HIF78" s="330"/>
      <c r="HIG78" s="329"/>
      <c r="HIH78" s="330"/>
      <c r="HII78" s="330"/>
      <c r="HIJ78" s="330"/>
      <c r="HIK78" s="330"/>
      <c r="HIL78" s="330"/>
      <c r="HIM78" s="330"/>
      <c r="HIN78" s="330"/>
      <c r="HIO78" s="330"/>
      <c r="HIP78" s="330"/>
      <c r="HIQ78" s="330"/>
      <c r="HIR78" s="330"/>
      <c r="HIS78" s="330"/>
      <c r="HIT78" s="330"/>
      <c r="HIU78" s="330"/>
      <c r="HIV78" s="330"/>
      <c r="HIW78" s="329"/>
      <c r="HIX78" s="330"/>
      <c r="HIY78" s="330"/>
      <c r="HIZ78" s="330"/>
      <c r="HJA78" s="330"/>
      <c r="HJB78" s="330"/>
      <c r="HJC78" s="330"/>
      <c r="HJD78" s="330"/>
      <c r="HJE78" s="330"/>
      <c r="HJF78" s="330"/>
      <c r="HJG78" s="330"/>
      <c r="HJH78" s="330"/>
      <c r="HJI78" s="330"/>
      <c r="HJJ78" s="330"/>
      <c r="HJK78" s="330"/>
      <c r="HJL78" s="330"/>
      <c r="HJM78" s="329"/>
      <c r="HJN78" s="330"/>
      <c r="HJO78" s="330"/>
      <c r="HJP78" s="330"/>
      <c r="HJQ78" s="330"/>
      <c r="HJR78" s="330"/>
      <c r="HJS78" s="330"/>
      <c r="HJT78" s="330"/>
      <c r="HJU78" s="330"/>
      <c r="HJV78" s="330"/>
      <c r="HJW78" s="330"/>
      <c r="HJX78" s="330"/>
      <c r="HJY78" s="330"/>
      <c r="HJZ78" s="330"/>
      <c r="HKA78" s="330"/>
      <c r="HKB78" s="330"/>
      <c r="HKC78" s="329"/>
      <c r="HKD78" s="330"/>
      <c r="HKE78" s="330"/>
      <c r="HKF78" s="330"/>
      <c r="HKG78" s="330"/>
      <c r="HKH78" s="330"/>
      <c r="HKI78" s="330"/>
      <c r="HKJ78" s="330"/>
      <c r="HKK78" s="330"/>
      <c r="HKL78" s="330"/>
      <c r="HKM78" s="330"/>
      <c r="HKN78" s="330"/>
      <c r="HKO78" s="330"/>
      <c r="HKP78" s="330"/>
      <c r="HKQ78" s="330"/>
      <c r="HKR78" s="330"/>
      <c r="HKS78" s="329"/>
      <c r="HKT78" s="330"/>
      <c r="HKU78" s="330"/>
      <c r="HKV78" s="330"/>
      <c r="HKW78" s="330"/>
      <c r="HKX78" s="330"/>
      <c r="HKY78" s="330"/>
      <c r="HKZ78" s="330"/>
      <c r="HLA78" s="330"/>
      <c r="HLB78" s="330"/>
      <c r="HLC78" s="330"/>
      <c r="HLD78" s="330"/>
      <c r="HLE78" s="330"/>
      <c r="HLF78" s="330"/>
      <c r="HLG78" s="330"/>
      <c r="HLH78" s="330"/>
      <c r="HLI78" s="329"/>
      <c r="HLJ78" s="330"/>
      <c r="HLK78" s="330"/>
      <c r="HLL78" s="330"/>
      <c r="HLM78" s="330"/>
      <c r="HLN78" s="330"/>
      <c r="HLO78" s="330"/>
      <c r="HLP78" s="330"/>
      <c r="HLQ78" s="330"/>
      <c r="HLR78" s="330"/>
      <c r="HLS78" s="330"/>
      <c r="HLT78" s="330"/>
      <c r="HLU78" s="330"/>
      <c r="HLV78" s="330"/>
      <c r="HLW78" s="330"/>
      <c r="HLX78" s="330"/>
      <c r="HLY78" s="329"/>
      <c r="HLZ78" s="330"/>
      <c r="HMA78" s="330"/>
      <c r="HMB78" s="330"/>
      <c r="HMC78" s="330"/>
      <c r="HMD78" s="330"/>
      <c r="HME78" s="330"/>
      <c r="HMF78" s="330"/>
      <c r="HMG78" s="330"/>
      <c r="HMH78" s="330"/>
      <c r="HMI78" s="330"/>
      <c r="HMJ78" s="330"/>
      <c r="HMK78" s="330"/>
      <c r="HML78" s="330"/>
      <c r="HMM78" s="330"/>
      <c r="HMN78" s="330"/>
      <c r="HMO78" s="329"/>
      <c r="HMP78" s="330"/>
      <c r="HMQ78" s="330"/>
      <c r="HMR78" s="330"/>
      <c r="HMS78" s="330"/>
      <c r="HMT78" s="330"/>
      <c r="HMU78" s="330"/>
      <c r="HMV78" s="330"/>
      <c r="HMW78" s="330"/>
      <c r="HMX78" s="330"/>
      <c r="HMY78" s="330"/>
      <c r="HMZ78" s="330"/>
      <c r="HNA78" s="330"/>
      <c r="HNB78" s="330"/>
      <c r="HNC78" s="330"/>
      <c r="HND78" s="330"/>
      <c r="HNE78" s="329"/>
      <c r="HNF78" s="330"/>
      <c r="HNG78" s="330"/>
      <c r="HNH78" s="330"/>
      <c r="HNI78" s="330"/>
      <c r="HNJ78" s="330"/>
      <c r="HNK78" s="330"/>
      <c r="HNL78" s="330"/>
      <c r="HNM78" s="330"/>
      <c r="HNN78" s="330"/>
      <c r="HNO78" s="330"/>
      <c r="HNP78" s="330"/>
      <c r="HNQ78" s="330"/>
      <c r="HNR78" s="330"/>
      <c r="HNS78" s="330"/>
      <c r="HNT78" s="330"/>
      <c r="HNU78" s="329"/>
      <c r="HNV78" s="330"/>
      <c r="HNW78" s="330"/>
      <c r="HNX78" s="330"/>
      <c r="HNY78" s="330"/>
      <c r="HNZ78" s="330"/>
      <c r="HOA78" s="330"/>
      <c r="HOB78" s="330"/>
      <c r="HOC78" s="330"/>
      <c r="HOD78" s="330"/>
      <c r="HOE78" s="330"/>
      <c r="HOF78" s="330"/>
      <c r="HOG78" s="330"/>
      <c r="HOH78" s="330"/>
      <c r="HOI78" s="330"/>
      <c r="HOJ78" s="330"/>
      <c r="HOK78" s="329"/>
      <c r="HOL78" s="330"/>
      <c r="HOM78" s="330"/>
      <c r="HON78" s="330"/>
      <c r="HOO78" s="330"/>
      <c r="HOP78" s="330"/>
      <c r="HOQ78" s="330"/>
      <c r="HOR78" s="330"/>
      <c r="HOS78" s="330"/>
      <c r="HOT78" s="330"/>
      <c r="HOU78" s="330"/>
      <c r="HOV78" s="330"/>
      <c r="HOW78" s="330"/>
      <c r="HOX78" s="330"/>
      <c r="HOY78" s="330"/>
      <c r="HOZ78" s="330"/>
      <c r="HPA78" s="329"/>
      <c r="HPB78" s="330"/>
      <c r="HPC78" s="330"/>
      <c r="HPD78" s="330"/>
      <c r="HPE78" s="330"/>
      <c r="HPF78" s="330"/>
      <c r="HPG78" s="330"/>
      <c r="HPH78" s="330"/>
      <c r="HPI78" s="330"/>
      <c r="HPJ78" s="330"/>
      <c r="HPK78" s="330"/>
      <c r="HPL78" s="330"/>
      <c r="HPM78" s="330"/>
      <c r="HPN78" s="330"/>
      <c r="HPO78" s="330"/>
      <c r="HPP78" s="330"/>
      <c r="HPQ78" s="329"/>
      <c r="HPR78" s="330"/>
      <c r="HPS78" s="330"/>
      <c r="HPT78" s="330"/>
      <c r="HPU78" s="330"/>
      <c r="HPV78" s="330"/>
      <c r="HPW78" s="330"/>
      <c r="HPX78" s="330"/>
      <c r="HPY78" s="330"/>
      <c r="HPZ78" s="330"/>
      <c r="HQA78" s="330"/>
      <c r="HQB78" s="330"/>
      <c r="HQC78" s="330"/>
      <c r="HQD78" s="330"/>
      <c r="HQE78" s="330"/>
      <c r="HQF78" s="330"/>
      <c r="HQG78" s="329"/>
      <c r="HQH78" s="330"/>
      <c r="HQI78" s="330"/>
      <c r="HQJ78" s="330"/>
      <c r="HQK78" s="330"/>
      <c r="HQL78" s="330"/>
      <c r="HQM78" s="330"/>
      <c r="HQN78" s="330"/>
      <c r="HQO78" s="330"/>
      <c r="HQP78" s="330"/>
      <c r="HQQ78" s="330"/>
      <c r="HQR78" s="330"/>
      <c r="HQS78" s="330"/>
      <c r="HQT78" s="330"/>
      <c r="HQU78" s="330"/>
      <c r="HQV78" s="330"/>
      <c r="HQW78" s="329"/>
      <c r="HQX78" s="330"/>
      <c r="HQY78" s="330"/>
      <c r="HQZ78" s="330"/>
      <c r="HRA78" s="330"/>
      <c r="HRB78" s="330"/>
      <c r="HRC78" s="330"/>
      <c r="HRD78" s="330"/>
      <c r="HRE78" s="330"/>
      <c r="HRF78" s="330"/>
      <c r="HRG78" s="330"/>
      <c r="HRH78" s="330"/>
      <c r="HRI78" s="330"/>
      <c r="HRJ78" s="330"/>
      <c r="HRK78" s="330"/>
      <c r="HRL78" s="330"/>
      <c r="HRM78" s="329"/>
      <c r="HRN78" s="330"/>
      <c r="HRO78" s="330"/>
      <c r="HRP78" s="330"/>
      <c r="HRQ78" s="330"/>
      <c r="HRR78" s="330"/>
      <c r="HRS78" s="330"/>
      <c r="HRT78" s="330"/>
      <c r="HRU78" s="330"/>
      <c r="HRV78" s="330"/>
      <c r="HRW78" s="330"/>
      <c r="HRX78" s="330"/>
      <c r="HRY78" s="330"/>
      <c r="HRZ78" s="330"/>
      <c r="HSA78" s="330"/>
      <c r="HSB78" s="330"/>
      <c r="HSC78" s="329"/>
      <c r="HSD78" s="330"/>
      <c r="HSE78" s="330"/>
      <c r="HSF78" s="330"/>
      <c r="HSG78" s="330"/>
      <c r="HSH78" s="330"/>
      <c r="HSI78" s="330"/>
      <c r="HSJ78" s="330"/>
      <c r="HSK78" s="330"/>
      <c r="HSL78" s="330"/>
      <c r="HSM78" s="330"/>
      <c r="HSN78" s="330"/>
      <c r="HSO78" s="330"/>
      <c r="HSP78" s="330"/>
      <c r="HSQ78" s="330"/>
      <c r="HSR78" s="330"/>
      <c r="HSS78" s="329"/>
      <c r="HST78" s="330"/>
      <c r="HSU78" s="330"/>
      <c r="HSV78" s="330"/>
      <c r="HSW78" s="330"/>
      <c r="HSX78" s="330"/>
      <c r="HSY78" s="330"/>
      <c r="HSZ78" s="330"/>
      <c r="HTA78" s="330"/>
      <c r="HTB78" s="330"/>
      <c r="HTC78" s="330"/>
      <c r="HTD78" s="330"/>
      <c r="HTE78" s="330"/>
      <c r="HTF78" s="330"/>
      <c r="HTG78" s="330"/>
      <c r="HTH78" s="330"/>
      <c r="HTI78" s="329"/>
      <c r="HTJ78" s="330"/>
      <c r="HTK78" s="330"/>
      <c r="HTL78" s="330"/>
      <c r="HTM78" s="330"/>
      <c r="HTN78" s="330"/>
      <c r="HTO78" s="330"/>
      <c r="HTP78" s="330"/>
      <c r="HTQ78" s="330"/>
      <c r="HTR78" s="330"/>
      <c r="HTS78" s="330"/>
      <c r="HTT78" s="330"/>
      <c r="HTU78" s="330"/>
      <c r="HTV78" s="330"/>
      <c r="HTW78" s="330"/>
      <c r="HTX78" s="330"/>
      <c r="HTY78" s="329"/>
      <c r="HTZ78" s="330"/>
      <c r="HUA78" s="330"/>
      <c r="HUB78" s="330"/>
      <c r="HUC78" s="330"/>
      <c r="HUD78" s="330"/>
      <c r="HUE78" s="330"/>
      <c r="HUF78" s="330"/>
      <c r="HUG78" s="330"/>
      <c r="HUH78" s="330"/>
      <c r="HUI78" s="330"/>
      <c r="HUJ78" s="330"/>
      <c r="HUK78" s="330"/>
      <c r="HUL78" s="330"/>
      <c r="HUM78" s="330"/>
      <c r="HUN78" s="330"/>
      <c r="HUO78" s="329"/>
      <c r="HUP78" s="330"/>
      <c r="HUQ78" s="330"/>
      <c r="HUR78" s="330"/>
      <c r="HUS78" s="330"/>
      <c r="HUT78" s="330"/>
      <c r="HUU78" s="330"/>
      <c r="HUV78" s="330"/>
      <c r="HUW78" s="330"/>
      <c r="HUX78" s="330"/>
      <c r="HUY78" s="330"/>
      <c r="HUZ78" s="330"/>
      <c r="HVA78" s="330"/>
      <c r="HVB78" s="330"/>
      <c r="HVC78" s="330"/>
      <c r="HVD78" s="330"/>
      <c r="HVE78" s="329"/>
      <c r="HVF78" s="330"/>
      <c r="HVG78" s="330"/>
      <c r="HVH78" s="330"/>
      <c r="HVI78" s="330"/>
      <c r="HVJ78" s="330"/>
      <c r="HVK78" s="330"/>
      <c r="HVL78" s="330"/>
      <c r="HVM78" s="330"/>
      <c r="HVN78" s="330"/>
      <c r="HVO78" s="330"/>
      <c r="HVP78" s="330"/>
      <c r="HVQ78" s="330"/>
      <c r="HVR78" s="330"/>
      <c r="HVS78" s="330"/>
      <c r="HVT78" s="330"/>
      <c r="HVU78" s="329"/>
      <c r="HVV78" s="330"/>
      <c r="HVW78" s="330"/>
      <c r="HVX78" s="330"/>
      <c r="HVY78" s="330"/>
      <c r="HVZ78" s="330"/>
      <c r="HWA78" s="330"/>
      <c r="HWB78" s="330"/>
      <c r="HWC78" s="330"/>
      <c r="HWD78" s="330"/>
      <c r="HWE78" s="330"/>
      <c r="HWF78" s="330"/>
      <c r="HWG78" s="330"/>
      <c r="HWH78" s="330"/>
      <c r="HWI78" s="330"/>
      <c r="HWJ78" s="330"/>
      <c r="HWK78" s="329"/>
      <c r="HWL78" s="330"/>
      <c r="HWM78" s="330"/>
      <c r="HWN78" s="330"/>
      <c r="HWO78" s="330"/>
      <c r="HWP78" s="330"/>
      <c r="HWQ78" s="330"/>
      <c r="HWR78" s="330"/>
      <c r="HWS78" s="330"/>
      <c r="HWT78" s="330"/>
      <c r="HWU78" s="330"/>
      <c r="HWV78" s="330"/>
      <c r="HWW78" s="330"/>
      <c r="HWX78" s="330"/>
      <c r="HWY78" s="330"/>
      <c r="HWZ78" s="330"/>
      <c r="HXA78" s="329"/>
      <c r="HXB78" s="330"/>
      <c r="HXC78" s="330"/>
      <c r="HXD78" s="330"/>
      <c r="HXE78" s="330"/>
      <c r="HXF78" s="330"/>
      <c r="HXG78" s="330"/>
      <c r="HXH78" s="330"/>
      <c r="HXI78" s="330"/>
      <c r="HXJ78" s="330"/>
      <c r="HXK78" s="330"/>
      <c r="HXL78" s="330"/>
      <c r="HXM78" s="330"/>
      <c r="HXN78" s="330"/>
      <c r="HXO78" s="330"/>
      <c r="HXP78" s="330"/>
      <c r="HXQ78" s="329"/>
      <c r="HXR78" s="330"/>
      <c r="HXS78" s="330"/>
      <c r="HXT78" s="330"/>
      <c r="HXU78" s="330"/>
      <c r="HXV78" s="330"/>
      <c r="HXW78" s="330"/>
      <c r="HXX78" s="330"/>
      <c r="HXY78" s="330"/>
      <c r="HXZ78" s="330"/>
      <c r="HYA78" s="330"/>
      <c r="HYB78" s="330"/>
      <c r="HYC78" s="330"/>
      <c r="HYD78" s="330"/>
      <c r="HYE78" s="330"/>
      <c r="HYF78" s="330"/>
      <c r="HYG78" s="329"/>
      <c r="HYH78" s="330"/>
      <c r="HYI78" s="330"/>
      <c r="HYJ78" s="330"/>
      <c r="HYK78" s="330"/>
      <c r="HYL78" s="330"/>
      <c r="HYM78" s="330"/>
      <c r="HYN78" s="330"/>
      <c r="HYO78" s="330"/>
      <c r="HYP78" s="330"/>
      <c r="HYQ78" s="330"/>
      <c r="HYR78" s="330"/>
      <c r="HYS78" s="330"/>
      <c r="HYT78" s="330"/>
      <c r="HYU78" s="330"/>
      <c r="HYV78" s="330"/>
      <c r="HYW78" s="329"/>
      <c r="HYX78" s="330"/>
      <c r="HYY78" s="330"/>
      <c r="HYZ78" s="330"/>
      <c r="HZA78" s="330"/>
      <c r="HZB78" s="330"/>
      <c r="HZC78" s="330"/>
      <c r="HZD78" s="330"/>
      <c r="HZE78" s="330"/>
      <c r="HZF78" s="330"/>
      <c r="HZG78" s="330"/>
      <c r="HZH78" s="330"/>
      <c r="HZI78" s="330"/>
      <c r="HZJ78" s="330"/>
      <c r="HZK78" s="330"/>
      <c r="HZL78" s="330"/>
      <c r="HZM78" s="329"/>
      <c r="HZN78" s="330"/>
      <c r="HZO78" s="330"/>
      <c r="HZP78" s="330"/>
      <c r="HZQ78" s="330"/>
      <c r="HZR78" s="330"/>
      <c r="HZS78" s="330"/>
      <c r="HZT78" s="330"/>
      <c r="HZU78" s="330"/>
      <c r="HZV78" s="330"/>
      <c r="HZW78" s="330"/>
      <c r="HZX78" s="330"/>
      <c r="HZY78" s="330"/>
      <c r="HZZ78" s="330"/>
      <c r="IAA78" s="330"/>
      <c r="IAB78" s="330"/>
      <c r="IAC78" s="329"/>
      <c r="IAD78" s="330"/>
      <c r="IAE78" s="330"/>
      <c r="IAF78" s="330"/>
      <c r="IAG78" s="330"/>
      <c r="IAH78" s="330"/>
      <c r="IAI78" s="330"/>
      <c r="IAJ78" s="330"/>
      <c r="IAK78" s="330"/>
      <c r="IAL78" s="330"/>
      <c r="IAM78" s="330"/>
      <c r="IAN78" s="330"/>
      <c r="IAO78" s="330"/>
      <c r="IAP78" s="330"/>
      <c r="IAQ78" s="330"/>
      <c r="IAR78" s="330"/>
      <c r="IAS78" s="329"/>
      <c r="IAT78" s="330"/>
      <c r="IAU78" s="330"/>
      <c r="IAV78" s="330"/>
      <c r="IAW78" s="330"/>
      <c r="IAX78" s="330"/>
      <c r="IAY78" s="330"/>
      <c r="IAZ78" s="330"/>
      <c r="IBA78" s="330"/>
      <c r="IBB78" s="330"/>
      <c r="IBC78" s="330"/>
      <c r="IBD78" s="330"/>
      <c r="IBE78" s="330"/>
      <c r="IBF78" s="330"/>
      <c r="IBG78" s="330"/>
      <c r="IBH78" s="330"/>
      <c r="IBI78" s="329"/>
      <c r="IBJ78" s="330"/>
      <c r="IBK78" s="330"/>
      <c r="IBL78" s="330"/>
      <c r="IBM78" s="330"/>
      <c r="IBN78" s="330"/>
      <c r="IBO78" s="330"/>
      <c r="IBP78" s="330"/>
      <c r="IBQ78" s="330"/>
      <c r="IBR78" s="330"/>
      <c r="IBS78" s="330"/>
      <c r="IBT78" s="330"/>
      <c r="IBU78" s="330"/>
      <c r="IBV78" s="330"/>
      <c r="IBW78" s="330"/>
      <c r="IBX78" s="330"/>
      <c r="IBY78" s="329"/>
      <c r="IBZ78" s="330"/>
      <c r="ICA78" s="330"/>
      <c r="ICB78" s="330"/>
      <c r="ICC78" s="330"/>
      <c r="ICD78" s="330"/>
      <c r="ICE78" s="330"/>
      <c r="ICF78" s="330"/>
      <c r="ICG78" s="330"/>
      <c r="ICH78" s="330"/>
      <c r="ICI78" s="330"/>
      <c r="ICJ78" s="330"/>
      <c r="ICK78" s="330"/>
      <c r="ICL78" s="330"/>
      <c r="ICM78" s="330"/>
      <c r="ICN78" s="330"/>
      <c r="ICO78" s="329"/>
      <c r="ICP78" s="330"/>
      <c r="ICQ78" s="330"/>
      <c r="ICR78" s="330"/>
      <c r="ICS78" s="330"/>
      <c r="ICT78" s="330"/>
      <c r="ICU78" s="330"/>
      <c r="ICV78" s="330"/>
      <c r="ICW78" s="330"/>
      <c r="ICX78" s="330"/>
      <c r="ICY78" s="330"/>
      <c r="ICZ78" s="330"/>
      <c r="IDA78" s="330"/>
      <c r="IDB78" s="330"/>
      <c r="IDC78" s="330"/>
      <c r="IDD78" s="330"/>
      <c r="IDE78" s="329"/>
      <c r="IDF78" s="330"/>
      <c r="IDG78" s="330"/>
      <c r="IDH78" s="330"/>
      <c r="IDI78" s="330"/>
      <c r="IDJ78" s="330"/>
      <c r="IDK78" s="330"/>
      <c r="IDL78" s="330"/>
      <c r="IDM78" s="330"/>
      <c r="IDN78" s="330"/>
      <c r="IDO78" s="330"/>
      <c r="IDP78" s="330"/>
      <c r="IDQ78" s="330"/>
      <c r="IDR78" s="330"/>
      <c r="IDS78" s="330"/>
      <c r="IDT78" s="330"/>
      <c r="IDU78" s="329"/>
      <c r="IDV78" s="330"/>
      <c r="IDW78" s="330"/>
      <c r="IDX78" s="330"/>
      <c r="IDY78" s="330"/>
      <c r="IDZ78" s="330"/>
      <c r="IEA78" s="330"/>
      <c r="IEB78" s="330"/>
      <c r="IEC78" s="330"/>
      <c r="IED78" s="330"/>
      <c r="IEE78" s="330"/>
      <c r="IEF78" s="330"/>
      <c r="IEG78" s="330"/>
      <c r="IEH78" s="330"/>
      <c r="IEI78" s="330"/>
      <c r="IEJ78" s="330"/>
      <c r="IEK78" s="329"/>
      <c r="IEL78" s="330"/>
      <c r="IEM78" s="330"/>
      <c r="IEN78" s="330"/>
      <c r="IEO78" s="330"/>
      <c r="IEP78" s="330"/>
      <c r="IEQ78" s="330"/>
      <c r="IER78" s="330"/>
      <c r="IES78" s="330"/>
      <c r="IET78" s="330"/>
      <c r="IEU78" s="330"/>
      <c r="IEV78" s="330"/>
      <c r="IEW78" s="330"/>
      <c r="IEX78" s="330"/>
      <c r="IEY78" s="330"/>
      <c r="IEZ78" s="330"/>
      <c r="IFA78" s="329"/>
      <c r="IFB78" s="330"/>
      <c r="IFC78" s="330"/>
      <c r="IFD78" s="330"/>
      <c r="IFE78" s="330"/>
      <c r="IFF78" s="330"/>
      <c r="IFG78" s="330"/>
      <c r="IFH78" s="330"/>
      <c r="IFI78" s="330"/>
      <c r="IFJ78" s="330"/>
      <c r="IFK78" s="330"/>
      <c r="IFL78" s="330"/>
      <c r="IFM78" s="330"/>
      <c r="IFN78" s="330"/>
      <c r="IFO78" s="330"/>
      <c r="IFP78" s="330"/>
      <c r="IFQ78" s="329"/>
      <c r="IFR78" s="330"/>
      <c r="IFS78" s="330"/>
      <c r="IFT78" s="330"/>
      <c r="IFU78" s="330"/>
      <c r="IFV78" s="330"/>
      <c r="IFW78" s="330"/>
      <c r="IFX78" s="330"/>
      <c r="IFY78" s="330"/>
      <c r="IFZ78" s="330"/>
      <c r="IGA78" s="330"/>
      <c r="IGB78" s="330"/>
      <c r="IGC78" s="330"/>
      <c r="IGD78" s="330"/>
      <c r="IGE78" s="330"/>
      <c r="IGF78" s="330"/>
      <c r="IGG78" s="329"/>
      <c r="IGH78" s="330"/>
      <c r="IGI78" s="330"/>
      <c r="IGJ78" s="330"/>
      <c r="IGK78" s="330"/>
      <c r="IGL78" s="330"/>
      <c r="IGM78" s="330"/>
      <c r="IGN78" s="330"/>
      <c r="IGO78" s="330"/>
      <c r="IGP78" s="330"/>
      <c r="IGQ78" s="330"/>
      <c r="IGR78" s="330"/>
      <c r="IGS78" s="330"/>
      <c r="IGT78" s="330"/>
      <c r="IGU78" s="330"/>
      <c r="IGV78" s="330"/>
      <c r="IGW78" s="329"/>
      <c r="IGX78" s="330"/>
      <c r="IGY78" s="330"/>
      <c r="IGZ78" s="330"/>
      <c r="IHA78" s="330"/>
      <c r="IHB78" s="330"/>
      <c r="IHC78" s="330"/>
      <c r="IHD78" s="330"/>
      <c r="IHE78" s="330"/>
      <c r="IHF78" s="330"/>
      <c r="IHG78" s="330"/>
      <c r="IHH78" s="330"/>
      <c r="IHI78" s="330"/>
      <c r="IHJ78" s="330"/>
      <c r="IHK78" s="330"/>
      <c r="IHL78" s="330"/>
      <c r="IHM78" s="329"/>
      <c r="IHN78" s="330"/>
      <c r="IHO78" s="330"/>
      <c r="IHP78" s="330"/>
      <c r="IHQ78" s="330"/>
      <c r="IHR78" s="330"/>
      <c r="IHS78" s="330"/>
      <c r="IHT78" s="330"/>
      <c r="IHU78" s="330"/>
      <c r="IHV78" s="330"/>
      <c r="IHW78" s="330"/>
      <c r="IHX78" s="330"/>
      <c r="IHY78" s="330"/>
      <c r="IHZ78" s="330"/>
      <c r="IIA78" s="330"/>
      <c r="IIB78" s="330"/>
      <c r="IIC78" s="329"/>
      <c r="IID78" s="330"/>
      <c r="IIE78" s="330"/>
      <c r="IIF78" s="330"/>
      <c r="IIG78" s="330"/>
      <c r="IIH78" s="330"/>
      <c r="III78" s="330"/>
      <c r="IIJ78" s="330"/>
      <c r="IIK78" s="330"/>
      <c r="IIL78" s="330"/>
      <c r="IIM78" s="330"/>
      <c r="IIN78" s="330"/>
      <c r="IIO78" s="330"/>
      <c r="IIP78" s="330"/>
      <c r="IIQ78" s="330"/>
      <c r="IIR78" s="330"/>
      <c r="IIS78" s="329"/>
      <c r="IIT78" s="330"/>
      <c r="IIU78" s="330"/>
      <c r="IIV78" s="330"/>
      <c r="IIW78" s="330"/>
      <c r="IIX78" s="330"/>
      <c r="IIY78" s="330"/>
      <c r="IIZ78" s="330"/>
      <c r="IJA78" s="330"/>
      <c r="IJB78" s="330"/>
      <c r="IJC78" s="330"/>
      <c r="IJD78" s="330"/>
      <c r="IJE78" s="330"/>
      <c r="IJF78" s="330"/>
      <c r="IJG78" s="330"/>
      <c r="IJH78" s="330"/>
      <c r="IJI78" s="329"/>
      <c r="IJJ78" s="330"/>
      <c r="IJK78" s="330"/>
      <c r="IJL78" s="330"/>
      <c r="IJM78" s="330"/>
      <c r="IJN78" s="330"/>
      <c r="IJO78" s="330"/>
      <c r="IJP78" s="330"/>
      <c r="IJQ78" s="330"/>
      <c r="IJR78" s="330"/>
      <c r="IJS78" s="330"/>
      <c r="IJT78" s="330"/>
      <c r="IJU78" s="330"/>
      <c r="IJV78" s="330"/>
      <c r="IJW78" s="330"/>
      <c r="IJX78" s="330"/>
      <c r="IJY78" s="329"/>
      <c r="IJZ78" s="330"/>
      <c r="IKA78" s="330"/>
      <c r="IKB78" s="330"/>
      <c r="IKC78" s="330"/>
      <c r="IKD78" s="330"/>
      <c r="IKE78" s="330"/>
      <c r="IKF78" s="330"/>
      <c r="IKG78" s="330"/>
      <c r="IKH78" s="330"/>
      <c r="IKI78" s="330"/>
      <c r="IKJ78" s="330"/>
      <c r="IKK78" s="330"/>
      <c r="IKL78" s="330"/>
      <c r="IKM78" s="330"/>
      <c r="IKN78" s="330"/>
      <c r="IKO78" s="329"/>
      <c r="IKP78" s="330"/>
      <c r="IKQ78" s="330"/>
      <c r="IKR78" s="330"/>
      <c r="IKS78" s="330"/>
      <c r="IKT78" s="330"/>
      <c r="IKU78" s="330"/>
      <c r="IKV78" s="330"/>
      <c r="IKW78" s="330"/>
      <c r="IKX78" s="330"/>
      <c r="IKY78" s="330"/>
      <c r="IKZ78" s="330"/>
      <c r="ILA78" s="330"/>
      <c r="ILB78" s="330"/>
      <c r="ILC78" s="330"/>
      <c r="ILD78" s="330"/>
      <c r="ILE78" s="329"/>
      <c r="ILF78" s="330"/>
      <c r="ILG78" s="330"/>
      <c r="ILH78" s="330"/>
      <c r="ILI78" s="330"/>
      <c r="ILJ78" s="330"/>
      <c r="ILK78" s="330"/>
      <c r="ILL78" s="330"/>
      <c r="ILM78" s="330"/>
      <c r="ILN78" s="330"/>
      <c r="ILO78" s="330"/>
      <c r="ILP78" s="330"/>
      <c r="ILQ78" s="330"/>
      <c r="ILR78" s="330"/>
      <c r="ILS78" s="330"/>
      <c r="ILT78" s="330"/>
      <c r="ILU78" s="329"/>
      <c r="ILV78" s="330"/>
      <c r="ILW78" s="330"/>
      <c r="ILX78" s="330"/>
      <c r="ILY78" s="330"/>
      <c r="ILZ78" s="330"/>
      <c r="IMA78" s="330"/>
      <c r="IMB78" s="330"/>
      <c r="IMC78" s="330"/>
      <c r="IMD78" s="330"/>
      <c r="IME78" s="330"/>
      <c r="IMF78" s="330"/>
      <c r="IMG78" s="330"/>
      <c r="IMH78" s="330"/>
      <c r="IMI78" s="330"/>
      <c r="IMJ78" s="330"/>
      <c r="IMK78" s="329"/>
      <c r="IML78" s="330"/>
      <c r="IMM78" s="330"/>
      <c r="IMN78" s="330"/>
      <c r="IMO78" s="330"/>
      <c r="IMP78" s="330"/>
      <c r="IMQ78" s="330"/>
      <c r="IMR78" s="330"/>
      <c r="IMS78" s="330"/>
      <c r="IMT78" s="330"/>
      <c r="IMU78" s="330"/>
      <c r="IMV78" s="330"/>
      <c r="IMW78" s="330"/>
      <c r="IMX78" s="330"/>
      <c r="IMY78" s="330"/>
      <c r="IMZ78" s="330"/>
      <c r="INA78" s="329"/>
      <c r="INB78" s="330"/>
      <c r="INC78" s="330"/>
      <c r="IND78" s="330"/>
      <c r="INE78" s="330"/>
      <c r="INF78" s="330"/>
      <c r="ING78" s="330"/>
      <c r="INH78" s="330"/>
      <c r="INI78" s="330"/>
      <c r="INJ78" s="330"/>
      <c r="INK78" s="330"/>
      <c r="INL78" s="330"/>
      <c r="INM78" s="330"/>
      <c r="INN78" s="330"/>
      <c r="INO78" s="330"/>
      <c r="INP78" s="330"/>
      <c r="INQ78" s="329"/>
      <c r="INR78" s="330"/>
      <c r="INS78" s="330"/>
      <c r="INT78" s="330"/>
      <c r="INU78" s="330"/>
      <c r="INV78" s="330"/>
      <c r="INW78" s="330"/>
      <c r="INX78" s="330"/>
      <c r="INY78" s="330"/>
      <c r="INZ78" s="330"/>
      <c r="IOA78" s="330"/>
      <c r="IOB78" s="330"/>
      <c r="IOC78" s="330"/>
      <c r="IOD78" s="330"/>
      <c r="IOE78" s="330"/>
      <c r="IOF78" s="330"/>
      <c r="IOG78" s="329"/>
      <c r="IOH78" s="330"/>
      <c r="IOI78" s="330"/>
      <c r="IOJ78" s="330"/>
      <c r="IOK78" s="330"/>
      <c r="IOL78" s="330"/>
      <c r="IOM78" s="330"/>
      <c r="ION78" s="330"/>
      <c r="IOO78" s="330"/>
      <c r="IOP78" s="330"/>
      <c r="IOQ78" s="330"/>
      <c r="IOR78" s="330"/>
      <c r="IOS78" s="330"/>
      <c r="IOT78" s="330"/>
      <c r="IOU78" s="330"/>
      <c r="IOV78" s="330"/>
      <c r="IOW78" s="329"/>
      <c r="IOX78" s="330"/>
      <c r="IOY78" s="330"/>
      <c r="IOZ78" s="330"/>
      <c r="IPA78" s="330"/>
      <c r="IPB78" s="330"/>
      <c r="IPC78" s="330"/>
      <c r="IPD78" s="330"/>
      <c r="IPE78" s="330"/>
      <c r="IPF78" s="330"/>
      <c r="IPG78" s="330"/>
      <c r="IPH78" s="330"/>
      <c r="IPI78" s="330"/>
      <c r="IPJ78" s="330"/>
      <c r="IPK78" s="330"/>
      <c r="IPL78" s="330"/>
      <c r="IPM78" s="329"/>
      <c r="IPN78" s="330"/>
      <c r="IPO78" s="330"/>
      <c r="IPP78" s="330"/>
      <c r="IPQ78" s="330"/>
      <c r="IPR78" s="330"/>
      <c r="IPS78" s="330"/>
      <c r="IPT78" s="330"/>
      <c r="IPU78" s="330"/>
      <c r="IPV78" s="330"/>
      <c r="IPW78" s="330"/>
      <c r="IPX78" s="330"/>
      <c r="IPY78" s="330"/>
      <c r="IPZ78" s="330"/>
      <c r="IQA78" s="330"/>
      <c r="IQB78" s="330"/>
      <c r="IQC78" s="329"/>
      <c r="IQD78" s="330"/>
      <c r="IQE78" s="330"/>
      <c r="IQF78" s="330"/>
      <c r="IQG78" s="330"/>
      <c r="IQH78" s="330"/>
      <c r="IQI78" s="330"/>
      <c r="IQJ78" s="330"/>
      <c r="IQK78" s="330"/>
      <c r="IQL78" s="330"/>
      <c r="IQM78" s="330"/>
      <c r="IQN78" s="330"/>
      <c r="IQO78" s="330"/>
      <c r="IQP78" s="330"/>
      <c r="IQQ78" s="330"/>
      <c r="IQR78" s="330"/>
      <c r="IQS78" s="329"/>
      <c r="IQT78" s="330"/>
      <c r="IQU78" s="330"/>
      <c r="IQV78" s="330"/>
      <c r="IQW78" s="330"/>
      <c r="IQX78" s="330"/>
      <c r="IQY78" s="330"/>
      <c r="IQZ78" s="330"/>
      <c r="IRA78" s="330"/>
      <c r="IRB78" s="330"/>
      <c r="IRC78" s="330"/>
      <c r="IRD78" s="330"/>
      <c r="IRE78" s="330"/>
      <c r="IRF78" s="330"/>
      <c r="IRG78" s="330"/>
      <c r="IRH78" s="330"/>
      <c r="IRI78" s="329"/>
      <c r="IRJ78" s="330"/>
      <c r="IRK78" s="330"/>
      <c r="IRL78" s="330"/>
      <c r="IRM78" s="330"/>
      <c r="IRN78" s="330"/>
      <c r="IRO78" s="330"/>
      <c r="IRP78" s="330"/>
      <c r="IRQ78" s="330"/>
      <c r="IRR78" s="330"/>
      <c r="IRS78" s="330"/>
      <c r="IRT78" s="330"/>
      <c r="IRU78" s="330"/>
      <c r="IRV78" s="330"/>
      <c r="IRW78" s="330"/>
      <c r="IRX78" s="330"/>
      <c r="IRY78" s="329"/>
      <c r="IRZ78" s="330"/>
      <c r="ISA78" s="330"/>
      <c r="ISB78" s="330"/>
      <c r="ISC78" s="330"/>
      <c r="ISD78" s="330"/>
      <c r="ISE78" s="330"/>
      <c r="ISF78" s="330"/>
      <c r="ISG78" s="330"/>
      <c r="ISH78" s="330"/>
      <c r="ISI78" s="330"/>
      <c r="ISJ78" s="330"/>
      <c r="ISK78" s="330"/>
      <c r="ISL78" s="330"/>
      <c r="ISM78" s="330"/>
      <c r="ISN78" s="330"/>
      <c r="ISO78" s="329"/>
      <c r="ISP78" s="330"/>
      <c r="ISQ78" s="330"/>
      <c r="ISR78" s="330"/>
      <c r="ISS78" s="330"/>
      <c r="IST78" s="330"/>
      <c r="ISU78" s="330"/>
      <c r="ISV78" s="330"/>
      <c r="ISW78" s="330"/>
      <c r="ISX78" s="330"/>
      <c r="ISY78" s="330"/>
      <c r="ISZ78" s="330"/>
      <c r="ITA78" s="330"/>
      <c r="ITB78" s="330"/>
      <c r="ITC78" s="330"/>
      <c r="ITD78" s="330"/>
      <c r="ITE78" s="329"/>
      <c r="ITF78" s="330"/>
      <c r="ITG78" s="330"/>
      <c r="ITH78" s="330"/>
      <c r="ITI78" s="330"/>
      <c r="ITJ78" s="330"/>
      <c r="ITK78" s="330"/>
      <c r="ITL78" s="330"/>
      <c r="ITM78" s="330"/>
      <c r="ITN78" s="330"/>
      <c r="ITO78" s="330"/>
      <c r="ITP78" s="330"/>
      <c r="ITQ78" s="330"/>
      <c r="ITR78" s="330"/>
      <c r="ITS78" s="330"/>
      <c r="ITT78" s="330"/>
      <c r="ITU78" s="329"/>
      <c r="ITV78" s="330"/>
      <c r="ITW78" s="330"/>
      <c r="ITX78" s="330"/>
      <c r="ITY78" s="330"/>
      <c r="ITZ78" s="330"/>
      <c r="IUA78" s="330"/>
      <c r="IUB78" s="330"/>
      <c r="IUC78" s="330"/>
      <c r="IUD78" s="330"/>
      <c r="IUE78" s="330"/>
      <c r="IUF78" s="330"/>
      <c r="IUG78" s="330"/>
      <c r="IUH78" s="330"/>
      <c r="IUI78" s="330"/>
      <c r="IUJ78" s="330"/>
      <c r="IUK78" s="329"/>
      <c r="IUL78" s="330"/>
      <c r="IUM78" s="330"/>
      <c r="IUN78" s="330"/>
      <c r="IUO78" s="330"/>
      <c r="IUP78" s="330"/>
      <c r="IUQ78" s="330"/>
      <c r="IUR78" s="330"/>
      <c r="IUS78" s="330"/>
      <c r="IUT78" s="330"/>
      <c r="IUU78" s="330"/>
      <c r="IUV78" s="330"/>
      <c r="IUW78" s="330"/>
      <c r="IUX78" s="330"/>
      <c r="IUY78" s="330"/>
      <c r="IUZ78" s="330"/>
      <c r="IVA78" s="329"/>
      <c r="IVB78" s="330"/>
      <c r="IVC78" s="330"/>
      <c r="IVD78" s="330"/>
      <c r="IVE78" s="330"/>
      <c r="IVF78" s="330"/>
      <c r="IVG78" s="330"/>
      <c r="IVH78" s="330"/>
      <c r="IVI78" s="330"/>
      <c r="IVJ78" s="330"/>
      <c r="IVK78" s="330"/>
      <c r="IVL78" s="330"/>
      <c r="IVM78" s="330"/>
      <c r="IVN78" s="330"/>
      <c r="IVO78" s="330"/>
      <c r="IVP78" s="330"/>
      <c r="IVQ78" s="329"/>
      <c r="IVR78" s="330"/>
      <c r="IVS78" s="330"/>
      <c r="IVT78" s="330"/>
      <c r="IVU78" s="330"/>
      <c r="IVV78" s="330"/>
      <c r="IVW78" s="330"/>
      <c r="IVX78" s="330"/>
      <c r="IVY78" s="330"/>
      <c r="IVZ78" s="330"/>
      <c r="IWA78" s="330"/>
      <c r="IWB78" s="330"/>
      <c r="IWC78" s="330"/>
      <c r="IWD78" s="330"/>
      <c r="IWE78" s="330"/>
      <c r="IWF78" s="330"/>
      <c r="IWG78" s="329"/>
      <c r="IWH78" s="330"/>
      <c r="IWI78" s="330"/>
      <c r="IWJ78" s="330"/>
      <c r="IWK78" s="330"/>
      <c r="IWL78" s="330"/>
      <c r="IWM78" s="330"/>
      <c r="IWN78" s="330"/>
      <c r="IWO78" s="330"/>
      <c r="IWP78" s="330"/>
      <c r="IWQ78" s="330"/>
      <c r="IWR78" s="330"/>
      <c r="IWS78" s="330"/>
      <c r="IWT78" s="330"/>
      <c r="IWU78" s="330"/>
      <c r="IWV78" s="330"/>
      <c r="IWW78" s="329"/>
      <c r="IWX78" s="330"/>
      <c r="IWY78" s="330"/>
      <c r="IWZ78" s="330"/>
      <c r="IXA78" s="330"/>
      <c r="IXB78" s="330"/>
      <c r="IXC78" s="330"/>
      <c r="IXD78" s="330"/>
      <c r="IXE78" s="330"/>
      <c r="IXF78" s="330"/>
      <c r="IXG78" s="330"/>
      <c r="IXH78" s="330"/>
      <c r="IXI78" s="330"/>
      <c r="IXJ78" s="330"/>
      <c r="IXK78" s="330"/>
      <c r="IXL78" s="330"/>
      <c r="IXM78" s="329"/>
      <c r="IXN78" s="330"/>
      <c r="IXO78" s="330"/>
      <c r="IXP78" s="330"/>
      <c r="IXQ78" s="330"/>
      <c r="IXR78" s="330"/>
      <c r="IXS78" s="330"/>
      <c r="IXT78" s="330"/>
      <c r="IXU78" s="330"/>
      <c r="IXV78" s="330"/>
      <c r="IXW78" s="330"/>
      <c r="IXX78" s="330"/>
      <c r="IXY78" s="330"/>
      <c r="IXZ78" s="330"/>
      <c r="IYA78" s="330"/>
      <c r="IYB78" s="330"/>
      <c r="IYC78" s="329"/>
      <c r="IYD78" s="330"/>
      <c r="IYE78" s="330"/>
      <c r="IYF78" s="330"/>
      <c r="IYG78" s="330"/>
      <c r="IYH78" s="330"/>
      <c r="IYI78" s="330"/>
      <c r="IYJ78" s="330"/>
      <c r="IYK78" s="330"/>
      <c r="IYL78" s="330"/>
      <c r="IYM78" s="330"/>
      <c r="IYN78" s="330"/>
      <c r="IYO78" s="330"/>
      <c r="IYP78" s="330"/>
      <c r="IYQ78" s="330"/>
      <c r="IYR78" s="330"/>
      <c r="IYS78" s="329"/>
      <c r="IYT78" s="330"/>
      <c r="IYU78" s="330"/>
      <c r="IYV78" s="330"/>
      <c r="IYW78" s="330"/>
      <c r="IYX78" s="330"/>
      <c r="IYY78" s="330"/>
      <c r="IYZ78" s="330"/>
      <c r="IZA78" s="330"/>
      <c r="IZB78" s="330"/>
      <c r="IZC78" s="330"/>
      <c r="IZD78" s="330"/>
      <c r="IZE78" s="330"/>
      <c r="IZF78" s="330"/>
      <c r="IZG78" s="330"/>
      <c r="IZH78" s="330"/>
      <c r="IZI78" s="329"/>
      <c r="IZJ78" s="330"/>
      <c r="IZK78" s="330"/>
      <c r="IZL78" s="330"/>
      <c r="IZM78" s="330"/>
      <c r="IZN78" s="330"/>
      <c r="IZO78" s="330"/>
      <c r="IZP78" s="330"/>
      <c r="IZQ78" s="330"/>
      <c r="IZR78" s="330"/>
      <c r="IZS78" s="330"/>
      <c r="IZT78" s="330"/>
      <c r="IZU78" s="330"/>
      <c r="IZV78" s="330"/>
      <c r="IZW78" s="330"/>
      <c r="IZX78" s="330"/>
      <c r="IZY78" s="329"/>
      <c r="IZZ78" s="330"/>
      <c r="JAA78" s="330"/>
      <c r="JAB78" s="330"/>
      <c r="JAC78" s="330"/>
      <c r="JAD78" s="330"/>
      <c r="JAE78" s="330"/>
      <c r="JAF78" s="330"/>
      <c r="JAG78" s="330"/>
      <c r="JAH78" s="330"/>
      <c r="JAI78" s="330"/>
      <c r="JAJ78" s="330"/>
      <c r="JAK78" s="330"/>
      <c r="JAL78" s="330"/>
      <c r="JAM78" s="330"/>
      <c r="JAN78" s="330"/>
      <c r="JAO78" s="329"/>
      <c r="JAP78" s="330"/>
      <c r="JAQ78" s="330"/>
      <c r="JAR78" s="330"/>
      <c r="JAS78" s="330"/>
      <c r="JAT78" s="330"/>
      <c r="JAU78" s="330"/>
      <c r="JAV78" s="330"/>
      <c r="JAW78" s="330"/>
      <c r="JAX78" s="330"/>
      <c r="JAY78" s="330"/>
      <c r="JAZ78" s="330"/>
      <c r="JBA78" s="330"/>
      <c r="JBB78" s="330"/>
      <c r="JBC78" s="330"/>
      <c r="JBD78" s="330"/>
      <c r="JBE78" s="329"/>
      <c r="JBF78" s="330"/>
      <c r="JBG78" s="330"/>
      <c r="JBH78" s="330"/>
      <c r="JBI78" s="330"/>
      <c r="JBJ78" s="330"/>
      <c r="JBK78" s="330"/>
      <c r="JBL78" s="330"/>
      <c r="JBM78" s="330"/>
      <c r="JBN78" s="330"/>
      <c r="JBO78" s="330"/>
      <c r="JBP78" s="330"/>
      <c r="JBQ78" s="330"/>
      <c r="JBR78" s="330"/>
      <c r="JBS78" s="330"/>
      <c r="JBT78" s="330"/>
      <c r="JBU78" s="329"/>
      <c r="JBV78" s="330"/>
      <c r="JBW78" s="330"/>
      <c r="JBX78" s="330"/>
      <c r="JBY78" s="330"/>
      <c r="JBZ78" s="330"/>
      <c r="JCA78" s="330"/>
      <c r="JCB78" s="330"/>
      <c r="JCC78" s="330"/>
      <c r="JCD78" s="330"/>
      <c r="JCE78" s="330"/>
      <c r="JCF78" s="330"/>
      <c r="JCG78" s="330"/>
      <c r="JCH78" s="330"/>
      <c r="JCI78" s="330"/>
      <c r="JCJ78" s="330"/>
      <c r="JCK78" s="329"/>
      <c r="JCL78" s="330"/>
      <c r="JCM78" s="330"/>
      <c r="JCN78" s="330"/>
      <c r="JCO78" s="330"/>
      <c r="JCP78" s="330"/>
      <c r="JCQ78" s="330"/>
      <c r="JCR78" s="330"/>
      <c r="JCS78" s="330"/>
      <c r="JCT78" s="330"/>
      <c r="JCU78" s="330"/>
      <c r="JCV78" s="330"/>
      <c r="JCW78" s="330"/>
      <c r="JCX78" s="330"/>
      <c r="JCY78" s="330"/>
      <c r="JCZ78" s="330"/>
      <c r="JDA78" s="329"/>
      <c r="JDB78" s="330"/>
      <c r="JDC78" s="330"/>
      <c r="JDD78" s="330"/>
      <c r="JDE78" s="330"/>
      <c r="JDF78" s="330"/>
      <c r="JDG78" s="330"/>
      <c r="JDH78" s="330"/>
      <c r="JDI78" s="330"/>
      <c r="JDJ78" s="330"/>
      <c r="JDK78" s="330"/>
      <c r="JDL78" s="330"/>
      <c r="JDM78" s="330"/>
      <c r="JDN78" s="330"/>
      <c r="JDO78" s="330"/>
      <c r="JDP78" s="330"/>
      <c r="JDQ78" s="329"/>
      <c r="JDR78" s="330"/>
      <c r="JDS78" s="330"/>
      <c r="JDT78" s="330"/>
      <c r="JDU78" s="330"/>
      <c r="JDV78" s="330"/>
      <c r="JDW78" s="330"/>
      <c r="JDX78" s="330"/>
      <c r="JDY78" s="330"/>
      <c r="JDZ78" s="330"/>
      <c r="JEA78" s="330"/>
      <c r="JEB78" s="330"/>
      <c r="JEC78" s="330"/>
      <c r="JED78" s="330"/>
      <c r="JEE78" s="330"/>
      <c r="JEF78" s="330"/>
      <c r="JEG78" s="329"/>
      <c r="JEH78" s="330"/>
      <c r="JEI78" s="330"/>
      <c r="JEJ78" s="330"/>
      <c r="JEK78" s="330"/>
      <c r="JEL78" s="330"/>
      <c r="JEM78" s="330"/>
      <c r="JEN78" s="330"/>
      <c r="JEO78" s="330"/>
      <c r="JEP78" s="330"/>
      <c r="JEQ78" s="330"/>
      <c r="JER78" s="330"/>
      <c r="JES78" s="330"/>
      <c r="JET78" s="330"/>
      <c r="JEU78" s="330"/>
      <c r="JEV78" s="330"/>
      <c r="JEW78" s="329"/>
      <c r="JEX78" s="330"/>
      <c r="JEY78" s="330"/>
      <c r="JEZ78" s="330"/>
      <c r="JFA78" s="330"/>
      <c r="JFB78" s="330"/>
      <c r="JFC78" s="330"/>
      <c r="JFD78" s="330"/>
      <c r="JFE78" s="330"/>
      <c r="JFF78" s="330"/>
      <c r="JFG78" s="330"/>
      <c r="JFH78" s="330"/>
      <c r="JFI78" s="330"/>
      <c r="JFJ78" s="330"/>
      <c r="JFK78" s="330"/>
      <c r="JFL78" s="330"/>
      <c r="JFM78" s="329"/>
      <c r="JFN78" s="330"/>
      <c r="JFO78" s="330"/>
      <c r="JFP78" s="330"/>
      <c r="JFQ78" s="330"/>
      <c r="JFR78" s="330"/>
      <c r="JFS78" s="330"/>
      <c r="JFT78" s="330"/>
      <c r="JFU78" s="330"/>
      <c r="JFV78" s="330"/>
      <c r="JFW78" s="330"/>
      <c r="JFX78" s="330"/>
      <c r="JFY78" s="330"/>
      <c r="JFZ78" s="330"/>
      <c r="JGA78" s="330"/>
      <c r="JGB78" s="330"/>
      <c r="JGC78" s="329"/>
      <c r="JGD78" s="330"/>
      <c r="JGE78" s="330"/>
      <c r="JGF78" s="330"/>
      <c r="JGG78" s="330"/>
      <c r="JGH78" s="330"/>
      <c r="JGI78" s="330"/>
      <c r="JGJ78" s="330"/>
      <c r="JGK78" s="330"/>
      <c r="JGL78" s="330"/>
      <c r="JGM78" s="330"/>
      <c r="JGN78" s="330"/>
      <c r="JGO78" s="330"/>
      <c r="JGP78" s="330"/>
      <c r="JGQ78" s="330"/>
      <c r="JGR78" s="330"/>
      <c r="JGS78" s="329"/>
      <c r="JGT78" s="330"/>
      <c r="JGU78" s="330"/>
      <c r="JGV78" s="330"/>
      <c r="JGW78" s="330"/>
      <c r="JGX78" s="330"/>
      <c r="JGY78" s="330"/>
      <c r="JGZ78" s="330"/>
      <c r="JHA78" s="330"/>
      <c r="JHB78" s="330"/>
      <c r="JHC78" s="330"/>
      <c r="JHD78" s="330"/>
      <c r="JHE78" s="330"/>
      <c r="JHF78" s="330"/>
      <c r="JHG78" s="330"/>
      <c r="JHH78" s="330"/>
      <c r="JHI78" s="329"/>
      <c r="JHJ78" s="330"/>
      <c r="JHK78" s="330"/>
      <c r="JHL78" s="330"/>
      <c r="JHM78" s="330"/>
      <c r="JHN78" s="330"/>
      <c r="JHO78" s="330"/>
      <c r="JHP78" s="330"/>
      <c r="JHQ78" s="330"/>
      <c r="JHR78" s="330"/>
      <c r="JHS78" s="330"/>
      <c r="JHT78" s="330"/>
      <c r="JHU78" s="330"/>
      <c r="JHV78" s="330"/>
      <c r="JHW78" s="330"/>
      <c r="JHX78" s="330"/>
      <c r="JHY78" s="329"/>
      <c r="JHZ78" s="330"/>
      <c r="JIA78" s="330"/>
      <c r="JIB78" s="330"/>
      <c r="JIC78" s="330"/>
      <c r="JID78" s="330"/>
      <c r="JIE78" s="330"/>
      <c r="JIF78" s="330"/>
      <c r="JIG78" s="330"/>
      <c r="JIH78" s="330"/>
      <c r="JII78" s="330"/>
      <c r="JIJ78" s="330"/>
      <c r="JIK78" s="330"/>
      <c r="JIL78" s="330"/>
      <c r="JIM78" s="330"/>
      <c r="JIN78" s="330"/>
      <c r="JIO78" s="329"/>
      <c r="JIP78" s="330"/>
      <c r="JIQ78" s="330"/>
      <c r="JIR78" s="330"/>
      <c r="JIS78" s="330"/>
      <c r="JIT78" s="330"/>
      <c r="JIU78" s="330"/>
      <c r="JIV78" s="330"/>
      <c r="JIW78" s="330"/>
      <c r="JIX78" s="330"/>
      <c r="JIY78" s="330"/>
      <c r="JIZ78" s="330"/>
      <c r="JJA78" s="330"/>
      <c r="JJB78" s="330"/>
      <c r="JJC78" s="330"/>
      <c r="JJD78" s="330"/>
      <c r="JJE78" s="329"/>
      <c r="JJF78" s="330"/>
      <c r="JJG78" s="330"/>
      <c r="JJH78" s="330"/>
      <c r="JJI78" s="330"/>
      <c r="JJJ78" s="330"/>
      <c r="JJK78" s="330"/>
      <c r="JJL78" s="330"/>
      <c r="JJM78" s="330"/>
      <c r="JJN78" s="330"/>
      <c r="JJO78" s="330"/>
      <c r="JJP78" s="330"/>
      <c r="JJQ78" s="330"/>
      <c r="JJR78" s="330"/>
      <c r="JJS78" s="330"/>
      <c r="JJT78" s="330"/>
      <c r="JJU78" s="329"/>
      <c r="JJV78" s="330"/>
      <c r="JJW78" s="330"/>
      <c r="JJX78" s="330"/>
      <c r="JJY78" s="330"/>
      <c r="JJZ78" s="330"/>
      <c r="JKA78" s="330"/>
      <c r="JKB78" s="330"/>
      <c r="JKC78" s="330"/>
      <c r="JKD78" s="330"/>
      <c r="JKE78" s="330"/>
      <c r="JKF78" s="330"/>
      <c r="JKG78" s="330"/>
      <c r="JKH78" s="330"/>
      <c r="JKI78" s="330"/>
      <c r="JKJ78" s="330"/>
      <c r="JKK78" s="329"/>
      <c r="JKL78" s="330"/>
      <c r="JKM78" s="330"/>
      <c r="JKN78" s="330"/>
      <c r="JKO78" s="330"/>
      <c r="JKP78" s="330"/>
      <c r="JKQ78" s="330"/>
      <c r="JKR78" s="330"/>
      <c r="JKS78" s="330"/>
      <c r="JKT78" s="330"/>
      <c r="JKU78" s="330"/>
      <c r="JKV78" s="330"/>
      <c r="JKW78" s="330"/>
      <c r="JKX78" s="330"/>
      <c r="JKY78" s="330"/>
      <c r="JKZ78" s="330"/>
      <c r="JLA78" s="329"/>
      <c r="JLB78" s="330"/>
      <c r="JLC78" s="330"/>
      <c r="JLD78" s="330"/>
      <c r="JLE78" s="330"/>
      <c r="JLF78" s="330"/>
      <c r="JLG78" s="330"/>
      <c r="JLH78" s="330"/>
      <c r="JLI78" s="330"/>
      <c r="JLJ78" s="330"/>
      <c r="JLK78" s="330"/>
      <c r="JLL78" s="330"/>
      <c r="JLM78" s="330"/>
      <c r="JLN78" s="330"/>
      <c r="JLO78" s="330"/>
      <c r="JLP78" s="330"/>
      <c r="JLQ78" s="329"/>
      <c r="JLR78" s="330"/>
      <c r="JLS78" s="330"/>
      <c r="JLT78" s="330"/>
      <c r="JLU78" s="330"/>
      <c r="JLV78" s="330"/>
      <c r="JLW78" s="330"/>
      <c r="JLX78" s="330"/>
      <c r="JLY78" s="330"/>
      <c r="JLZ78" s="330"/>
      <c r="JMA78" s="330"/>
      <c r="JMB78" s="330"/>
      <c r="JMC78" s="330"/>
      <c r="JMD78" s="330"/>
      <c r="JME78" s="330"/>
      <c r="JMF78" s="330"/>
      <c r="JMG78" s="329"/>
      <c r="JMH78" s="330"/>
      <c r="JMI78" s="330"/>
      <c r="JMJ78" s="330"/>
      <c r="JMK78" s="330"/>
      <c r="JML78" s="330"/>
      <c r="JMM78" s="330"/>
      <c r="JMN78" s="330"/>
      <c r="JMO78" s="330"/>
      <c r="JMP78" s="330"/>
      <c r="JMQ78" s="330"/>
      <c r="JMR78" s="330"/>
      <c r="JMS78" s="330"/>
      <c r="JMT78" s="330"/>
      <c r="JMU78" s="330"/>
      <c r="JMV78" s="330"/>
      <c r="JMW78" s="329"/>
      <c r="JMX78" s="330"/>
      <c r="JMY78" s="330"/>
      <c r="JMZ78" s="330"/>
      <c r="JNA78" s="330"/>
      <c r="JNB78" s="330"/>
      <c r="JNC78" s="330"/>
      <c r="JND78" s="330"/>
      <c r="JNE78" s="330"/>
      <c r="JNF78" s="330"/>
      <c r="JNG78" s="330"/>
      <c r="JNH78" s="330"/>
      <c r="JNI78" s="330"/>
      <c r="JNJ78" s="330"/>
      <c r="JNK78" s="330"/>
      <c r="JNL78" s="330"/>
      <c r="JNM78" s="329"/>
      <c r="JNN78" s="330"/>
      <c r="JNO78" s="330"/>
      <c r="JNP78" s="330"/>
      <c r="JNQ78" s="330"/>
      <c r="JNR78" s="330"/>
      <c r="JNS78" s="330"/>
      <c r="JNT78" s="330"/>
      <c r="JNU78" s="330"/>
      <c r="JNV78" s="330"/>
      <c r="JNW78" s="330"/>
      <c r="JNX78" s="330"/>
      <c r="JNY78" s="330"/>
      <c r="JNZ78" s="330"/>
      <c r="JOA78" s="330"/>
      <c r="JOB78" s="330"/>
      <c r="JOC78" s="329"/>
      <c r="JOD78" s="330"/>
      <c r="JOE78" s="330"/>
      <c r="JOF78" s="330"/>
      <c r="JOG78" s="330"/>
      <c r="JOH78" s="330"/>
      <c r="JOI78" s="330"/>
      <c r="JOJ78" s="330"/>
      <c r="JOK78" s="330"/>
      <c r="JOL78" s="330"/>
      <c r="JOM78" s="330"/>
      <c r="JON78" s="330"/>
      <c r="JOO78" s="330"/>
      <c r="JOP78" s="330"/>
      <c r="JOQ78" s="330"/>
      <c r="JOR78" s="330"/>
      <c r="JOS78" s="329"/>
      <c r="JOT78" s="330"/>
      <c r="JOU78" s="330"/>
      <c r="JOV78" s="330"/>
      <c r="JOW78" s="330"/>
      <c r="JOX78" s="330"/>
      <c r="JOY78" s="330"/>
      <c r="JOZ78" s="330"/>
      <c r="JPA78" s="330"/>
      <c r="JPB78" s="330"/>
      <c r="JPC78" s="330"/>
      <c r="JPD78" s="330"/>
      <c r="JPE78" s="330"/>
      <c r="JPF78" s="330"/>
      <c r="JPG78" s="330"/>
      <c r="JPH78" s="330"/>
      <c r="JPI78" s="329"/>
      <c r="JPJ78" s="330"/>
      <c r="JPK78" s="330"/>
      <c r="JPL78" s="330"/>
      <c r="JPM78" s="330"/>
      <c r="JPN78" s="330"/>
      <c r="JPO78" s="330"/>
      <c r="JPP78" s="330"/>
      <c r="JPQ78" s="330"/>
      <c r="JPR78" s="330"/>
      <c r="JPS78" s="330"/>
      <c r="JPT78" s="330"/>
      <c r="JPU78" s="330"/>
      <c r="JPV78" s="330"/>
      <c r="JPW78" s="330"/>
      <c r="JPX78" s="330"/>
      <c r="JPY78" s="329"/>
      <c r="JPZ78" s="330"/>
      <c r="JQA78" s="330"/>
      <c r="JQB78" s="330"/>
      <c r="JQC78" s="330"/>
      <c r="JQD78" s="330"/>
      <c r="JQE78" s="330"/>
      <c r="JQF78" s="330"/>
      <c r="JQG78" s="330"/>
      <c r="JQH78" s="330"/>
      <c r="JQI78" s="330"/>
      <c r="JQJ78" s="330"/>
      <c r="JQK78" s="330"/>
      <c r="JQL78" s="330"/>
      <c r="JQM78" s="330"/>
      <c r="JQN78" s="330"/>
      <c r="JQO78" s="329"/>
      <c r="JQP78" s="330"/>
      <c r="JQQ78" s="330"/>
      <c r="JQR78" s="330"/>
      <c r="JQS78" s="330"/>
      <c r="JQT78" s="330"/>
      <c r="JQU78" s="330"/>
      <c r="JQV78" s="330"/>
      <c r="JQW78" s="330"/>
      <c r="JQX78" s="330"/>
      <c r="JQY78" s="330"/>
      <c r="JQZ78" s="330"/>
      <c r="JRA78" s="330"/>
      <c r="JRB78" s="330"/>
      <c r="JRC78" s="330"/>
      <c r="JRD78" s="330"/>
      <c r="JRE78" s="329"/>
      <c r="JRF78" s="330"/>
      <c r="JRG78" s="330"/>
      <c r="JRH78" s="330"/>
      <c r="JRI78" s="330"/>
      <c r="JRJ78" s="330"/>
      <c r="JRK78" s="330"/>
      <c r="JRL78" s="330"/>
      <c r="JRM78" s="330"/>
      <c r="JRN78" s="330"/>
      <c r="JRO78" s="330"/>
      <c r="JRP78" s="330"/>
      <c r="JRQ78" s="330"/>
      <c r="JRR78" s="330"/>
      <c r="JRS78" s="330"/>
      <c r="JRT78" s="330"/>
      <c r="JRU78" s="329"/>
      <c r="JRV78" s="330"/>
      <c r="JRW78" s="330"/>
      <c r="JRX78" s="330"/>
      <c r="JRY78" s="330"/>
      <c r="JRZ78" s="330"/>
      <c r="JSA78" s="330"/>
      <c r="JSB78" s="330"/>
      <c r="JSC78" s="330"/>
      <c r="JSD78" s="330"/>
      <c r="JSE78" s="330"/>
      <c r="JSF78" s="330"/>
      <c r="JSG78" s="330"/>
      <c r="JSH78" s="330"/>
      <c r="JSI78" s="330"/>
      <c r="JSJ78" s="330"/>
      <c r="JSK78" s="329"/>
      <c r="JSL78" s="330"/>
      <c r="JSM78" s="330"/>
      <c r="JSN78" s="330"/>
      <c r="JSO78" s="330"/>
      <c r="JSP78" s="330"/>
      <c r="JSQ78" s="330"/>
      <c r="JSR78" s="330"/>
      <c r="JSS78" s="330"/>
      <c r="JST78" s="330"/>
      <c r="JSU78" s="330"/>
      <c r="JSV78" s="330"/>
      <c r="JSW78" s="330"/>
      <c r="JSX78" s="330"/>
      <c r="JSY78" s="330"/>
      <c r="JSZ78" s="330"/>
      <c r="JTA78" s="329"/>
      <c r="JTB78" s="330"/>
      <c r="JTC78" s="330"/>
      <c r="JTD78" s="330"/>
      <c r="JTE78" s="330"/>
      <c r="JTF78" s="330"/>
      <c r="JTG78" s="330"/>
      <c r="JTH78" s="330"/>
      <c r="JTI78" s="330"/>
      <c r="JTJ78" s="330"/>
      <c r="JTK78" s="330"/>
      <c r="JTL78" s="330"/>
      <c r="JTM78" s="330"/>
      <c r="JTN78" s="330"/>
      <c r="JTO78" s="330"/>
      <c r="JTP78" s="330"/>
      <c r="JTQ78" s="329"/>
      <c r="JTR78" s="330"/>
      <c r="JTS78" s="330"/>
      <c r="JTT78" s="330"/>
      <c r="JTU78" s="330"/>
      <c r="JTV78" s="330"/>
      <c r="JTW78" s="330"/>
      <c r="JTX78" s="330"/>
      <c r="JTY78" s="330"/>
      <c r="JTZ78" s="330"/>
      <c r="JUA78" s="330"/>
      <c r="JUB78" s="330"/>
      <c r="JUC78" s="330"/>
      <c r="JUD78" s="330"/>
      <c r="JUE78" s="330"/>
      <c r="JUF78" s="330"/>
      <c r="JUG78" s="329"/>
      <c r="JUH78" s="330"/>
      <c r="JUI78" s="330"/>
      <c r="JUJ78" s="330"/>
      <c r="JUK78" s="330"/>
      <c r="JUL78" s="330"/>
      <c r="JUM78" s="330"/>
      <c r="JUN78" s="330"/>
      <c r="JUO78" s="330"/>
      <c r="JUP78" s="330"/>
      <c r="JUQ78" s="330"/>
      <c r="JUR78" s="330"/>
      <c r="JUS78" s="330"/>
      <c r="JUT78" s="330"/>
      <c r="JUU78" s="330"/>
      <c r="JUV78" s="330"/>
      <c r="JUW78" s="329"/>
      <c r="JUX78" s="330"/>
      <c r="JUY78" s="330"/>
      <c r="JUZ78" s="330"/>
      <c r="JVA78" s="330"/>
      <c r="JVB78" s="330"/>
      <c r="JVC78" s="330"/>
      <c r="JVD78" s="330"/>
      <c r="JVE78" s="330"/>
      <c r="JVF78" s="330"/>
      <c r="JVG78" s="330"/>
      <c r="JVH78" s="330"/>
      <c r="JVI78" s="330"/>
      <c r="JVJ78" s="330"/>
      <c r="JVK78" s="330"/>
      <c r="JVL78" s="330"/>
      <c r="JVM78" s="329"/>
      <c r="JVN78" s="330"/>
      <c r="JVO78" s="330"/>
      <c r="JVP78" s="330"/>
      <c r="JVQ78" s="330"/>
      <c r="JVR78" s="330"/>
      <c r="JVS78" s="330"/>
      <c r="JVT78" s="330"/>
      <c r="JVU78" s="330"/>
      <c r="JVV78" s="330"/>
      <c r="JVW78" s="330"/>
      <c r="JVX78" s="330"/>
      <c r="JVY78" s="330"/>
      <c r="JVZ78" s="330"/>
      <c r="JWA78" s="330"/>
      <c r="JWB78" s="330"/>
      <c r="JWC78" s="329"/>
      <c r="JWD78" s="330"/>
      <c r="JWE78" s="330"/>
      <c r="JWF78" s="330"/>
      <c r="JWG78" s="330"/>
      <c r="JWH78" s="330"/>
      <c r="JWI78" s="330"/>
      <c r="JWJ78" s="330"/>
      <c r="JWK78" s="330"/>
      <c r="JWL78" s="330"/>
      <c r="JWM78" s="330"/>
      <c r="JWN78" s="330"/>
      <c r="JWO78" s="330"/>
      <c r="JWP78" s="330"/>
      <c r="JWQ78" s="330"/>
      <c r="JWR78" s="330"/>
      <c r="JWS78" s="329"/>
      <c r="JWT78" s="330"/>
      <c r="JWU78" s="330"/>
      <c r="JWV78" s="330"/>
      <c r="JWW78" s="330"/>
      <c r="JWX78" s="330"/>
      <c r="JWY78" s="330"/>
      <c r="JWZ78" s="330"/>
      <c r="JXA78" s="330"/>
      <c r="JXB78" s="330"/>
      <c r="JXC78" s="330"/>
      <c r="JXD78" s="330"/>
      <c r="JXE78" s="330"/>
      <c r="JXF78" s="330"/>
      <c r="JXG78" s="330"/>
      <c r="JXH78" s="330"/>
      <c r="JXI78" s="329"/>
      <c r="JXJ78" s="330"/>
      <c r="JXK78" s="330"/>
      <c r="JXL78" s="330"/>
      <c r="JXM78" s="330"/>
      <c r="JXN78" s="330"/>
      <c r="JXO78" s="330"/>
      <c r="JXP78" s="330"/>
      <c r="JXQ78" s="330"/>
      <c r="JXR78" s="330"/>
      <c r="JXS78" s="330"/>
      <c r="JXT78" s="330"/>
      <c r="JXU78" s="330"/>
      <c r="JXV78" s="330"/>
      <c r="JXW78" s="330"/>
      <c r="JXX78" s="330"/>
      <c r="JXY78" s="329"/>
      <c r="JXZ78" s="330"/>
      <c r="JYA78" s="330"/>
      <c r="JYB78" s="330"/>
      <c r="JYC78" s="330"/>
      <c r="JYD78" s="330"/>
      <c r="JYE78" s="330"/>
      <c r="JYF78" s="330"/>
      <c r="JYG78" s="330"/>
      <c r="JYH78" s="330"/>
      <c r="JYI78" s="330"/>
      <c r="JYJ78" s="330"/>
      <c r="JYK78" s="330"/>
      <c r="JYL78" s="330"/>
      <c r="JYM78" s="330"/>
      <c r="JYN78" s="330"/>
      <c r="JYO78" s="329"/>
      <c r="JYP78" s="330"/>
      <c r="JYQ78" s="330"/>
      <c r="JYR78" s="330"/>
      <c r="JYS78" s="330"/>
      <c r="JYT78" s="330"/>
      <c r="JYU78" s="330"/>
      <c r="JYV78" s="330"/>
      <c r="JYW78" s="330"/>
      <c r="JYX78" s="330"/>
      <c r="JYY78" s="330"/>
      <c r="JYZ78" s="330"/>
      <c r="JZA78" s="330"/>
      <c r="JZB78" s="330"/>
      <c r="JZC78" s="330"/>
      <c r="JZD78" s="330"/>
      <c r="JZE78" s="329"/>
      <c r="JZF78" s="330"/>
      <c r="JZG78" s="330"/>
      <c r="JZH78" s="330"/>
      <c r="JZI78" s="330"/>
      <c r="JZJ78" s="330"/>
      <c r="JZK78" s="330"/>
      <c r="JZL78" s="330"/>
      <c r="JZM78" s="330"/>
      <c r="JZN78" s="330"/>
      <c r="JZO78" s="330"/>
      <c r="JZP78" s="330"/>
      <c r="JZQ78" s="330"/>
      <c r="JZR78" s="330"/>
      <c r="JZS78" s="330"/>
      <c r="JZT78" s="330"/>
      <c r="JZU78" s="329"/>
      <c r="JZV78" s="330"/>
      <c r="JZW78" s="330"/>
      <c r="JZX78" s="330"/>
      <c r="JZY78" s="330"/>
      <c r="JZZ78" s="330"/>
      <c r="KAA78" s="330"/>
      <c r="KAB78" s="330"/>
      <c r="KAC78" s="330"/>
      <c r="KAD78" s="330"/>
      <c r="KAE78" s="330"/>
      <c r="KAF78" s="330"/>
      <c r="KAG78" s="330"/>
      <c r="KAH78" s="330"/>
      <c r="KAI78" s="330"/>
      <c r="KAJ78" s="330"/>
      <c r="KAK78" s="329"/>
      <c r="KAL78" s="330"/>
      <c r="KAM78" s="330"/>
      <c r="KAN78" s="330"/>
      <c r="KAO78" s="330"/>
      <c r="KAP78" s="330"/>
      <c r="KAQ78" s="330"/>
      <c r="KAR78" s="330"/>
      <c r="KAS78" s="330"/>
      <c r="KAT78" s="330"/>
      <c r="KAU78" s="330"/>
      <c r="KAV78" s="330"/>
      <c r="KAW78" s="330"/>
      <c r="KAX78" s="330"/>
      <c r="KAY78" s="330"/>
      <c r="KAZ78" s="330"/>
      <c r="KBA78" s="329"/>
      <c r="KBB78" s="330"/>
      <c r="KBC78" s="330"/>
      <c r="KBD78" s="330"/>
      <c r="KBE78" s="330"/>
      <c r="KBF78" s="330"/>
      <c r="KBG78" s="330"/>
      <c r="KBH78" s="330"/>
      <c r="KBI78" s="330"/>
      <c r="KBJ78" s="330"/>
      <c r="KBK78" s="330"/>
      <c r="KBL78" s="330"/>
      <c r="KBM78" s="330"/>
      <c r="KBN78" s="330"/>
      <c r="KBO78" s="330"/>
      <c r="KBP78" s="330"/>
      <c r="KBQ78" s="329"/>
      <c r="KBR78" s="330"/>
      <c r="KBS78" s="330"/>
      <c r="KBT78" s="330"/>
      <c r="KBU78" s="330"/>
      <c r="KBV78" s="330"/>
      <c r="KBW78" s="330"/>
      <c r="KBX78" s="330"/>
      <c r="KBY78" s="330"/>
      <c r="KBZ78" s="330"/>
      <c r="KCA78" s="330"/>
      <c r="KCB78" s="330"/>
      <c r="KCC78" s="330"/>
      <c r="KCD78" s="330"/>
      <c r="KCE78" s="330"/>
      <c r="KCF78" s="330"/>
      <c r="KCG78" s="329"/>
      <c r="KCH78" s="330"/>
      <c r="KCI78" s="330"/>
      <c r="KCJ78" s="330"/>
      <c r="KCK78" s="330"/>
      <c r="KCL78" s="330"/>
      <c r="KCM78" s="330"/>
      <c r="KCN78" s="330"/>
      <c r="KCO78" s="330"/>
      <c r="KCP78" s="330"/>
      <c r="KCQ78" s="330"/>
      <c r="KCR78" s="330"/>
      <c r="KCS78" s="330"/>
      <c r="KCT78" s="330"/>
      <c r="KCU78" s="330"/>
      <c r="KCV78" s="330"/>
      <c r="KCW78" s="329"/>
      <c r="KCX78" s="330"/>
      <c r="KCY78" s="330"/>
      <c r="KCZ78" s="330"/>
      <c r="KDA78" s="330"/>
      <c r="KDB78" s="330"/>
      <c r="KDC78" s="330"/>
      <c r="KDD78" s="330"/>
      <c r="KDE78" s="330"/>
      <c r="KDF78" s="330"/>
      <c r="KDG78" s="330"/>
      <c r="KDH78" s="330"/>
      <c r="KDI78" s="330"/>
      <c r="KDJ78" s="330"/>
      <c r="KDK78" s="330"/>
      <c r="KDL78" s="330"/>
      <c r="KDM78" s="329"/>
      <c r="KDN78" s="330"/>
      <c r="KDO78" s="330"/>
      <c r="KDP78" s="330"/>
      <c r="KDQ78" s="330"/>
      <c r="KDR78" s="330"/>
      <c r="KDS78" s="330"/>
      <c r="KDT78" s="330"/>
      <c r="KDU78" s="330"/>
      <c r="KDV78" s="330"/>
      <c r="KDW78" s="330"/>
      <c r="KDX78" s="330"/>
      <c r="KDY78" s="330"/>
      <c r="KDZ78" s="330"/>
      <c r="KEA78" s="330"/>
      <c r="KEB78" s="330"/>
      <c r="KEC78" s="329"/>
      <c r="KED78" s="330"/>
      <c r="KEE78" s="330"/>
      <c r="KEF78" s="330"/>
      <c r="KEG78" s="330"/>
      <c r="KEH78" s="330"/>
      <c r="KEI78" s="330"/>
      <c r="KEJ78" s="330"/>
      <c r="KEK78" s="330"/>
      <c r="KEL78" s="330"/>
      <c r="KEM78" s="330"/>
      <c r="KEN78" s="330"/>
      <c r="KEO78" s="330"/>
      <c r="KEP78" s="330"/>
      <c r="KEQ78" s="330"/>
      <c r="KER78" s="330"/>
      <c r="KES78" s="329"/>
      <c r="KET78" s="330"/>
      <c r="KEU78" s="330"/>
      <c r="KEV78" s="330"/>
      <c r="KEW78" s="330"/>
      <c r="KEX78" s="330"/>
      <c r="KEY78" s="330"/>
      <c r="KEZ78" s="330"/>
      <c r="KFA78" s="330"/>
      <c r="KFB78" s="330"/>
      <c r="KFC78" s="330"/>
      <c r="KFD78" s="330"/>
      <c r="KFE78" s="330"/>
      <c r="KFF78" s="330"/>
      <c r="KFG78" s="330"/>
      <c r="KFH78" s="330"/>
      <c r="KFI78" s="329"/>
      <c r="KFJ78" s="330"/>
      <c r="KFK78" s="330"/>
      <c r="KFL78" s="330"/>
      <c r="KFM78" s="330"/>
      <c r="KFN78" s="330"/>
      <c r="KFO78" s="330"/>
      <c r="KFP78" s="330"/>
      <c r="KFQ78" s="330"/>
      <c r="KFR78" s="330"/>
      <c r="KFS78" s="330"/>
      <c r="KFT78" s="330"/>
      <c r="KFU78" s="330"/>
      <c r="KFV78" s="330"/>
      <c r="KFW78" s="330"/>
      <c r="KFX78" s="330"/>
      <c r="KFY78" s="329"/>
      <c r="KFZ78" s="330"/>
      <c r="KGA78" s="330"/>
      <c r="KGB78" s="330"/>
      <c r="KGC78" s="330"/>
      <c r="KGD78" s="330"/>
      <c r="KGE78" s="330"/>
      <c r="KGF78" s="330"/>
      <c r="KGG78" s="330"/>
      <c r="KGH78" s="330"/>
      <c r="KGI78" s="330"/>
      <c r="KGJ78" s="330"/>
      <c r="KGK78" s="330"/>
      <c r="KGL78" s="330"/>
      <c r="KGM78" s="330"/>
      <c r="KGN78" s="330"/>
      <c r="KGO78" s="329"/>
      <c r="KGP78" s="330"/>
      <c r="KGQ78" s="330"/>
      <c r="KGR78" s="330"/>
      <c r="KGS78" s="330"/>
      <c r="KGT78" s="330"/>
      <c r="KGU78" s="330"/>
      <c r="KGV78" s="330"/>
      <c r="KGW78" s="330"/>
      <c r="KGX78" s="330"/>
      <c r="KGY78" s="330"/>
      <c r="KGZ78" s="330"/>
      <c r="KHA78" s="330"/>
      <c r="KHB78" s="330"/>
      <c r="KHC78" s="330"/>
      <c r="KHD78" s="330"/>
      <c r="KHE78" s="329"/>
      <c r="KHF78" s="330"/>
      <c r="KHG78" s="330"/>
      <c r="KHH78" s="330"/>
      <c r="KHI78" s="330"/>
      <c r="KHJ78" s="330"/>
      <c r="KHK78" s="330"/>
      <c r="KHL78" s="330"/>
      <c r="KHM78" s="330"/>
      <c r="KHN78" s="330"/>
      <c r="KHO78" s="330"/>
      <c r="KHP78" s="330"/>
      <c r="KHQ78" s="330"/>
      <c r="KHR78" s="330"/>
      <c r="KHS78" s="330"/>
      <c r="KHT78" s="330"/>
      <c r="KHU78" s="329"/>
      <c r="KHV78" s="330"/>
      <c r="KHW78" s="330"/>
      <c r="KHX78" s="330"/>
      <c r="KHY78" s="330"/>
      <c r="KHZ78" s="330"/>
      <c r="KIA78" s="330"/>
      <c r="KIB78" s="330"/>
      <c r="KIC78" s="330"/>
      <c r="KID78" s="330"/>
      <c r="KIE78" s="330"/>
      <c r="KIF78" s="330"/>
      <c r="KIG78" s="330"/>
      <c r="KIH78" s="330"/>
      <c r="KII78" s="330"/>
      <c r="KIJ78" s="330"/>
      <c r="KIK78" s="329"/>
      <c r="KIL78" s="330"/>
      <c r="KIM78" s="330"/>
      <c r="KIN78" s="330"/>
      <c r="KIO78" s="330"/>
      <c r="KIP78" s="330"/>
      <c r="KIQ78" s="330"/>
      <c r="KIR78" s="330"/>
      <c r="KIS78" s="330"/>
      <c r="KIT78" s="330"/>
      <c r="KIU78" s="330"/>
      <c r="KIV78" s="330"/>
      <c r="KIW78" s="330"/>
      <c r="KIX78" s="330"/>
      <c r="KIY78" s="330"/>
      <c r="KIZ78" s="330"/>
      <c r="KJA78" s="329"/>
      <c r="KJB78" s="330"/>
      <c r="KJC78" s="330"/>
      <c r="KJD78" s="330"/>
      <c r="KJE78" s="330"/>
      <c r="KJF78" s="330"/>
      <c r="KJG78" s="330"/>
      <c r="KJH78" s="330"/>
      <c r="KJI78" s="330"/>
      <c r="KJJ78" s="330"/>
      <c r="KJK78" s="330"/>
      <c r="KJL78" s="330"/>
      <c r="KJM78" s="330"/>
      <c r="KJN78" s="330"/>
      <c r="KJO78" s="330"/>
      <c r="KJP78" s="330"/>
      <c r="KJQ78" s="329"/>
      <c r="KJR78" s="330"/>
      <c r="KJS78" s="330"/>
      <c r="KJT78" s="330"/>
      <c r="KJU78" s="330"/>
      <c r="KJV78" s="330"/>
      <c r="KJW78" s="330"/>
      <c r="KJX78" s="330"/>
      <c r="KJY78" s="330"/>
      <c r="KJZ78" s="330"/>
      <c r="KKA78" s="330"/>
      <c r="KKB78" s="330"/>
      <c r="KKC78" s="330"/>
      <c r="KKD78" s="330"/>
      <c r="KKE78" s="330"/>
      <c r="KKF78" s="330"/>
      <c r="KKG78" s="329"/>
      <c r="KKH78" s="330"/>
      <c r="KKI78" s="330"/>
      <c r="KKJ78" s="330"/>
      <c r="KKK78" s="330"/>
      <c r="KKL78" s="330"/>
      <c r="KKM78" s="330"/>
      <c r="KKN78" s="330"/>
      <c r="KKO78" s="330"/>
      <c r="KKP78" s="330"/>
      <c r="KKQ78" s="330"/>
      <c r="KKR78" s="330"/>
      <c r="KKS78" s="330"/>
      <c r="KKT78" s="330"/>
      <c r="KKU78" s="330"/>
      <c r="KKV78" s="330"/>
      <c r="KKW78" s="329"/>
      <c r="KKX78" s="330"/>
      <c r="KKY78" s="330"/>
      <c r="KKZ78" s="330"/>
      <c r="KLA78" s="330"/>
      <c r="KLB78" s="330"/>
      <c r="KLC78" s="330"/>
      <c r="KLD78" s="330"/>
      <c r="KLE78" s="330"/>
      <c r="KLF78" s="330"/>
      <c r="KLG78" s="330"/>
      <c r="KLH78" s="330"/>
      <c r="KLI78" s="330"/>
      <c r="KLJ78" s="330"/>
      <c r="KLK78" s="330"/>
      <c r="KLL78" s="330"/>
      <c r="KLM78" s="329"/>
      <c r="KLN78" s="330"/>
      <c r="KLO78" s="330"/>
      <c r="KLP78" s="330"/>
      <c r="KLQ78" s="330"/>
      <c r="KLR78" s="330"/>
      <c r="KLS78" s="330"/>
      <c r="KLT78" s="330"/>
      <c r="KLU78" s="330"/>
      <c r="KLV78" s="330"/>
      <c r="KLW78" s="330"/>
      <c r="KLX78" s="330"/>
      <c r="KLY78" s="330"/>
      <c r="KLZ78" s="330"/>
      <c r="KMA78" s="330"/>
      <c r="KMB78" s="330"/>
      <c r="KMC78" s="329"/>
      <c r="KMD78" s="330"/>
      <c r="KME78" s="330"/>
      <c r="KMF78" s="330"/>
      <c r="KMG78" s="330"/>
      <c r="KMH78" s="330"/>
      <c r="KMI78" s="330"/>
      <c r="KMJ78" s="330"/>
      <c r="KMK78" s="330"/>
      <c r="KML78" s="330"/>
      <c r="KMM78" s="330"/>
      <c r="KMN78" s="330"/>
      <c r="KMO78" s="330"/>
      <c r="KMP78" s="330"/>
      <c r="KMQ78" s="330"/>
      <c r="KMR78" s="330"/>
      <c r="KMS78" s="329"/>
      <c r="KMT78" s="330"/>
      <c r="KMU78" s="330"/>
      <c r="KMV78" s="330"/>
      <c r="KMW78" s="330"/>
      <c r="KMX78" s="330"/>
      <c r="KMY78" s="330"/>
      <c r="KMZ78" s="330"/>
      <c r="KNA78" s="330"/>
      <c r="KNB78" s="330"/>
      <c r="KNC78" s="330"/>
      <c r="KND78" s="330"/>
      <c r="KNE78" s="330"/>
      <c r="KNF78" s="330"/>
      <c r="KNG78" s="330"/>
      <c r="KNH78" s="330"/>
      <c r="KNI78" s="329"/>
      <c r="KNJ78" s="330"/>
      <c r="KNK78" s="330"/>
      <c r="KNL78" s="330"/>
      <c r="KNM78" s="330"/>
      <c r="KNN78" s="330"/>
      <c r="KNO78" s="330"/>
      <c r="KNP78" s="330"/>
      <c r="KNQ78" s="330"/>
      <c r="KNR78" s="330"/>
      <c r="KNS78" s="330"/>
      <c r="KNT78" s="330"/>
      <c r="KNU78" s="330"/>
      <c r="KNV78" s="330"/>
      <c r="KNW78" s="330"/>
      <c r="KNX78" s="330"/>
      <c r="KNY78" s="329"/>
      <c r="KNZ78" s="330"/>
      <c r="KOA78" s="330"/>
      <c r="KOB78" s="330"/>
      <c r="KOC78" s="330"/>
      <c r="KOD78" s="330"/>
      <c r="KOE78" s="330"/>
      <c r="KOF78" s="330"/>
      <c r="KOG78" s="330"/>
      <c r="KOH78" s="330"/>
      <c r="KOI78" s="330"/>
      <c r="KOJ78" s="330"/>
      <c r="KOK78" s="330"/>
      <c r="KOL78" s="330"/>
      <c r="KOM78" s="330"/>
      <c r="KON78" s="330"/>
      <c r="KOO78" s="329"/>
      <c r="KOP78" s="330"/>
      <c r="KOQ78" s="330"/>
      <c r="KOR78" s="330"/>
      <c r="KOS78" s="330"/>
      <c r="KOT78" s="330"/>
      <c r="KOU78" s="330"/>
      <c r="KOV78" s="330"/>
      <c r="KOW78" s="330"/>
      <c r="KOX78" s="330"/>
      <c r="KOY78" s="330"/>
      <c r="KOZ78" s="330"/>
      <c r="KPA78" s="330"/>
      <c r="KPB78" s="330"/>
      <c r="KPC78" s="330"/>
      <c r="KPD78" s="330"/>
      <c r="KPE78" s="329"/>
      <c r="KPF78" s="330"/>
      <c r="KPG78" s="330"/>
      <c r="KPH78" s="330"/>
      <c r="KPI78" s="330"/>
      <c r="KPJ78" s="330"/>
      <c r="KPK78" s="330"/>
      <c r="KPL78" s="330"/>
      <c r="KPM78" s="330"/>
      <c r="KPN78" s="330"/>
      <c r="KPO78" s="330"/>
      <c r="KPP78" s="330"/>
      <c r="KPQ78" s="330"/>
      <c r="KPR78" s="330"/>
      <c r="KPS78" s="330"/>
      <c r="KPT78" s="330"/>
      <c r="KPU78" s="329"/>
      <c r="KPV78" s="330"/>
      <c r="KPW78" s="330"/>
      <c r="KPX78" s="330"/>
      <c r="KPY78" s="330"/>
      <c r="KPZ78" s="330"/>
      <c r="KQA78" s="330"/>
      <c r="KQB78" s="330"/>
      <c r="KQC78" s="330"/>
      <c r="KQD78" s="330"/>
      <c r="KQE78" s="330"/>
      <c r="KQF78" s="330"/>
      <c r="KQG78" s="330"/>
      <c r="KQH78" s="330"/>
      <c r="KQI78" s="330"/>
      <c r="KQJ78" s="330"/>
      <c r="KQK78" s="329"/>
      <c r="KQL78" s="330"/>
      <c r="KQM78" s="330"/>
      <c r="KQN78" s="330"/>
      <c r="KQO78" s="330"/>
      <c r="KQP78" s="330"/>
      <c r="KQQ78" s="330"/>
      <c r="KQR78" s="330"/>
      <c r="KQS78" s="330"/>
      <c r="KQT78" s="330"/>
      <c r="KQU78" s="330"/>
      <c r="KQV78" s="330"/>
      <c r="KQW78" s="330"/>
      <c r="KQX78" s="330"/>
      <c r="KQY78" s="330"/>
      <c r="KQZ78" s="330"/>
      <c r="KRA78" s="329"/>
      <c r="KRB78" s="330"/>
      <c r="KRC78" s="330"/>
      <c r="KRD78" s="330"/>
      <c r="KRE78" s="330"/>
      <c r="KRF78" s="330"/>
      <c r="KRG78" s="330"/>
      <c r="KRH78" s="330"/>
      <c r="KRI78" s="330"/>
      <c r="KRJ78" s="330"/>
      <c r="KRK78" s="330"/>
      <c r="KRL78" s="330"/>
      <c r="KRM78" s="330"/>
      <c r="KRN78" s="330"/>
      <c r="KRO78" s="330"/>
      <c r="KRP78" s="330"/>
      <c r="KRQ78" s="329"/>
      <c r="KRR78" s="330"/>
      <c r="KRS78" s="330"/>
      <c r="KRT78" s="330"/>
      <c r="KRU78" s="330"/>
      <c r="KRV78" s="330"/>
      <c r="KRW78" s="330"/>
      <c r="KRX78" s="330"/>
      <c r="KRY78" s="330"/>
      <c r="KRZ78" s="330"/>
      <c r="KSA78" s="330"/>
      <c r="KSB78" s="330"/>
      <c r="KSC78" s="330"/>
      <c r="KSD78" s="330"/>
      <c r="KSE78" s="330"/>
      <c r="KSF78" s="330"/>
      <c r="KSG78" s="329"/>
      <c r="KSH78" s="330"/>
      <c r="KSI78" s="330"/>
      <c r="KSJ78" s="330"/>
      <c r="KSK78" s="330"/>
      <c r="KSL78" s="330"/>
      <c r="KSM78" s="330"/>
      <c r="KSN78" s="330"/>
      <c r="KSO78" s="330"/>
      <c r="KSP78" s="330"/>
      <c r="KSQ78" s="330"/>
      <c r="KSR78" s="330"/>
      <c r="KSS78" s="330"/>
      <c r="KST78" s="330"/>
      <c r="KSU78" s="330"/>
      <c r="KSV78" s="330"/>
      <c r="KSW78" s="329"/>
      <c r="KSX78" s="330"/>
      <c r="KSY78" s="330"/>
      <c r="KSZ78" s="330"/>
      <c r="KTA78" s="330"/>
      <c r="KTB78" s="330"/>
      <c r="KTC78" s="330"/>
      <c r="KTD78" s="330"/>
      <c r="KTE78" s="330"/>
      <c r="KTF78" s="330"/>
      <c r="KTG78" s="330"/>
      <c r="KTH78" s="330"/>
      <c r="KTI78" s="330"/>
      <c r="KTJ78" s="330"/>
      <c r="KTK78" s="330"/>
      <c r="KTL78" s="330"/>
      <c r="KTM78" s="329"/>
      <c r="KTN78" s="330"/>
      <c r="KTO78" s="330"/>
      <c r="KTP78" s="330"/>
      <c r="KTQ78" s="330"/>
      <c r="KTR78" s="330"/>
      <c r="KTS78" s="330"/>
      <c r="KTT78" s="330"/>
      <c r="KTU78" s="330"/>
      <c r="KTV78" s="330"/>
      <c r="KTW78" s="330"/>
      <c r="KTX78" s="330"/>
      <c r="KTY78" s="330"/>
      <c r="KTZ78" s="330"/>
      <c r="KUA78" s="330"/>
      <c r="KUB78" s="330"/>
      <c r="KUC78" s="329"/>
      <c r="KUD78" s="330"/>
      <c r="KUE78" s="330"/>
      <c r="KUF78" s="330"/>
      <c r="KUG78" s="330"/>
      <c r="KUH78" s="330"/>
      <c r="KUI78" s="330"/>
      <c r="KUJ78" s="330"/>
      <c r="KUK78" s="330"/>
      <c r="KUL78" s="330"/>
      <c r="KUM78" s="330"/>
      <c r="KUN78" s="330"/>
      <c r="KUO78" s="330"/>
      <c r="KUP78" s="330"/>
      <c r="KUQ78" s="330"/>
      <c r="KUR78" s="330"/>
      <c r="KUS78" s="329"/>
      <c r="KUT78" s="330"/>
      <c r="KUU78" s="330"/>
      <c r="KUV78" s="330"/>
      <c r="KUW78" s="330"/>
      <c r="KUX78" s="330"/>
      <c r="KUY78" s="330"/>
      <c r="KUZ78" s="330"/>
      <c r="KVA78" s="330"/>
      <c r="KVB78" s="330"/>
      <c r="KVC78" s="330"/>
      <c r="KVD78" s="330"/>
      <c r="KVE78" s="330"/>
      <c r="KVF78" s="330"/>
      <c r="KVG78" s="330"/>
      <c r="KVH78" s="330"/>
      <c r="KVI78" s="329"/>
      <c r="KVJ78" s="330"/>
      <c r="KVK78" s="330"/>
      <c r="KVL78" s="330"/>
      <c r="KVM78" s="330"/>
      <c r="KVN78" s="330"/>
      <c r="KVO78" s="330"/>
      <c r="KVP78" s="330"/>
      <c r="KVQ78" s="330"/>
      <c r="KVR78" s="330"/>
      <c r="KVS78" s="330"/>
      <c r="KVT78" s="330"/>
      <c r="KVU78" s="330"/>
      <c r="KVV78" s="330"/>
      <c r="KVW78" s="330"/>
      <c r="KVX78" s="330"/>
      <c r="KVY78" s="329"/>
      <c r="KVZ78" s="330"/>
      <c r="KWA78" s="330"/>
      <c r="KWB78" s="330"/>
      <c r="KWC78" s="330"/>
      <c r="KWD78" s="330"/>
      <c r="KWE78" s="330"/>
      <c r="KWF78" s="330"/>
      <c r="KWG78" s="330"/>
      <c r="KWH78" s="330"/>
      <c r="KWI78" s="330"/>
      <c r="KWJ78" s="330"/>
      <c r="KWK78" s="330"/>
      <c r="KWL78" s="330"/>
      <c r="KWM78" s="330"/>
      <c r="KWN78" s="330"/>
      <c r="KWO78" s="329"/>
      <c r="KWP78" s="330"/>
      <c r="KWQ78" s="330"/>
      <c r="KWR78" s="330"/>
      <c r="KWS78" s="330"/>
      <c r="KWT78" s="330"/>
      <c r="KWU78" s="330"/>
      <c r="KWV78" s="330"/>
      <c r="KWW78" s="330"/>
      <c r="KWX78" s="330"/>
      <c r="KWY78" s="330"/>
      <c r="KWZ78" s="330"/>
      <c r="KXA78" s="330"/>
      <c r="KXB78" s="330"/>
      <c r="KXC78" s="330"/>
      <c r="KXD78" s="330"/>
      <c r="KXE78" s="329"/>
      <c r="KXF78" s="330"/>
      <c r="KXG78" s="330"/>
      <c r="KXH78" s="330"/>
      <c r="KXI78" s="330"/>
      <c r="KXJ78" s="330"/>
      <c r="KXK78" s="330"/>
      <c r="KXL78" s="330"/>
      <c r="KXM78" s="330"/>
      <c r="KXN78" s="330"/>
      <c r="KXO78" s="330"/>
      <c r="KXP78" s="330"/>
      <c r="KXQ78" s="330"/>
      <c r="KXR78" s="330"/>
      <c r="KXS78" s="330"/>
      <c r="KXT78" s="330"/>
      <c r="KXU78" s="329"/>
      <c r="KXV78" s="330"/>
      <c r="KXW78" s="330"/>
      <c r="KXX78" s="330"/>
      <c r="KXY78" s="330"/>
      <c r="KXZ78" s="330"/>
      <c r="KYA78" s="330"/>
      <c r="KYB78" s="330"/>
      <c r="KYC78" s="330"/>
      <c r="KYD78" s="330"/>
      <c r="KYE78" s="330"/>
      <c r="KYF78" s="330"/>
      <c r="KYG78" s="330"/>
      <c r="KYH78" s="330"/>
      <c r="KYI78" s="330"/>
      <c r="KYJ78" s="330"/>
      <c r="KYK78" s="329"/>
      <c r="KYL78" s="330"/>
      <c r="KYM78" s="330"/>
      <c r="KYN78" s="330"/>
      <c r="KYO78" s="330"/>
      <c r="KYP78" s="330"/>
      <c r="KYQ78" s="330"/>
      <c r="KYR78" s="330"/>
      <c r="KYS78" s="330"/>
      <c r="KYT78" s="330"/>
      <c r="KYU78" s="330"/>
      <c r="KYV78" s="330"/>
      <c r="KYW78" s="330"/>
      <c r="KYX78" s="330"/>
      <c r="KYY78" s="330"/>
      <c r="KYZ78" s="330"/>
      <c r="KZA78" s="329"/>
      <c r="KZB78" s="330"/>
      <c r="KZC78" s="330"/>
      <c r="KZD78" s="330"/>
      <c r="KZE78" s="330"/>
      <c r="KZF78" s="330"/>
      <c r="KZG78" s="330"/>
      <c r="KZH78" s="330"/>
      <c r="KZI78" s="330"/>
      <c r="KZJ78" s="330"/>
      <c r="KZK78" s="330"/>
      <c r="KZL78" s="330"/>
      <c r="KZM78" s="330"/>
      <c r="KZN78" s="330"/>
      <c r="KZO78" s="330"/>
      <c r="KZP78" s="330"/>
      <c r="KZQ78" s="329"/>
      <c r="KZR78" s="330"/>
      <c r="KZS78" s="330"/>
      <c r="KZT78" s="330"/>
      <c r="KZU78" s="330"/>
      <c r="KZV78" s="330"/>
      <c r="KZW78" s="330"/>
      <c r="KZX78" s="330"/>
      <c r="KZY78" s="330"/>
      <c r="KZZ78" s="330"/>
      <c r="LAA78" s="330"/>
      <c r="LAB78" s="330"/>
      <c r="LAC78" s="330"/>
      <c r="LAD78" s="330"/>
      <c r="LAE78" s="330"/>
      <c r="LAF78" s="330"/>
      <c r="LAG78" s="329"/>
      <c r="LAH78" s="330"/>
      <c r="LAI78" s="330"/>
      <c r="LAJ78" s="330"/>
      <c r="LAK78" s="330"/>
      <c r="LAL78" s="330"/>
      <c r="LAM78" s="330"/>
      <c r="LAN78" s="330"/>
      <c r="LAO78" s="330"/>
      <c r="LAP78" s="330"/>
      <c r="LAQ78" s="330"/>
      <c r="LAR78" s="330"/>
      <c r="LAS78" s="330"/>
      <c r="LAT78" s="330"/>
      <c r="LAU78" s="330"/>
      <c r="LAV78" s="330"/>
      <c r="LAW78" s="329"/>
      <c r="LAX78" s="330"/>
      <c r="LAY78" s="330"/>
      <c r="LAZ78" s="330"/>
      <c r="LBA78" s="330"/>
      <c r="LBB78" s="330"/>
      <c r="LBC78" s="330"/>
      <c r="LBD78" s="330"/>
      <c r="LBE78" s="330"/>
      <c r="LBF78" s="330"/>
      <c r="LBG78" s="330"/>
      <c r="LBH78" s="330"/>
      <c r="LBI78" s="330"/>
      <c r="LBJ78" s="330"/>
      <c r="LBK78" s="330"/>
      <c r="LBL78" s="330"/>
      <c r="LBM78" s="329"/>
      <c r="LBN78" s="330"/>
      <c r="LBO78" s="330"/>
      <c r="LBP78" s="330"/>
      <c r="LBQ78" s="330"/>
      <c r="LBR78" s="330"/>
      <c r="LBS78" s="330"/>
      <c r="LBT78" s="330"/>
      <c r="LBU78" s="330"/>
      <c r="LBV78" s="330"/>
      <c r="LBW78" s="330"/>
      <c r="LBX78" s="330"/>
      <c r="LBY78" s="330"/>
      <c r="LBZ78" s="330"/>
      <c r="LCA78" s="330"/>
      <c r="LCB78" s="330"/>
      <c r="LCC78" s="329"/>
      <c r="LCD78" s="330"/>
      <c r="LCE78" s="330"/>
      <c r="LCF78" s="330"/>
      <c r="LCG78" s="330"/>
      <c r="LCH78" s="330"/>
      <c r="LCI78" s="330"/>
      <c r="LCJ78" s="330"/>
      <c r="LCK78" s="330"/>
      <c r="LCL78" s="330"/>
      <c r="LCM78" s="330"/>
      <c r="LCN78" s="330"/>
      <c r="LCO78" s="330"/>
      <c r="LCP78" s="330"/>
      <c r="LCQ78" s="330"/>
      <c r="LCR78" s="330"/>
      <c r="LCS78" s="329"/>
      <c r="LCT78" s="330"/>
      <c r="LCU78" s="330"/>
      <c r="LCV78" s="330"/>
      <c r="LCW78" s="330"/>
      <c r="LCX78" s="330"/>
      <c r="LCY78" s="330"/>
      <c r="LCZ78" s="330"/>
      <c r="LDA78" s="330"/>
      <c r="LDB78" s="330"/>
      <c r="LDC78" s="330"/>
      <c r="LDD78" s="330"/>
      <c r="LDE78" s="330"/>
      <c r="LDF78" s="330"/>
      <c r="LDG78" s="330"/>
      <c r="LDH78" s="330"/>
      <c r="LDI78" s="329"/>
      <c r="LDJ78" s="330"/>
      <c r="LDK78" s="330"/>
      <c r="LDL78" s="330"/>
      <c r="LDM78" s="330"/>
      <c r="LDN78" s="330"/>
      <c r="LDO78" s="330"/>
      <c r="LDP78" s="330"/>
      <c r="LDQ78" s="330"/>
      <c r="LDR78" s="330"/>
      <c r="LDS78" s="330"/>
      <c r="LDT78" s="330"/>
      <c r="LDU78" s="330"/>
      <c r="LDV78" s="330"/>
      <c r="LDW78" s="330"/>
      <c r="LDX78" s="330"/>
      <c r="LDY78" s="329"/>
      <c r="LDZ78" s="330"/>
      <c r="LEA78" s="330"/>
      <c r="LEB78" s="330"/>
      <c r="LEC78" s="330"/>
      <c r="LED78" s="330"/>
      <c r="LEE78" s="330"/>
      <c r="LEF78" s="330"/>
      <c r="LEG78" s="330"/>
      <c r="LEH78" s="330"/>
      <c r="LEI78" s="330"/>
      <c r="LEJ78" s="330"/>
      <c r="LEK78" s="330"/>
      <c r="LEL78" s="330"/>
      <c r="LEM78" s="330"/>
      <c r="LEN78" s="330"/>
      <c r="LEO78" s="329"/>
      <c r="LEP78" s="330"/>
      <c r="LEQ78" s="330"/>
      <c r="LER78" s="330"/>
      <c r="LES78" s="330"/>
      <c r="LET78" s="330"/>
      <c r="LEU78" s="330"/>
      <c r="LEV78" s="330"/>
      <c r="LEW78" s="330"/>
      <c r="LEX78" s="330"/>
      <c r="LEY78" s="330"/>
      <c r="LEZ78" s="330"/>
      <c r="LFA78" s="330"/>
      <c r="LFB78" s="330"/>
      <c r="LFC78" s="330"/>
      <c r="LFD78" s="330"/>
      <c r="LFE78" s="329"/>
      <c r="LFF78" s="330"/>
      <c r="LFG78" s="330"/>
      <c r="LFH78" s="330"/>
      <c r="LFI78" s="330"/>
      <c r="LFJ78" s="330"/>
      <c r="LFK78" s="330"/>
      <c r="LFL78" s="330"/>
      <c r="LFM78" s="330"/>
      <c r="LFN78" s="330"/>
      <c r="LFO78" s="330"/>
      <c r="LFP78" s="330"/>
      <c r="LFQ78" s="330"/>
      <c r="LFR78" s="330"/>
      <c r="LFS78" s="330"/>
      <c r="LFT78" s="330"/>
      <c r="LFU78" s="329"/>
      <c r="LFV78" s="330"/>
      <c r="LFW78" s="330"/>
      <c r="LFX78" s="330"/>
      <c r="LFY78" s="330"/>
      <c r="LFZ78" s="330"/>
      <c r="LGA78" s="330"/>
      <c r="LGB78" s="330"/>
      <c r="LGC78" s="330"/>
      <c r="LGD78" s="330"/>
      <c r="LGE78" s="330"/>
      <c r="LGF78" s="330"/>
      <c r="LGG78" s="330"/>
      <c r="LGH78" s="330"/>
      <c r="LGI78" s="330"/>
      <c r="LGJ78" s="330"/>
      <c r="LGK78" s="329"/>
      <c r="LGL78" s="330"/>
      <c r="LGM78" s="330"/>
      <c r="LGN78" s="330"/>
      <c r="LGO78" s="330"/>
      <c r="LGP78" s="330"/>
      <c r="LGQ78" s="330"/>
      <c r="LGR78" s="330"/>
      <c r="LGS78" s="330"/>
      <c r="LGT78" s="330"/>
      <c r="LGU78" s="330"/>
      <c r="LGV78" s="330"/>
      <c r="LGW78" s="330"/>
      <c r="LGX78" s="330"/>
      <c r="LGY78" s="330"/>
      <c r="LGZ78" s="330"/>
      <c r="LHA78" s="329"/>
      <c r="LHB78" s="330"/>
      <c r="LHC78" s="330"/>
      <c r="LHD78" s="330"/>
      <c r="LHE78" s="330"/>
      <c r="LHF78" s="330"/>
      <c r="LHG78" s="330"/>
      <c r="LHH78" s="330"/>
      <c r="LHI78" s="330"/>
      <c r="LHJ78" s="330"/>
      <c r="LHK78" s="330"/>
      <c r="LHL78" s="330"/>
      <c r="LHM78" s="330"/>
      <c r="LHN78" s="330"/>
      <c r="LHO78" s="330"/>
      <c r="LHP78" s="330"/>
      <c r="LHQ78" s="329"/>
      <c r="LHR78" s="330"/>
      <c r="LHS78" s="330"/>
      <c r="LHT78" s="330"/>
      <c r="LHU78" s="330"/>
      <c r="LHV78" s="330"/>
      <c r="LHW78" s="330"/>
      <c r="LHX78" s="330"/>
      <c r="LHY78" s="330"/>
      <c r="LHZ78" s="330"/>
      <c r="LIA78" s="330"/>
      <c r="LIB78" s="330"/>
      <c r="LIC78" s="330"/>
      <c r="LID78" s="330"/>
      <c r="LIE78" s="330"/>
      <c r="LIF78" s="330"/>
      <c r="LIG78" s="329"/>
      <c r="LIH78" s="330"/>
      <c r="LII78" s="330"/>
      <c r="LIJ78" s="330"/>
      <c r="LIK78" s="330"/>
      <c r="LIL78" s="330"/>
      <c r="LIM78" s="330"/>
      <c r="LIN78" s="330"/>
      <c r="LIO78" s="330"/>
      <c r="LIP78" s="330"/>
      <c r="LIQ78" s="330"/>
      <c r="LIR78" s="330"/>
      <c r="LIS78" s="330"/>
      <c r="LIT78" s="330"/>
      <c r="LIU78" s="330"/>
      <c r="LIV78" s="330"/>
      <c r="LIW78" s="329"/>
      <c r="LIX78" s="330"/>
      <c r="LIY78" s="330"/>
      <c r="LIZ78" s="330"/>
      <c r="LJA78" s="330"/>
      <c r="LJB78" s="330"/>
      <c r="LJC78" s="330"/>
      <c r="LJD78" s="330"/>
      <c r="LJE78" s="330"/>
      <c r="LJF78" s="330"/>
      <c r="LJG78" s="330"/>
      <c r="LJH78" s="330"/>
      <c r="LJI78" s="330"/>
      <c r="LJJ78" s="330"/>
      <c r="LJK78" s="330"/>
      <c r="LJL78" s="330"/>
      <c r="LJM78" s="329"/>
      <c r="LJN78" s="330"/>
      <c r="LJO78" s="330"/>
      <c r="LJP78" s="330"/>
      <c r="LJQ78" s="330"/>
      <c r="LJR78" s="330"/>
      <c r="LJS78" s="330"/>
      <c r="LJT78" s="330"/>
      <c r="LJU78" s="330"/>
      <c r="LJV78" s="330"/>
      <c r="LJW78" s="330"/>
      <c r="LJX78" s="330"/>
      <c r="LJY78" s="330"/>
      <c r="LJZ78" s="330"/>
      <c r="LKA78" s="330"/>
      <c r="LKB78" s="330"/>
      <c r="LKC78" s="329"/>
      <c r="LKD78" s="330"/>
      <c r="LKE78" s="330"/>
      <c r="LKF78" s="330"/>
      <c r="LKG78" s="330"/>
      <c r="LKH78" s="330"/>
      <c r="LKI78" s="330"/>
      <c r="LKJ78" s="330"/>
      <c r="LKK78" s="330"/>
      <c r="LKL78" s="330"/>
      <c r="LKM78" s="330"/>
      <c r="LKN78" s="330"/>
      <c r="LKO78" s="330"/>
      <c r="LKP78" s="330"/>
      <c r="LKQ78" s="330"/>
      <c r="LKR78" s="330"/>
      <c r="LKS78" s="329"/>
      <c r="LKT78" s="330"/>
      <c r="LKU78" s="330"/>
      <c r="LKV78" s="330"/>
      <c r="LKW78" s="330"/>
      <c r="LKX78" s="330"/>
      <c r="LKY78" s="330"/>
      <c r="LKZ78" s="330"/>
      <c r="LLA78" s="330"/>
      <c r="LLB78" s="330"/>
      <c r="LLC78" s="330"/>
      <c r="LLD78" s="330"/>
      <c r="LLE78" s="330"/>
      <c r="LLF78" s="330"/>
      <c r="LLG78" s="330"/>
      <c r="LLH78" s="330"/>
      <c r="LLI78" s="329"/>
      <c r="LLJ78" s="330"/>
      <c r="LLK78" s="330"/>
      <c r="LLL78" s="330"/>
      <c r="LLM78" s="330"/>
      <c r="LLN78" s="330"/>
      <c r="LLO78" s="330"/>
      <c r="LLP78" s="330"/>
      <c r="LLQ78" s="330"/>
      <c r="LLR78" s="330"/>
      <c r="LLS78" s="330"/>
      <c r="LLT78" s="330"/>
      <c r="LLU78" s="330"/>
      <c r="LLV78" s="330"/>
      <c r="LLW78" s="330"/>
      <c r="LLX78" s="330"/>
      <c r="LLY78" s="329"/>
      <c r="LLZ78" s="330"/>
      <c r="LMA78" s="330"/>
      <c r="LMB78" s="330"/>
      <c r="LMC78" s="330"/>
      <c r="LMD78" s="330"/>
      <c r="LME78" s="330"/>
      <c r="LMF78" s="330"/>
      <c r="LMG78" s="330"/>
      <c r="LMH78" s="330"/>
      <c r="LMI78" s="330"/>
      <c r="LMJ78" s="330"/>
      <c r="LMK78" s="330"/>
      <c r="LML78" s="330"/>
      <c r="LMM78" s="330"/>
      <c r="LMN78" s="330"/>
      <c r="LMO78" s="329"/>
      <c r="LMP78" s="330"/>
      <c r="LMQ78" s="330"/>
      <c r="LMR78" s="330"/>
      <c r="LMS78" s="330"/>
      <c r="LMT78" s="330"/>
      <c r="LMU78" s="330"/>
      <c r="LMV78" s="330"/>
      <c r="LMW78" s="330"/>
      <c r="LMX78" s="330"/>
      <c r="LMY78" s="330"/>
      <c r="LMZ78" s="330"/>
      <c r="LNA78" s="330"/>
      <c r="LNB78" s="330"/>
      <c r="LNC78" s="330"/>
      <c r="LND78" s="330"/>
      <c r="LNE78" s="329"/>
      <c r="LNF78" s="330"/>
      <c r="LNG78" s="330"/>
      <c r="LNH78" s="330"/>
      <c r="LNI78" s="330"/>
      <c r="LNJ78" s="330"/>
      <c r="LNK78" s="330"/>
      <c r="LNL78" s="330"/>
      <c r="LNM78" s="330"/>
      <c r="LNN78" s="330"/>
      <c r="LNO78" s="330"/>
      <c r="LNP78" s="330"/>
      <c r="LNQ78" s="330"/>
      <c r="LNR78" s="330"/>
      <c r="LNS78" s="330"/>
      <c r="LNT78" s="330"/>
      <c r="LNU78" s="329"/>
      <c r="LNV78" s="330"/>
      <c r="LNW78" s="330"/>
      <c r="LNX78" s="330"/>
      <c r="LNY78" s="330"/>
      <c r="LNZ78" s="330"/>
      <c r="LOA78" s="330"/>
      <c r="LOB78" s="330"/>
      <c r="LOC78" s="330"/>
      <c r="LOD78" s="330"/>
      <c r="LOE78" s="330"/>
      <c r="LOF78" s="330"/>
      <c r="LOG78" s="330"/>
      <c r="LOH78" s="330"/>
      <c r="LOI78" s="330"/>
      <c r="LOJ78" s="330"/>
      <c r="LOK78" s="329"/>
      <c r="LOL78" s="330"/>
      <c r="LOM78" s="330"/>
      <c r="LON78" s="330"/>
      <c r="LOO78" s="330"/>
      <c r="LOP78" s="330"/>
      <c r="LOQ78" s="330"/>
      <c r="LOR78" s="330"/>
      <c r="LOS78" s="330"/>
      <c r="LOT78" s="330"/>
      <c r="LOU78" s="330"/>
      <c r="LOV78" s="330"/>
      <c r="LOW78" s="330"/>
      <c r="LOX78" s="330"/>
      <c r="LOY78" s="330"/>
      <c r="LOZ78" s="330"/>
      <c r="LPA78" s="329"/>
      <c r="LPB78" s="330"/>
      <c r="LPC78" s="330"/>
      <c r="LPD78" s="330"/>
      <c r="LPE78" s="330"/>
      <c r="LPF78" s="330"/>
      <c r="LPG78" s="330"/>
      <c r="LPH78" s="330"/>
      <c r="LPI78" s="330"/>
      <c r="LPJ78" s="330"/>
      <c r="LPK78" s="330"/>
      <c r="LPL78" s="330"/>
      <c r="LPM78" s="330"/>
      <c r="LPN78" s="330"/>
      <c r="LPO78" s="330"/>
      <c r="LPP78" s="330"/>
      <c r="LPQ78" s="329"/>
      <c r="LPR78" s="330"/>
      <c r="LPS78" s="330"/>
      <c r="LPT78" s="330"/>
      <c r="LPU78" s="330"/>
      <c r="LPV78" s="330"/>
      <c r="LPW78" s="330"/>
      <c r="LPX78" s="330"/>
      <c r="LPY78" s="330"/>
      <c r="LPZ78" s="330"/>
      <c r="LQA78" s="330"/>
      <c r="LQB78" s="330"/>
      <c r="LQC78" s="330"/>
      <c r="LQD78" s="330"/>
      <c r="LQE78" s="330"/>
      <c r="LQF78" s="330"/>
      <c r="LQG78" s="329"/>
      <c r="LQH78" s="330"/>
      <c r="LQI78" s="330"/>
      <c r="LQJ78" s="330"/>
      <c r="LQK78" s="330"/>
      <c r="LQL78" s="330"/>
      <c r="LQM78" s="330"/>
      <c r="LQN78" s="330"/>
      <c r="LQO78" s="330"/>
      <c r="LQP78" s="330"/>
      <c r="LQQ78" s="330"/>
      <c r="LQR78" s="330"/>
      <c r="LQS78" s="330"/>
      <c r="LQT78" s="330"/>
      <c r="LQU78" s="330"/>
      <c r="LQV78" s="330"/>
      <c r="LQW78" s="329"/>
      <c r="LQX78" s="330"/>
      <c r="LQY78" s="330"/>
      <c r="LQZ78" s="330"/>
      <c r="LRA78" s="330"/>
      <c r="LRB78" s="330"/>
      <c r="LRC78" s="330"/>
      <c r="LRD78" s="330"/>
      <c r="LRE78" s="330"/>
      <c r="LRF78" s="330"/>
      <c r="LRG78" s="330"/>
      <c r="LRH78" s="330"/>
      <c r="LRI78" s="330"/>
      <c r="LRJ78" s="330"/>
      <c r="LRK78" s="330"/>
      <c r="LRL78" s="330"/>
      <c r="LRM78" s="329"/>
      <c r="LRN78" s="330"/>
      <c r="LRO78" s="330"/>
      <c r="LRP78" s="330"/>
      <c r="LRQ78" s="330"/>
      <c r="LRR78" s="330"/>
      <c r="LRS78" s="330"/>
      <c r="LRT78" s="330"/>
      <c r="LRU78" s="330"/>
      <c r="LRV78" s="330"/>
      <c r="LRW78" s="330"/>
      <c r="LRX78" s="330"/>
      <c r="LRY78" s="330"/>
      <c r="LRZ78" s="330"/>
      <c r="LSA78" s="330"/>
      <c r="LSB78" s="330"/>
      <c r="LSC78" s="329"/>
      <c r="LSD78" s="330"/>
      <c r="LSE78" s="330"/>
      <c r="LSF78" s="330"/>
      <c r="LSG78" s="330"/>
      <c r="LSH78" s="330"/>
      <c r="LSI78" s="330"/>
      <c r="LSJ78" s="330"/>
      <c r="LSK78" s="330"/>
      <c r="LSL78" s="330"/>
      <c r="LSM78" s="330"/>
      <c r="LSN78" s="330"/>
      <c r="LSO78" s="330"/>
      <c r="LSP78" s="330"/>
      <c r="LSQ78" s="330"/>
      <c r="LSR78" s="330"/>
      <c r="LSS78" s="329"/>
      <c r="LST78" s="330"/>
      <c r="LSU78" s="330"/>
      <c r="LSV78" s="330"/>
      <c r="LSW78" s="330"/>
      <c r="LSX78" s="330"/>
      <c r="LSY78" s="330"/>
      <c r="LSZ78" s="330"/>
      <c r="LTA78" s="330"/>
      <c r="LTB78" s="330"/>
      <c r="LTC78" s="330"/>
      <c r="LTD78" s="330"/>
      <c r="LTE78" s="330"/>
      <c r="LTF78" s="330"/>
      <c r="LTG78" s="330"/>
      <c r="LTH78" s="330"/>
      <c r="LTI78" s="329"/>
      <c r="LTJ78" s="330"/>
      <c r="LTK78" s="330"/>
      <c r="LTL78" s="330"/>
      <c r="LTM78" s="330"/>
      <c r="LTN78" s="330"/>
      <c r="LTO78" s="330"/>
      <c r="LTP78" s="330"/>
      <c r="LTQ78" s="330"/>
      <c r="LTR78" s="330"/>
      <c r="LTS78" s="330"/>
      <c r="LTT78" s="330"/>
      <c r="LTU78" s="330"/>
      <c r="LTV78" s="330"/>
      <c r="LTW78" s="330"/>
      <c r="LTX78" s="330"/>
      <c r="LTY78" s="329"/>
      <c r="LTZ78" s="330"/>
      <c r="LUA78" s="330"/>
      <c r="LUB78" s="330"/>
      <c r="LUC78" s="330"/>
      <c r="LUD78" s="330"/>
      <c r="LUE78" s="330"/>
      <c r="LUF78" s="330"/>
      <c r="LUG78" s="330"/>
      <c r="LUH78" s="330"/>
      <c r="LUI78" s="330"/>
      <c r="LUJ78" s="330"/>
      <c r="LUK78" s="330"/>
      <c r="LUL78" s="330"/>
      <c r="LUM78" s="330"/>
      <c r="LUN78" s="330"/>
      <c r="LUO78" s="329"/>
      <c r="LUP78" s="330"/>
      <c r="LUQ78" s="330"/>
      <c r="LUR78" s="330"/>
      <c r="LUS78" s="330"/>
      <c r="LUT78" s="330"/>
      <c r="LUU78" s="330"/>
      <c r="LUV78" s="330"/>
      <c r="LUW78" s="330"/>
      <c r="LUX78" s="330"/>
      <c r="LUY78" s="330"/>
      <c r="LUZ78" s="330"/>
      <c r="LVA78" s="330"/>
      <c r="LVB78" s="330"/>
      <c r="LVC78" s="330"/>
      <c r="LVD78" s="330"/>
      <c r="LVE78" s="329"/>
      <c r="LVF78" s="330"/>
      <c r="LVG78" s="330"/>
      <c r="LVH78" s="330"/>
      <c r="LVI78" s="330"/>
      <c r="LVJ78" s="330"/>
      <c r="LVK78" s="330"/>
      <c r="LVL78" s="330"/>
      <c r="LVM78" s="330"/>
      <c r="LVN78" s="330"/>
      <c r="LVO78" s="330"/>
      <c r="LVP78" s="330"/>
      <c r="LVQ78" s="330"/>
      <c r="LVR78" s="330"/>
      <c r="LVS78" s="330"/>
      <c r="LVT78" s="330"/>
      <c r="LVU78" s="329"/>
      <c r="LVV78" s="330"/>
      <c r="LVW78" s="330"/>
      <c r="LVX78" s="330"/>
      <c r="LVY78" s="330"/>
      <c r="LVZ78" s="330"/>
      <c r="LWA78" s="330"/>
      <c r="LWB78" s="330"/>
      <c r="LWC78" s="330"/>
      <c r="LWD78" s="330"/>
      <c r="LWE78" s="330"/>
      <c r="LWF78" s="330"/>
      <c r="LWG78" s="330"/>
      <c r="LWH78" s="330"/>
      <c r="LWI78" s="330"/>
      <c r="LWJ78" s="330"/>
      <c r="LWK78" s="329"/>
      <c r="LWL78" s="330"/>
      <c r="LWM78" s="330"/>
      <c r="LWN78" s="330"/>
      <c r="LWO78" s="330"/>
      <c r="LWP78" s="330"/>
      <c r="LWQ78" s="330"/>
      <c r="LWR78" s="330"/>
      <c r="LWS78" s="330"/>
      <c r="LWT78" s="330"/>
      <c r="LWU78" s="330"/>
      <c r="LWV78" s="330"/>
      <c r="LWW78" s="330"/>
      <c r="LWX78" s="330"/>
      <c r="LWY78" s="330"/>
      <c r="LWZ78" s="330"/>
      <c r="LXA78" s="329"/>
      <c r="LXB78" s="330"/>
      <c r="LXC78" s="330"/>
      <c r="LXD78" s="330"/>
      <c r="LXE78" s="330"/>
      <c r="LXF78" s="330"/>
      <c r="LXG78" s="330"/>
      <c r="LXH78" s="330"/>
      <c r="LXI78" s="330"/>
      <c r="LXJ78" s="330"/>
      <c r="LXK78" s="330"/>
      <c r="LXL78" s="330"/>
      <c r="LXM78" s="330"/>
      <c r="LXN78" s="330"/>
      <c r="LXO78" s="330"/>
      <c r="LXP78" s="330"/>
      <c r="LXQ78" s="329"/>
      <c r="LXR78" s="330"/>
      <c r="LXS78" s="330"/>
      <c r="LXT78" s="330"/>
      <c r="LXU78" s="330"/>
      <c r="LXV78" s="330"/>
      <c r="LXW78" s="330"/>
      <c r="LXX78" s="330"/>
      <c r="LXY78" s="330"/>
      <c r="LXZ78" s="330"/>
      <c r="LYA78" s="330"/>
      <c r="LYB78" s="330"/>
      <c r="LYC78" s="330"/>
      <c r="LYD78" s="330"/>
      <c r="LYE78" s="330"/>
      <c r="LYF78" s="330"/>
      <c r="LYG78" s="329"/>
      <c r="LYH78" s="330"/>
      <c r="LYI78" s="330"/>
      <c r="LYJ78" s="330"/>
      <c r="LYK78" s="330"/>
      <c r="LYL78" s="330"/>
      <c r="LYM78" s="330"/>
      <c r="LYN78" s="330"/>
      <c r="LYO78" s="330"/>
      <c r="LYP78" s="330"/>
      <c r="LYQ78" s="330"/>
      <c r="LYR78" s="330"/>
      <c r="LYS78" s="330"/>
      <c r="LYT78" s="330"/>
      <c r="LYU78" s="330"/>
      <c r="LYV78" s="330"/>
      <c r="LYW78" s="329"/>
      <c r="LYX78" s="330"/>
      <c r="LYY78" s="330"/>
      <c r="LYZ78" s="330"/>
      <c r="LZA78" s="330"/>
      <c r="LZB78" s="330"/>
      <c r="LZC78" s="330"/>
      <c r="LZD78" s="330"/>
      <c r="LZE78" s="330"/>
      <c r="LZF78" s="330"/>
      <c r="LZG78" s="330"/>
      <c r="LZH78" s="330"/>
      <c r="LZI78" s="330"/>
      <c r="LZJ78" s="330"/>
      <c r="LZK78" s="330"/>
      <c r="LZL78" s="330"/>
      <c r="LZM78" s="329"/>
      <c r="LZN78" s="330"/>
      <c r="LZO78" s="330"/>
      <c r="LZP78" s="330"/>
      <c r="LZQ78" s="330"/>
      <c r="LZR78" s="330"/>
      <c r="LZS78" s="330"/>
      <c r="LZT78" s="330"/>
      <c r="LZU78" s="330"/>
      <c r="LZV78" s="330"/>
      <c r="LZW78" s="330"/>
      <c r="LZX78" s="330"/>
      <c r="LZY78" s="330"/>
      <c r="LZZ78" s="330"/>
      <c r="MAA78" s="330"/>
      <c r="MAB78" s="330"/>
      <c r="MAC78" s="329"/>
      <c r="MAD78" s="330"/>
      <c r="MAE78" s="330"/>
      <c r="MAF78" s="330"/>
      <c r="MAG78" s="330"/>
      <c r="MAH78" s="330"/>
      <c r="MAI78" s="330"/>
      <c r="MAJ78" s="330"/>
      <c r="MAK78" s="330"/>
      <c r="MAL78" s="330"/>
      <c r="MAM78" s="330"/>
      <c r="MAN78" s="330"/>
      <c r="MAO78" s="330"/>
      <c r="MAP78" s="330"/>
      <c r="MAQ78" s="330"/>
      <c r="MAR78" s="330"/>
      <c r="MAS78" s="329"/>
      <c r="MAT78" s="330"/>
      <c r="MAU78" s="330"/>
      <c r="MAV78" s="330"/>
      <c r="MAW78" s="330"/>
      <c r="MAX78" s="330"/>
      <c r="MAY78" s="330"/>
      <c r="MAZ78" s="330"/>
      <c r="MBA78" s="330"/>
      <c r="MBB78" s="330"/>
      <c r="MBC78" s="330"/>
      <c r="MBD78" s="330"/>
      <c r="MBE78" s="330"/>
      <c r="MBF78" s="330"/>
      <c r="MBG78" s="330"/>
      <c r="MBH78" s="330"/>
      <c r="MBI78" s="329"/>
      <c r="MBJ78" s="330"/>
      <c r="MBK78" s="330"/>
      <c r="MBL78" s="330"/>
      <c r="MBM78" s="330"/>
      <c r="MBN78" s="330"/>
      <c r="MBO78" s="330"/>
      <c r="MBP78" s="330"/>
      <c r="MBQ78" s="330"/>
      <c r="MBR78" s="330"/>
      <c r="MBS78" s="330"/>
      <c r="MBT78" s="330"/>
      <c r="MBU78" s="330"/>
      <c r="MBV78" s="330"/>
      <c r="MBW78" s="330"/>
      <c r="MBX78" s="330"/>
      <c r="MBY78" s="329"/>
      <c r="MBZ78" s="330"/>
      <c r="MCA78" s="330"/>
      <c r="MCB78" s="330"/>
      <c r="MCC78" s="330"/>
      <c r="MCD78" s="330"/>
      <c r="MCE78" s="330"/>
      <c r="MCF78" s="330"/>
      <c r="MCG78" s="330"/>
      <c r="MCH78" s="330"/>
      <c r="MCI78" s="330"/>
      <c r="MCJ78" s="330"/>
      <c r="MCK78" s="330"/>
      <c r="MCL78" s="330"/>
      <c r="MCM78" s="330"/>
      <c r="MCN78" s="330"/>
      <c r="MCO78" s="329"/>
      <c r="MCP78" s="330"/>
      <c r="MCQ78" s="330"/>
      <c r="MCR78" s="330"/>
      <c r="MCS78" s="330"/>
      <c r="MCT78" s="330"/>
      <c r="MCU78" s="330"/>
      <c r="MCV78" s="330"/>
      <c r="MCW78" s="330"/>
      <c r="MCX78" s="330"/>
      <c r="MCY78" s="330"/>
      <c r="MCZ78" s="330"/>
      <c r="MDA78" s="330"/>
      <c r="MDB78" s="330"/>
      <c r="MDC78" s="330"/>
      <c r="MDD78" s="330"/>
      <c r="MDE78" s="329"/>
      <c r="MDF78" s="330"/>
      <c r="MDG78" s="330"/>
      <c r="MDH78" s="330"/>
      <c r="MDI78" s="330"/>
      <c r="MDJ78" s="330"/>
      <c r="MDK78" s="330"/>
      <c r="MDL78" s="330"/>
      <c r="MDM78" s="330"/>
      <c r="MDN78" s="330"/>
      <c r="MDO78" s="330"/>
      <c r="MDP78" s="330"/>
      <c r="MDQ78" s="330"/>
      <c r="MDR78" s="330"/>
      <c r="MDS78" s="330"/>
      <c r="MDT78" s="330"/>
      <c r="MDU78" s="329"/>
      <c r="MDV78" s="330"/>
      <c r="MDW78" s="330"/>
      <c r="MDX78" s="330"/>
      <c r="MDY78" s="330"/>
      <c r="MDZ78" s="330"/>
      <c r="MEA78" s="330"/>
      <c r="MEB78" s="330"/>
      <c r="MEC78" s="330"/>
      <c r="MED78" s="330"/>
      <c r="MEE78" s="330"/>
      <c r="MEF78" s="330"/>
      <c r="MEG78" s="330"/>
      <c r="MEH78" s="330"/>
      <c r="MEI78" s="330"/>
      <c r="MEJ78" s="330"/>
      <c r="MEK78" s="329"/>
      <c r="MEL78" s="330"/>
      <c r="MEM78" s="330"/>
      <c r="MEN78" s="330"/>
      <c r="MEO78" s="330"/>
      <c r="MEP78" s="330"/>
      <c r="MEQ78" s="330"/>
      <c r="MER78" s="330"/>
      <c r="MES78" s="330"/>
      <c r="MET78" s="330"/>
      <c r="MEU78" s="330"/>
      <c r="MEV78" s="330"/>
      <c r="MEW78" s="330"/>
      <c r="MEX78" s="330"/>
      <c r="MEY78" s="330"/>
      <c r="MEZ78" s="330"/>
      <c r="MFA78" s="329"/>
      <c r="MFB78" s="330"/>
      <c r="MFC78" s="330"/>
      <c r="MFD78" s="330"/>
      <c r="MFE78" s="330"/>
      <c r="MFF78" s="330"/>
      <c r="MFG78" s="330"/>
      <c r="MFH78" s="330"/>
      <c r="MFI78" s="330"/>
      <c r="MFJ78" s="330"/>
      <c r="MFK78" s="330"/>
      <c r="MFL78" s="330"/>
      <c r="MFM78" s="330"/>
      <c r="MFN78" s="330"/>
      <c r="MFO78" s="330"/>
      <c r="MFP78" s="330"/>
      <c r="MFQ78" s="329"/>
      <c r="MFR78" s="330"/>
      <c r="MFS78" s="330"/>
      <c r="MFT78" s="330"/>
      <c r="MFU78" s="330"/>
      <c r="MFV78" s="330"/>
      <c r="MFW78" s="330"/>
      <c r="MFX78" s="330"/>
      <c r="MFY78" s="330"/>
      <c r="MFZ78" s="330"/>
      <c r="MGA78" s="330"/>
      <c r="MGB78" s="330"/>
      <c r="MGC78" s="330"/>
      <c r="MGD78" s="330"/>
      <c r="MGE78" s="330"/>
      <c r="MGF78" s="330"/>
      <c r="MGG78" s="329"/>
      <c r="MGH78" s="330"/>
      <c r="MGI78" s="330"/>
      <c r="MGJ78" s="330"/>
      <c r="MGK78" s="330"/>
      <c r="MGL78" s="330"/>
      <c r="MGM78" s="330"/>
      <c r="MGN78" s="330"/>
      <c r="MGO78" s="330"/>
      <c r="MGP78" s="330"/>
      <c r="MGQ78" s="330"/>
      <c r="MGR78" s="330"/>
      <c r="MGS78" s="330"/>
      <c r="MGT78" s="330"/>
      <c r="MGU78" s="330"/>
      <c r="MGV78" s="330"/>
      <c r="MGW78" s="329"/>
      <c r="MGX78" s="330"/>
      <c r="MGY78" s="330"/>
      <c r="MGZ78" s="330"/>
      <c r="MHA78" s="330"/>
      <c r="MHB78" s="330"/>
      <c r="MHC78" s="330"/>
      <c r="MHD78" s="330"/>
      <c r="MHE78" s="330"/>
      <c r="MHF78" s="330"/>
      <c r="MHG78" s="330"/>
      <c r="MHH78" s="330"/>
      <c r="MHI78" s="330"/>
      <c r="MHJ78" s="330"/>
      <c r="MHK78" s="330"/>
      <c r="MHL78" s="330"/>
      <c r="MHM78" s="329"/>
      <c r="MHN78" s="330"/>
      <c r="MHO78" s="330"/>
      <c r="MHP78" s="330"/>
      <c r="MHQ78" s="330"/>
      <c r="MHR78" s="330"/>
      <c r="MHS78" s="330"/>
      <c r="MHT78" s="330"/>
      <c r="MHU78" s="330"/>
      <c r="MHV78" s="330"/>
      <c r="MHW78" s="330"/>
      <c r="MHX78" s="330"/>
      <c r="MHY78" s="330"/>
      <c r="MHZ78" s="330"/>
      <c r="MIA78" s="330"/>
      <c r="MIB78" s="330"/>
      <c r="MIC78" s="329"/>
      <c r="MID78" s="330"/>
      <c r="MIE78" s="330"/>
      <c r="MIF78" s="330"/>
      <c r="MIG78" s="330"/>
      <c r="MIH78" s="330"/>
      <c r="MII78" s="330"/>
      <c r="MIJ78" s="330"/>
      <c r="MIK78" s="330"/>
      <c r="MIL78" s="330"/>
      <c r="MIM78" s="330"/>
      <c r="MIN78" s="330"/>
      <c r="MIO78" s="330"/>
      <c r="MIP78" s="330"/>
      <c r="MIQ78" s="330"/>
      <c r="MIR78" s="330"/>
      <c r="MIS78" s="329"/>
      <c r="MIT78" s="330"/>
      <c r="MIU78" s="330"/>
      <c r="MIV78" s="330"/>
      <c r="MIW78" s="330"/>
      <c r="MIX78" s="330"/>
      <c r="MIY78" s="330"/>
      <c r="MIZ78" s="330"/>
      <c r="MJA78" s="330"/>
      <c r="MJB78" s="330"/>
      <c r="MJC78" s="330"/>
      <c r="MJD78" s="330"/>
      <c r="MJE78" s="330"/>
      <c r="MJF78" s="330"/>
      <c r="MJG78" s="330"/>
      <c r="MJH78" s="330"/>
      <c r="MJI78" s="329"/>
      <c r="MJJ78" s="330"/>
      <c r="MJK78" s="330"/>
      <c r="MJL78" s="330"/>
      <c r="MJM78" s="330"/>
      <c r="MJN78" s="330"/>
      <c r="MJO78" s="330"/>
      <c r="MJP78" s="330"/>
      <c r="MJQ78" s="330"/>
      <c r="MJR78" s="330"/>
      <c r="MJS78" s="330"/>
      <c r="MJT78" s="330"/>
      <c r="MJU78" s="330"/>
      <c r="MJV78" s="330"/>
      <c r="MJW78" s="330"/>
      <c r="MJX78" s="330"/>
      <c r="MJY78" s="329"/>
      <c r="MJZ78" s="330"/>
      <c r="MKA78" s="330"/>
      <c r="MKB78" s="330"/>
      <c r="MKC78" s="330"/>
      <c r="MKD78" s="330"/>
      <c r="MKE78" s="330"/>
      <c r="MKF78" s="330"/>
      <c r="MKG78" s="330"/>
      <c r="MKH78" s="330"/>
      <c r="MKI78" s="330"/>
      <c r="MKJ78" s="330"/>
      <c r="MKK78" s="330"/>
      <c r="MKL78" s="330"/>
      <c r="MKM78" s="330"/>
      <c r="MKN78" s="330"/>
      <c r="MKO78" s="329"/>
      <c r="MKP78" s="330"/>
      <c r="MKQ78" s="330"/>
      <c r="MKR78" s="330"/>
      <c r="MKS78" s="330"/>
      <c r="MKT78" s="330"/>
      <c r="MKU78" s="330"/>
      <c r="MKV78" s="330"/>
      <c r="MKW78" s="330"/>
      <c r="MKX78" s="330"/>
      <c r="MKY78" s="330"/>
      <c r="MKZ78" s="330"/>
      <c r="MLA78" s="330"/>
      <c r="MLB78" s="330"/>
      <c r="MLC78" s="330"/>
      <c r="MLD78" s="330"/>
      <c r="MLE78" s="329"/>
      <c r="MLF78" s="330"/>
      <c r="MLG78" s="330"/>
      <c r="MLH78" s="330"/>
      <c r="MLI78" s="330"/>
      <c r="MLJ78" s="330"/>
      <c r="MLK78" s="330"/>
      <c r="MLL78" s="330"/>
      <c r="MLM78" s="330"/>
      <c r="MLN78" s="330"/>
      <c r="MLO78" s="330"/>
      <c r="MLP78" s="330"/>
      <c r="MLQ78" s="330"/>
      <c r="MLR78" s="330"/>
      <c r="MLS78" s="330"/>
      <c r="MLT78" s="330"/>
      <c r="MLU78" s="329"/>
      <c r="MLV78" s="330"/>
      <c r="MLW78" s="330"/>
      <c r="MLX78" s="330"/>
      <c r="MLY78" s="330"/>
      <c r="MLZ78" s="330"/>
      <c r="MMA78" s="330"/>
      <c r="MMB78" s="330"/>
      <c r="MMC78" s="330"/>
      <c r="MMD78" s="330"/>
      <c r="MME78" s="330"/>
      <c r="MMF78" s="330"/>
      <c r="MMG78" s="330"/>
      <c r="MMH78" s="330"/>
      <c r="MMI78" s="330"/>
      <c r="MMJ78" s="330"/>
      <c r="MMK78" s="329"/>
      <c r="MML78" s="330"/>
      <c r="MMM78" s="330"/>
      <c r="MMN78" s="330"/>
      <c r="MMO78" s="330"/>
      <c r="MMP78" s="330"/>
      <c r="MMQ78" s="330"/>
      <c r="MMR78" s="330"/>
      <c r="MMS78" s="330"/>
      <c r="MMT78" s="330"/>
      <c r="MMU78" s="330"/>
      <c r="MMV78" s="330"/>
      <c r="MMW78" s="330"/>
      <c r="MMX78" s="330"/>
      <c r="MMY78" s="330"/>
      <c r="MMZ78" s="330"/>
      <c r="MNA78" s="329"/>
      <c r="MNB78" s="330"/>
      <c r="MNC78" s="330"/>
      <c r="MND78" s="330"/>
      <c r="MNE78" s="330"/>
      <c r="MNF78" s="330"/>
      <c r="MNG78" s="330"/>
      <c r="MNH78" s="330"/>
      <c r="MNI78" s="330"/>
      <c r="MNJ78" s="330"/>
      <c r="MNK78" s="330"/>
      <c r="MNL78" s="330"/>
      <c r="MNM78" s="330"/>
      <c r="MNN78" s="330"/>
      <c r="MNO78" s="330"/>
      <c r="MNP78" s="330"/>
      <c r="MNQ78" s="329"/>
      <c r="MNR78" s="330"/>
      <c r="MNS78" s="330"/>
      <c r="MNT78" s="330"/>
      <c r="MNU78" s="330"/>
      <c r="MNV78" s="330"/>
      <c r="MNW78" s="330"/>
      <c r="MNX78" s="330"/>
      <c r="MNY78" s="330"/>
      <c r="MNZ78" s="330"/>
      <c r="MOA78" s="330"/>
      <c r="MOB78" s="330"/>
      <c r="MOC78" s="330"/>
      <c r="MOD78" s="330"/>
      <c r="MOE78" s="330"/>
      <c r="MOF78" s="330"/>
      <c r="MOG78" s="329"/>
      <c r="MOH78" s="330"/>
      <c r="MOI78" s="330"/>
      <c r="MOJ78" s="330"/>
      <c r="MOK78" s="330"/>
      <c r="MOL78" s="330"/>
      <c r="MOM78" s="330"/>
      <c r="MON78" s="330"/>
      <c r="MOO78" s="330"/>
      <c r="MOP78" s="330"/>
      <c r="MOQ78" s="330"/>
      <c r="MOR78" s="330"/>
      <c r="MOS78" s="330"/>
      <c r="MOT78" s="330"/>
      <c r="MOU78" s="330"/>
      <c r="MOV78" s="330"/>
      <c r="MOW78" s="329"/>
      <c r="MOX78" s="330"/>
      <c r="MOY78" s="330"/>
      <c r="MOZ78" s="330"/>
      <c r="MPA78" s="330"/>
      <c r="MPB78" s="330"/>
      <c r="MPC78" s="330"/>
      <c r="MPD78" s="330"/>
      <c r="MPE78" s="330"/>
      <c r="MPF78" s="330"/>
      <c r="MPG78" s="330"/>
      <c r="MPH78" s="330"/>
      <c r="MPI78" s="330"/>
      <c r="MPJ78" s="330"/>
      <c r="MPK78" s="330"/>
      <c r="MPL78" s="330"/>
      <c r="MPM78" s="329"/>
      <c r="MPN78" s="330"/>
      <c r="MPO78" s="330"/>
      <c r="MPP78" s="330"/>
      <c r="MPQ78" s="330"/>
      <c r="MPR78" s="330"/>
      <c r="MPS78" s="330"/>
      <c r="MPT78" s="330"/>
      <c r="MPU78" s="330"/>
      <c r="MPV78" s="330"/>
      <c r="MPW78" s="330"/>
      <c r="MPX78" s="330"/>
      <c r="MPY78" s="330"/>
      <c r="MPZ78" s="330"/>
      <c r="MQA78" s="330"/>
      <c r="MQB78" s="330"/>
      <c r="MQC78" s="329"/>
      <c r="MQD78" s="330"/>
      <c r="MQE78" s="330"/>
      <c r="MQF78" s="330"/>
      <c r="MQG78" s="330"/>
      <c r="MQH78" s="330"/>
      <c r="MQI78" s="330"/>
      <c r="MQJ78" s="330"/>
      <c r="MQK78" s="330"/>
      <c r="MQL78" s="330"/>
      <c r="MQM78" s="330"/>
      <c r="MQN78" s="330"/>
      <c r="MQO78" s="330"/>
      <c r="MQP78" s="330"/>
      <c r="MQQ78" s="330"/>
      <c r="MQR78" s="330"/>
      <c r="MQS78" s="329"/>
      <c r="MQT78" s="330"/>
      <c r="MQU78" s="330"/>
      <c r="MQV78" s="330"/>
      <c r="MQW78" s="330"/>
      <c r="MQX78" s="330"/>
      <c r="MQY78" s="330"/>
      <c r="MQZ78" s="330"/>
      <c r="MRA78" s="330"/>
      <c r="MRB78" s="330"/>
      <c r="MRC78" s="330"/>
      <c r="MRD78" s="330"/>
      <c r="MRE78" s="330"/>
      <c r="MRF78" s="330"/>
      <c r="MRG78" s="330"/>
      <c r="MRH78" s="330"/>
      <c r="MRI78" s="329"/>
      <c r="MRJ78" s="330"/>
      <c r="MRK78" s="330"/>
      <c r="MRL78" s="330"/>
      <c r="MRM78" s="330"/>
      <c r="MRN78" s="330"/>
      <c r="MRO78" s="330"/>
      <c r="MRP78" s="330"/>
      <c r="MRQ78" s="330"/>
      <c r="MRR78" s="330"/>
      <c r="MRS78" s="330"/>
      <c r="MRT78" s="330"/>
      <c r="MRU78" s="330"/>
      <c r="MRV78" s="330"/>
      <c r="MRW78" s="330"/>
      <c r="MRX78" s="330"/>
      <c r="MRY78" s="329"/>
      <c r="MRZ78" s="330"/>
      <c r="MSA78" s="330"/>
      <c r="MSB78" s="330"/>
      <c r="MSC78" s="330"/>
      <c r="MSD78" s="330"/>
      <c r="MSE78" s="330"/>
      <c r="MSF78" s="330"/>
      <c r="MSG78" s="330"/>
      <c r="MSH78" s="330"/>
      <c r="MSI78" s="330"/>
      <c r="MSJ78" s="330"/>
      <c r="MSK78" s="330"/>
      <c r="MSL78" s="330"/>
      <c r="MSM78" s="330"/>
      <c r="MSN78" s="330"/>
      <c r="MSO78" s="329"/>
      <c r="MSP78" s="330"/>
      <c r="MSQ78" s="330"/>
      <c r="MSR78" s="330"/>
      <c r="MSS78" s="330"/>
      <c r="MST78" s="330"/>
      <c r="MSU78" s="330"/>
      <c r="MSV78" s="330"/>
      <c r="MSW78" s="330"/>
      <c r="MSX78" s="330"/>
      <c r="MSY78" s="330"/>
      <c r="MSZ78" s="330"/>
      <c r="MTA78" s="330"/>
      <c r="MTB78" s="330"/>
      <c r="MTC78" s="330"/>
      <c r="MTD78" s="330"/>
      <c r="MTE78" s="329"/>
      <c r="MTF78" s="330"/>
      <c r="MTG78" s="330"/>
      <c r="MTH78" s="330"/>
      <c r="MTI78" s="330"/>
      <c r="MTJ78" s="330"/>
      <c r="MTK78" s="330"/>
      <c r="MTL78" s="330"/>
      <c r="MTM78" s="330"/>
      <c r="MTN78" s="330"/>
      <c r="MTO78" s="330"/>
      <c r="MTP78" s="330"/>
      <c r="MTQ78" s="330"/>
      <c r="MTR78" s="330"/>
      <c r="MTS78" s="330"/>
      <c r="MTT78" s="330"/>
      <c r="MTU78" s="329"/>
      <c r="MTV78" s="330"/>
      <c r="MTW78" s="330"/>
      <c r="MTX78" s="330"/>
      <c r="MTY78" s="330"/>
      <c r="MTZ78" s="330"/>
      <c r="MUA78" s="330"/>
      <c r="MUB78" s="330"/>
      <c r="MUC78" s="330"/>
      <c r="MUD78" s="330"/>
      <c r="MUE78" s="330"/>
      <c r="MUF78" s="330"/>
      <c r="MUG78" s="330"/>
      <c r="MUH78" s="330"/>
      <c r="MUI78" s="330"/>
      <c r="MUJ78" s="330"/>
      <c r="MUK78" s="329"/>
      <c r="MUL78" s="330"/>
      <c r="MUM78" s="330"/>
      <c r="MUN78" s="330"/>
      <c r="MUO78" s="330"/>
      <c r="MUP78" s="330"/>
      <c r="MUQ78" s="330"/>
      <c r="MUR78" s="330"/>
      <c r="MUS78" s="330"/>
      <c r="MUT78" s="330"/>
      <c r="MUU78" s="330"/>
      <c r="MUV78" s="330"/>
      <c r="MUW78" s="330"/>
      <c r="MUX78" s="330"/>
      <c r="MUY78" s="330"/>
      <c r="MUZ78" s="330"/>
      <c r="MVA78" s="329"/>
      <c r="MVB78" s="330"/>
      <c r="MVC78" s="330"/>
      <c r="MVD78" s="330"/>
      <c r="MVE78" s="330"/>
      <c r="MVF78" s="330"/>
      <c r="MVG78" s="330"/>
      <c r="MVH78" s="330"/>
      <c r="MVI78" s="330"/>
      <c r="MVJ78" s="330"/>
      <c r="MVK78" s="330"/>
      <c r="MVL78" s="330"/>
      <c r="MVM78" s="330"/>
      <c r="MVN78" s="330"/>
      <c r="MVO78" s="330"/>
      <c r="MVP78" s="330"/>
      <c r="MVQ78" s="329"/>
      <c r="MVR78" s="330"/>
      <c r="MVS78" s="330"/>
      <c r="MVT78" s="330"/>
      <c r="MVU78" s="330"/>
      <c r="MVV78" s="330"/>
      <c r="MVW78" s="330"/>
      <c r="MVX78" s="330"/>
      <c r="MVY78" s="330"/>
      <c r="MVZ78" s="330"/>
      <c r="MWA78" s="330"/>
      <c r="MWB78" s="330"/>
      <c r="MWC78" s="330"/>
      <c r="MWD78" s="330"/>
      <c r="MWE78" s="330"/>
      <c r="MWF78" s="330"/>
      <c r="MWG78" s="329"/>
      <c r="MWH78" s="330"/>
      <c r="MWI78" s="330"/>
      <c r="MWJ78" s="330"/>
      <c r="MWK78" s="330"/>
      <c r="MWL78" s="330"/>
      <c r="MWM78" s="330"/>
      <c r="MWN78" s="330"/>
      <c r="MWO78" s="330"/>
      <c r="MWP78" s="330"/>
      <c r="MWQ78" s="330"/>
      <c r="MWR78" s="330"/>
      <c r="MWS78" s="330"/>
      <c r="MWT78" s="330"/>
      <c r="MWU78" s="330"/>
      <c r="MWV78" s="330"/>
      <c r="MWW78" s="329"/>
      <c r="MWX78" s="330"/>
      <c r="MWY78" s="330"/>
      <c r="MWZ78" s="330"/>
      <c r="MXA78" s="330"/>
      <c r="MXB78" s="330"/>
      <c r="MXC78" s="330"/>
      <c r="MXD78" s="330"/>
      <c r="MXE78" s="330"/>
      <c r="MXF78" s="330"/>
      <c r="MXG78" s="330"/>
      <c r="MXH78" s="330"/>
      <c r="MXI78" s="330"/>
      <c r="MXJ78" s="330"/>
      <c r="MXK78" s="330"/>
      <c r="MXL78" s="330"/>
      <c r="MXM78" s="329"/>
      <c r="MXN78" s="330"/>
      <c r="MXO78" s="330"/>
      <c r="MXP78" s="330"/>
      <c r="MXQ78" s="330"/>
      <c r="MXR78" s="330"/>
      <c r="MXS78" s="330"/>
      <c r="MXT78" s="330"/>
      <c r="MXU78" s="330"/>
      <c r="MXV78" s="330"/>
      <c r="MXW78" s="330"/>
      <c r="MXX78" s="330"/>
      <c r="MXY78" s="330"/>
      <c r="MXZ78" s="330"/>
      <c r="MYA78" s="330"/>
      <c r="MYB78" s="330"/>
      <c r="MYC78" s="329"/>
      <c r="MYD78" s="330"/>
      <c r="MYE78" s="330"/>
      <c r="MYF78" s="330"/>
      <c r="MYG78" s="330"/>
      <c r="MYH78" s="330"/>
      <c r="MYI78" s="330"/>
      <c r="MYJ78" s="330"/>
      <c r="MYK78" s="330"/>
      <c r="MYL78" s="330"/>
      <c r="MYM78" s="330"/>
      <c r="MYN78" s="330"/>
      <c r="MYO78" s="330"/>
      <c r="MYP78" s="330"/>
      <c r="MYQ78" s="330"/>
      <c r="MYR78" s="330"/>
      <c r="MYS78" s="329"/>
      <c r="MYT78" s="330"/>
      <c r="MYU78" s="330"/>
      <c r="MYV78" s="330"/>
      <c r="MYW78" s="330"/>
      <c r="MYX78" s="330"/>
      <c r="MYY78" s="330"/>
      <c r="MYZ78" s="330"/>
      <c r="MZA78" s="330"/>
      <c r="MZB78" s="330"/>
      <c r="MZC78" s="330"/>
      <c r="MZD78" s="330"/>
      <c r="MZE78" s="330"/>
      <c r="MZF78" s="330"/>
      <c r="MZG78" s="330"/>
      <c r="MZH78" s="330"/>
      <c r="MZI78" s="329"/>
      <c r="MZJ78" s="330"/>
      <c r="MZK78" s="330"/>
      <c r="MZL78" s="330"/>
      <c r="MZM78" s="330"/>
      <c r="MZN78" s="330"/>
      <c r="MZO78" s="330"/>
      <c r="MZP78" s="330"/>
      <c r="MZQ78" s="330"/>
      <c r="MZR78" s="330"/>
      <c r="MZS78" s="330"/>
      <c r="MZT78" s="330"/>
      <c r="MZU78" s="330"/>
      <c r="MZV78" s="330"/>
      <c r="MZW78" s="330"/>
      <c r="MZX78" s="330"/>
      <c r="MZY78" s="329"/>
      <c r="MZZ78" s="330"/>
      <c r="NAA78" s="330"/>
      <c r="NAB78" s="330"/>
      <c r="NAC78" s="330"/>
      <c r="NAD78" s="330"/>
      <c r="NAE78" s="330"/>
      <c r="NAF78" s="330"/>
      <c r="NAG78" s="330"/>
      <c r="NAH78" s="330"/>
      <c r="NAI78" s="330"/>
      <c r="NAJ78" s="330"/>
      <c r="NAK78" s="330"/>
      <c r="NAL78" s="330"/>
      <c r="NAM78" s="330"/>
      <c r="NAN78" s="330"/>
      <c r="NAO78" s="329"/>
      <c r="NAP78" s="330"/>
      <c r="NAQ78" s="330"/>
      <c r="NAR78" s="330"/>
      <c r="NAS78" s="330"/>
      <c r="NAT78" s="330"/>
      <c r="NAU78" s="330"/>
      <c r="NAV78" s="330"/>
      <c r="NAW78" s="330"/>
      <c r="NAX78" s="330"/>
      <c r="NAY78" s="330"/>
      <c r="NAZ78" s="330"/>
      <c r="NBA78" s="330"/>
      <c r="NBB78" s="330"/>
      <c r="NBC78" s="330"/>
      <c r="NBD78" s="330"/>
      <c r="NBE78" s="329"/>
      <c r="NBF78" s="330"/>
      <c r="NBG78" s="330"/>
      <c r="NBH78" s="330"/>
      <c r="NBI78" s="330"/>
      <c r="NBJ78" s="330"/>
      <c r="NBK78" s="330"/>
      <c r="NBL78" s="330"/>
      <c r="NBM78" s="330"/>
      <c r="NBN78" s="330"/>
      <c r="NBO78" s="330"/>
      <c r="NBP78" s="330"/>
      <c r="NBQ78" s="330"/>
      <c r="NBR78" s="330"/>
      <c r="NBS78" s="330"/>
      <c r="NBT78" s="330"/>
      <c r="NBU78" s="329"/>
      <c r="NBV78" s="330"/>
      <c r="NBW78" s="330"/>
      <c r="NBX78" s="330"/>
      <c r="NBY78" s="330"/>
      <c r="NBZ78" s="330"/>
      <c r="NCA78" s="330"/>
      <c r="NCB78" s="330"/>
      <c r="NCC78" s="330"/>
      <c r="NCD78" s="330"/>
      <c r="NCE78" s="330"/>
      <c r="NCF78" s="330"/>
      <c r="NCG78" s="330"/>
      <c r="NCH78" s="330"/>
      <c r="NCI78" s="330"/>
      <c r="NCJ78" s="330"/>
      <c r="NCK78" s="329"/>
      <c r="NCL78" s="330"/>
      <c r="NCM78" s="330"/>
      <c r="NCN78" s="330"/>
      <c r="NCO78" s="330"/>
      <c r="NCP78" s="330"/>
      <c r="NCQ78" s="330"/>
      <c r="NCR78" s="330"/>
      <c r="NCS78" s="330"/>
      <c r="NCT78" s="330"/>
      <c r="NCU78" s="330"/>
      <c r="NCV78" s="330"/>
      <c r="NCW78" s="330"/>
      <c r="NCX78" s="330"/>
      <c r="NCY78" s="330"/>
      <c r="NCZ78" s="330"/>
      <c r="NDA78" s="329"/>
      <c r="NDB78" s="330"/>
      <c r="NDC78" s="330"/>
      <c r="NDD78" s="330"/>
      <c r="NDE78" s="330"/>
      <c r="NDF78" s="330"/>
      <c r="NDG78" s="330"/>
      <c r="NDH78" s="330"/>
      <c r="NDI78" s="330"/>
      <c r="NDJ78" s="330"/>
      <c r="NDK78" s="330"/>
      <c r="NDL78" s="330"/>
      <c r="NDM78" s="330"/>
      <c r="NDN78" s="330"/>
      <c r="NDO78" s="330"/>
      <c r="NDP78" s="330"/>
      <c r="NDQ78" s="329"/>
      <c r="NDR78" s="330"/>
      <c r="NDS78" s="330"/>
      <c r="NDT78" s="330"/>
      <c r="NDU78" s="330"/>
      <c r="NDV78" s="330"/>
      <c r="NDW78" s="330"/>
      <c r="NDX78" s="330"/>
      <c r="NDY78" s="330"/>
      <c r="NDZ78" s="330"/>
      <c r="NEA78" s="330"/>
      <c r="NEB78" s="330"/>
      <c r="NEC78" s="330"/>
      <c r="NED78" s="330"/>
      <c r="NEE78" s="330"/>
      <c r="NEF78" s="330"/>
      <c r="NEG78" s="329"/>
      <c r="NEH78" s="330"/>
      <c r="NEI78" s="330"/>
      <c r="NEJ78" s="330"/>
      <c r="NEK78" s="330"/>
      <c r="NEL78" s="330"/>
      <c r="NEM78" s="330"/>
      <c r="NEN78" s="330"/>
      <c r="NEO78" s="330"/>
      <c r="NEP78" s="330"/>
      <c r="NEQ78" s="330"/>
      <c r="NER78" s="330"/>
      <c r="NES78" s="330"/>
      <c r="NET78" s="330"/>
      <c r="NEU78" s="330"/>
      <c r="NEV78" s="330"/>
      <c r="NEW78" s="329"/>
      <c r="NEX78" s="330"/>
      <c r="NEY78" s="330"/>
      <c r="NEZ78" s="330"/>
      <c r="NFA78" s="330"/>
      <c r="NFB78" s="330"/>
      <c r="NFC78" s="330"/>
      <c r="NFD78" s="330"/>
      <c r="NFE78" s="330"/>
      <c r="NFF78" s="330"/>
      <c r="NFG78" s="330"/>
      <c r="NFH78" s="330"/>
      <c r="NFI78" s="330"/>
      <c r="NFJ78" s="330"/>
      <c r="NFK78" s="330"/>
      <c r="NFL78" s="330"/>
      <c r="NFM78" s="329"/>
      <c r="NFN78" s="330"/>
      <c r="NFO78" s="330"/>
      <c r="NFP78" s="330"/>
      <c r="NFQ78" s="330"/>
      <c r="NFR78" s="330"/>
      <c r="NFS78" s="330"/>
      <c r="NFT78" s="330"/>
      <c r="NFU78" s="330"/>
      <c r="NFV78" s="330"/>
      <c r="NFW78" s="330"/>
      <c r="NFX78" s="330"/>
      <c r="NFY78" s="330"/>
      <c r="NFZ78" s="330"/>
      <c r="NGA78" s="330"/>
      <c r="NGB78" s="330"/>
      <c r="NGC78" s="329"/>
      <c r="NGD78" s="330"/>
      <c r="NGE78" s="330"/>
      <c r="NGF78" s="330"/>
      <c r="NGG78" s="330"/>
      <c r="NGH78" s="330"/>
      <c r="NGI78" s="330"/>
      <c r="NGJ78" s="330"/>
      <c r="NGK78" s="330"/>
      <c r="NGL78" s="330"/>
      <c r="NGM78" s="330"/>
      <c r="NGN78" s="330"/>
      <c r="NGO78" s="330"/>
      <c r="NGP78" s="330"/>
      <c r="NGQ78" s="330"/>
      <c r="NGR78" s="330"/>
      <c r="NGS78" s="329"/>
      <c r="NGT78" s="330"/>
      <c r="NGU78" s="330"/>
      <c r="NGV78" s="330"/>
      <c r="NGW78" s="330"/>
      <c r="NGX78" s="330"/>
      <c r="NGY78" s="330"/>
      <c r="NGZ78" s="330"/>
      <c r="NHA78" s="330"/>
      <c r="NHB78" s="330"/>
      <c r="NHC78" s="330"/>
      <c r="NHD78" s="330"/>
      <c r="NHE78" s="330"/>
      <c r="NHF78" s="330"/>
      <c r="NHG78" s="330"/>
      <c r="NHH78" s="330"/>
      <c r="NHI78" s="329"/>
      <c r="NHJ78" s="330"/>
      <c r="NHK78" s="330"/>
      <c r="NHL78" s="330"/>
      <c r="NHM78" s="330"/>
      <c r="NHN78" s="330"/>
      <c r="NHO78" s="330"/>
      <c r="NHP78" s="330"/>
      <c r="NHQ78" s="330"/>
      <c r="NHR78" s="330"/>
      <c r="NHS78" s="330"/>
      <c r="NHT78" s="330"/>
      <c r="NHU78" s="330"/>
      <c r="NHV78" s="330"/>
      <c r="NHW78" s="330"/>
      <c r="NHX78" s="330"/>
      <c r="NHY78" s="329"/>
      <c r="NHZ78" s="330"/>
      <c r="NIA78" s="330"/>
      <c r="NIB78" s="330"/>
      <c r="NIC78" s="330"/>
      <c r="NID78" s="330"/>
      <c r="NIE78" s="330"/>
      <c r="NIF78" s="330"/>
      <c r="NIG78" s="330"/>
      <c r="NIH78" s="330"/>
      <c r="NII78" s="330"/>
      <c r="NIJ78" s="330"/>
      <c r="NIK78" s="330"/>
      <c r="NIL78" s="330"/>
      <c r="NIM78" s="330"/>
      <c r="NIN78" s="330"/>
      <c r="NIO78" s="329"/>
      <c r="NIP78" s="330"/>
      <c r="NIQ78" s="330"/>
      <c r="NIR78" s="330"/>
      <c r="NIS78" s="330"/>
      <c r="NIT78" s="330"/>
      <c r="NIU78" s="330"/>
      <c r="NIV78" s="330"/>
      <c r="NIW78" s="330"/>
      <c r="NIX78" s="330"/>
      <c r="NIY78" s="330"/>
      <c r="NIZ78" s="330"/>
      <c r="NJA78" s="330"/>
      <c r="NJB78" s="330"/>
      <c r="NJC78" s="330"/>
      <c r="NJD78" s="330"/>
      <c r="NJE78" s="329"/>
      <c r="NJF78" s="330"/>
      <c r="NJG78" s="330"/>
      <c r="NJH78" s="330"/>
      <c r="NJI78" s="330"/>
      <c r="NJJ78" s="330"/>
      <c r="NJK78" s="330"/>
      <c r="NJL78" s="330"/>
      <c r="NJM78" s="330"/>
      <c r="NJN78" s="330"/>
      <c r="NJO78" s="330"/>
      <c r="NJP78" s="330"/>
      <c r="NJQ78" s="330"/>
      <c r="NJR78" s="330"/>
      <c r="NJS78" s="330"/>
      <c r="NJT78" s="330"/>
      <c r="NJU78" s="329"/>
      <c r="NJV78" s="330"/>
      <c r="NJW78" s="330"/>
      <c r="NJX78" s="330"/>
      <c r="NJY78" s="330"/>
      <c r="NJZ78" s="330"/>
      <c r="NKA78" s="330"/>
      <c r="NKB78" s="330"/>
      <c r="NKC78" s="330"/>
      <c r="NKD78" s="330"/>
      <c r="NKE78" s="330"/>
      <c r="NKF78" s="330"/>
      <c r="NKG78" s="330"/>
      <c r="NKH78" s="330"/>
      <c r="NKI78" s="330"/>
      <c r="NKJ78" s="330"/>
      <c r="NKK78" s="329"/>
      <c r="NKL78" s="330"/>
      <c r="NKM78" s="330"/>
      <c r="NKN78" s="330"/>
      <c r="NKO78" s="330"/>
      <c r="NKP78" s="330"/>
      <c r="NKQ78" s="330"/>
      <c r="NKR78" s="330"/>
      <c r="NKS78" s="330"/>
      <c r="NKT78" s="330"/>
      <c r="NKU78" s="330"/>
      <c r="NKV78" s="330"/>
      <c r="NKW78" s="330"/>
      <c r="NKX78" s="330"/>
      <c r="NKY78" s="330"/>
      <c r="NKZ78" s="330"/>
      <c r="NLA78" s="329"/>
      <c r="NLB78" s="330"/>
      <c r="NLC78" s="330"/>
      <c r="NLD78" s="330"/>
      <c r="NLE78" s="330"/>
      <c r="NLF78" s="330"/>
      <c r="NLG78" s="330"/>
      <c r="NLH78" s="330"/>
      <c r="NLI78" s="330"/>
      <c r="NLJ78" s="330"/>
      <c r="NLK78" s="330"/>
      <c r="NLL78" s="330"/>
      <c r="NLM78" s="330"/>
      <c r="NLN78" s="330"/>
      <c r="NLO78" s="330"/>
      <c r="NLP78" s="330"/>
      <c r="NLQ78" s="329"/>
      <c r="NLR78" s="330"/>
      <c r="NLS78" s="330"/>
      <c r="NLT78" s="330"/>
      <c r="NLU78" s="330"/>
      <c r="NLV78" s="330"/>
      <c r="NLW78" s="330"/>
      <c r="NLX78" s="330"/>
      <c r="NLY78" s="330"/>
      <c r="NLZ78" s="330"/>
      <c r="NMA78" s="330"/>
      <c r="NMB78" s="330"/>
      <c r="NMC78" s="330"/>
      <c r="NMD78" s="330"/>
      <c r="NME78" s="330"/>
      <c r="NMF78" s="330"/>
      <c r="NMG78" s="329"/>
      <c r="NMH78" s="330"/>
      <c r="NMI78" s="330"/>
      <c r="NMJ78" s="330"/>
      <c r="NMK78" s="330"/>
      <c r="NML78" s="330"/>
      <c r="NMM78" s="330"/>
      <c r="NMN78" s="330"/>
      <c r="NMO78" s="330"/>
      <c r="NMP78" s="330"/>
      <c r="NMQ78" s="330"/>
      <c r="NMR78" s="330"/>
      <c r="NMS78" s="330"/>
      <c r="NMT78" s="330"/>
      <c r="NMU78" s="330"/>
      <c r="NMV78" s="330"/>
      <c r="NMW78" s="329"/>
      <c r="NMX78" s="330"/>
      <c r="NMY78" s="330"/>
      <c r="NMZ78" s="330"/>
      <c r="NNA78" s="330"/>
      <c r="NNB78" s="330"/>
      <c r="NNC78" s="330"/>
      <c r="NND78" s="330"/>
      <c r="NNE78" s="330"/>
      <c r="NNF78" s="330"/>
      <c r="NNG78" s="330"/>
      <c r="NNH78" s="330"/>
      <c r="NNI78" s="330"/>
      <c r="NNJ78" s="330"/>
      <c r="NNK78" s="330"/>
      <c r="NNL78" s="330"/>
      <c r="NNM78" s="329"/>
      <c r="NNN78" s="330"/>
      <c r="NNO78" s="330"/>
      <c r="NNP78" s="330"/>
      <c r="NNQ78" s="330"/>
      <c r="NNR78" s="330"/>
      <c r="NNS78" s="330"/>
      <c r="NNT78" s="330"/>
      <c r="NNU78" s="330"/>
      <c r="NNV78" s="330"/>
      <c r="NNW78" s="330"/>
      <c r="NNX78" s="330"/>
      <c r="NNY78" s="330"/>
      <c r="NNZ78" s="330"/>
      <c r="NOA78" s="330"/>
      <c r="NOB78" s="330"/>
      <c r="NOC78" s="329"/>
      <c r="NOD78" s="330"/>
      <c r="NOE78" s="330"/>
      <c r="NOF78" s="330"/>
      <c r="NOG78" s="330"/>
      <c r="NOH78" s="330"/>
      <c r="NOI78" s="330"/>
      <c r="NOJ78" s="330"/>
      <c r="NOK78" s="330"/>
      <c r="NOL78" s="330"/>
      <c r="NOM78" s="330"/>
      <c r="NON78" s="330"/>
      <c r="NOO78" s="330"/>
      <c r="NOP78" s="330"/>
      <c r="NOQ78" s="330"/>
      <c r="NOR78" s="330"/>
      <c r="NOS78" s="329"/>
      <c r="NOT78" s="330"/>
      <c r="NOU78" s="330"/>
      <c r="NOV78" s="330"/>
      <c r="NOW78" s="330"/>
      <c r="NOX78" s="330"/>
      <c r="NOY78" s="330"/>
      <c r="NOZ78" s="330"/>
      <c r="NPA78" s="330"/>
      <c r="NPB78" s="330"/>
      <c r="NPC78" s="330"/>
      <c r="NPD78" s="330"/>
      <c r="NPE78" s="330"/>
      <c r="NPF78" s="330"/>
      <c r="NPG78" s="330"/>
      <c r="NPH78" s="330"/>
      <c r="NPI78" s="329"/>
      <c r="NPJ78" s="330"/>
      <c r="NPK78" s="330"/>
      <c r="NPL78" s="330"/>
      <c r="NPM78" s="330"/>
      <c r="NPN78" s="330"/>
      <c r="NPO78" s="330"/>
      <c r="NPP78" s="330"/>
      <c r="NPQ78" s="330"/>
      <c r="NPR78" s="330"/>
      <c r="NPS78" s="330"/>
      <c r="NPT78" s="330"/>
      <c r="NPU78" s="330"/>
      <c r="NPV78" s="330"/>
      <c r="NPW78" s="330"/>
      <c r="NPX78" s="330"/>
      <c r="NPY78" s="329"/>
      <c r="NPZ78" s="330"/>
      <c r="NQA78" s="330"/>
      <c r="NQB78" s="330"/>
      <c r="NQC78" s="330"/>
      <c r="NQD78" s="330"/>
      <c r="NQE78" s="330"/>
      <c r="NQF78" s="330"/>
      <c r="NQG78" s="330"/>
      <c r="NQH78" s="330"/>
      <c r="NQI78" s="330"/>
      <c r="NQJ78" s="330"/>
      <c r="NQK78" s="330"/>
      <c r="NQL78" s="330"/>
      <c r="NQM78" s="330"/>
      <c r="NQN78" s="330"/>
      <c r="NQO78" s="329"/>
      <c r="NQP78" s="330"/>
      <c r="NQQ78" s="330"/>
      <c r="NQR78" s="330"/>
      <c r="NQS78" s="330"/>
      <c r="NQT78" s="330"/>
      <c r="NQU78" s="330"/>
      <c r="NQV78" s="330"/>
      <c r="NQW78" s="330"/>
      <c r="NQX78" s="330"/>
      <c r="NQY78" s="330"/>
      <c r="NQZ78" s="330"/>
      <c r="NRA78" s="330"/>
      <c r="NRB78" s="330"/>
      <c r="NRC78" s="330"/>
      <c r="NRD78" s="330"/>
      <c r="NRE78" s="329"/>
      <c r="NRF78" s="330"/>
      <c r="NRG78" s="330"/>
      <c r="NRH78" s="330"/>
      <c r="NRI78" s="330"/>
      <c r="NRJ78" s="330"/>
      <c r="NRK78" s="330"/>
      <c r="NRL78" s="330"/>
      <c r="NRM78" s="330"/>
      <c r="NRN78" s="330"/>
      <c r="NRO78" s="330"/>
      <c r="NRP78" s="330"/>
      <c r="NRQ78" s="330"/>
      <c r="NRR78" s="330"/>
      <c r="NRS78" s="330"/>
      <c r="NRT78" s="330"/>
      <c r="NRU78" s="329"/>
      <c r="NRV78" s="330"/>
      <c r="NRW78" s="330"/>
      <c r="NRX78" s="330"/>
      <c r="NRY78" s="330"/>
      <c r="NRZ78" s="330"/>
      <c r="NSA78" s="330"/>
      <c r="NSB78" s="330"/>
      <c r="NSC78" s="330"/>
      <c r="NSD78" s="330"/>
      <c r="NSE78" s="330"/>
      <c r="NSF78" s="330"/>
      <c r="NSG78" s="330"/>
      <c r="NSH78" s="330"/>
      <c r="NSI78" s="330"/>
      <c r="NSJ78" s="330"/>
      <c r="NSK78" s="329"/>
      <c r="NSL78" s="330"/>
      <c r="NSM78" s="330"/>
      <c r="NSN78" s="330"/>
      <c r="NSO78" s="330"/>
      <c r="NSP78" s="330"/>
      <c r="NSQ78" s="330"/>
      <c r="NSR78" s="330"/>
      <c r="NSS78" s="330"/>
      <c r="NST78" s="330"/>
      <c r="NSU78" s="330"/>
      <c r="NSV78" s="330"/>
      <c r="NSW78" s="330"/>
      <c r="NSX78" s="330"/>
      <c r="NSY78" s="330"/>
      <c r="NSZ78" s="330"/>
      <c r="NTA78" s="329"/>
      <c r="NTB78" s="330"/>
      <c r="NTC78" s="330"/>
      <c r="NTD78" s="330"/>
      <c r="NTE78" s="330"/>
      <c r="NTF78" s="330"/>
      <c r="NTG78" s="330"/>
      <c r="NTH78" s="330"/>
      <c r="NTI78" s="330"/>
      <c r="NTJ78" s="330"/>
      <c r="NTK78" s="330"/>
      <c r="NTL78" s="330"/>
      <c r="NTM78" s="330"/>
      <c r="NTN78" s="330"/>
      <c r="NTO78" s="330"/>
      <c r="NTP78" s="330"/>
      <c r="NTQ78" s="329"/>
      <c r="NTR78" s="330"/>
      <c r="NTS78" s="330"/>
      <c r="NTT78" s="330"/>
      <c r="NTU78" s="330"/>
      <c r="NTV78" s="330"/>
      <c r="NTW78" s="330"/>
      <c r="NTX78" s="330"/>
      <c r="NTY78" s="330"/>
      <c r="NTZ78" s="330"/>
      <c r="NUA78" s="330"/>
      <c r="NUB78" s="330"/>
      <c r="NUC78" s="330"/>
      <c r="NUD78" s="330"/>
      <c r="NUE78" s="330"/>
      <c r="NUF78" s="330"/>
      <c r="NUG78" s="329"/>
      <c r="NUH78" s="330"/>
      <c r="NUI78" s="330"/>
      <c r="NUJ78" s="330"/>
      <c r="NUK78" s="330"/>
      <c r="NUL78" s="330"/>
      <c r="NUM78" s="330"/>
      <c r="NUN78" s="330"/>
      <c r="NUO78" s="330"/>
      <c r="NUP78" s="330"/>
      <c r="NUQ78" s="330"/>
      <c r="NUR78" s="330"/>
      <c r="NUS78" s="330"/>
      <c r="NUT78" s="330"/>
      <c r="NUU78" s="330"/>
      <c r="NUV78" s="330"/>
      <c r="NUW78" s="329"/>
      <c r="NUX78" s="330"/>
      <c r="NUY78" s="330"/>
      <c r="NUZ78" s="330"/>
      <c r="NVA78" s="330"/>
      <c r="NVB78" s="330"/>
      <c r="NVC78" s="330"/>
      <c r="NVD78" s="330"/>
      <c r="NVE78" s="330"/>
      <c r="NVF78" s="330"/>
      <c r="NVG78" s="330"/>
      <c r="NVH78" s="330"/>
      <c r="NVI78" s="330"/>
      <c r="NVJ78" s="330"/>
      <c r="NVK78" s="330"/>
      <c r="NVL78" s="330"/>
      <c r="NVM78" s="329"/>
      <c r="NVN78" s="330"/>
      <c r="NVO78" s="330"/>
      <c r="NVP78" s="330"/>
      <c r="NVQ78" s="330"/>
      <c r="NVR78" s="330"/>
      <c r="NVS78" s="330"/>
      <c r="NVT78" s="330"/>
      <c r="NVU78" s="330"/>
      <c r="NVV78" s="330"/>
      <c r="NVW78" s="330"/>
      <c r="NVX78" s="330"/>
      <c r="NVY78" s="330"/>
      <c r="NVZ78" s="330"/>
      <c r="NWA78" s="330"/>
      <c r="NWB78" s="330"/>
      <c r="NWC78" s="329"/>
      <c r="NWD78" s="330"/>
      <c r="NWE78" s="330"/>
      <c r="NWF78" s="330"/>
      <c r="NWG78" s="330"/>
      <c r="NWH78" s="330"/>
      <c r="NWI78" s="330"/>
      <c r="NWJ78" s="330"/>
      <c r="NWK78" s="330"/>
      <c r="NWL78" s="330"/>
      <c r="NWM78" s="330"/>
      <c r="NWN78" s="330"/>
      <c r="NWO78" s="330"/>
      <c r="NWP78" s="330"/>
      <c r="NWQ78" s="330"/>
      <c r="NWR78" s="330"/>
      <c r="NWS78" s="329"/>
      <c r="NWT78" s="330"/>
      <c r="NWU78" s="330"/>
      <c r="NWV78" s="330"/>
      <c r="NWW78" s="330"/>
      <c r="NWX78" s="330"/>
      <c r="NWY78" s="330"/>
      <c r="NWZ78" s="330"/>
      <c r="NXA78" s="330"/>
      <c r="NXB78" s="330"/>
      <c r="NXC78" s="330"/>
      <c r="NXD78" s="330"/>
      <c r="NXE78" s="330"/>
      <c r="NXF78" s="330"/>
      <c r="NXG78" s="330"/>
      <c r="NXH78" s="330"/>
      <c r="NXI78" s="329"/>
      <c r="NXJ78" s="330"/>
      <c r="NXK78" s="330"/>
      <c r="NXL78" s="330"/>
      <c r="NXM78" s="330"/>
      <c r="NXN78" s="330"/>
      <c r="NXO78" s="330"/>
      <c r="NXP78" s="330"/>
      <c r="NXQ78" s="330"/>
      <c r="NXR78" s="330"/>
      <c r="NXS78" s="330"/>
      <c r="NXT78" s="330"/>
      <c r="NXU78" s="330"/>
      <c r="NXV78" s="330"/>
      <c r="NXW78" s="330"/>
      <c r="NXX78" s="330"/>
      <c r="NXY78" s="329"/>
      <c r="NXZ78" s="330"/>
      <c r="NYA78" s="330"/>
      <c r="NYB78" s="330"/>
      <c r="NYC78" s="330"/>
      <c r="NYD78" s="330"/>
      <c r="NYE78" s="330"/>
      <c r="NYF78" s="330"/>
      <c r="NYG78" s="330"/>
      <c r="NYH78" s="330"/>
      <c r="NYI78" s="330"/>
      <c r="NYJ78" s="330"/>
      <c r="NYK78" s="330"/>
      <c r="NYL78" s="330"/>
      <c r="NYM78" s="330"/>
      <c r="NYN78" s="330"/>
      <c r="NYO78" s="329"/>
      <c r="NYP78" s="330"/>
      <c r="NYQ78" s="330"/>
      <c r="NYR78" s="330"/>
      <c r="NYS78" s="330"/>
      <c r="NYT78" s="330"/>
      <c r="NYU78" s="330"/>
      <c r="NYV78" s="330"/>
      <c r="NYW78" s="330"/>
      <c r="NYX78" s="330"/>
      <c r="NYY78" s="330"/>
      <c r="NYZ78" s="330"/>
      <c r="NZA78" s="330"/>
      <c r="NZB78" s="330"/>
      <c r="NZC78" s="330"/>
      <c r="NZD78" s="330"/>
      <c r="NZE78" s="329"/>
      <c r="NZF78" s="330"/>
      <c r="NZG78" s="330"/>
      <c r="NZH78" s="330"/>
      <c r="NZI78" s="330"/>
      <c r="NZJ78" s="330"/>
      <c r="NZK78" s="330"/>
      <c r="NZL78" s="330"/>
      <c r="NZM78" s="330"/>
      <c r="NZN78" s="330"/>
      <c r="NZO78" s="330"/>
      <c r="NZP78" s="330"/>
      <c r="NZQ78" s="330"/>
      <c r="NZR78" s="330"/>
      <c r="NZS78" s="330"/>
      <c r="NZT78" s="330"/>
      <c r="NZU78" s="329"/>
      <c r="NZV78" s="330"/>
      <c r="NZW78" s="330"/>
      <c r="NZX78" s="330"/>
      <c r="NZY78" s="330"/>
      <c r="NZZ78" s="330"/>
      <c r="OAA78" s="330"/>
      <c r="OAB78" s="330"/>
      <c r="OAC78" s="330"/>
      <c r="OAD78" s="330"/>
      <c r="OAE78" s="330"/>
      <c r="OAF78" s="330"/>
      <c r="OAG78" s="330"/>
      <c r="OAH78" s="330"/>
      <c r="OAI78" s="330"/>
      <c r="OAJ78" s="330"/>
      <c r="OAK78" s="329"/>
      <c r="OAL78" s="330"/>
      <c r="OAM78" s="330"/>
      <c r="OAN78" s="330"/>
      <c r="OAO78" s="330"/>
      <c r="OAP78" s="330"/>
      <c r="OAQ78" s="330"/>
      <c r="OAR78" s="330"/>
      <c r="OAS78" s="330"/>
      <c r="OAT78" s="330"/>
      <c r="OAU78" s="330"/>
      <c r="OAV78" s="330"/>
      <c r="OAW78" s="330"/>
      <c r="OAX78" s="330"/>
      <c r="OAY78" s="330"/>
      <c r="OAZ78" s="330"/>
      <c r="OBA78" s="329"/>
      <c r="OBB78" s="330"/>
      <c r="OBC78" s="330"/>
      <c r="OBD78" s="330"/>
      <c r="OBE78" s="330"/>
      <c r="OBF78" s="330"/>
      <c r="OBG78" s="330"/>
      <c r="OBH78" s="330"/>
      <c r="OBI78" s="330"/>
      <c r="OBJ78" s="330"/>
      <c r="OBK78" s="330"/>
      <c r="OBL78" s="330"/>
      <c r="OBM78" s="330"/>
      <c r="OBN78" s="330"/>
      <c r="OBO78" s="330"/>
      <c r="OBP78" s="330"/>
      <c r="OBQ78" s="329"/>
      <c r="OBR78" s="330"/>
      <c r="OBS78" s="330"/>
      <c r="OBT78" s="330"/>
      <c r="OBU78" s="330"/>
      <c r="OBV78" s="330"/>
      <c r="OBW78" s="330"/>
      <c r="OBX78" s="330"/>
      <c r="OBY78" s="330"/>
      <c r="OBZ78" s="330"/>
      <c r="OCA78" s="330"/>
      <c r="OCB78" s="330"/>
      <c r="OCC78" s="330"/>
      <c r="OCD78" s="330"/>
      <c r="OCE78" s="330"/>
      <c r="OCF78" s="330"/>
      <c r="OCG78" s="329"/>
      <c r="OCH78" s="330"/>
      <c r="OCI78" s="330"/>
      <c r="OCJ78" s="330"/>
      <c r="OCK78" s="330"/>
      <c r="OCL78" s="330"/>
      <c r="OCM78" s="330"/>
      <c r="OCN78" s="330"/>
      <c r="OCO78" s="330"/>
      <c r="OCP78" s="330"/>
      <c r="OCQ78" s="330"/>
      <c r="OCR78" s="330"/>
      <c r="OCS78" s="330"/>
      <c r="OCT78" s="330"/>
      <c r="OCU78" s="330"/>
      <c r="OCV78" s="330"/>
      <c r="OCW78" s="329"/>
      <c r="OCX78" s="330"/>
      <c r="OCY78" s="330"/>
      <c r="OCZ78" s="330"/>
      <c r="ODA78" s="330"/>
      <c r="ODB78" s="330"/>
      <c r="ODC78" s="330"/>
      <c r="ODD78" s="330"/>
      <c r="ODE78" s="330"/>
      <c r="ODF78" s="330"/>
      <c r="ODG78" s="330"/>
      <c r="ODH78" s="330"/>
      <c r="ODI78" s="330"/>
      <c r="ODJ78" s="330"/>
      <c r="ODK78" s="330"/>
      <c r="ODL78" s="330"/>
      <c r="ODM78" s="329"/>
      <c r="ODN78" s="330"/>
      <c r="ODO78" s="330"/>
      <c r="ODP78" s="330"/>
      <c r="ODQ78" s="330"/>
      <c r="ODR78" s="330"/>
      <c r="ODS78" s="330"/>
      <c r="ODT78" s="330"/>
      <c r="ODU78" s="330"/>
      <c r="ODV78" s="330"/>
      <c r="ODW78" s="330"/>
      <c r="ODX78" s="330"/>
      <c r="ODY78" s="330"/>
      <c r="ODZ78" s="330"/>
      <c r="OEA78" s="330"/>
      <c r="OEB78" s="330"/>
      <c r="OEC78" s="329"/>
      <c r="OED78" s="330"/>
      <c r="OEE78" s="330"/>
      <c r="OEF78" s="330"/>
      <c r="OEG78" s="330"/>
      <c r="OEH78" s="330"/>
      <c r="OEI78" s="330"/>
      <c r="OEJ78" s="330"/>
      <c r="OEK78" s="330"/>
      <c r="OEL78" s="330"/>
      <c r="OEM78" s="330"/>
      <c r="OEN78" s="330"/>
      <c r="OEO78" s="330"/>
      <c r="OEP78" s="330"/>
      <c r="OEQ78" s="330"/>
      <c r="OER78" s="330"/>
      <c r="OES78" s="329"/>
      <c r="OET78" s="330"/>
      <c r="OEU78" s="330"/>
      <c r="OEV78" s="330"/>
      <c r="OEW78" s="330"/>
      <c r="OEX78" s="330"/>
      <c r="OEY78" s="330"/>
      <c r="OEZ78" s="330"/>
      <c r="OFA78" s="330"/>
      <c r="OFB78" s="330"/>
      <c r="OFC78" s="330"/>
      <c r="OFD78" s="330"/>
      <c r="OFE78" s="330"/>
      <c r="OFF78" s="330"/>
      <c r="OFG78" s="330"/>
      <c r="OFH78" s="330"/>
      <c r="OFI78" s="329"/>
      <c r="OFJ78" s="330"/>
      <c r="OFK78" s="330"/>
      <c r="OFL78" s="330"/>
      <c r="OFM78" s="330"/>
      <c r="OFN78" s="330"/>
      <c r="OFO78" s="330"/>
      <c r="OFP78" s="330"/>
      <c r="OFQ78" s="330"/>
      <c r="OFR78" s="330"/>
      <c r="OFS78" s="330"/>
      <c r="OFT78" s="330"/>
      <c r="OFU78" s="330"/>
      <c r="OFV78" s="330"/>
      <c r="OFW78" s="330"/>
      <c r="OFX78" s="330"/>
      <c r="OFY78" s="329"/>
      <c r="OFZ78" s="330"/>
      <c r="OGA78" s="330"/>
      <c r="OGB78" s="330"/>
      <c r="OGC78" s="330"/>
      <c r="OGD78" s="330"/>
      <c r="OGE78" s="330"/>
      <c r="OGF78" s="330"/>
      <c r="OGG78" s="330"/>
      <c r="OGH78" s="330"/>
      <c r="OGI78" s="330"/>
      <c r="OGJ78" s="330"/>
      <c r="OGK78" s="330"/>
      <c r="OGL78" s="330"/>
      <c r="OGM78" s="330"/>
      <c r="OGN78" s="330"/>
      <c r="OGO78" s="329"/>
      <c r="OGP78" s="330"/>
      <c r="OGQ78" s="330"/>
      <c r="OGR78" s="330"/>
      <c r="OGS78" s="330"/>
      <c r="OGT78" s="330"/>
      <c r="OGU78" s="330"/>
      <c r="OGV78" s="330"/>
      <c r="OGW78" s="330"/>
      <c r="OGX78" s="330"/>
      <c r="OGY78" s="330"/>
      <c r="OGZ78" s="330"/>
      <c r="OHA78" s="330"/>
      <c r="OHB78" s="330"/>
      <c r="OHC78" s="330"/>
      <c r="OHD78" s="330"/>
      <c r="OHE78" s="329"/>
      <c r="OHF78" s="330"/>
      <c r="OHG78" s="330"/>
      <c r="OHH78" s="330"/>
      <c r="OHI78" s="330"/>
      <c r="OHJ78" s="330"/>
      <c r="OHK78" s="330"/>
      <c r="OHL78" s="330"/>
      <c r="OHM78" s="330"/>
      <c r="OHN78" s="330"/>
      <c r="OHO78" s="330"/>
      <c r="OHP78" s="330"/>
      <c r="OHQ78" s="330"/>
      <c r="OHR78" s="330"/>
      <c r="OHS78" s="330"/>
      <c r="OHT78" s="330"/>
      <c r="OHU78" s="329"/>
      <c r="OHV78" s="330"/>
      <c r="OHW78" s="330"/>
      <c r="OHX78" s="330"/>
      <c r="OHY78" s="330"/>
      <c r="OHZ78" s="330"/>
      <c r="OIA78" s="330"/>
      <c r="OIB78" s="330"/>
      <c r="OIC78" s="330"/>
      <c r="OID78" s="330"/>
      <c r="OIE78" s="330"/>
      <c r="OIF78" s="330"/>
      <c r="OIG78" s="330"/>
      <c r="OIH78" s="330"/>
      <c r="OII78" s="330"/>
      <c r="OIJ78" s="330"/>
      <c r="OIK78" s="329"/>
      <c r="OIL78" s="330"/>
      <c r="OIM78" s="330"/>
      <c r="OIN78" s="330"/>
      <c r="OIO78" s="330"/>
      <c r="OIP78" s="330"/>
      <c r="OIQ78" s="330"/>
      <c r="OIR78" s="330"/>
      <c r="OIS78" s="330"/>
      <c r="OIT78" s="330"/>
      <c r="OIU78" s="330"/>
      <c r="OIV78" s="330"/>
      <c r="OIW78" s="330"/>
      <c r="OIX78" s="330"/>
      <c r="OIY78" s="330"/>
      <c r="OIZ78" s="330"/>
      <c r="OJA78" s="329"/>
      <c r="OJB78" s="330"/>
      <c r="OJC78" s="330"/>
      <c r="OJD78" s="330"/>
      <c r="OJE78" s="330"/>
      <c r="OJF78" s="330"/>
      <c r="OJG78" s="330"/>
      <c r="OJH78" s="330"/>
      <c r="OJI78" s="330"/>
      <c r="OJJ78" s="330"/>
      <c r="OJK78" s="330"/>
      <c r="OJL78" s="330"/>
      <c r="OJM78" s="330"/>
      <c r="OJN78" s="330"/>
      <c r="OJO78" s="330"/>
      <c r="OJP78" s="330"/>
      <c r="OJQ78" s="329"/>
      <c r="OJR78" s="330"/>
      <c r="OJS78" s="330"/>
      <c r="OJT78" s="330"/>
      <c r="OJU78" s="330"/>
      <c r="OJV78" s="330"/>
      <c r="OJW78" s="330"/>
      <c r="OJX78" s="330"/>
      <c r="OJY78" s="330"/>
      <c r="OJZ78" s="330"/>
      <c r="OKA78" s="330"/>
      <c r="OKB78" s="330"/>
      <c r="OKC78" s="330"/>
      <c r="OKD78" s="330"/>
      <c r="OKE78" s="330"/>
      <c r="OKF78" s="330"/>
      <c r="OKG78" s="329"/>
      <c r="OKH78" s="330"/>
      <c r="OKI78" s="330"/>
      <c r="OKJ78" s="330"/>
      <c r="OKK78" s="330"/>
      <c r="OKL78" s="330"/>
      <c r="OKM78" s="330"/>
      <c r="OKN78" s="330"/>
      <c r="OKO78" s="330"/>
      <c r="OKP78" s="330"/>
      <c r="OKQ78" s="330"/>
      <c r="OKR78" s="330"/>
      <c r="OKS78" s="330"/>
      <c r="OKT78" s="330"/>
      <c r="OKU78" s="330"/>
      <c r="OKV78" s="330"/>
      <c r="OKW78" s="329"/>
      <c r="OKX78" s="330"/>
      <c r="OKY78" s="330"/>
      <c r="OKZ78" s="330"/>
      <c r="OLA78" s="330"/>
      <c r="OLB78" s="330"/>
      <c r="OLC78" s="330"/>
      <c r="OLD78" s="330"/>
      <c r="OLE78" s="330"/>
      <c r="OLF78" s="330"/>
      <c r="OLG78" s="330"/>
      <c r="OLH78" s="330"/>
      <c r="OLI78" s="330"/>
      <c r="OLJ78" s="330"/>
      <c r="OLK78" s="330"/>
      <c r="OLL78" s="330"/>
      <c r="OLM78" s="329"/>
      <c r="OLN78" s="330"/>
      <c r="OLO78" s="330"/>
      <c r="OLP78" s="330"/>
      <c r="OLQ78" s="330"/>
      <c r="OLR78" s="330"/>
      <c r="OLS78" s="330"/>
      <c r="OLT78" s="330"/>
      <c r="OLU78" s="330"/>
      <c r="OLV78" s="330"/>
      <c r="OLW78" s="330"/>
      <c r="OLX78" s="330"/>
      <c r="OLY78" s="330"/>
      <c r="OLZ78" s="330"/>
      <c r="OMA78" s="330"/>
      <c r="OMB78" s="330"/>
      <c r="OMC78" s="329"/>
      <c r="OMD78" s="330"/>
      <c r="OME78" s="330"/>
      <c r="OMF78" s="330"/>
      <c r="OMG78" s="330"/>
      <c r="OMH78" s="330"/>
      <c r="OMI78" s="330"/>
      <c r="OMJ78" s="330"/>
      <c r="OMK78" s="330"/>
      <c r="OML78" s="330"/>
      <c r="OMM78" s="330"/>
      <c r="OMN78" s="330"/>
      <c r="OMO78" s="330"/>
      <c r="OMP78" s="330"/>
      <c r="OMQ78" s="330"/>
      <c r="OMR78" s="330"/>
      <c r="OMS78" s="329"/>
      <c r="OMT78" s="330"/>
      <c r="OMU78" s="330"/>
      <c r="OMV78" s="330"/>
      <c r="OMW78" s="330"/>
      <c r="OMX78" s="330"/>
      <c r="OMY78" s="330"/>
      <c r="OMZ78" s="330"/>
      <c r="ONA78" s="330"/>
      <c r="ONB78" s="330"/>
      <c r="ONC78" s="330"/>
      <c r="OND78" s="330"/>
      <c r="ONE78" s="330"/>
      <c r="ONF78" s="330"/>
      <c r="ONG78" s="330"/>
      <c r="ONH78" s="330"/>
      <c r="ONI78" s="329"/>
      <c r="ONJ78" s="330"/>
      <c r="ONK78" s="330"/>
      <c r="ONL78" s="330"/>
      <c r="ONM78" s="330"/>
      <c r="ONN78" s="330"/>
      <c r="ONO78" s="330"/>
      <c r="ONP78" s="330"/>
      <c r="ONQ78" s="330"/>
      <c r="ONR78" s="330"/>
      <c r="ONS78" s="330"/>
      <c r="ONT78" s="330"/>
      <c r="ONU78" s="330"/>
      <c r="ONV78" s="330"/>
      <c r="ONW78" s="330"/>
      <c r="ONX78" s="330"/>
      <c r="ONY78" s="329"/>
      <c r="ONZ78" s="330"/>
      <c r="OOA78" s="330"/>
      <c r="OOB78" s="330"/>
      <c r="OOC78" s="330"/>
      <c r="OOD78" s="330"/>
      <c r="OOE78" s="330"/>
      <c r="OOF78" s="330"/>
      <c r="OOG78" s="330"/>
      <c r="OOH78" s="330"/>
      <c r="OOI78" s="330"/>
      <c r="OOJ78" s="330"/>
      <c r="OOK78" s="330"/>
      <c r="OOL78" s="330"/>
      <c r="OOM78" s="330"/>
      <c r="OON78" s="330"/>
      <c r="OOO78" s="329"/>
      <c r="OOP78" s="330"/>
      <c r="OOQ78" s="330"/>
      <c r="OOR78" s="330"/>
      <c r="OOS78" s="330"/>
      <c r="OOT78" s="330"/>
      <c r="OOU78" s="330"/>
      <c r="OOV78" s="330"/>
      <c r="OOW78" s="330"/>
      <c r="OOX78" s="330"/>
      <c r="OOY78" s="330"/>
      <c r="OOZ78" s="330"/>
      <c r="OPA78" s="330"/>
      <c r="OPB78" s="330"/>
      <c r="OPC78" s="330"/>
      <c r="OPD78" s="330"/>
      <c r="OPE78" s="329"/>
      <c r="OPF78" s="330"/>
      <c r="OPG78" s="330"/>
      <c r="OPH78" s="330"/>
      <c r="OPI78" s="330"/>
      <c r="OPJ78" s="330"/>
      <c r="OPK78" s="330"/>
      <c r="OPL78" s="330"/>
      <c r="OPM78" s="330"/>
      <c r="OPN78" s="330"/>
      <c r="OPO78" s="330"/>
      <c r="OPP78" s="330"/>
      <c r="OPQ78" s="330"/>
      <c r="OPR78" s="330"/>
      <c r="OPS78" s="330"/>
      <c r="OPT78" s="330"/>
      <c r="OPU78" s="329"/>
      <c r="OPV78" s="330"/>
      <c r="OPW78" s="330"/>
      <c r="OPX78" s="330"/>
      <c r="OPY78" s="330"/>
      <c r="OPZ78" s="330"/>
      <c r="OQA78" s="330"/>
      <c r="OQB78" s="330"/>
      <c r="OQC78" s="330"/>
      <c r="OQD78" s="330"/>
      <c r="OQE78" s="330"/>
      <c r="OQF78" s="330"/>
      <c r="OQG78" s="330"/>
      <c r="OQH78" s="330"/>
      <c r="OQI78" s="330"/>
      <c r="OQJ78" s="330"/>
      <c r="OQK78" s="329"/>
      <c r="OQL78" s="330"/>
      <c r="OQM78" s="330"/>
      <c r="OQN78" s="330"/>
      <c r="OQO78" s="330"/>
      <c r="OQP78" s="330"/>
      <c r="OQQ78" s="330"/>
      <c r="OQR78" s="330"/>
      <c r="OQS78" s="330"/>
      <c r="OQT78" s="330"/>
      <c r="OQU78" s="330"/>
      <c r="OQV78" s="330"/>
      <c r="OQW78" s="330"/>
      <c r="OQX78" s="330"/>
      <c r="OQY78" s="330"/>
      <c r="OQZ78" s="330"/>
      <c r="ORA78" s="329"/>
      <c r="ORB78" s="330"/>
      <c r="ORC78" s="330"/>
      <c r="ORD78" s="330"/>
      <c r="ORE78" s="330"/>
      <c r="ORF78" s="330"/>
      <c r="ORG78" s="330"/>
      <c r="ORH78" s="330"/>
      <c r="ORI78" s="330"/>
      <c r="ORJ78" s="330"/>
      <c r="ORK78" s="330"/>
      <c r="ORL78" s="330"/>
      <c r="ORM78" s="330"/>
      <c r="ORN78" s="330"/>
      <c r="ORO78" s="330"/>
      <c r="ORP78" s="330"/>
      <c r="ORQ78" s="329"/>
      <c r="ORR78" s="330"/>
      <c r="ORS78" s="330"/>
      <c r="ORT78" s="330"/>
      <c r="ORU78" s="330"/>
      <c r="ORV78" s="330"/>
      <c r="ORW78" s="330"/>
      <c r="ORX78" s="330"/>
      <c r="ORY78" s="330"/>
      <c r="ORZ78" s="330"/>
      <c r="OSA78" s="330"/>
      <c r="OSB78" s="330"/>
      <c r="OSC78" s="330"/>
      <c r="OSD78" s="330"/>
      <c r="OSE78" s="330"/>
      <c r="OSF78" s="330"/>
      <c r="OSG78" s="329"/>
      <c r="OSH78" s="330"/>
      <c r="OSI78" s="330"/>
      <c r="OSJ78" s="330"/>
      <c r="OSK78" s="330"/>
      <c r="OSL78" s="330"/>
      <c r="OSM78" s="330"/>
      <c r="OSN78" s="330"/>
      <c r="OSO78" s="330"/>
      <c r="OSP78" s="330"/>
      <c r="OSQ78" s="330"/>
      <c r="OSR78" s="330"/>
      <c r="OSS78" s="330"/>
      <c r="OST78" s="330"/>
      <c r="OSU78" s="330"/>
      <c r="OSV78" s="330"/>
      <c r="OSW78" s="329"/>
      <c r="OSX78" s="330"/>
      <c r="OSY78" s="330"/>
      <c r="OSZ78" s="330"/>
      <c r="OTA78" s="330"/>
      <c r="OTB78" s="330"/>
      <c r="OTC78" s="330"/>
      <c r="OTD78" s="330"/>
      <c r="OTE78" s="330"/>
      <c r="OTF78" s="330"/>
      <c r="OTG78" s="330"/>
      <c r="OTH78" s="330"/>
      <c r="OTI78" s="330"/>
      <c r="OTJ78" s="330"/>
      <c r="OTK78" s="330"/>
      <c r="OTL78" s="330"/>
      <c r="OTM78" s="329"/>
      <c r="OTN78" s="330"/>
      <c r="OTO78" s="330"/>
      <c r="OTP78" s="330"/>
      <c r="OTQ78" s="330"/>
      <c r="OTR78" s="330"/>
      <c r="OTS78" s="330"/>
      <c r="OTT78" s="330"/>
      <c r="OTU78" s="330"/>
      <c r="OTV78" s="330"/>
      <c r="OTW78" s="330"/>
      <c r="OTX78" s="330"/>
      <c r="OTY78" s="330"/>
      <c r="OTZ78" s="330"/>
      <c r="OUA78" s="330"/>
      <c r="OUB78" s="330"/>
      <c r="OUC78" s="329"/>
      <c r="OUD78" s="330"/>
      <c r="OUE78" s="330"/>
      <c r="OUF78" s="330"/>
      <c r="OUG78" s="330"/>
      <c r="OUH78" s="330"/>
      <c r="OUI78" s="330"/>
      <c r="OUJ78" s="330"/>
      <c r="OUK78" s="330"/>
      <c r="OUL78" s="330"/>
      <c r="OUM78" s="330"/>
      <c r="OUN78" s="330"/>
      <c r="OUO78" s="330"/>
      <c r="OUP78" s="330"/>
      <c r="OUQ78" s="330"/>
      <c r="OUR78" s="330"/>
      <c r="OUS78" s="329"/>
      <c r="OUT78" s="330"/>
      <c r="OUU78" s="330"/>
      <c r="OUV78" s="330"/>
      <c r="OUW78" s="330"/>
      <c r="OUX78" s="330"/>
      <c r="OUY78" s="330"/>
      <c r="OUZ78" s="330"/>
      <c r="OVA78" s="330"/>
      <c r="OVB78" s="330"/>
      <c r="OVC78" s="330"/>
      <c r="OVD78" s="330"/>
      <c r="OVE78" s="330"/>
      <c r="OVF78" s="330"/>
      <c r="OVG78" s="330"/>
      <c r="OVH78" s="330"/>
      <c r="OVI78" s="329"/>
      <c r="OVJ78" s="330"/>
      <c r="OVK78" s="330"/>
      <c r="OVL78" s="330"/>
      <c r="OVM78" s="330"/>
      <c r="OVN78" s="330"/>
      <c r="OVO78" s="330"/>
      <c r="OVP78" s="330"/>
      <c r="OVQ78" s="330"/>
      <c r="OVR78" s="330"/>
      <c r="OVS78" s="330"/>
      <c r="OVT78" s="330"/>
      <c r="OVU78" s="330"/>
      <c r="OVV78" s="330"/>
      <c r="OVW78" s="330"/>
      <c r="OVX78" s="330"/>
      <c r="OVY78" s="329"/>
      <c r="OVZ78" s="330"/>
      <c r="OWA78" s="330"/>
      <c r="OWB78" s="330"/>
      <c r="OWC78" s="330"/>
      <c r="OWD78" s="330"/>
      <c r="OWE78" s="330"/>
      <c r="OWF78" s="330"/>
      <c r="OWG78" s="330"/>
      <c r="OWH78" s="330"/>
      <c r="OWI78" s="330"/>
      <c r="OWJ78" s="330"/>
      <c r="OWK78" s="330"/>
      <c r="OWL78" s="330"/>
      <c r="OWM78" s="330"/>
      <c r="OWN78" s="330"/>
      <c r="OWO78" s="329"/>
      <c r="OWP78" s="330"/>
      <c r="OWQ78" s="330"/>
      <c r="OWR78" s="330"/>
      <c r="OWS78" s="330"/>
      <c r="OWT78" s="330"/>
      <c r="OWU78" s="330"/>
      <c r="OWV78" s="330"/>
      <c r="OWW78" s="330"/>
      <c r="OWX78" s="330"/>
      <c r="OWY78" s="330"/>
      <c r="OWZ78" s="330"/>
      <c r="OXA78" s="330"/>
      <c r="OXB78" s="330"/>
      <c r="OXC78" s="330"/>
      <c r="OXD78" s="330"/>
      <c r="OXE78" s="329"/>
      <c r="OXF78" s="330"/>
      <c r="OXG78" s="330"/>
      <c r="OXH78" s="330"/>
      <c r="OXI78" s="330"/>
      <c r="OXJ78" s="330"/>
      <c r="OXK78" s="330"/>
      <c r="OXL78" s="330"/>
      <c r="OXM78" s="330"/>
      <c r="OXN78" s="330"/>
      <c r="OXO78" s="330"/>
      <c r="OXP78" s="330"/>
      <c r="OXQ78" s="330"/>
      <c r="OXR78" s="330"/>
      <c r="OXS78" s="330"/>
      <c r="OXT78" s="330"/>
      <c r="OXU78" s="329"/>
      <c r="OXV78" s="330"/>
      <c r="OXW78" s="330"/>
      <c r="OXX78" s="330"/>
      <c r="OXY78" s="330"/>
      <c r="OXZ78" s="330"/>
      <c r="OYA78" s="330"/>
      <c r="OYB78" s="330"/>
      <c r="OYC78" s="330"/>
      <c r="OYD78" s="330"/>
      <c r="OYE78" s="330"/>
      <c r="OYF78" s="330"/>
      <c r="OYG78" s="330"/>
      <c r="OYH78" s="330"/>
      <c r="OYI78" s="330"/>
      <c r="OYJ78" s="330"/>
      <c r="OYK78" s="329"/>
      <c r="OYL78" s="330"/>
      <c r="OYM78" s="330"/>
      <c r="OYN78" s="330"/>
      <c r="OYO78" s="330"/>
      <c r="OYP78" s="330"/>
      <c r="OYQ78" s="330"/>
      <c r="OYR78" s="330"/>
      <c r="OYS78" s="330"/>
      <c r="OYT78" s="330"/>
      <c r="OYU78" s="330"/>
      <c r="OYV78" s="330"/>
      <c r="OYW78" s="330"/>
      <c r="OYX78" s="330"/>
      <c r="OYY78" s="330"/>
      <c r="OYZ78" s="330"/>
      <c r="OZA78" s="329"/>
      <c r="OZB78" s="330"/>
      <c r="OZC78" s="330"/>
      <c r="OZD78" s="330"/>
      <c r="OZE78" s="330"/>
      <c r="OZF78" s="330"/>
      <c r="OZG78" s="330"/>
      <c r="OZH78" s="330"/>
      <c r="OZI78" s="330"/>
      <c r="OZJ78" s="330"/>
      <c r="OZK78" s="330"/>
      <c r="OZL78" s="330"/>
      <c r="OZM78" s="330"/>
      <c r="OZN78" s="330"/>
      <c r="OZO78" s="330"/>
      <c r="OZP78" s="330"/>
      <c r="OZQ78" s="329"/>
      <c r="OZR78" s="330"/>
      <c r="OZS78" s="330"/>
      <c r="OZT78" s="330"/>
      <c r="OZU78" s="330"/>
      <c r="OZV78" s="330"/>
      <c r="OZW78" s="330"/>
      <c r="OZX78" s="330"/>
      <c r="OZY78" s="330"/>
      <c r="OZZ78" s="330"/>
      <c r="PAA78" s="330"/>
      <c r="PAB78" s="330"/>
      <c r="PAC78" s="330"/>
      <c r="PAD78" s="330"/>
      <c r="PAE78" s="330"/>
      <c r="PAF78" s="330"/>
      <c r="PAG78" s="329"/>
      <c r="PAH78" s="330"/>
      <c r="PAI78" s="330"/>
      <c r="PAJ78" s="330"/>
      <c r="PAK78" s="330"/>
      <c r="PAL78" s="330"/>
      <c r="PAM78" s="330"/>
      <c r="PAN78" s="330"/>
      <c r="PAO78" s="330"/>
      <c r="PAP78" s="330"/>
      <c r="PAQ78" s="330"/>
      <c r="PAR78" s="330"/>
      <c r="PAS78" s="330"/>
      <c r="PAT78" s="330"/>
      <c r="PAU78" s="330"/>
      <c r="PAV78" s="330"/>
      <c r="PAW78" s="329"/>
      <c r="PAX78" s="330"/>
      <c r="PAY78" s="330"/>
      <c r="PAZ78" s="330"/>
      <c r="PBA78" s="330"/>
      <c r="PBB78" s="330"/>
      <c r="PBC78" s="330"/>
      <c r="PBD78" s="330"/>
      <c r="PBE78" s="330"/>
      <c r="PBF78" s="330"/>
      <c r="PBG78" s="330"/>
      <c r="PBH78" s="330"/>
      <c r="PBI78" s="330"/>
      <c r="PBJ78" s="330"/>
      <c r="PBK78" s="330"/>
      <c r="PBL78" s="330"/>
      <c r="PBM78" s="329"/>
      <c r="PBN78" s="330"/>
      <c r="PBO78" s="330"/>
      <c r="PBP78" s="330"/>
      <c r="PBQ78" s="330"/>
      <c r="PBR78" s="330"/>
      <c r="PBS78" s="330"/>
      <c r="PBT78" s="330"/>
      <c r="PBU78" s="330"/>
      <c r="PBV78" s="330"/>
      <c r="PBW78" s="330"/>
      <c r="PBX78" s="330"/>
      <c r="PBY78" s="330"/>
      <c r="PBZ78" s="330"/>
      <c r="PCA78" s="330"/>
      <c r="PCB78" s="330"/>
      <c r="PCC78" s="329"/>
      <c r="PCD78" s="330"/>
      <c r="PCE78" s="330"/>
      <c r="PCF78" s="330"/>
      <c r="PCG78" s="330"/>
      <c r="PCH78" s="330"/>
      <c r="PCI78" s="330"/>
      <c r="PCJ78" s="330"/>
      <c r="PCK78" s="330"/>
      <c r="PCL78" s="330"/>
      <c r="PCM78" s="330"/>
      <c r="PCN78" s="330"/>
      <c r="PCO78" s="330"/>
      <c r="PCP78" s="330"/>
      <c r="PCQ78" s="330"/>
      <c r="PCR78" s="330"/>
      <c r="PCS78" s="329"/>
      <c r="PCT78" s="330"/>
      <c r="PCU78" s="330"/>
      <c r="PCV78" s="330"/>
      <c r="PCW78" s="330"/>
      <c r="PCX78" s="330"/>
      <c r="PCY78" s="330"/>
      <c r="PCZ78" s="330"/>
      <c r="PDA78" s="330"/>
      <c r="PDB78" s="330"/>
      <c r="PDC78" s="330"/>
      <c r="PDD78" s="330"/>
      <c r="PDE78" s="330"/>
      <c r="PDF78" s="330"/>
      <c r="PDG78" s="330"/>
      <c r="PDH78" s="330"/>
      <c r="PDI78" s="329"/>
      <c r="PDJ78" s="330"/>
      <c r="PDK78" s="330"/>
      <c r="PDL78" s="330"/>
      <c r="PDM78" s="330"/>
      <c r="PDN78" s="330"/>
      <c r="PDO78" s="330"/>
      <c r="PDP78" s="330"/>
      <c r="PDQ78" s="330"/>
      <c r="PDR78" s="330"/>
      <c r="PDS78" s="330"/>
      <c r="PDT78" s="330"/>
      <c r="PDU78" s="330"/>
      <c r="PDV78" s="330"/>
      <c r="PDW78" s="330"/>
      <c r="PDX78" s="330"/>
      <c r="PDY78" s="329"/>
      <c r="PDZ78" s="330"/>
      <c r="PEA78" s="330"/>
      <c r="PEB78" s="330"/>
      <c r="PEC78" s="330"/>
      <c r="PED78" s="330"/>
      <c r="PEE78" s="330"/>
      <c r="PEF78" s="330"/>
      <c r="PEG78" s="330"/>
      <c r="PEH78" s="330"/>
      <c r="PEI78" s="330"/>
      <c r="PEJ78" s="330"/>
      <c r="PEK78" s="330"/>
      <c r="PEL78" s="330"/>
      <c r="PEM78" s="330"/>
      <c r="PEN78" s="330"/>
      <c r="PEO78" s="329"/>
      <c r="PEP78" s="330"/>
      <c r="PEQ78" s="330"/>
      <c r="PER78" s="330"/>
      <c r="PES78" s="330"/>
      <c r="PET78" s="330"/>
      <c r="PEU78" s="330"/>
      <c r="PEV78" s="330"/>
      <c r="PEW78" s="330"/>
      <c r="PEX78" s="330"/>
      <c r="PEY78" s="330"/>
      <c r="PEZ78" s="330"/>
      <c r="PFA78" s="330"/>
      <c r="PFB78" s="330"/>
      <c r="PFC78" s="330"/>
      <c r="PFD78" s="330"/>
      <c r="PFE78" s="329"/>
      <c r="PFF78" s="330"/>
      <c r="PFG78" s="330"/>
      <c r="PFH78" s="330"/>
      <c r="PFI78" s="330"/>
      <c r="PFJ78" s="330"/>
      <c r="PFK78" s="330"/>
      <c r="PFL78" s="330"/>
      <c r="PFM78" s="330"/>
      <c r="PFN78" s="330"/>
      <c r="PFO78" s="330"/>
      <c r="PFP78" s="330"/>
      <c r="PFQ78" s="330"/>
      <c r="PFR78" s="330"/>
      <c r="PFS78" s="330"/>
      <c r="PFT78" s="330"/>
      <c r="PFU78" s="329"/>
      <c r="PFV78" s="330"/>
      <c r="PFW78" s="330"/>
      <c r="PFX78" s="330"/>
      <c r="PFY78" s="330"/>
      <c r="PFZ78" s="330"/>
      <c r="PGA78" s="330"/>
      <c r="PGB78" s="330"/>
      <c r="PGC78" s="330"/>
      <c r="PGD78" s="330"/>
      <c r="PGE78" s="330"/>
      <c r="PGF78" s="330"/>
      <c r="PGG78" s="330"/>
      <c r="PGH78" s="330"/>
      <c r="PGI78" s="330"/>
      <c r="PGJ78" s="330"/>
      <c r="PGK78" s="329"/>
      <c r="PGL78" s="330"/>
      <c r="PGM78" s="330"/>
      <c r="PGN78" s="330"/>
      <c r="PGO78" s="330"/>
      <c r="PGP78" s="330"/>
      <c r="PGQ78" s="330"/>
      <c r="PGR78" s="330"/>
      <c r="PGS78" s="330"/>
      <c r="PGT78" s="330"/>
      <c r="PGU78" s="330"/>
      <c r="PGV78" s="330"/>
      <c r="PGW78" s="330"/>
      <c r="PGX78" s="330"/>
      <c r="PGY78" s="330"/>
      <c r="PGZ78" s="330"/>
      <c r="PHA78" s="329"/>
      <c r="PHB78" s="330"/>
      <c r="PHC78" s="330"/>
      <c r="PHD78" s="330"/>
      <c r="PHE78" s="330"/>
      <c r="PHF78" s="330"/>
      <c r="PHG78" s="330"/>
      <c r="PHH78" s="330"/>
      <c r="PHI78" s="330"/>
      <c r="PHJ78" s="330"/>
      <c r="PHK78" s="330"/>
      <c r="PHL78" s="330"/>
      <c r="PHM78" s="330"/>
      <c r="PHN78" s="330"/>
      <c r="PHO78" s="330"/>
      <c r="PHP78" s="330"/>
      <c r="PHQ78" s="329"/>
      <c r="PHR78" s="330"/>
      <c r="PHS78" s="330"/>
      <c r="PHT78" s="330"/>
      <c r="PHU78" s="330"/>
      <c r="PHV78" s="330"/>
      <c r="PHW78" s="330"/>
      <c r="PHX78" s="330"/>
      <c r="PHY78" s="330"/>
      <c r="PHZ78" s="330"/>
      <c r="PIA78" s="330"/>
      <c r="PIB78" s="330"/>
      <c r="PIC78" s="330"/>
      <c r="PID78" s="330"/>
      <c r="PIE78" s="330"/>
      <c r="PIF78" s="330"/>
      <c r="PIG78" s="329"/>
      <c r="PIH78" s="330"/>
      <c r="PII78" s="330"/>
      <c r="PIJ78" s="330"/>
      <c r="PIK78" s="330"/>
      <c r="PIL78" s="330"/>
      <c r="PIM78" s="330"/>
      <c r="PIN78" s="330"/>
      <c r="PIO78" s="330"/>
      <c r="PIP78" s="330"/>
      <c r="PIQ78" s="330"/>
      <c r="PIR78" s="330"/>
      <c r="PIS78" s="330"/>
      <c r="PIT78" s="330"/>
      <c r="PIU78" s="330"/>
      <c r="PIV78" s="330"/>
      <c r="PIW78" s="329"/>
      <c r="PIX78" s="330"/>
      <c r="PIY78" s="330"/>
      <c r="PIZ78" s="330"/>
      <c r="PJA78" s="330"/>
      <c r="PJB78" s="330"/>
      <c r="PJC78" s="330"/>
      <c r="PJD78" s="330"/>
      <c r="PJE78" s="330"/>
      <c r="PJF78" s="330"/>
      <c r="PJG78" s="330"/>
      <c r="PJH78" s="330"/>
      <c r="PJI78" s="330"/>
      <c r="PJJ78" s="330"/>
      <c r="PJK78" s="330"/>
      <c r="PJL78" s="330"/>
      <c r="PJM78" s="329"/>
      <c r="PJN78" s="330"/>
      <c r="PJO78" s="330"/>
      <c r="PJP78" s="330"/>
      <c r="PJQ78" s="330"/>
      <c r="PJR78" s="330"/>
      <c r="PJS78" s="330"/>
      <c r="PJT78" s="330"/>
      <c r="PJU78" s="330"/>
      <c r="PJV78" s="330"/>
      <c r="PJW78" s="330"/>
      <c r="PJX78" s="330"/>
      <c r="PJY78" s="330"/>
      <c r="PJZ78" s="330"/>
      <c r="PKA78" s="330"/>
      <c r="PKB78" s="330"/>
      <c r="PKC78" s="329"/>
      <c r="PKD78" s="330"/>
      <c r="PKE78" s="330"/>
      <c r="PKF78" s="330"/>
      <c r="PKG78" s="330"/>
      <c r="PKH78" s="330"/>
      <c r="PKI78" s="330"/>
      <c r="PKJ78" s="330"/>
      <c r="PKK78" s="330"/>
      <c r="PKL78" s="330"/>
      <c r="PKM78" s="330"/>
      <c r="PKN78" s="330"/>
      <c r="PKO78" s="330"/>
      <c r="PKP78" s="330"/>
      <c r="PKQ78" s="330"/>
      <c r="PKR78" s="330"/>
      <c r="PKS78" s="329"/>
      <c r="PKT78" s="330"/>
      <c r="PKU78" s="330"/>
      <c r="PKV78" s="330"/>
      <c r="PKW78" s="330"/>
      <c r="PKX78" s="330"/>
      <c r="PKY78" s="330"/>
      <c r="PKZ78" s="330"/>
      <c r="PLA78" s="330"/>
      <c r="PLB78" s="330"/>
      <c r="PLC78" s="330"/>
      <c r="PLD78" s="330"/>
      <c r="PLE78" s="330"/>
      <c r="PLF78" s="330"/>
      <c r="PLG78" s="330"/>
      <c r="PLH78" s="330"/>
      <c r="PLI78" s="329"/>
      <c r="PLJ78" s="330"/>
      <c r="PLK78" s="330"/>
      <c r="PLL78" s="330"/>
      <c r="PLM78" s="330"/>
      <c r="PLN78" s="330"/>
      <c r="PLO78" s="330"/>
      <c r="PLP78" s="330"/>
      <c r="PLQ78" s="330"/>
      <c r="PLR78" s="330"/>
      <c r="PLS78" s="330"/>
      <c r="PLT78" s="330"/>
      <c r="PLU78" s="330"/>
      <c r="PLV78" s="330"/>
      <c r="PLW78" s="330"/>
      <c r="PLX78" s="330"/>
      <c r="PLY78" s="329"/>
      <c r="PLZ78" s="330"/>
      <c r="PMA78" s="330"/>
      <c r="PMB78" s="330"/>
      <c r="PMC78" s="330"/>
      <c r="PMD78" s="330"/>
      <c r="PME78" s="330"/>
      <c r="PMF78" s="330"/>
      <c r="PMG78" s="330"/>
      <c r="PMH78" s="330"/>
      <c r="PMI78" s="330"/>
      <c r="PMJ78" s="330"/>
      <c r="PMK78" s="330"/>
      <c r="PML78" s="330"/>
      <c r="PMM78" s="330"/>
      <c r="PMN78" s="330"/>
      <c r="PMO78" s="329"/>
      <c r="PMP78" s="330"/>
      <c r="PMQ78" s="330"/>
      <c r="PMR78" s="330"/>
      <c r="PMS78" s="330"/>
      <c r="PMT78" s="330"/>
      <c r="PMU78" s="330"/>
      <c r="PMV78" s="330"/>
      <c r="PMW78" s="330"/>
      <c r="PMX78" s="330"/>
      <c r="PMY78" s="330"/>
      <c r="PMZ78" s="330"/>
      <c r="PNA78" s="330"/>
      <c r="PNB78" s="330"/>
      <c r="PNC78" s="330"/>
      <c r="PND78" s="330"/>
      <c r="PNE78" s="329"/>
      <c r="PNF78" s="330"/>
      <c r="PNG78" s="330"/>
      <c r="PNH78" s="330"/>
      <c r="PNI78" s="330"/>
      <c r="PNJ78" s="330"/>
      <c r="PNK78" s="330"/>
      <c r="PNL78" s="330"/>
      <c r="PNM78" s="330"/>
      <c r="PNN78" s="330"/>
      <c r="PNO78" s="330"/>
      <c r="PNP78" s="330"/>
      <c r="PNQ78" s="330"/>
      <c r="PNR78" s="330"/>
      <c r="PNS78" s="330"/>
      <c r="PNT78" s="330"/>
      <c r="PNU78" s="329"/>
      <c r="PNV78" s="330"/>
      <c r="PNW78" s="330"/>
      <c r="PNX78" s="330"/>
      <c r="PNY78" s="330"/>
      <c r="PNZ78" s="330"/>
      <c r="POA78" s="330"/>
      <c r="POB78" s="330"/>
      <c r="POC78" s="330"/>
      <c r="POD78" s="330"/>
      <c r="POE78" s="330"/>
      <c r="POF78" s="330"/>
      <c r="POG78" s="330"/>
      <c r="POH78" s="330"/>
      <c r="POI78" s="330"/>
      <c r="POJ78" s="330"/>
      <c r="POK78" s="329"/>
      <c r="POL78" s="330"/>
      <c r="POM78" s="330"/>
      <c r="PON78" s="330"/>
      <c r="POO78" s="330"/>
      <c r="POP78" s="330"/>
      <c r="POQ78" s="330"/>
      <c r="POR78" s="330"/>
      <c r="POS78" s="330"/>
      <c r="POT78" s="330"/>
      <c r="POU78" s="330"/>
      <c r="POV78" s="330"/>
      <c r="POW78" s="330"/>
      <c r="POX78" s="330"/>
      <c r="POY78" s="330"/>
      <c r="POZ78" s="330"/>
      <c r="PPA78" s="329"/>
      <c r="PPB78" s="330"/>
      <c r="PPC78" s="330"/>
      <c r="PPD78" s="330"/>
      <c r="PPE78" s="330"/>
      <c r="PPF78" s="330"/>
      <c r="PPG78" s="330"/>
      <c r="PPH78" s="330"/>
      <c r="PPI78" s="330"/>
      <c r="PPJ78" s="330"/>
      <c r="PPK78" s="330"/>
      <c r="PPL78" s="330"/>
      <c r="PPM78" s="330"/>
      <c r="PPN78" s="330"/>
      <c r="PPO78" s="330"/>
      <c r="PPP78" s="330"/>
      <c r="PPQ78" s="329"/>
      <c r="PPR78" s="330"/>
      <c r="PPS78" s="330"/>
      <c r="PPT78" s="330"/>
      <c r="PPU78" s="330"/>
      <c r="PPV78" s="330"/>
      <c r="PPW78" s="330"/>
      <c r="PPX78" s="330"/>
      <c r="PPY78" s="330"/>
      <c r="PPZ78" s="330"/>
      <c r="PQA78" s="330"/>
      <c r="PQB78" s="330"/>
      <c r="PQC78" s="330"/>
      <c r="PQD78" s="330"/>
      <c r="PQE78" s="330"/>
      <c r="PQF78" s="330"/>
      <c r="PQG78" s="329"/>
      <c r="PQH78" s="330"/>
      <c r="PQI78" s="330"/>
      <c r="PQJ78" s="330"/>
      <c r="PQK78" s="330"/>
      <c r="PQL78" s="330"/>
      <c r="PQM78" s="330"/>
      <c r="PQN78" s="330"/>
      <c r="PQO78" s="330"/>
      <c r="PQP78" s="330"/>
      <c r="PQQ78" s="330"/>
      <c r="PQR78" s="330"/>
      <c r="PQS78" s="330"/>
      <c r="PQT78" s="330"/>
      <c r="PQU78" s="330"/>
      <c r="PQV78" s="330"/>
      <c r="PQW78" s="329"/>
      <c r="PQX78" s="330"/>
      <c r="PQY78" s="330"/>
      <c r="PQZ78" s="330"/>
      <c r="PRA78" s="330"/>
      <c r="PRB78" s="330"/>
      <c r="PRC78" s="330"/>
      <c r="PRD78" s="330"/>
      <c r="PRE78" s="330"/>
      <c r="PRF78" s="330"/>
      <c r="PRG78" s="330"/>
      <c r="PRH78" s="330"/>
      <c r="PRI78" s="330"/>
      <c r="PRJ78" s="330"/>
      <c r="PRK78" s="330"/>
      <c r="PRL78" s="330"/>
      <c r="PRM78" s="329"/>
      <c r="PRN78" s="330"/>
      <c r="PRO78" s="330"/>
      <c r="PRP78" s="330"/>
      <c r="PRQ78" s="330"/>
      <c r="PRR78" s="330"/>
      <c r="PRS78" s="330"/>
      <c r="PRT78" s="330"/>
      <c r="PRU78" s="330"/>
      <c r="PRV78" s="330"/>
      <c r="PRW78" s="330"/>
      <c r="PRX78" s="330"/>
      <c r="PRY78" s="330"/>
      <c r="PRZ78" s="330"/>
      <c r="PSA78" s="330"/>
      <c r="PSB78" s="330"/>
      <c r="PSC78" s="329"/>
      <c r="PSD78" s="330"/>
      <c r="PSE78" s="330"/>
      <c r="PSF78" s="330"/>
      <c r="PSG78" s="330"/>
      <c r="PSH78" s="330"/>
      <c r="PSI78" s="330"/>
      <c r="PSJ78" s="330"/>
      <c r="PSK78" s="330"/>
      <c r="PSL78" s="330"/>
      <c r="PSM78" s="330"/>
      <c r="PSN78" s="330"/>
      <c r="PSO78" s="330"/>
      <c r="PSP78" s="330"/>
      <c r="PSQ78" s="330"/>
      <c r="PSR78" s="330"/>
      <c r="PSS78" s="329"/>
      <c r="PST78" s="330"/>
      <c r="PSU78" s="330"/>
      <c r="PSV78" s="330"/>
      <c r="PSW78" s="330"/>
      <c r="PSX78" s="330"/>
      <c r="PSY78" s="330"/>
      <c r="PSZ78" s="330"/>
      <c r="PTA78" s="330"/>
      <c r="PTB78" s="330"/>
      <c r="PTC78" s="330"/>
      <c r="PTD78" s="330"/>
      <c r="PTE78" s="330"/>
      <c r="PTF78" s="330"/>
      <c r="PTG78" s="330"/>
      <c r="PTH78" s="330"/>
      <c r="PTI78" s="329"/>
      <c r="PTJ78" s="330"/>
      <c r="PTK78" s="330"/>
      <c r="PTL78" s="330"/>
      <c r="PTM78" s="330"/>
      <c r="PTN78" s="330"/>
      <c r="PTO78" s="330"/>
      <c r="PTP78" s="330"/>
      <c r="PTQ78" s="330"/>
      <c r="PTR78" s="330"/>
      <c r="PTS78" s="330"/>
      <c r="PTT78" s="330"/>
      <c r="PTU78" s="330"/>
      <c r="PTV78" s="330"/>
      <c r="PTW78" s="330"/>
      <c r="PTX78" s="330"/>
      <c r="PTY78" s="329"/>
      <c r="PTZ78" s="330"/>
      <c r="PUA78" s="330"/>
      <c r="PUB78" s="330"/>
      <c r="PUC78" s="330"/>
      <c r="PUD78" s="330"/>
      <c r="PUE78" s="330"/>
      <c r="PUF78" s="330"/>
      <c r="PUG78" s="330"/>
      <c r="PUH78" s="330"/>
      <c r="PUI78" s="330"/>
      <c r="PUJ78" s="330"/>
      <c r="PUK78" s="330"/>
      <c r="PUL78" s="330"/>
      <c r="PUM78" s="330"/>
      <c r="PUN78" s="330"/>
      <c r="PUO78" s="329"/>
      <c r="PUP78" s="330"/>
      <c r="PUQ78" s="330"/>
      <c r="PUR78" s="330"/>
      <c r="PUS78" s="330"/>
      <c r="PUT78" s="330"/>
      <c r="PUU78" s="330"/>
      <c r="PUV78" s="330"/>
      <c r="PUW78" s="330"/>
      <c r="PUX78" s="330"/>
      <c r="PUY78" s="330"/>
      <c r="PUZ78" s="330"/>
      <c r="PVA78" s="330"/>
      <c r="PVB78" s="330"/>
      <c r="PVC78" s="330"/>
      <c r="PVD78" s="330"/>
      <c r="PVE78" s="329"/>
      <c r="PVF78" s="330"/>
      <c r="PVG78" s="330"/>
      <c r="PVH78" s="330"/>
      <c r="PVI78" s="330"/>
      <c r="PVJ78" s="330"/>
      <c r="PVK78" s="330"/>
      <c r="PVL78" s="330"/>
      <c r="PVM78" s="330"/>
      <c r="PVN78" s="330"/>
      <c r="PVO78" s="330"/>
      <c r="PVP78" s="330"/>
      <c r="PVQ78" s="330"/>
      <c r="PVR78" s="330"/>
      <c r="PVS78" s="330"/>
      <c r="PVT78" s="330"/>
      <c r="PVU78" s="329"/>
      <c r="PVV78" s="330"/>
      <c r="PVW78" s="330"/>
      <c r="PVX78" s="330"/>
      <c r="PVY78" s="330"/>
      <c r="PVZ78" s="330"/>
      <c r="PWA78" s="330"/>
      <c r="PWB78" s="330"/>
      <c r="PWC78" s="330"/>
      <c r="PWD78" s="330"/>
      <c r="PWE78" s="330"/>
      <c r="PWF78" s="330"/>
      <c r="PWG78" s="330"/>
      <c r="PWH78" s="330"/>
      <c r="PWI78" s="330"/>
      <c r="PWJ78" s="330"/>
      <c r="PWK78" s="329"/>
      <c r="PWL78" s="330"/>
      <c r="PWM78" s="330"/>
      <c r="PWN78" s="330"/>
      <c r="PWO78" s="330"/>
      <c r="PWP78" s="330"/>
      <c r="PWQ78" s="330"/>
      <c r="PWR78" s="330"/>
      <c r="PWS78" s="330"/>
      <c r="PWT78" s="330"/>
      <c r="PWU78" s="330"/>
      <c r="PWV78" s="330"/>
      <c r="PWW78" s="330"/>
      <c r="PWX78" s="330"/>
      <c r="PWY78" s="330"/>
      <c r="PWZ78" s="330"/>
      <c r="PXA78" s="329"/>
      <c r="PXB78" s="330"/>
      <c r="PXC78" s="330"/>
      <c r="PXD78" s="330"/>
      <c r="PXE78" s="330"/>
      <c r="PXF78" s="330"/>
      <c r="PXG78" s="330"/>
      <c r="PXH78" s="330"/>
      <c r="PXI78" s="330"/>
      <c r="PXJ78" s="330"/>
      <c r="PXK78" s="330"/>
      <c r="PXL78" s="330"/>
      <c r="PXM78" s="330"/>
      <c r="PXN78" s="330"/>
      <c r="PXO78" s="330"/>
      <c r="PXP78" s="330"/>
      <c r="PXQ78" s="329"/>
      <c r="PXR78" s="330"/>
      <c r="PXS78" s="330"/>
      <c r="PXT78" s="330"/>
      <c r="PXU78" s="330"/>
      <c r="PXV78" s="330"/>
      <c r="PXW78" s="330"/>
      <c r="PXX78" s="330"/>
      <c r="PXY78" s="330"/>
      <c r="PXZ78" s="330"/>
      <c r="PYA78" s="330"/>
      <c r="PYB78" s="330"/>
      <c r="PYC78" s="330"/>
      <c r="PYD78" s="330"/>
      <c r="PYE78" s="330"/>
      <c r="PYF78" s="330"/>
      <c r="PYG78" s="329"/>
      <c r="PYH78" s="330"/>
      <c r="PYI78" s="330"/>
      <c r="PYJ78" s="330"/>
      <c r="PYK78" s="330"/>
      <c r="PYL78" s="330"/>
      <c r="PYM78" s="330"/>
      <c r="PYN78" s="330"/>
      <c r="PYO78" s="330"/>
      <c r="PYP78" s="330"/>
      <c r="PYQ78" s="330"/>
      <c r="PYR78" s="330"/>
      <c r="PYS78" s="330"/>
      <c r="PYT78" s="330"/>
      <c r="PYU78" s="330"/>
      <c r="PYV78" s="330"/>
      <c r="PYW78" s="329"/>
      <c r="PYX78" s="330"/>
      <c r="PYY78" s="330"/>
      <c r="PYZ78" s="330"/>
      <c r="PZA78" s="330"/>
      <c r="PZB78" s="330"/>
      <c r="PZC78" s="330"/>
      <c r="PZD78" s="330"/>
      <c r="PZE78" s="330"/>
      <c r="PZF78" s="330"/>
      <c r="PZG78" s="330"/>
      <c r="PZH78" s="330"/>
      <c r="PZI78" s="330"/>
      <c r="PZJ78" s="330"/>
      <c r="PZK78" s="330"/>
      <c r="PZL78" s="330"/>
      <c r="PZM78" s="329"/>
      <c r="PZN78" s="330"/>
      <c r="PZO78" s="330"/>
      <c r="PZP78" s="330"/>
      <c r="PZQ78" s="330"/>
      <c r="PZR78" s="330"/>
      <c r="PZS78" s="330"/>
      <c r="PZT78" s="330"/>
      <c r="PZU78" s="330"/>
      <c r="PZV78" s="330"/>
      <c r="PZW78" s="330"/>
      <c r="PZX78" s="330"/>
      <c r="PZY78" s="330"/>
      <c r="PZZ78" s="330"/>
      <c r="QAA78" s="330"/>
      <c r="QAB78" s="330"/>
      <c r="QAC78" s="329"/>
      <c r="QAD78" s="330"/>
      <c r="QAE78" s="330"/>
      <c r="QAF78" s="330"/>
      <c r="QAG78" s="330"/>
      <c r="QAH78" s="330"/>
      <c r="QAI78" s="330"/>
      <c r="QAJ78" s="330"/>
      <c r="QAK78" s="330"/>
      <c r="QAL78" s="330"/>
      <c r="QAM78" s="330"/>
      <c r="QAN78" s="330"/>
      <c r="QAO78" s="330"/>
      <c r="QAP78" s="330"/>
      <c r="QAQ78" s="330"/>
      <c r="QAR78" s="330"/>
      <c r="QAS78" s="329"/>
      <c r="QAT78" s="330"/>
      <c r="QAU78" s="330"/>
      <c r="QAV78" s="330"/>
      <c r="QAW78" s="330"/>
      <c r="QAX78" s="330"/>
      <c r="QAY78" s="330"/>
      <c r="QAZ78" s="330"/>
      <c r="QBA78" s="330"/>
      <c r="QBB78" s="330"/>
      <c r="QBC78" s="330"/>
      <c r="QBD78" s="330"/>
      <c r="QBE78" s="330"/>
      <c r="QBF78" s="330"/>
      <c r="QBG78" s="330"/>
      <c r="QBH78" s="330"/>
      <c r="QBI78" s="329"/>
      <c r="QBJ78" s="330"/>
      <c r="QBK78" s="330"/>
      <c r="QBL78" s="330"/>
      <c r="QBM78" s="330"/>
      <c r="QBN78" s="330"/>
      <c r="QBO78" s="330"/>
      <c r="QBP78" s="330"/>
      <c r="QBQ78" s="330"/>
      <c r="QBR78" s="330"/>
      <c r="QBS78" s="330"/>
      <c r="QBT78" s="330"/>
      <c r="QBU78" s="330"/>
      <c r="QBV78" s="330"/>
      <c r="QBW78" s="330"/>
      <c r="QBX78" s="330"/>
      <c r="QBY78" s="329"/>
      <c r="QBZ78" s="330"/>
      <c r="QCA78" s="330"/>
      <c r="QCB78" s="330"/>
      <c r="QCC78" s="330"/>
      <c r="QCD78" s="330"/>
      <c r="QCE78" s="330"/>
      <c r="QCF78" s="330"/>
      <c r="QCG78" s="330"/>
      <c r="QCH78" s="330"/>
      <c r="QCI78" s="330"/>
      <c r="QCJ78" s="330"/>
      <c r="QCK78" s="330"/>
      <c r="QCL78" s="330"/>
      <c r="QCM78" s="330"/>
      <c r="QCN78" s="330"/>
      <c r="QCO78" s="329"/>
      <c r="QCP78" s="330"/>
      <c r="QCQ78" s="330"/>
      <c r="QCR78" s="330"/>
      <c r="QCS78" s="330"/>
      <c r="QCT78" s="330"/>
      <c r="QCU78" s="330"/>
      <c r="QCV78" s="330"/>
      <c r="QCW78" s="330"/>
      <c r="QCX78" s="330"/>
      <c r="QCY78" s="330"/>
      <c r="QCZ78" s="330"/>
      <c r="QDA78" s="330"/>
      <c r="QDB78" s="330"/>
      <c r="QDC78" s="330"/>
      <c r="QDD78" s="330"/>
      <c r="QDE78" s="329"/>
      <c r="QDF78" s="330"/>
      <c r="QDG78" s="330"/>
      <c r="QDH78" s="330"/>
      <c r="QDI78" s="330"/>
      <c r="QDJ78" s="330"/>
      <c r="QDK78" s="330"/>
      <c r="QDL78" s="330"/>
      <c r="QDM78" s="330"/>
      <c r="QDN78" s="330"/>
      <c r="QDO78" s="330"/>
      <c r="QDP78" s="330"/>
      <c r="QDQ78" s="330"/>
      <c r="QDR78" s="330"/>
      <c r="QDS78" s="330"/>
      <c r="QDT78" s="330"/>
      <c r="QDU78" s="329"/>
      <c r="QDV78" s="330"/>
      <c r="QDW78" s="330"/>
      <c r="QDX78" s="330"/>
      <c r="QDY78" s="330"/>
      <c r="QDZ78" s="330"/>
      <c r="QEA78" s="330"/>
      <c r="QEB78" s="330"/>
      <c r="QEC78" s="330"/>
      <c r="QED78" s="330"/>
      <c r="QEE78" s="330"/>
      <c r="QEF78" s="330"/>
      <c r="QEG78" s="330"/>
      <c r="QEH78" s="330"/>
      <c r="QEI78" s="330"/>
      <c r="QEJ78" s="330"/>
      <c r="QEK78" s="329"/>
      <c r="QEL78" s="330"/>
      <c r="QEM78" s="330"/>
      <c r="QEN78" s="330"/>
      <c r="QEO78" s="330"/>
      <c r="QEP78" s="330"/>
      <c r="QEQ78" s="330"/>
      <c r="QER78" s="330"/>
      <c r="QES78" s="330"/>
      <c r="QET78" s="330"/>
      <c r="QEU78" s="330"/>
      <c r="QEV78" s="330"/>
      <c r="QEW78" s="330"/>
      <c r="QEX78" s="330"/>
      <c r="QEY78" s="330"/>
      <c r="QEZ78" s="330"/>
      <c r="QFA78" s="329"/>
      <c r="QFB78" s="330"/>
      <c r="QFC78" s="330"/>
      <c r="QFD78" s="330"/>
      <c r="QFE78" s="330"/>
      <c r="QFF78" s="330"/>
      <c r="QFG78" s="330"/>
      <c r="QFH78" s="330"/>
      <c r="QFI78" s="330"/>
      <c r="QFJ78" s="330"/>
      <c r="QFK78" s="330"/>
      <c r="QFL78" s="330"/>
      <c r="QFM78" s="330"/>
      <c r="QFN78" s="330"/>
      <c r="QFO78" s="330"/>
      <c r="QFP78" s="330"/>
      <c r="QFQ78" s="329"/>
      <c r="QFR78" s="330"/>
      <c r="QFS78" s="330"/>
      <c r="QFT78" s="330"/>
      <c r="QFU78" s="330"/>
      <c r="QFV78" s="330"/>
      <c r="QFW78" s="330"/>
      <c r="QFX78" s="330"/>
      <c r="QFY78" s="330"/>
      <c r="QFZ78" s="330"/>
      <c r="QGA78" s="330"/>
      <c r="QGB78" s="330"/>
      <c r="QGC78" s="330"/>
      <c r="QGD78" s="330"/>
      <c r="QGE78" s="330"/>
      <c r="QGF78" s="330"/>
      <c r="QGG78" s="329"/>
      <c r="QGH78" s="330"/>
      <c r="QGI78" s="330"/>
      <c r="QGJ78" s="330"/>
      <c r="QGK78" s="330"/>
      <c r="QGL78" s="330"/>
      <c r="QGM78" s="330"/>
      <c r="QGN78" s="330"/>
      <c r="QGO78" s="330"/>
      <c r="QGP78" s="330"/>
      <c r="QGQ78" s="330"/>
      <c r="QGR78" s="330"/>
      <c r="QGS78" s="330"/>
      <c r="QGT78" s="330"/>
      <c r="QGU78" s="330"/>
      <c r="QGV78" s="330"/>
      <c r="QGW78" s="329"/>
      <c r="QGX78" s="330"/>
      <c r="QGY78" s="330"/>
      <c r="QGZ78" s="330"/>
      <c r="QHA78" s="330"/>
      <c r="QHB78" s="330"/>
      <c r="QHC78" s="330"/>
      <c r="QHD78" s="330"/>
      <c r="QHE78" s="330"/>
      <c r="QHF78" s="330"/>
      <c r="QHG78" s="330"/>
      <c r="QHH78" s="330"/>
      <c r="QHI78" s="330"/>
      <c r="QHJ78" s="330"/>
      <c r="QHK78" s="330"/>
      <c r="QHL78" s="330"/>
      <c r="QHM78" s="329"/>
      <c r="QHN78" s="330"/>
      <c r="QHO78" s="330"/>
      <c r="QHP78" s="330"/>
      <c r="QHQ78" s="330"/>
      <c r="QHR78" s="330"/>
      <c r="QHS78" s="330"/>
      <c r="QHT78" s="330"/>
      <c r="QHU78" s="330"/>
      <c r="QHV78" s="330"/>
      <c r="QHW78" s="330"/>
      <c r="QHX78" s="330"/>
      <c r="QHY78" s="330"/>
      <c r="QHZ78" s="330"/>
      <c r="QIA78" s="330"/>
      <c r="QIB78" s="330"/>
      <c r="QIC78" s="329"/>
      <c r="QID78" s="330"/>
      <c r="QIE78" s="330"/>
      <c r="QIF78" s="330"/>
      <c r="QIG78" s="330"/>
      <c r="QIH78" s="330"/>
      <c r="QII78" s="330"/>
      <c r="QIJ78" s="330"/>
      <c r="QIK78" s="330"/>
      <c r="QIL78" s="330"/>
      <c r="QIM78" s="330"/>
      <c r="QIN78" s="330"/>
      <c r="QIO78" s="330"/>
      <c r="QIP78" s="330"/>
      <c r="QIQ78" s="330"/>
      <c r="QIR78" s="330"/>
      <c r="QIS78" s="329"/>
      <c r="QIT78" s="330"/>
      <c r="QIU78" s="330"/>
      <c r="QIV78" s="330"/>
      <c r="QIW78" s="330"/>
      <c r="QIX78" s="330"/>
      <c r="QIY78" s="330"/>
      <c r="QIZ78" s="330"/>
      <c r="QJA78" s="330"/>
      <c r="QJB78" s="330"/>
      <c r="QJC78" s="330"/>
      <c r="QJD78" s="330"/>
      <c r="QJE78" s="330"/>
      <c r="QJF78" s="330"/>
      <c r="QJG78" s="330"/>
      <c r="QJH78" s="330"/>
      <c r="QJI78" s="329"/>
      <c r="QJJ78" s="330"/>
      <c r="QJK78" s="330"/>
      <c r="QJL78" s="330"/>
      <c r="QJM78" s="330"/>
      <c r="QJN78" s="330"/>
      <c r="QJO78" s="330"/>
      <c r="QJP78" s="330"/>
      <c r="QJQ78" s="330"/>
      <c r="QJR78" s="330"/>
      <c r="QJS78" s="330"/>
      <c r="QJT78" s="330"/>
      <c r="QJU78" s="330"/>
      <c r="QJV78" s="330"/>
      <c r="QJW78" s="330"/>
      <c r="QJX78" s="330"/>
      <c r="QJY78" s="329"/>
      <c r="QJZ78" s="330"/>
      <c r="QKA78" s="330"/>
      <c r="QKB78" s="330"/>
      <c r="QKC78" s="330"/>
      <c r="QKD78" s="330"/>
      <c r="QKE78" s="330"/>
      <c r="QKF78" s="330"/>
      <c r="QKG78" s="330"/>
      <c r="QKH78" s="330"/>
      <c r="QKI78" s="330"/>
      <c r="QKJ78" s="330"/>
      <c r="QKK78" s="330"/>
      <c r="QKL78" s="330"/>
      <c r="QKM78" s="330"/>
      <c r="QKN78" s="330"/>
      <c r="QKO78" s="329"/>
      <c r="QKP78" s="330"/>
      <c r="QKQ78" s="330"/>
      <c r="QKR78" s="330"/>
      <c r="QKS78" s="330"/>
      <c r="QKT78" s="330"/>
      <c r="QKU78" s="330"/>
      <c r="QKV78" s="330"/>
      <c r="QKW78" s="330"/>
      <c r="QKX78" s="330"/>
      <c r="QKY78" s="330"/>
      <c r="QKZ78" s="330"/>
      <c r="QLA78" s="330"/>
      <c r="QLB78" s="330"/>
      <c r="QLC78" s="330"/>
      <c r="QLD78" s="330"/>
      <c r="QLE78" s="329"/>
      <c r="QLF78" s="330"/>
      <c r="QLG78" s="330"/>
      <c r="QLH78" s="330"/>
      <c r="QLI78" s="330"/>
      <c r="QLJ78" s="330"/>
      <c r="QLK78" s="330"/>
      <c r="QLL78" s="330"/>
      <c r="QLM78" s="330"/>
      <c r="QLN78" s="330"/>
      <c r="QLO78" s="330"/>
      <c r="QLP78" s="330"/>
      <c r="QLQ78" s="330"/>
      <c r="QLR78" s="330"/>
      <c r="QLS78" s="330"/>
      <c r="QLT78" s="330"/>
      <c r="QLU78" s="329"/>
      <c r="QLV78" s="330"/>
      <c r="QLW78" s="330"/>
      <c r="QLX78" s="330"/>
      <c r="QLY78" s="330"/>
      <c r="QLZ78" s="330"/>
      <c r="QMA78" s="330"/>
      <c r="QMB78" s="330"/>
      <c r="QMC78" s="330"/>
      <c r="QMD78" s="330"/>
      <c r="QME78" s="330"/>
      <c r="QMF78" s="330"/>
      <c r="QMG78" s="330"/>
      <c r="QMH78" s="330"/>
      <c r="QMI78" s="330"/>
      <c r="QMJ78" s="330"/>
      <c r="QMK78" s="329"/>
      <c r="QML78" s="330"/>
      <c r="QMM78" s="330"/>
      <c r="QMN78" s="330"/>
      <c r="QMO78" s="330"/>
      <c r="QMP78" s="330"/>
      <c r="QMQ78" s="330"/>
      <c r="QMR78" s="330"/>
      <c r="QMS78" s="330"/>
      <c r="QMT78" s="330"/>
      <c r="QMU78" s="330"/>
      <c r="QMV78" s="330"/>
      <c r="QMW78" s="330"/>
      <c r="QMX78" s="330"/>
      <c r="QMY78" s="330"/>
      <c r="QMZ78" s="330"/>
      <c r="QNA78" s="329"/>
      <c r="QNB78" s="330"/>
      <c r="QNC78" s="330"/>
      <c r="QND78" s="330"/>
      <c r="QNE78" s="330"/>
      <c r="QNF78" s="330"/>
      <c r="QNG78" s="330"/>
      <c r="QNH78" s="330"/>
      <c r="QNI78" s="330"/>
      <c r="QNJ78" s="330"/>
      <c r="QNK78" s="330"/>
      <c r="QNL78" s="330"/>
      <c r="QNM78" s="330"/>
      <c r="QNN78" s="330"/>
      <c r="QNO78" s="330"/>
      <c r="QNP78" s="330"/>
      <c r="QNQ78" s="329"/>
      <c r="QNR78" s="330"/>
      <c r="QNS78" s="330"/>
      <c r="QNT78" s="330"/>
      <c r="QNU78" s="330"/>
      <c r="QNV78" s="330"/>
      <c r="QNW78" s="330"/>
      <c r="QNX78" s="330"/>
      <c r="QNY78" s="330"/>
      <c r="QNZ78" s="330"/>
      <c r="QOA78" s="330"/>
      <c r="QOB78" s="330"/>
      <c r="QOC78" s="330"/>
      <c r="QOD78" s="330"/>
      <c r="QOE78" s="330"/>
      <c r="QOF78" s="330"/>
      <c r="QOG78" s="329"/>
      <c r="QOH78" s="330"/>
      <c r="QOI78" s="330"/>
      <c r="QOJ78" s="330"/>
      <c r="QOK78" s="330"/>
      <c r="QOL78" s="330"/>
      <c r="QOM78" s="330"/>
      <c r="QON78" s="330"/>
      <c r="QOO78" s="330"/>
      <c r="QOP78" s="330"/>
      <c r="QOQ78" s="330"/>
      <c r="QOR78" s="330"/>
      <c r="QOS78" s="330"/>
      <c r="QOT78" s="330"/>
      <c r="QOU78" s="330"/>
      <c r="QOV78" s="330"/>
      <c r="QOW78" s="329"/>
      <c r="QOX78" s="330"/>
      <c r="QOY78" s="330"/>
      <c r="QOZ78" s="330"/>
      <c r="QPA78" s="330"/>
      <c r="QPB78" s="330"/>
      <c r="QPC78" s="330"/>
      <c r="QPD78" s="330"/>
      <c r="QPE78" s="330"/>
      <c r="QPF78" s="330"/>
      <c r="QPG78" s="330"/>
      <c r="QPH78" s="330"/>
      <c r="QPI78" s="330"/>
      <c r="QPJ78" s="330"/>
      <c r="QPK78" s="330"/>
      <c r="QPL78" s="330"/>
      <c r="QPM78" s="329"/>
      <c r="QPN78" s="330"/>
      <c r="QPO78" s="330"/>
      <c r="QPP78" s="330"/>
      <c r="QPQ78" s="330"/>
      <c r="QPR78" s="330"/>
      <c r="QPS78" s="330"/>
      <c r="QPT78" s="330"/>
      <c r="QPU78" s="330"/>
      <c r="QPV78" s="330"/>
      <c r="QPW78" s="330"/>
      <c r="QPX78" s="330"/>
      <c r="QPY78" s="330"/>
      <c r="QPZ78" s="330"/>
      <c r="QQA78" s="330"/>
      <c r="QQB78" s="330"/>
      <c r="QQC78" s="329"/>
      <c r="QQD78" s="330"/>
      <c r="QQE78" s="330"/>
      <c r="QQF78" s="330"/>
      <c r="QQG78" s="330"/>
      <c r="QQH78" s="330"/>
      <c r="QQI78" s="330"/>
      <c r="QQJ78" s="330"/>
      <c r="QQK78" s="330"/>
      <c r="QQL78" s="330"/>
      <c r="QQM78" s="330"/>
      <c r="QQN78" s="330"/>
      <c r="QQO78" s="330"/>
      <c r="QQP78" s="330"/>
      <c r="QQQ78" s="330"/>
      <c r="QQR78" s="330"/>
      <c r="QQS78" s="329"/>
      <c r="QQT78" s="330"/>
      <c r="QQU78" s="330"/>
      <c r="QQV78" s="330"/>
      <c r="QQW78" s="330"/>
      <c r="QQX78" s="330"/>
      <c r="QQY78" s="330"/>
      <c r="QQZ78" s="330"/>
      <c r="QRA78" s="330"/>
      <c r="QRB78" s="330"/>
      <c r="QRC78" s="330"/>
      <c r="QRD78" s="330"/>
      <c r="QRE78" s="330"/>
      <c r="QRF78" s="330"/>
      <c r="QRG78" s="330"/>
      <c r="QRH78" s="330"/>
      <c r="QRI78" s="329"/>
      <c r="QRJ78" s="330"/>
      <c r="QRK78" s="330"/>
      <c r="QRL78" s="330"/>
      <c r="QRM78" s="330"/>
      <c r="QRN78" s="330"/>
      <c r="QRO78" s="330"/>
      <c r="QRP78" s="330"/>
      <c r="QRQ78" s="330"/>
      <c r="QRR78" s="330"/>
      <c r="QRS78" s="330"/>
      <c r="QRT78" s="330"/>
      <c r="QRU78" s="330"/>
      <c r="QRV78" s="330"/>
      <c r="QRW78" s="330"/>
      <c r="QRX78" s="330"/>
      <c r="QRY78" s="329"/>
      <c r="QRZ78" s="330"/>
      <c r="QSA78" s="330"/>
      <c r="QSB78" s="330"/>
      <c r="QSC78" s="330"/>
      <c r="QSD78" s="330"/>
      <c r="QSE78" s="330"/>
      <c r="QSF78" s="330"/>
      <c r="QSG78" s="330"/>
      <c r="QSH78" s="330"/>
      <c r="QSI78" s="330"/>
      <c r="QSJ78" s="330"/>
      <c r="QSK78" s="330"/>
      <c r="QSL78" s="330"/>
      <c r="QSM78" s="330"/>
      <c r="QSN78" s="330"/>
      <c r="QSO78" s="329"/>
      <c r="QSP78" s="330"/>
      <c r="QSQ78" s="330"/>
      <c r="QSR78" s="330"/>
      <c r="QSS78" s="330"/>
      <c r="QST78" s="330"/>
      <c r="QSU78" s="330"/>
      <c r="QSV78" s="330"/>
      <c r="QSW78" s="330"/>
      <c r="QSX78" s="330"/>
      <c r="QSY78" s="330"/>
      <c r="QSZ78" s="330"/>
      <c r="QTA78" s="330"/>
      <c r="QTB78" s="330"/>
      <c r="QTC78" s="330"/>
      <c r="QTD78" s="330"/>
      <c r="QTE78" s="329"/>
      <c r="QTF78" s="330"/>
      <c r="QTG78" s="330"/>
      <c r="QTH78" s="330"/>
      <c r="QTI78" s="330"/>
      <c r="QTJ78" s="330"/>
      <c r="QTK78" s="330"/>
      <c r="QTL78" s="330"/>
      <c r="QTM78" s="330"/>
      <c r="QTN78" s="330"/>
      <c r="QTO78" s="330"/>
      <c r="QTP78" s="330"/>
      <c r="QTQ78" s="330"/>
      <c r="QTR78" s="330"/>
      <c r="QTS78" s="330"/>
      <c r="QTT78" s="330"/>
      <c r="QTU78" s="329"/>
      <c r="QTV78" s="330"/>
      <c r="QTW78" s="330"/>
      <c r="QTX78" s="330"/>
      <c r="QTY78" s="330"/>
      <c r="QTZ78" s="330"/>
      <c r="QUA78" s="330"/>
      <c r="QUB78" s="330"/>
      <c r="QUC78" s="330"/>
      <c r="QUD78" s="330"/>
      <c r="QUE78" s="330"/>
      <c r="QUF78" s="330"/>
      <c r="QUG78" s="330"/>
      <c r="QUH78" s="330"/>
      <c r="QUI78" s="330"/>
      <c r="QUJ78" s="330"/>
      <c r="QUK78" s="329"/>
      <c r="QUL78" s="330"/>
      <c r="QUM78" s="330"/>
      <c r="QUN78" s="330"/>
      <c r="QUO78" s="330"/>
      <c r="QUP78" s="330"/>
      <c r="QUQ78" s="330"/>
      <c r="QUR78" s="330"/>
      <c r="QUS78" s="330"/>
      <c r="QUT78" s="330"/>
      <c r="QUU78" s="330"/>
      <c r="QUV78" s="330"/>
      <c r="QUW78" s="330"/>
      <c r="QUX78" s="330"/>
      <c r="QUY78" s="330"/>
      <c r="QUZ78" s="330"/>
      <c r="QVA78" s="329"/>
      <c r="QVB78" s="330"/>
      <c r="QVC78" s="330"/>
      <c r="QVD78" s="330"/>
      <c r="QVE78" s="330"/>
      <c r="QVF78" s="330"/>
      <c r="QVG78" s="330"/>
      <c r="QVH78" s="330"/>
      <c r="QVI78" s="330"/>
      <c r="QVJ78" s="330"/>
      <c r="QVK78" s="330"/>
      <c r="QVL78" s="330"/>
      <c r="QVM78" s="330"/>
      <c r="QVN78" s="330"/>
      <c r="QVO78" s="330"/>
      <c r="QVP78" s="330"/>
      <c r="QVQ78" s="329"/>
      <c r="QVR78" s="330"/>
      <c r="QVS78" s="330"/>
      <c r="QVT78" s="330"/>
      <c r="QVU78" s="330"/>
      <c r="QVV78" s="330"/>
      <c r="QVW78" s="330"/>
      <c r="QVX78" s="330"/>
      <c r="QVY78" s="330"/>
      <c r="QVZ78" s="330"/>
      <c r="QWA78" s="330"/>
      <c r="QWB78" s="330"/>
      <c r="QWC78" s="330"/>
      <c r="QWD78" s="330"/>
      <c r="QWE78" s="330"/>
      <c r="QWF78" s="330"/>
      <c r="QWG78" s="329"/>
      <c r="QWH78" s="330"/>
      <c r="QWI78" s="330"/>
      <c r="QWJ78" s="330"/>
      <c r="QWK78" s="330"/>
      <c r="QWL78" s="330"/>
      <c r="QWM78" s="330"/>
      <c r="QWN78" s="330"/>
      <c r="QWO78" s="330"/>
      <c r="QWP78" s="330"/>
      <c r="QWQ78" s="330"/>
      <c r="QWR78" s="330"/>
      <c r="QWS78" s="330"/>
      <c r="QWT78" s="330"/>
      <c r="QWU78" s="330"/>
      <c r="QWV78" s="330"/>
      <c r="QWW78" s="329"/>
      <c r="QWX78" s="330"/>
      <c r="QWY78" s="330"/>
      <c r="QWZ78" s="330"/>
      <c r="QXA78" s="330"/>
      <c r="QXB78" s="330"/>
      <c r="QXC78" s="330"/>
      <c r="QXD78" s="330"/>
      <c r="QXE78" s="330"/>
      <c r="QXF78" s="330"/>
      <c r="QXG78" s="330"/>
      <c r="QXH78" s="330"/>
      <c r="QXI78" s="330"/>
      <c r="QXJ78" s="330"/>
      <c r="QXK78" s="330"/>
      <c r="QXL78" s="330"/>
      <c r="QXM78" s="329"/>
      <c r="QXN78" s="330"/>
      <c r="QXO78" s="330"/>
      <c r="QXP78" s="330"/>
      <c r="QXQ78" s="330"/>
      <c r="QXR78" s="330"/>
      <c r="QXS78" s="330"/>
      <c r="QXT78" s="330"/>
      <c r="QXU78" s="330"/>
      <c r="QXV78" s="330"/>
      <c r="QXW78" s="330"/>
      <c r="QXX78" s="330"/>
      <c r="QXY78" s="330"/>
      <c r="QXZ78" s="330"/>
      <c r="QYA78" s="330"/>
      <c r="QYB78" s="330"/>
      <c r="QYC78" s="329"/>
      <c r="QYD78" s="330"/>
      <c r="QYE78" s="330"/>
      <c r="QYF78" s="330"/>
      <c r="QYG78" s="330"/>
      <c r="QYH78" s="330"/>
      <c r="QYI78" s="330"/>
      <c r="QYJ78" s="330"/>
      <c r="QYK78" s="330"/>
      <c r="QYL78" s="330"/>
      <c r="QYM78" s="330"/>
      <c r="QYN78" s="330"/>
      <c r="QYO78" s="330"/>
      <c r="QYP78" s="330"/>
      <c r="QYQ78" s="330"/>
      <c r="QYR78" s="330"/>
      <c r="QYS78" s="329"/>
      <c r="QYT78" s="330"/>
      <c r="QYU78" s="330"/>
      <c r="QYV78" s="330"/>
      <c r="QYW78" s="330"/>
      <c r="QYX78" s="330"/>
      <c r="QYY78" s="330"/>
      <c r="QYZ78" s="330"/>
      <c r="QZA78" s="330"/>
      <c r="QZB78" s="330"/>
      <c r="QZC78" s="330"/>
      <c r="QZD78" s="330"/>
      <c r="QZE78" s="330"/>
      <c r="QZF78" s="330"/>
      <c r="QZG78" s="330"/>
      <c r="QZH78" s="330"/>
      <c r="QZI78" s="329"/>
      <c r="QZJ78" s="330"/>
      <c r="QZK78" s="330"/>
      <c r="QZL78" s="330"/>
      <c r="QZM78" s="330"/>
      <c r="QZN78" s="330"/>
      <c r="QZO78" s="330"/>
      <c r="QZP78" s="330"/>
      <c r="QZQ78" s="330"/>
      <c r="QZR78" s="330"/>
      <c r="QZS78" s="330"/>
      <c r="QZT78" s="330"/>
      <c r="QZU78" s="330"/>
      <c r="QZV78" s="330"/>
      <c r="QZW78" s="330"/>
      <c r="QZX78" s="330"/>
      <c r="QZY78" s="329"/>
      <c r="QZZ78" s="330"/>
      <c r="RAA78" s="330"/>
      <c r="RAB78" s="330"/>
      <c r="RAC78" s="330"/>
      <c r="RAD78" s="330"/>
      <c r="RAE78" s="330"/>
      <c r="RAF78" s="330"/>
      <c r="RAG78" s="330"/>
      <c r="RAH78" s="330"/>
      <c r="RAI78" s="330"/>
      <c r="RAJ78" s="330"/>
      <c r="RAK78" s="330"/>
      <c r="RAL78" s="330"/>
      <c r="RAM78" s="330"/>
      <c r="RAN78" s="330"/>
      <c r="RAO78" s="329"/>
      <c r="RAP78" s="330"/>
      <c r="RAQ78" s="330"/>
      <c r="RAR78" s="330"/>
      <c r="RAS78" s="330"/>
      <c r="RAT78" s="330"/>
      <c r="RAU78" s="330"/>
      <c r="RAV78" s="330"/>
      <c r="RAW78" s="330"/>
      <c r="RAX78" s="330"/>
      <c r="RAY78" s="330"/>
      <c r="RAZ78" s="330"/>
      <c r="RBA78" s="330"/>
      <c r="RBB78" s="330"/>
      <c r="RBC78" s="330"/>
      <c r="RBD78" s="330"/>
      <c r="RBE78" s="329"/>
      <c r="RBF78" s="330"/>
      <c r="RBG78" s="330"/>
      <c r="RBH78" s="330"/>
      <c r="RBI78" s="330"/>
      <c r="RBJ78" s="330"/>
      <c r="RBK78" s="330"/>
      <c r="RBL78" s="330"/>
      <c r="RBM78" s="330"/>
      <c r="RBN78" s="330"/>
      <c r="RBO78" s="330"/>
      <c r="RBP78" s="330"/>
      <c r="RBQ78" s="330"/>
      <c r="RBR78" s="330"/>
      <c r="RBS78" s="330"/>
      <c r="RBT78" s="330"/>
      <c r="RBU78" s="329"/>
      <c r="RBV78" s="330"/>
      <c r="RBW78" s="330"/>
      <c r="RBX78" s="330"/>
      <c r="RBY78" s="330"/>
      <c r="RBZ78" s="330"/>
      <c r="RCA78" s="330"/>
      <c r="RCB78" s="330"/>
      <c r="RCC78" s="330"/>
      <c r="RCD78" s="330"/>
      <c r="RCE78" s="330"/>
      <c r="RCF78" s="330"/>
      <c r="RCG78" s="330"/>
      <c r="RCH78" s="330"/>
      <c r="RCI78" s="330"/>
      <c r="RCJ78" s="330"/>
      <c r="RCK78" s="329"/>
      <c r="RCL78" s="330"/>
      <c r="RCM78" s="330"/>
      <c r="RCN78" s="330"/>
      <c r="RCO78" s="330"/>
      <c r="RCP78" s="330"/>
      <c r="RCQ78" s="330"/>
      <c r="RCR78" s="330"/>
      <c r="RCS78" s="330"/>
      <c r="RCT78" s="330"/>
      <c r="RCU78" s="330"/>
      <c r="RCV78" s="330"/>
      <c r="RCW78" s="330"/>
      <c r="RCX78" s="330"/>
      <c r="RCY78" s="330"/>
      <c r="RCZ78" s="330"/>
      <c r="RDA78" s="329"/>
      <c r="RDB78" s="330"/>
      <c r="RDC78" s="330"/>
      <c r="RDD78" s="330"/>
      <c r="RDE78" s="330"/>
      <c r="RDF78" s="330"/>
      <c r="RDG78" s="330"/>
      <c r="RDH78" s="330"/>
      <c r="RDI78" s="330"/>
      <c r="RDJ78" s="330"/>
      <c r="RDK78" s="330"/>
      <c r="RDL78" s="330"/>
      <c r="RDM78" s="330"/>
      <c r="RDN78" s="330"/>
      <c r="RDO78" s="330"/>
      <c r="RDP78" s="330"/>
      <c r="RDQ78" s="329"/>
      <c r="RDR78" s="330"/>
      <c r="RDS78" s="330"/>
      <c r="RDT78" s="330"/>
      <c r="RDU78" s="330"/>
      <c r="RDV78" s="330"/>
      <c r="RDW78" s="330"/>
      <c r="RDX78" s="330"/>
      <c r="RDY78" s="330"/>
      <c r="RDZ78" s="330"/>
      <c r="REA78" s="330"/>
      <c r="REB78" s="330"/>
      <c r="REC78" s="330"/>
      <c r="RED78" s="330"/>
      <c r="REE78" s="330"/>
      <c r="REF78" s="330"/>
      <c r="REG78" s="329"/>
      <c r="REH78" s="330"/>
      <c r="REI78" s="330"/>
      <c r="REJ78" s="330"/>
      <c r="REK78" s="330"/>
      <c r="REL78" s="330"/>
      <c r="REM78" s="330"/>
      <c r="REN78" s="330"/>
      <c r="REO78" s="330"/>
      <c r="REP78" s="330"/>
      <c r="REQ78" s="330"/>
      <c r="RER78" s="330"/>
      <c r="RES78" s="330"/>
      <c r="RET78" s="330"/>
      <c r="REU78" s="330"/>
      <c r="REV78" s="330"/>
      <c r="REW78" s="329"/>
      <c r="REX78" s="330"/>
      <c r="REY78" s="330"/>
      <c r="REZ78" s="330"/>
      <c r="RFA78" s="330"/>
      <c r="RFB78" s="330"/>
      <c r="RFC78" s="330"/>
      <c r="RFD78" s="330"/>
      <c r="RFE78" s="330"/>
      <c r="RFF78" s="330"/>
      <c r="RFG78" s="330"/>
      <c r="RFH78" s="330"/>
      <c r="RFI78" s="330"/>
      <c r="RFJ78" s="330"/>
      <c r="RFK78" s="330"/>
      <c r="RFL78" s="330"/>
      <c r="RFM78" s="329"/>
      <c r="RFN78" s="330"/>
      <c r="RFO78" s="330"/>
      <c r="RFP78" s="330"/>
      <c r="RFQ78" s="330"/>
      <c r="RFR78" s="330"/>
      <c r="RFS78" s="330"/>
      <c r="RFT78" s="330"/>
      <c r="RFU78" s="330"/>
      <c r="RFV78" s="330"/>
      <c r="RFW78" s="330"/>
      <c r="RFX78" s="330"/>
      <c r="RFY78" s="330"/>
      <c r="RFZ78" s="330"/>
      <c r="RGA78" s="330"/>
      <c r="RGB78" s="330"/>
      <c r="RGC78" s="329"/>
      <c r="RGD78" s="330"/>
      <c r="RGE78" s="330"/>
      <c r="RGF78" s="330"/>
      <c r="RGG78" s="330"/>
      <c r="RGH78" s="330"/>
      <c r="RGI78" s="330"/>
      <c r="RGJ78" s="330"/>
      <c r="RGK78" s="330"/>
      <c r="RGL78" s="330"/>
      <c r="RGM78" s="330"/>
      <c r="RGN78" s="330"/>
      <c r="RGO78" s="330"/>
      <c r="RGP78" s="330"/>
      <c r="RGQ78" s="330"/>
      <c r="RGR78" s="330"/>
      <c r="RGS78" s="329"/>
      <c r="RGT78" s="330"/>
      <c r="RGU78" s="330"/>
      <c r="RGV78" s="330"/>
      <c r="RGW78" s="330"/>
      <c r="RGX78" s="330"/>
      <c r="RGY78" s="330"/>
      <c r="RGZ78" s="330"/>
      <c r="RHA78" s="330"/>
      <c r="RHB78" s="330"/>
      <c r="RHC78" s="330"/>
      <c r="RHD78" s="330"/>
      <c r="RHE78" s="330"/>
      <c r="RHF78" s="330"/>
      <c r="RHG78" s="330"/>
      <c r="RHH78" s="330"/>
      <c r="RHI78" s="329"/>
      <c r="RHJ78" s="330"/>
      <c r="RHK78" s="330"/>
      <c r="RHL78" s="330"/>
      <c r="RHM78" s="330"/>
      <c r="RHN78" s="330"/>
      <c r="RHO78" s="330"/>
      <c r="RHP78" s="330"/>
      <c r="RHQ78" s="330"/>
      <c r="RHR78" s="330"/>
      <c r="RHS78" s="330"/>
      <c r="RHT78" s="330"/>
      <c r="RHU78" s="330"/>
      <c r="RHV78" s="330"/>
      <c r="RHW78" s="330"/>
      <c r="RHX78" s="330"/>
      <c r="RHY78" s="329"/>
      <c r="RHZ78" s="330"/>
      <c r="RIA78" s="330"/>
      <c r="RIB78" s="330"/>
      <c r="RIC78" s="330"/>
      <c r="RID78" s="330"/>
      <c r="RIE78" s="330"/>
      <c r="RIF78" s="330"/>
      <c r="RIG78" s="330"/>
      <c r="RIH78" s="330"/>
      <c r="RII78" s="330"/>
      <c r="RIJ78" s="330"/>
      <c r="RIK78" s="330"/>
      <c r="RIL78" s="330"/>
      <c r="RIM78" s="330"/>
      <c r="RIN78" s="330"/>
      <c r="RIO78" s="329"/>
      <c r="RIP78" s="330"/>
      <c r="RIQ78" s="330"/>
      <c r="RIR78" s="330"/>
      <c r="RIS78" s="330"/>
      <c r="RIT78" s="330"/>
      <c r="RIU78" s="330"/>
      <c r="RIV78" s="330"/>
      <c r="RIW78" s="330"/>
      <c r="RIX78" s="330"/>
      <c r="RIY78" s="330"/>
      <c r="RIZ78" s="330"/>
      <c r="RJA78" s="330"/>
      <c r="RJB78" s="330"/>
      <c r="RJC78" s="330"/>
      <c r="RJD78" s="330"/>
      <c r="RJE78" s="329"/>
      <c r="RJF78" s="330"/>
      <c r="RJG78" s="330"/>
      <c r="RJH78" s="330"/>
      <c r="RJI78" s="330"/>
      <c r="RJJ78" s="330"/>
      <c r="RJK78" s="330"/>
      <c r="RJL78" s="330"/>
      <c r="RJM78" s="330"/>
      <c r="RJN78" s="330"/>
      <c r="RJO78" s="330"/>
      <c r="RJP78" s="330"/>
      <c r="RJQ78" s="330"/>
      <c r="RJR78" s="330"/>
      <c r="RJS78" s="330"/>
      <c r="RJT78" s="330"/>
      <c r="RJU78" s="329"/>
      <c r="RJV78" s="330"/>
      <c r="RJW78" s="330"/>
      <c r="RJX78" s="330"/>
      <c r="RJY78" s="330"/>
      <c r="RJZ78" s="330"/>
      <c r="RKA78" s="330"/>
      <c r="RKB78" s="330"/>
      <c r="RKC78" s="330"/>
      <c r="RKD78" s="330"/>
      <c r="RKE78" s="330"/>
      <c r="RKF78" s="330"/>
      <c r="RKG78" s="330"/>
      <c r="RKH78" s="330"/>
      <c r="RKI78" s="330"/>
      <c r="RKJ78" s="330"/>
      <c r="RKK78" s="329"/>
      <c r="RKL78" s="330"/>
      <c r="RKM78" s="330"/>
      <c r="RKN78" s="330"/>
      <c r="RKO78" s="330"/>
      <c r="RKP78" s="330"/>
      <c r="RKQ78" s="330"/>
      <c r="RKR78" s="330"/>
      <c r="RKS78" s="330"/>
      <c r="RKT78" s="330"/>
      <c r="RKU78" s="330"/>
      <c r="RKV78" s="330"/>
      <c r="RKW78" s="330"/>
      <c r="RKX78" s="330"/>
      <c r="RKY78" s="330"/>
      <c r="RKZ78" s="330"/>
      <c r="RLA78" s="329"/>
      <c r="RLB78" s="330"/>
      <c r="RLC78" s="330"/>
      <c r="RLD78" s="330"/>
      <c r="RLE78" s="330"/>
      <c r="RLF78" s="330"/>
      <c r="RLG78" s="330"/>
      <c r="RLH78" s="330"/>
      <c r="RLI78" s="330"/>
      <c r="RLJ78" s="330"/>
      <c r="RLK78" s="330"/>
      <c r="RLL78" s="330"/>
      <c r="RLM78" s="330"/>
      <c r="RLN78" s="330"/>
      <c r="RLO78" s="330"/>
      <c r="RLP78" s="330"/>
      <c r="RLQ78" s="329"/>
      <c r="RLR78" s="330"/>
      <c r="RLS78" s="330"/>
      <c r="RLT78" s="330"/>
      <c r="RLU78" s="330"/>
      <c r="RLV78" s="330"/>
      <c r="RLW78" s="330"/>
      <c r="RLX78" s="330"/>
      <c r="RLY78" s="330"/>
      <c r="RLZ78" s="330"/>
      <c r="RMA78" s="330"/>
      <c r="RMB78" s="330"/>
      <c r="RMC78" s="330"/>
      <c r="RMD78" s="330"/>
      <c r="RME78" s="330"/>
      <c r="RMF78" s="330"/>
      <c r="RMG78" s="329"/>
      <c r="RMH78" s="330"/>
      <c r="RMI78" s="330"/>
      <c r="RMJ78" s="330"/>
      <c r="RMK78" s="330"/>
      <c r="RML78" s="330"/>
      <c r="RMM78" s="330"/>
      <c r="RMN78" s="330"/>
      <c r="RMO78" s="330"/>
      <c r="RMP78" s="330"/>
      <c r="RMQ78" s="330"/>
      <c r="RMR78" s="330"/>
      <c r="RMS78" s="330"/>
      <c r="RMT78" s="330"/>
      <c r="RMU78" s="330"/>
      <c r="RMV78" s="330"/>
      <c r="RMW78" s="329"/>
      <c r="RMX78" s="330"/>
      <c r="RMY78" s="330"/>
      <c r="RMZ78" s="330"/>
      <c r="RNA78" s="330"/>
      <c r="RNB78" s="330"/>
      <c r="RNC78" s="330"/>
      <c r="RND78" s="330"/>
      <c r="RNE78" s="330"/>
      <c r="RNF78" s="330"/>
      <c r="RNG78" s="330"/>
      <c r="RNH78" s="330"/>
      <c r="RNI78" s="330"/>
      <c r="RNJ78" s="330"/>
      <c r="RNK78" s="330"/>
      <c r="RNL78" s="330"/>
      <c r="RNM78" s="329"/>
      <c r="RNN78" s="330"/>
      <c r="RNO78" s="330"/>
      <c r="RNP78" s="330"/>
      <c r="RNQ78" s="330"/>
      <c r="RNR78" s="330"/>
      <c r="RNS78" s="330"/>
      <c r="RNT78" s="330"/>
      <c r="RNU78" s="330"/>
      <c r="RNV78" s="330"/>
      <c r="RNW78" s="330"/>
      <c r="RNX78" s="330"/>
      <c r="RNY78" s="330"/>
      <c r="RNZ78" s="330"/>
      <c r="ROA78" s="330"/>
      <c r="ROB78" s="330"/>
      <c r="ROC78" s="329"/>
      <c r="ROD78" s="330"/>
      <c r="ROE78" s="330"/>
      <c r="ROF78" s="330"/>
      <c r="ROG78" s="330"/>
      <c r="ROH78" s="330"/>
      <c r="ROI78" s="330"/>
      <c r="ROJ78" s="330"/>
      <c r="ROK78" s="330"/>
      <c r="ROL78" s="330"/>
      <c r="ROM78" s="330"/>
      <c r="RON78" s="330"/>
      <c r="ROO78" s="330"/>
      <c r="ROP78" s="330"/>
      <c r="ROQ78" s="330"/>
      <c r="ROR78" s="330"/>
      <c r="ROS78" s="329"/>
      <c r="ROT78" s="330"/>
      <c r="ROU78" s="330"/>
      <c r="ROV78" s="330"/>
      <c r="ROW78" s="330"/>
      <c r="ROX78" s="330"/>
      <c r="ROY78" s="330"/>
      <c r="ROZ78" s="330"/>
      <c r="RPA78" s="330"/>
      <c r="RPB78" s="330"/>
      <c r="RPC78" s="330"/>
      <c r="RPD78" s="330"/>
      <c r="RPE78" s="330"/>
      <c r="RPF78" s="330"/>
      <c r="RPG78" s="330"/>
      <c r="RPH78" s="330"/>
      <c r="RPI78" s="329"/>
      <c r="RPJ78" s="330"/>
      <c r="RPK78" s="330"/>
      <c r="RPL78" s="330"/>
      <c r="RPM78" s="330"/>
      <c r="RPN78" s="330"/>
      <c r="RPO78" s="330"/>
      <c r="RPP78" s="330"/>
      <c r="RPQ78" s="330"/>
      <c r="RPR78" s="330"/>
      <c r="RPS78" s="330"/>
      <c r="RPT78" s="330"/>
      <c r="RPU78" s="330"/>
      <c r="RPV78" s="330"/>
      <c r="RPW78" s="330"/>
      <c r="RPX78" s="330"/>
      <c r="RPY78" s="329"/>
      <c r="RPZ78" s="330"/>
      <c r="RQA78" s="330"/>
      <c r="RQB78" s="330"/>
      <c r="RQC78" s="330"/>
      <c r="RQD78" s="330"/>
      <c r="RQE78" s="330"/>
      <c r="RQF78" s="330"/>
      <c r="RQG78" s="330"/>
      <c r="RQH78" s="330"/>
      <c r="RQI78" s="330"/>
      <c r="RQJ78" s="330"/>
      <c r="RQK78" s="330"/>
      <c r="RQL78" s="330"/>
      <c r="RQM78" s="330"/>
      <c r="RQN78" s="330"/>
      <c r="RQO78" s="329"/>
      <c r="RQP78" s="330"/>
      <c r="RQQ78" s="330"/>
      <c r="RQR78" s="330"/>
      <c r="RQS78" s="330"/>
      <c r="RQT78" s="330"/>
      <c r="RQU78" s="330"/>
      <c r="RQV78" s="330"/>
      <c r="RQW78" s="330"/>
      <c r="RQX78" s="330"/>
      <c r="RQY78" s="330"/>
      <c r="RQZ78" s="330"/>
      <c r="RRA78" s="330"/>
      <c r="RRB78" s="330"/>
      <c r="RRC78" s="330"/>
      <c r="RRD78" s="330"/>
      <c r="RRE78" s="329"/>
      <c r="RRF78" s="330"/>
      <c r="RRG78" s="330"/>
      <c r="RRH78" s="330"/>
      <c r="RRI78" s="330"/>
      <c r="RRJ78" s="330"/>
      <c r="RRK78" s="330"/>
      <c r="RRL78" s="330"/>
      <c r="RRM78" s="330"/>
      <c r="RRN78" s="330"/>
      <c r="RRO78" s="330"/>
      <c r="RRP78" s="330"/>
      <c r="RRQ78" s="330"/>
      <c r="RRR78" s="330"/>
      <c r="RRS78" s="330"/>
      <c r="RRT78" s="330"/>
      <c r="RRU78" s="329"/>
      <c r="RRV78" s="330"/>
      <c r="RRW78" s="330"/>
      <c r="RRX78" s="330"/>
      <c r="RRY78" s="330"/>
      <c r="RRZ78" s="330"/>
      <c r="RSA78" s="330"/>
      <c r="RSB78" s="330"/>
      <c r="RSC78" s="330"/>
      <c r="RSD78" s="330"/>
      <c r="RSE78" s="330"/>
      <c r="RSF78" s="330"/>
      <c r="RSG78" s="330"/>
      <c r="RSH78" s="330"/>
      <c r="RSI78" s="330"/>
      <c r="RSJ78" s="330"/>
      <c r="RSK78" s="329"/>
      <c r="RSL78" s="330"/>
      <c r="RSM78" s="330"/>
      <c r="RSN78" s="330"/>
      <c r="RSO78" s="330"/>
      <c r="RSP78" s="330"/>
      <c r="RSQ78" s="330"/>
      <c r="RSR78" s="330"/>
      <c r="RSS78" s="330"/>
      <c r="RST78" s="330"/>
      <c r="RSU78" s="330"/>
      <c r="RSV78" s="330"/>
      <c r="RSW78" s="330"/>
      <c r="RSX78" s="330"/>
      <c r="RSY78" s="330"/>
      <c r="RSZ78" s="330"/>
      <c r="RTA78" s="329"/>
      <c r="RTB78" s="330"/>
      <c r="RTC78" s="330"/>
      <c r="RTD78" s="330"/>
      <c r="RTE78" s="330"/>
      <c r="RTF78" s="330"/>
      <c r="RTG78" s="330"/>
      <c r="RTH78" s="330"/>
      <c r="RTI78" s="330"/>
      <c r="RTJ78" s="330"/>
      <c r="RTK78" s="330"/>
      <c r="RTL78" s="330"/>
      <c r="RTM78" s="330"/>
      <c r="RTN78" s="330"/>
      <c r="RTO78" s="330"/>
      <c r="RTP78" s="330"/>
      <c r="RTQ78" s="329"/>
      <c r="RTR78" s="330"/>
      <c r="RTS78" s="330"/>
      <c r="RTT78" s="330"/>
      <c r="RTU78" s="330"/>
      <c r="RTV78" s="330"/>
      <c r="RTW78" s="330"/>
      <c r="RTX78" s="330"/>
      <c r="RTY78" s="330"/>
      <c r="RTZ78" s="330"/>
      <c r="RUA78" s="330"/>
      <c r="RUB78" s="330"/>
      <c r="RUC78" s="330"/>
      <c r="RUD78" s="330"/>
      <c r="RUE78" s="330"/>
      <c r="RUF78" s="330"/>
      <c r="RUG78" s="329"/>
      <c r="RUH78" s="330"/>
      <c r="RUI78" s="330"/>
      <c r="RUJ78" s="330"/>
      <c r="RUK78" s="330"/>
      <c r="RUL78" s="330"/>
      <c r="RUM78" s="330"/>
      <c r="RUN78" s="330"/>
      <c r="RUO78" s="330"/>
      <c r="RUP78" s="330"/>
      <c r="RUQ78" s="330"/>
      <c r="RUR78" s="330"/>
      <c r="RUS78" s="330"/>
      <c r="RUT78" s="330"/>
      <c r="RUU78" s="330"/>
      <c r="RUV78" s="330"/>
      <c r="RUW78" s="329"/>
      <c r="RUX78" s="330"/>
      <c r="RUY78" s="330"/>
      <c r="RUZ78" s="330"/>
      <c r="RVA78" s="330"/>
      <c r="RVB78" s="330"/>
      <c r="RVC78" s="330"/>
      <c r="RVD78" s="330"/>
      <c r="RVE78" s="330"/>
      <c r="RVF78" s="330"/>
      <c r="RVG78" s="330"/>
      <c r="RVH78" s="330"/>
      <c r="RVI78" s="330"/>
      <c r="RVJ78" s="330"/>
      <c r="RVK78" s="330"/>
      <c r="RVL78" s="330"/>
      <c r="RVM78" s="329"/>
      <c r="RVN78" s="330"/>
      <c r="RVO78" s="330"/>
      <c r="RVP78" s="330"/>
      <c r="RVQ78" s="330"/>
      <c r="RVR78" s="330"/>
      <c r="RVS78" s="330"/>
      <c r="RVT78" s="330"/>
      <c r="RVU78" s="330"/>
      <c r="RVV78" s="330"/>
      <c r="RVW78" s="330"/>
      <c r="RVX78" s="330"/>
      <c r="RVY78" s="330"/>
      <c r="RVZ78" s="330"/>
      <c r="RWA78" s="330"/>
      <c r="RWB78" s="330"/>
      <c r="RWC78" s="329"/>
      <c r="RWD78" s="330"/>
      <c r="RWE78" s="330"/>
      <c r="RWF78" s="330"/>
      <c r="RWG78" s="330"/>
      <c r="RWH78" s="330"/>
      <c r="RWI78" s="330"/>
      <c r="RWJ78" s="330"/>
      <c r="RWK78" s="330"/>
      <c r="RWL78" s="330"/>
      <c r="RWM78" s="330"/>
      <c r="RWN78" s="330"/>
      <c r="RWO78" s="330"/>
      <c r="RWP78" s="330"/>
      <c r="RWQ78" s="330"/>
      <c r="RWR78" s="330"/>
      <c r="RWS78" s="329"/>
      <c r="RWT78" s="330"/>
      <c r="RWU78" s="330"/>
      <c r="RWV78" s="330"/>
      <c r="RWW78" s="330"/>
      <c r="RWX78" s="330"/>
      <c r="RWY78" s="330"/>
      <c r="RWZ78" s="330"/>
      <c r="RXA78" s="330"/>
      <c r="RXB78" s="330"/>
      <c r="RXC78" s="330"/>
      <c r="RXD78" s="330"/>
      <c r="RXE78" s="330"/>
      <c r="RXF78" s="330"/>
      <c r="RXG78" s="330"/>
      <c r="RXH78" s="330"/>
      <c r="RXI78" s="329"/>
      <c r="RXJ78" s="330"/>
      <c r="RXK78" s="330"/>
      <c r="RXL78" s="330"/>
      <c r="RXM78" s="330"/>
      <c r="RXN78" s="330"/>
      <c r="RXO78" s="330"/>
      <c r="RXP78" s="330"/>
      <c r="RXQ78" s="330"/>
      <c r="RXR78" s="330"/>
      <c r="RXS78" s="330"/>
      <c r="RXT78" s="330"/>
      <c r="RXU78" s="330"/>
      <c r="RXV78" s="330"/>
      <c r="RXW78" s="330"/>
      <c r="RXX78" s="330"/>
      <c r="RXY78" s="329"/>
      <c r="RXZ78" s="330"/>
      <c r="RYA78" s="330"/>
      <c r="RYB78" s="330"/>
      <c r="RYC78" s="330"/>
      <c r="RYD78" s="330"/>
      <c r="RYE78" s="330"/>
      <c r="RYF78" s="330"/>
      <c r="RYG78" s="330"/>
      <c r="RYH78" s="330"/>
      <c r="RYI78" s="330"/>
      <c r="RYJ78" s="330"/>
      <c r="RYK78" s="330"/>
      <c r="RYL78" s="330"/>
      <c r="RYM78" s="330"/>
      <c r="RYN78" s="330"/>
      <c r="RYO78" s="329"/>
      <c r="RYP78" s="330"/>
      <c r="RYQ78" s="330"/>
      <c r="RYR78" s="330"/>
      <c r="RYS78" s="330"/>
      <c r="RYT78" s="330"/>
      <c r="RYU78" s="330"/>
      <c r="RYV78" s="330"/>
      <c r="RYW78" s="330"/>
      <c r="RYX78" s="330"/>
      <c r="RYY78" s="330"/>
      <c r="RYZ78" s="330"/>
      <c r="RZA78" s="330"/>
      <c r="RZB78" s="330"/>
      <c r="RZC78" s="330"/>
      <c r="RZD78" s="330"/>
      <c r="RZE78" s="329"/>
      <c r="RZF78" s="330"/>
      <c r="RZG78" s="330"/>
      <c r="RZH78" s="330"/>
      <c r="RZI78" s="330"/>
      <c r="RZJ78" s="330"/>
      <c r="RZK78" s="330"/>
      <c r="RZL78" s="330"/>
      <c r="RZM78" s="330"/>
      <c r="RZN78" s="330"/>
      <c r="RZO78" s="330"/>
      <c r="RZP78" s="330"/>
      <c r="RZQ78" s="330"/>
      <c r="RZR78" s="330"/>
      <c r="RZS78" s="330"/>
      <c r="RZT78" s="330"/>
      <c r="RZU78" s="329"/>
      <c r="RZV78" s="330"/>
      <c r="RZW78" s="330"/>
      <c r="RZX78" s="330"/>
      <c r="RZY78" s="330"/>
      <c r="RZZ78" s="330"/>
      <c r="SAA78" s="330"/>
      <c r="SAB78" s="330"/>
      <c r="SAC78" s="330"/>
      <c r="SAD78" s="330"/>
      <c r="SAE78" s="330"/>
      <c r="SAF78" s="330"/>
      <c r="SAG78" s="330"/>
      <c r="SAH78" s="330"/>
      <c r="SAI78" s="330"/>
      <c r="SAJ78" s="330"/>
      <c r="SAK78" s="329"/>
      <c r="SAL78" s="330"/>
      <c r="SAM78" s="330"/>
      <c r="SAN78" s="330"/>
      <c r="SAO78" s="330"/>
      <c r="SAP78" s="330"/>
      <c r="SAQ78" s="330"/>
      <c r="SAR78" s="330"/>
      <c r="SAS78" s="330"/>
      <c r="SAT78" s="330"/>
      <c r="SAU78" s="330"/>
      <c r="SAV78" s="330"/>
      <c r="SAW78" s="330"/>
      <c r="SAX78" s="330"/>
      <c r="SAY78" s="330"/>
      <c r="SAZ78" s="330"/>
      <c r="SBA78" s="329"/>
      <c r="SBB78" s="330"/>
      <c r="SBC78" s="330"/>
      <c r="SBD78" s="330"/>
      <c r="SBE78" s="330"/>
      <c r="SBF78" s="330"/>
      <c r="SBG78" s="330"/>
      <c r="SBH78" s="330"/>
      <c r="SBI78" s="330"/>
      <c r="SBJ78" s="330"/>
      <c r="SBK78" s="330"/>
      <c r="SBL78" s="330"/>
      <c r="SBM78" s="330"/>
      <c r="SBN78" s="330"/>
      <c r="SBO78" s="330"/>
      <c r="SBP78" s="330"/>
      <c r="SBQ78" s="329"/>
      <c r="SBR78" s="330"/>
      <c r="SBS78" s="330"/>
      <c r="SBT78" s="330"/>
      <c r="SBU78" s="330"/>
      <c r="SBV78" s="330"/>
      <c r="SBW78" s="330"/>
      <c r="SBX78" s="330"/>
      <c r="SBY78" s="330"/>
      <c r="SBZ78" s="330"/>
      <c r="SCA78" s="330"/>
      <c r="SCB78" s="330"/>
      <c r="SCC78" s="330"/>
      <c r="SCD78" s="330"/>
      <c r="SCE78" s="330"/>
      <c r="SCF78" s="330"/>
      <c r="SCG78" s="329"/>
      <c r="SCH78" s="330"/>
      <c r="SCI78" s="330"/>
      <c r="SCJ78" s="330"/>
      <c r="SCK78" s="330"/>
      <c r="SCL78" s="330"/>
      <c r="SCM78" s="330"/>
      <c r="SCN78" s="330"/>
      <c r="SCO78" s="330"/>
      <c r="SCP78" s="330"/>
      <c r="SCQ78" s="330"/>
      <c r="SCR78" s="330"/>
      <c r="SCS78" s="330"/>
      <c r="SCT78" s="330"/>
      <c r="SCU78" s="330"/>
      <c r="SCV78" s="330"/>
      <c r="SCW78" s="329"/>
      <c r="SCX78" s="330"/>
      <c r="SCY78" s="330"/>
      <c r="SCZ78" s="330"/>
      <c r="SDA78" s="330"/>
      <c r="SDB78" s="330"/>
      <c r="SDC78" s="330"/>
      <c r="SDD78" s="330"/>
      <c r="SDE78" s="330"/>
      <c r="SDF78" s="330"/>
      <c r="SDG78" s="330"/>
      <c r="SDH78" s="330"/>
      <c r="SDI78" s="330"/>
      <c r="SDJ78" s="330"/>
      <c r="SDK78" s="330"/>
      <c r="SDL78" s="330"/>
      <c r="SDM78" s="329"/>
      <c r="SDN78" s="330"/>
      <c r="SDO78" s="330"/>
      <c r="SDP78" s="330"/>
      <c r="SDQ78" s="330"/>
      <c r="SDR78" s="330"/>
      <c r="SDS78" s="330"/>
      <c r="SDT78" s="330"/>
      <c r="SDU78" s="330"/>
      <c r="SDV78" s="330"/>
      <c r="SDW78" s="330"/>
      <c r="SDX78" s="330"/>
      <c r="SDY78" s="330"/>
      <c r="SDZ78" s="330"/>
      <c r="SEA78" s="330"/>
      <c r="SEB78" s="330"/>
      <c r="SEC78" s="329"/>
      <c r="SED78" s="330"/>
      <c r="SEE78" s="330"/>
      <c r="SEF78" s="330"/>
      <c r="SEG78" s="330"/>
      <c r="SEH78" s="330"/>
      <c r="SEI78" s="330"/>
      <c r="SEJ78" s="330"/>
      <c r="SEK78" s="330"/>
      <c r="SEL78" s="330"/>
      <c r="SEM78" s="330"/>
      <c r="SEN78" s="330"/>
      <c r="SEO78" s="330"/>
      <c r="SEP78" s="330"/>
      <c r="SEQ78" s="330"/>
      <c r="SER78" s="330"/>
      <c r="SES78" s="329"/>
      <c r="SET78" s="330"/>
      <c r="SEU78" s="330"/>
      <c r="SEV78" s="330"/>
      <c r="SEW78" s="330"/>
      <c r="SEX78" s="330"/>
      <c r="SEY78" s="330"/>
      <c r="SEZ78" s="330"/>
      <c r="SFA78" s="330"/>
      <c r="SFB78" s="330"/>
      <c r="SFC78" s="330"/>
      <c r="SFD78" s="330"/>
      <c r="SFE78" s="330"/>
      <c r="SFF78" s="330"/>
      <c r="SFG78" s="330"/>
      <c r="SFH78" s="330"/>
      <c r="SFI78" s="329"/>
      <c r="SFJ78" s="330"/>
      <c r="SFK78" s="330"/>
      <c r="SFL78" s="330"/>
      <c r="SFM78" s="330"/>
      <c r="SFN78" s="330"/>
      <c r="SFO78" s="330"/>
      <c r="SFP78" s="330"/>
      <c r="SFQ78" s="330"/>
      <c r="SFR78" s="330"/>
      <c r="SFS78" s="330"/>
      <c r="SFT78" s="330"/>
      <c r="SFU78" s="330"/>
      <c r="SFV78" s="330"/>
      <c r="SFW78" s="330"/>
      <c r="SFX78" s="330"/>
      <c r="SFY78" s="329"/>
      <c r="SFZ78" s="330"/>
      <c r="SGA78" s="330"/>
      <c r="SGB78" s="330"/>
      <c r="SGC78" s="330"/>
      <c r="SGD78" s="330"/>
      <c r="SGE78" s="330"/>
      <c r="SGF78" s="330"/>
      <c r="SGG78" s="330"/>
      <c r="SGH78" s="330"/>
      <c r="SGI78" s="330"/>
      <c r="SGJ78" s="330"/>
      <c r="SGK78" s="330"/>
      <c r="SGL78" s="330"/>
      <c r="SGM78" s="330"/>
      <c r="SGN78" s="330"/>
      <c r="SGO78" s="329"/>
      <c r="SGP78" s="330"/>
      <c r="SGQ78" s="330"/>
      <c r="SGR78" s="330"/>
      <c r="SGS78" s="330"/>
      <c r="SGT78" s="330"/>
      <c r="SGU78" s="330"/>
      <c r="SGV78" s="330"/>
      <c r="SGW78" s="330"/>
      <c r="SGX78" s="330"/>
      <c r="SGY78" s="330"/>
      <c r="SGZ78" s="330"/>
      <c r="SHA78" s="330"/>
      <c r="SHB78" s="330"/>
      <c r="SHC78" s="330"/>
      <c r="SHD78" s="330"/>
      <c r="SHE78" s="329"/>
      <c r="SHF78" s="330"/>
      <c r="SHG78" s="330"/>
      <c r="SHH78" s="330"/>
      <c r="SHI78" s="330"/>
      <c r="SHJ78" s="330"/>
      <c r="SHK78" s="330"/>
      <c r="SHL78" s="330"/>
      <c r="SHM78" s="330"/>
      <c r="SHN78" s="330"/>
      <c r="SHO78" s="330"/>
      <c r="SHP78" s="330"/>
      <c r="SHQ78" s="330"/>
      <c r="SHR78" s="330"/>
      <c r="SHS78" s="330"/>
      <c r="SHT78" s="330"/>
      <c r="SHU78" s="329"/>
      <c r="SHV78" s="330"/>
      <c r="SHW78" s="330"/>
      <c r="SHX78" s="330"/>
      <c r="SHY78" s="330"/>
      <c r="SHZ78" s="330"/>
      <c r="SIA78" s="330"/>
      <c r="SIB78" s="330"/>
      <c r="SIC78" s="330"/>
      <c r="SID78" s="330"/>
      <c r="SIE78" s="330"/>
      <c r="SIF78" s="330"/>
      <c r="SIG78" s="330"/>
      <c r="SIH78" s="330"/>
      <c r="SII78" s="330"/>
      <c r="SIJ78" s="330"/>
      <c r="SIK78" s="329"/>
      <c r="SIL78" s="330"/>
      <c r="SIM78" s="330"/>
      <c r="SIN78" s="330"/>
      <c r="SIO78" s="330"/>
      <c r="SIP78" s="330"/>
      <c r="SIQ78" s="330"/>
      <c r="SIR78" s="330"/>
      <c r="SIS78" s="330"/>
      <c r="SIT78" s="330"/>
      <c r="SIU78" s="330"/>
      <c r="SIV78" s="330"/>
      <c r="SIW78" s="330"/>
      <c r="SIX78" s="330"/>
      <c r="SIY78" s="330"/>
      <c r="SIZ78" s="330"/>
      <c r="SJA78" s="329"/>
      <c r="SJB78" s="330"/>
      <c r="SJC78" s="330"/>
      <c r="SJD78" s="330"/>
      <c r="SJE78" s="330"/>
      <c r="SJF78" s="330"/>
      <c r="SJG78" s="330"/>
      <c r="SJH78" s="330"/>
      <c r="SJI78" s="330"/>
      <c r="SJJ78" s="330"/>
      <c r="SJK78" s="330"/>
      <c r="SJL78" s="330"/>
      <c r="SJM78" s="330"/>
      <c r="SJN78" s="330"/>
      <c r="SJO78" s="330"/>
      <c r="SJP78" s="330"/>
      <c r="SJQ78" s="329"/>
      <c r="SJR78" s="330"/>
      <c r="SJS78" s="330"/>
      <c r="SJT78" s="330"/>
      <c r="SJU78" s="330"/>
      <c r="SJV78" s="330"/>
      <c r="SJW78" s="330"/>
      <c r="SJX78" s="330"/>
      <c r="SJY78" s="330"/>
      <c r="SJZ78" s="330"/>
      <c r="SKA78" s="330"/>
      <c r="SKB78" s="330"/>
      <c r="SKC78" s="330"/>
      <c r="SKD78" s="330"/>
      <c r="SKE78" s="330"/>
      <c r="SKF78" s="330"/>
      <c r="SKG78" s="329"/>
      <c r="SKH78" s="330"/>
      <c r="SKI78" s="330"/>
      <c r="SKJ78" s="330"/>
      <c r="SKK78" s="330"/>
      <c r="SKL78" s="330"/>
      <c r="SKM78" s="330"/>
      <c r="SKN78" s="330"/>
      <c r="SKO78" s="330"/>
      <c r="SKP78" s="330"/>
      <c r="SKQ78" s="330"/>
      <c r="SKR78" s="330"/>
      <c r="SKS78" s="330"/>
      <c r="SKT78" s="330"/>
      <c r="SKU78" s="330"/>
      <c r="SKV78" s="330"/>
      <c r="SKW78" s="329"/>
      <c r="SKX78" s="330"/>
      <c r="SKY78" s="330"/>
      <c r="SKZ78" s="330"/>
      <c r="SLA78" s="330"/>
      <c r="SLB78" s="330"/>
      <c r="SLC78" s="330"/>
      <c r="SLD78" s="330"/>
      <c r="SLE78" s="330"/>
      <c r="SLF78" s="330"/>
      <c r="SLG78" s="330"/>
      <c r="SLH78" s="330"/>
      <c r="SLI78" s="330"/>
      <c r="SLJ78" s="330"/>
      <c r="SLK78" s="330"/>
      <c r="SLL78" s="330"/>
      <c r="SLM78" s="329"/>
      <c r="SLN78" s="330"/>
      <c r="SLO78" s="330"/>
      <c r="SLP78" s="330"/>
      <c r="SLQ78" s="330"/>
      <c r="SLR78" s="330"/>
      <c r="SLS78" s="330"/>
      <c r="SLT78" s="330"/>
      <c r="SLU78" s="330"/>
      <c r="SLV78" s="330"/>
      <c r="SLW78" s="330"/>
      <c r="SLX78" s="330"/>
      <c r="SLY78" s="330"/>
      <c r="SLZ78" s="330"/>
      <c r="SMA78" s="330"/>
      <c r="SMB78" s="330"/>
      <c r="SMC78" s="329"/>
      <c r="SMD78" s="330"/>
      <c r="SME78" s="330"/>
      <c r="SMF78" s="330"/>
      <c r="SMG78" s="330"/>
      <c r="SMH78" s="330"/>
      <c r="SMI78" s="330"/>
      <c r="SMJ78" s="330"/>
      <c r="SMK78" s="330"/>
      <c r="SML78" s="330"/>
      <c r="SMM78" s="330"/>
      <c r="SMN78" s="330"/>
      <c r="SMO78" s="330"/>
      <c r="SMP78" s="330"/>
      <c r="SMQ78" s="330"/>
      <c r="SMR78" s="330"/>
      <c r="SMS78" s="329"/>
      <c r="SMT78" s="330"/>
      <c r="SMU78" s="330"/>
      <c r="SMV78" s="330"/>
      <c r="SMW78" s="330"/>
      <c r="SMX78" s="330"/>
      <c r="SMY78" s="330"/>
      <c r="SMZ78" s="330"/>
      <c r="SNA78" s="330"/>
      <c r="SNB78" s="330"/>
      <c r="SNC78" s="330"/>
      <c r="SND78" s="330"/>
      <c r="SNE78" s="330"/>
      <c r="SNF78" s="330"/>
      <c r="SNG78" s="330"/>
      <c r="SNH78" s="330"/>
      <c r="SNI78" s="329"/>
      <c r="SNJ78" s="330"/>
      <c r="SNK78" s="330"/>
      <c r="SNL78" s="330"/>
      <c r="SNM78" s="330"/>
      <c r="SNN78" s="330"/>
      <c r="SNO78" s="330"/>
      <c r="SNP78" s="330"/>
      <c r="SNQ78" s="330"/>
      <c r="SNR78" s="330"/>
      <c r="SNS78" s="330"/>
      <c r="SNT78" s="330"/>
      <c r="SNU78" s="330"/>
      <c r="SNV78" s="330"/>
      <c r="SNW78" s="330"/>
      <c r="SNX78" s="330"/>
      <c r="SNY78" s="329"/>
      <c r="SNZ78" s="330"/>
      <c r="SOA78" s="330"/>
      <c r="SOB78" s="330"/>
      <c r="SOC78" s="330"/>
      <c r="SOD78" s="330"/>
      <c r="SOE78" s="330"/>
      <c r="SOF78" s="330"/>
      <c r="SOG78" s="330"/>
      <c r="SOH78" s="330"/>
      <c r="SOI78" s="330"/>
      <c r="SOJ78" s="330"/>
      <c r="SOK78" s="330"/>
      <c r="SOL78" s="330"/>
      <c r="SOM78" s="330"/>
      <c r="SON78" s="330"/>
      <c r="SOO78" s="329"/>
      <c r="SOP78" s="330"/>
      <c r="SOQ78" s="330"/>
      <c r="SOR78" s="330"/>
      <c r="SOS78" s="330"/>
      <c r="SOT78" s="330"/>
      <c r="SOU78" s="330"/>
      <c r="SOV78" s="330"/>
      <c r="SOW78" s="330"/>
      <c r="SOX78" s="330"/>
      <c r="SOY78" s="330"/>
      <c r="SOZ78" s="330"/>
      <c r="SPA78" s="330"/>
      <c r="SPB78" s="330"/>
      <c r="SPC78" s="330"/>
      <c r="SPD78" s="330"/>
      <c r="SPE78" s="329"/>
      <c r="SPF78" s="330"/>
      <c r="SPG78" s="330"/>
      <c r="SPH78" s="330"/>
      <c r="SPI78" s="330"/>
      <c r="SPJ78" s="330"/>
      <c r="SPK78" s="330"/>
      <c r="SPL78" s="330"/>
      <c r="SPM78" s="330"/>
      <c r="SPN78" s="330"/>
      <c r="SPO78" s="330"/>
      <c r="SPP78" s="330"/>
      <c r="SPQ78" s="330"/>
      <c r="SPR78" s="330"/>
      <c r="SPS78" s="330"/>
      <c r="SPT78" s="330"/>
      <c r="SPU78" s="329"/>
      <c r="SPV78" s="330"/>
      <c r="SPW78" s="330"/>
      <c r="SPX78" s="330"/>
      <c r="SPY78" s="330"/>
      <c r="SPZ78" s="330"/>
      <c r="SQA78" s="330"/>
      <c r="SQB78" s="330"/>
      <c r="SQC78" s="330"/>
      <c r="SQD78" s="330"/>
      <c r="SQE78" s="330"/>
      <c r="SQF78" s="330"/>
      <c r="SQG78" s="330"/>
      <c r="SQH78" s="330"/>
      <c r="SQI78" s="330"/>
      <c r="SQJ78" s="330"/>
      <c r="SQK78" s="329"/>
      <c r="SQL78" s="330"/>
      <c r="SQM78" s="330"/>
      <c r="SQN78" s="330"/>
      <c r="SQO78" s="330"/>
      <c r="SQP78" s="330"/>
      <c r="SQQ78" s="330"/>
      <c r="SQR78" s="330"/>
      <c r="SQS78" s="330"/>
      <c r="SQT78" s="330"/>
      <c r="SQU78" s="330"/>
      <c r="SQV78" s="330"/>
      <c r="SQW78" s="330"/>
      <c r="SQX78" s="330"/>
      <c r="SQY78" s="330"/>
      <c r="SQZ78" s="330"/>
      <c r="SRA78" s="329"/>
      <c r="SRB78" s="330"/>
      <c r="SRC78" s="330"/>
      <c r="SRD78" s="330"/>
      <c r="SRE78" s="330"/>
      <c r="SRF78" s="330"/>
      <c r="SRG78" s="330"/>
      <c r="SRH78" s="330"/>
      <c r="SRI78" s="330"/>
      <c r="SRJ78" s="330"/>
      <c r="SRK78" s="330"/>
      <c r="SRL78" s="330"/>
      <c r="SRM78" s="330"/>
      <c r="SRN78" s="330"/>
      <c r="SRO78" s="330"/>
      <c r="SRP78" s="330"/>
      <c r="SRQ78" s="329"/>
      <c r="SRR78" s="330"/>
      <c r="SRS78" s="330"/>
      <c r="SRT78" s="330"/>
      <c r="SRU78" s="330"/>
      <c r="SRV78" s="330"/>
      <c r="SRW78" s="330"/>
      <c r="SRX78" s="330"/>
      <c r="SRY78" s="330"/>
      <c r="SRZ78" s="330"/>
      <c r="SSA78" s="330"/>
      <c r="SSB78" s="330"/>
      <c r="SSC78" s="330"/>
      <c r="SSD78" s="330"/>
      <c r="SSE78" s="330"/>
      <c r="SSF78" s="330"/>
      <c r="SSG78" s="329"/>
      <c r="SSH78" s="330"/>
      <c r="SSI78" s="330"/>
      <c r="SSJ78" s="330"/>
      <c r="SSK78" s="330"/>
      <c r="SSL78" s="330"/>
      <c r="SSM78" s="330"/>
      <c r="SSN78" s="330"/>
      <c r="SSO78" s="330"/>
      <c r="SSP78" s="330"/>
      <c r="SSQ78" s="330"/>
      <c r="SSR78" s="330"/>
      <c r="SSS78" s="330"/>
      <c r="SST78" s="330"/>
      <c r="SSU78" s="330"/>
      <c r="SSV78" s="330"/>
      <c r="SSW78" s="329"/>
      <c r="SSX78" s="330"/>
      <c r="SSY78" s="330"/>
      <c r="SSZ78" s="330"/>
      <c r="STA78" s="330"/>
      <c r="STB78" s="330"/>
      <c r="STC78" s="330"/>
      <c r="STD78" s="330"/>
      <c r="STE78" s="330"/>
      <c r="STF78" s="330"/>
      <c r="STG78" s="330"/>
      <c r="STH78" s="330"/>
      <c r="STI78" s="330"/>
      <c r="STJ78" s="330"/>
      <c r="STK78" s="330"/>
      <c r="STL78" s="330"/>
      <c r="STM78" s="329"/>
      <c r="STN78" s="330"/>
      <c r="STO78" s="330"/>
      <c r="STP78" s="330"/>
      <c r="STQ78" s="330"/>
      <c r="STR78" s="330"/>
      <c r="STS78" s="330"/>
      <c r="STT78" s="330"/>
      <c r="STU78" s="330"/>
      <c r="STV78" s="330"/>
      <c r="STW78" s="330"/>
      <c r="STX78" s="330"/>
      <c r="STY78" s="330"/>
      <c r="STZ78" s="330"/>
      <c r="SUA78" s="330"/>
      <c r="SUB78" s="330"/>
      <c r="SUC78" s="329"/>
      <c r="SUD78" s="330"/>
      <c r="SUE78" s="330"/>
      <c r="SUF78" s="330"/>
      <c r="SUG78" s="330"/>
      <c r="SUH78" s="330"/>
      <c r="SUI78" s="330"/>
      <c r="SUJ78" s="330"/>
      <c r="SUK78" s="330"/>
      <c r="SUL78" s="330"/>
      <c r="SUM78" s="330"/>
      <c r="SUN78" s="330"/>
      <c r="SUO78" s="330"/>
      <c r="SUP78" s="330"/>
      <c r="SUQ78" s="330"/>
      <c r="SUR78" s="330"/>
      <c r="SUS78" s="329"/>
      <c r="SUT78" s="330"/>
      <c r="SUU78" s="330"/>
      <c r="SUV78" s="330"/>
      <c r="SUW78" s="330"/>
      <c r="SUX78" s="330"/>
      <c r="SUY78" s="330"/>
      <c r="SUZ78" s="330"/>
      <c r="SVA78" s="330"/>
      <c r="SVB78" s="330"/>
      <c r="SVC78" s="330"/>
      <c r="SVD78" s="330"/>
      <c r="SVE78" s="330"/>
      <c r="SVF78" s="330"/>
      <c r="SVG78" s="330"/>
      <c r="SVH78" s="330"/>
      <c r="SVI78" s="329"/>
      <c r="SVJ78" s="330"/>
      <c r="SVK78" s="330"/>
      <c r="SVL78" s="330"/>
      <c r="SVM78" s="330"/>
      <c r="SVN78" s="330"/>
      <c r="SVO78" s="330"/>
      <c r="SVP78" s="330"/>
      <c r="SVQ78" s="330"/>
      <c r="SVR78" s="330"/>
      <c r="SVS78" s="330"/>
      <c r="SVT78" s="330"/>
      <c r="SVU78" s="330"/>
      <c r="SVV78" s="330"/>
      <c r="SVW78" s="330"/>
      <c r="SVX78" s="330"/>
      <c r="SVY78" s="329"/>
      <c r="SVZ78" s="330"/>
      <c r="SWA78" s="330"/>
      <c r="SWB78" s="330"/>
      <c r="SWC78" s="330"/>
      <c r="SWD78" s="330"/>
      <c r="SWE78" s="330"/>
      <c r="SWF78" s="330"/>
      <c r="SWG78" s="330"/>
      <c r="SWH78" s="330"/>
      <c r="SWI78" s="330"/>
      <c r="SWJ78" s="330"/>
      <c r="SWK78" s="330"/>
      <c r="SWL78" s="330"/>
      <c r="SWM78" s="330"/>
      <c r="SWN78" s="330"/>
      <c r="SWO78" s="329"/>
      <c r="SWP78" s="330"/>
      <c r="SWQ78" s="330"/>
      <c r="SWR78" s="330"/>
      <c r="SWS78" s="330"/>
      <c r="SWT78" s="330"/>
      <c r="SWU78" s="330"/>
      <c r="SWV78" s="330"/>
      <c r="SWW78" s="330"/>
      <c r="SWX78" s="330"/>
      <c r="SWY78" s="330"/>
      <c r="SWZ78" s="330"/>
      <c r="SXA78" s="330"/>
      <c r="SXB78" s="330"/>
      <c r="SXC78" s="330"/>
      <c r="SXD78" s="330"/>
      <c r="SXE78" s="329"/>
      <c r="SXF78" s="330"/>
      <c r="SXG78" s="330"/>
      <c r="SXH78" s="330"/>
      <c r="SXI78" s="330"/>
      <c r="SXJ78" s="330"/>
      <c r="SXK78" s="330"/>
      <c r="SXL78" s="330"/>
      <c r="SXM78" s="330"/>
      <c r="SXN78" s="330"/>
      <c r="SXO78" s="330"/>
      <c r="SXP78" s="330"/>
      <c r="SXQ78" s="330"/>
      <c r="SXR78" s="330"/>
      <c r="SXS78" s="330"/>
      <c r="SXT78" s="330"/>
      <c r="SXU78" s="329"/>
      <c r="SXV78" s="330"/>
      <c r="SXW78" s="330"/>
      <c r="SXX78" s="330"/>
      <c r="SXY78" s="330"/>
      <c r="SXZ78" s="330"/>
      <c r="SYA78" s="330"/>
      <c r="SYB78" s="330"/>
      <c r="SYC78" s="330"/>
      <c r="SYD78" s="330"/>
      <c r="SYE78" s="330"/>
      <c r="SYF78" s="330"/>
      <c r="SYG78" s="330"/>
      <c r="SYH78" s="330"/>
      <c r="SYI78" s="330"/>
      <c r="SYJ78" s="330"/>
      <c r="SYK78" s="329"/>
      <c r="SYL78" s="330"/>
      <c r="SYM78" s="330"/>
      <c r="SYN78" s="330"/>
      <c r="SYO78" s="330"/>
      <c r="SYP78" s="330"/>
      <c r="SYQ78" s="330"/>
      <c r="SYR78" s="330"/>
      <c r="SYS78" s="330"/>
      <c r="SYT78" s="330"/>
      <c r="SYU78" s="330"/>
      <c r="SYV78" s="330"/>
      <c r="SYW78" s="330"/>
      <c r="SYX78" s="330"/>
      <c r="SYY78" s="330"/>
      <c r="SYZ78" s="330"/>
      <c r="SZA78" s="329"/>
      <c r="SZB78" s="330"/>
      <c r="SZC78" s="330"/>
      <c r="SZD78" s="330"/>
      <c r="SZE78" s="330"/>
      <c r="SZF78" s="330"/>
      <c r="SZG78" s="330"/>
      <c r="SZH78" s="330"/>
      <c r="SZI78" s="330"/>
      <c r="SZJ78" s="330"/>
      <c r="SZK78" s="330"/>
      <c r="SZL78" s="330"/>
      <c r="SZM78" s="330"/>
      <c r="SZN78" s="330"/>
      <c r="SZO78" s="330"/>
      <c r="SZP78" s="330"/>
      <c r="SZQ78" s="329"/>
      <c r="SZR78" s="330"/>
      <c r="SZS78" s="330"/>
      <c r="SZT78" s="330"/>
      <c r="SZU78" s="330"/>
      <c r="SZV78" s="330"/>
      <c r="SZW78" s="330"/>
      <c r="SZX78" s="330"/>
      <c r="SZY78" s="330"/>
      <c r="SZZ78" s="330"/>
      <c r="TAA78" s="330"/>
      <c r="TAB78" s="330"/>
      <c r="TAC78" s="330"/>
      <c r="TAD78" s="330"/>
      <c r="TAE78" s="330"/>
      <c r="TAF78" s="330"/>
      <c r="TAG78" s="329"/>
      <c r="TAH78" s="330"/>
      <c r="TAI78" s="330"/>
      <c r="TAJ78" s="330"/>
      <c r="TAK78" s="330"/>
      <c r="TAL78" s="330"/>
      <c r="TAM78" s="330"/>
      <c r="TAN78" s="330"/>
      <c r="TAO78" s="330"/>
      <c r="TAP78" s="330"/>
      <c r="TAQ78" s="330"/>
      <c r="TAR78" s="330"/>
      <c r="TAS78" s="330"/>
      <c r="TAT78" s="330"/>
      <c r="TAU78" s="330"/>
      <c r="TAV78" s="330"/>
      <c r="TAW78" s="329"/>
      <c r="TAX78" s="330"/>
      <c r="TAY78" s="330"/>
      <c r="TAZ78" s="330"/>
      <c r="TBA78" s="330"/>
      <c r="TBB78" s="330"/>
      <c r="TBC78" s="330"/>
      <c r="TBD78" s="330"/>
      <c r="TBE78" s="330"/>
      <c r="TBF78" s="330"/>
      <c r="TBG78" s="330"/>
      <c r="TBH78" s="330"/>
      <c r="TBI78" s="330"/>
      <c r="TBJ78" s="330"/>
      <c r="TBK78" s="330"/>
      <c r="TBL78" s="330"/>
      <c r="TBM78" s="329"/>
      <c r="TBN78" s="330"/>
      <c r="TBO78" s="330"/>
      <c r="TBP78" s="330"/>
      <c r="TBQ78" s="330"/>
      <c r="TBR78" s="330"/>
      <c r="TBS78" s="330"/>
      <c r="TBT78" s="330"/>
      <c r="TBU78" s="330"/>
      <c r="TBV78" s="330"/>
      <c r="TBW78" s="330"/>
      <c r="TBX78" s="330"/>
      <c r="TBY78" s="330"/>
      <c r="TBZ78" s="330"/>
      <c r="TCA78" s="330"/>
      <c r="TCB78" s="330"/>
      <c r="TCC78" s="329"/>
      <c r="TCD78" s="330"/>
      <c r="TCE78" s="330"/>
      <c r="TCF78" s="330"/>
      <c r="TCG78" s="330"/>
      <c r="TCH78" s="330"/>
      <c r="TCI78" s="330"/>
      <c r="TCJ78" s="330"/>
      <c r="TCK78" s="330"/>
      <c r="TCL78" s="330"/>
      <c r="TCM78" s="330"/>
      <c r="TCN78" s="330"/>
      <c r="TCO78" s="330"/>
      <c r="TCP78" s="330"/>
      <c r="TCQ78" s="330"/>
      <c r="TCR78" s="330"/>
      <c r="TCS78" s="329"/>
      <c r="TCT78" s="330"/>
      <c r="TCU78" s="330"/>
      <c r="TCV78" s="330"/>
      <c r="TCW78" s="330"/>
      <c r="TCX78" s="330"/>
      <c r="TCY78" s="330"/>
      <c r="TCZ78" s="330"/>
      <c r="TDA78" s="330"/>
      <c r="TDB78" s="330"/>
      <c r="TDC78" s="330"/>
      <c r="TDD78" s="330"/>
      <c r="TDE78" s="330"/>
      <c r="TDF78" s="330"/>
      <c r="TDG78" s="330"/>
      <c r="TDH78" s="330"/>
      <c r="TDI78" s="329"/>
      <c r="TDJ78" s="330"/>
      <c r="TDK78" s="330"/>
      <c r="TDL78" s="330"/>
      <c r="TDM78" s="330"/>
      <c r="TDN78" s="330"/>
      <c r="TDO78" s="330"/>
      <c r="TDP78" s="330"/>
      <c r="TDQ78" s="330"/>
      <c r="TDR78" s="330"/>
      <c r="TDS78" s="330"/>
      <c r="TDT78" s="330"/>
      <c r="TDU78" s="330"/>
      <c r="TDV78" s="330"/>
      <c r="TDW78" s="330"/>
      <c r="TDX78" s="330"/>
      <c r="TDY78" s="329"/>
      <c r="TDZ78" s="330"/>
      <c r="TEA78" s="330"/>
      <c r="TEB78" s="330"/>
      <c r="TEC78" s="330"/>
      <c r="TED78" s="330"/>
      <c r="TEE78" s="330"/>
      <c r="TEF78" s="330"/>
      <c r="TEG78" s="330"/>
      <c r="TEH78" s="330"/>
      <c r="TEI78" s="330"/>
      <c r="TEJ78" s="330"/>
      <c r="TEK78" s="330"/>
      <c r="TEL78" s="330"/>
      <c r="TEM78" s="330"/>
      <c r="TEN78" s="330"/>
      <c r="TEO78" s="329"/>
      <c r="TEP78" s="330"/>
      <c r="TEQ78" s="330"/>
      <c r="TER78" s="330"/>
      <c r="TES78" s="330"/>
      <c r="TET78" s="330"/>
      <c r="TEU78" s="330"/>
      <c r="TEV78" s="330"/>
      <c r="TEW78" s="330"/>
      <c r="TEX78" s="330"/>
      <c r="TEY78" s="330"/>
      <c r="TEZ78" s="330"/>
      <c r="TFA78" s="330"/>
      <c r="TFB78" s="330"/>
      <c r="TFC78" s="330"/>
      <c r="TFD78" s="330"/>
      <c r="TFE78" s="329"/>
      <c r="TFF78" s="330"/>
      <c r="TFG78" s="330"/>
      <c r="TFH78" s="330"/>
      <c r="TFI78" s="330"/>
      <c r="TFJ78" s="330"/>
      <c r="TFK78" s="330"/>
      <c r="TFL78" s="330"/>
      <c r="TFM78" s="330"/>
      <c r="TFN78" s="330"/>
      <c r="TFO78" s="330"/>
      <c r="TFP78" s="330"/>
      <c r="TFQ78" s="330"/>
      <c r="TFR78" s="330"/>
      <c r="TFS78" s="330"/>
      <c r="TFT78" s="330"/>
      <c r="TFU78" s="329"/>
      <c r="TFV78" s="330"/>
      <c r="TFW78" s="330"/>
      <c r="TFX78" s="330"/>
      <c r="TFY78" s="330"/>
      <c r="TFZ78" s="330"/>
      <c r="TGA78" s="330"/>
      <c r="TGB78" s="330"/>
      <c r="TGC78" s="330"/>
      <c r="TGD78" s="330"/>
      <c r="TGE78" s="330"/>
      <c r="TGF78" s="330"/>
      <c r="TGG78" s="330"/>
      <c r="TGH78" s="330"/>
      <c r="TGI78" s="330"/>
      <c r="TGJ78" s="330"/>
      <c r="TGK78" s="329"/>
      <c r="TGL78" s="330"/>
      <c r="TGM78" s="330"/>
      <c r="TGN78" s="330"/>
      <c r="TGO78" s="330"/>
      <c r="TGP78" s="330"/>
      <c r="TGQ78" s="330"/>
      <c r="TGR78" s="330"/>
      <c r="TGS78" s="330"/>
      <c r="TGT78" s="330"/>
      <c r="TGU78" s="330"/>
      <c r="TGV78" s="330"/>
      <c r="TGW78" s="330"/>
      <c r="TGX78" s="330"/>
      <c r="TGY78" s="330"/>
      <c r="TGZ78" s="330"/>
      <c r="THA78" s="329"/>
      <c r="THB78" s="330"/>
      <c r="THC78" s="330"/>
      <c r="THD78" s="330"/>
      <c r="THE78" s="330"/>
      <c r="THF78" s="330"/>
      <c r="THG78" s="330"/>
      <c r="THH78" s="330"/>
      <c r="THI78" s="330"/>
      <c r="THJ78" s="330"/>
      <c r="THK78" s="330"/>
      <c r="THL78" s="330"/>
      <c r="THM78" s="330"/>
      <c r="THN78" s="330"/>
      <c r="THO78" s="330"/>
      <c r="THP78" s="330"/>
      <c r="THQ78" s="329"/>
      <c r="THR78" s="330"/>
      <c r="THS78" s="330"/>
      <c r="THT78" s="330"/>
      <c r="THU78" s="330"/>
      <c r="THV78" s="330"/>
      <c r="THW78" s="330"/>
      <c r="THX78" s="330"/>
      <c r="THY78" s="330"/>
      <c r="THZ78" s="330"/>
      <c r="TIA78" s="330"/>
      <c r="TIB78" s="330"/>
      <c r="TIC78" s="330"/>
      <c r="TID78" s="330"/>
      <c r="TIE78" s="330"/>
      <c r="TIF78" s="330"/>
      <c r="TIG78" s="329"/>
      <c r="TIH78" s="330"/>
      <c r="TII78" s="330"/>
      <c r="TIJ78" s="330"/>
      <c r="TIK78" s="330"/>
      <c r="TIL78" s="330"/>
      <c r="TIM78" s="330"/>
      <c r="TIN78" s="330"/>
      <c r="TIO78" s="330"/>
      <c r="TIP78" s="330"/>
      <c r="TIQ78" s="330"/>
      <c r="TIR78" s="330"/>
      <c r="TIS78" s="330"/>
      <c r="TIT78" s="330"/>
      <c r="TIU78" s="330"/>
      <c r="TIV78" s="330"/>
      <c r="TIW78" s="329"/>
      <c r="TIX78" s="330"/>
      <c r="TIY78" s="330"/>
      <c r="TIZ78" s="330"/>
      <c r="TJA78" s="330"/>
      <c r="TJB78" s="330"/>
      <c r="TJC78" s="330"/>
      <c r="TJD78" s="330"/>
      <c r="TJE78" s="330"/>
      <c r="TJF78" s="330"/>
      <c r="TJG78" s="330"/>
      <c r="TJH78" s="330"/>
      <c r="TJI78" s="330"/>
      <c r="TJJ78" s="330"/>
      <c r="TJK78" s="330"/>
      <c r="TJL78" s="330"/>
      <c r="TJM78" s="329"/>
      <c r="TJN78" s="330"/>
      <c r="TJO78" s="330"/>
      <c r="TJP78" s="330"/>
      <c r="TJQ78" s="330"/>
      <c r="TJR78" s="330"/>
      <c r="TJS78" s="330"/>
      <c r="TJT78" s="330"/>
      <c r="TJU78" s="330"/>
      <c r="TJV78" s="330"/>
      <c r="TJW78" s="330"/>
      <c r="TJX78" s="330"/>
      <c r="TJY78" s="330"/>
      <c r="TJZ78" s="330"/>
      <c r="TKA78" s="330"/>
      <c r="TKB78" s="330"/>
      <c r="TKC78" s="329"/>
      <c r="TKD78" s="330"/>
      <c r="TKE78" s="330"/>
      <c r="TKF78" s="330"/>
      <c r="TKG78" s="330"/>
      <c r="TKH78" s="330"/>
      <c r="TKI78" s="330"/>
      <c r="TKJ78" s="330"/>
      <c r="TKK78" s="330"/>
      <c r="TKL78" s="330"/>
      <c r="TKM78" s="330"/>
      <c r="TKN78" s="330"/>
      <c r="TKO78" s="330"/>
      <c r="TKP78" s="330"/>
      <c r="TKQ78" s="330"/>
      <c r="TKR78" s="330"/>
      <c r="TKS78" s="329"/>
      <c r="TKT78" s="330"/>
      <c r="TKU78" s="330"/>
      <c r="TKV78" s="330"/>
      <c r="TKW78" s="330"/>
      <c r="TKX78" s="330"/>
      <c r="TKY78" s="330"/>
      <c r="TKZ78" s="330"/>
      <c r="TLA78" s="330"/>
      <c r="TLB78" s="330"/>
      <c r="TLC78" s="330"/>
      <c r="TLD78" s="330"/>
      <c r="TLE78" s="330"/>
      <c r="TLF78" s="330"/>
      <c r="TLG78" s="330"/>
      <c r="TLH78" s="330"/>
      <c r="TLI78" s="329"/>
      <c r="TLJ78" s="330"/>
      <c r="TLK78" s="330"/>
      <c r="TLL78" s="330"/>
      <c r="TLM78" s="330"/>
      <c r="TLN78" s="330"/>
      <c r="TLO78" s="330"/>
      <c r="TLP78" s="330"/>
      <c r="TLQ78" s="330"/>
      <c r="TLR78" s="330"/>
      <c r="TLS78" s="330"/>
      <c r="TLT78" s="330"/>
      <c r="TLU78" s="330"/>
      <c r="TLV78" s="330"/>
      <c r="TLW78" s="330"/>
      <c r="TLX78" s="330"/>
      <c r="TLY78" s="329"/>
      <c r="TLZ78" s="330"/>
      <c r="TMA78" s="330"/>
      <c r="TMB78" s="330"/>
      <c r="TMC78" s="330"/>
      <c r="TMD78" s="330"/>
      <c r="TME78" s="330"/>
      <c r="TMF78" s="330"/>
      <c r="TMG78" s="330"/>
      <c r="TMH78" s="330"/>
      <c r="TMI78" s="330"/>
      <c r="TMJ78" s="330"/>
      <c r="TMK78" s="330"/>
      <c r="TML78" s="330"/>
      <c r="TMM78" s="330"/>
      <c r="TMN78" s="330"/>
      <c r="TMO78" s="329"/>
      <c r="TMP78" s="330"/>
      <c r="TMQ78" s="330"/>
      <c r="TMR78" s="330"/>
      <c r="TMS78" s="330"/>
      <c r="TMT78" s="330"/>
      <c r="TMU78" s="330"/>
      <c r="TMV78" s="330"/>
      <c r="TMW78" s="330"/>
      <c r="TMX78" s="330"/>
      <c r="TMY78" s="330"/>
      <c r="TMZ78" s="330"/>
      <c r="TNA78" s="330"/>
      <c r="TNB78" s="330"/>
      <c r="TNC78" s="330"/>
      <c r="TND78" s="330"/>
      <c r="TNE78" s="329"/>
      <c r="TNF78" s="330"/>
      <c r="TNG78" s="330"/>
      <c r="TNH78" s="330"/>
      <c r="TNI78" s="330"/>
      <c r="TNJ78" s="330"/>
      <c r="TNK78" s="330"/>
      <c r="TNL78" s="330"/>
      <c r="TNM78" s="330"/>
      <c r="TNN78" s="330"/>
      <c r="TNO78" s="330"/>
      <c r="TNP78" s="330"/>
      <c r="TNQ78" s="330"/>
      <c r="TNR78" s="330"/>
      <c r="TNS78" s="330"/>
      <c r="TNT78" s="330"/>
      <c r="TNU78" s="329"/>
      <c r="TNV78" s="330"/>
      <c r="TNW78" s="330"/>
      <c r="TNX78" s="330"/>
      <c r="TNY78" s="330"/>
      <c r="TNZ78" s="330"/>
      <c r="TOA78" s="330"/>
      <c r="TOB78" s="330"/>
      <c r="TOC78" s="330"/>
      <c r="TOD78" s="330"/>
      <c r="TOE78" s="330"/>
      <c r="TOF78" s="330"/>
      <c r="TOG78" s="330"/>
      <c r="TOH78" s="330"/>
      <c r="TOI78" s="330"/>
      <c r="TOJ78" s="330"/>
      <c r="TOK78" s="329"/>
      <c r="TOL78" s="330"/>
      <c r="TOM78" s="330"/>
      <c r="TON78" s="330"/>
      <c r="TOO78" s="330"/>
      <c r="TOP78" s="330"/>
      <c r="TOQ78" s="330"/>
      <c r="TOR78" s="330"/>
      <c r="TOS78" s="330"/>
      <c r="TOT78" s="330"/>
      <c r="TOU78" s="330"/>
      <c r="TOV78" s="330"/>
      <c r="TOW78" s="330"/>
      <c r="TOX78" s="330"/>
      <c r="TOY78" s="330"/>
      <c r="TOZ78" s="330"/>
      <c r="TPA78" s="329"/>
      <c r="TPB78" s="330"/>
      <c r="TPC78" s="330"/>
      <c r="TPD78" s="330"/>
      <c r="TPE78" s="330"/>
      <c r="TPF78" s="330"/>
      <c r="TPG78" s="330"/>
      <c r="TPH78" s="330"/>
      <c r="TPI78" s="330"/>
      <c r="TPJ78" s="330"/>
      <c r="TPK78" s="330"/>
      <c r="TPL78" s="330"/>
      <c r="TPM78" s="330"/>
      <c r="TPN78" s="330"/>
      <c r="TPO78" s="330"/>
      <c r="TPP78" s="330"/>
      <c r="TPQ78" s="329"/>
      <c r="TPR78" s="330"/>
      <c r="TPS78" s="330"/>
      <c r="TPT78" s="330"/>
      <c r="TPU78" s="330"/>
      <c r="TPV78" s="330"/>
      <c r="TPW78" s="330"/>
      <c r="TPX78" s="330"/>
      <c r="TPY78" s="330"/>
      <c r="TPZ78" s="330"/>
      <c r="TQA78" s="330"/>
      <c r="TQB78" s="330"/>
      <c r="TQC78" s="330"/>
      <c r="TQD78" s="330"/>
      <c r="TQE78" s="330"/>
      <c r="TQF78" s="330"/>
      <c r="TQG78" s="329"/>
      <c r="TQH78" s="330"/>
      <c r="TQI78" s="330"/>
      <c r="TQJ78" s="330"/>
      <c r="TQK78" s="330"/>
      <c r="TQL78" s="330"/>
      <c r="TQM78" s="330"/>
      <c r="TQN78" s="330"/>
      <c r="TQO78" s="330"/>
      <c r="TQP78" s="330"/>
      <c r="TQQ78" s="330"/>
      <c r="TQR78" s="330"/>
      <c r="TQS78" s="330"/>
      <c r="TQT78" s="330"/>
      <c r="TQU78" s="330"/>
      <c r="TQV78" s="330"/>
      <c r="TQW78" s="329"/>
      <c r="TQX78" s="330"/>
      <c r="TQY78" s="330"/>
      <c r="TQZ78" s="330"/>
      <c r="TRA78" s="330"/>
      <c r="TRB78" s="330"/>
      <c r="TRC78" s="330"/>
      <c r="TRD78" s="330"/>
      <c r="TRE78" s="330"/>
      <c r="TRF78" s="330"/>
      <c r="TRG78" s="330"/>
      <c r="TRH78" s="330"/>
      <c r="TRI78" s="330"/>
      <c r="TRJ78" s="330"/>
      <c r="TRK78" s="330"/>
      <c r="TRL78" s="330"/>
      <c r="TRM78" s="329"/>
      <c r="TRN78" s="330"/>
      <c r="TRO78" s="330"/>
      <c r="TRP78" s="330"/>
      <c r="TRQ78" s="330"/>
      <c r="TRR78" s="330"/>
      <c r="TRS78" s="330"/>
      <c r="TRT78" s="330"/>
      <c r="TRU78" s="330"/>
      <c r="TRV78" s="330"/>
      <c r="TRW78" s="330"/>
      <c r="TRX78" s="330"/>
      <c r="TRY78" s="330"/>
      <c r="TRZ78" s="330"/>
      <c r="TSA78" s="330"/>
      <c r="TSB78" s="330"/>
      <c r="TSC78" s="329"/>
      <c r="TSD78" s="330"/>
      <c r="TSE78" s="330"/>
      <c r="TSF78" s="330"/>
      <c r="TSG78" s="330"/>
      <c r="TSH78" s="330"/>
      <c r="TSI78" s="330"/>
      <c r="TSJ78" s="330"/>
      <c r="TSK78" s="330"/>
      <c r="TSL78" s="330"/>
      <c r="TSM78" s="330"/>
      <c r="TSN78" s="330"/>
      <c r="TSO78" s="330"/>
      <c r="TSP78" s="330"/>
      <c r="TSQ78" s="330"/>
      <c r="TSR78" s="330"/>
      <c r="TSS78" s="329"/>
      <c r="TST78" s="330"/>
      <c r="TSU78" s="330"/>
      <c r="TSV78" s="330"/>
      <c r="TSW78" s="330"/>
      <c r="TSX78" s="330"/>
      <c r="TSY78" s="330"/>
      <c r="TSZ78" s="330"/>
      <c r="TTA78" s="330"/>
      <c r="TTB78" s="330"/>
      <c r="TTC78" s="330"/>
      <c r="TTD78" s="330"/>
      <c r="TTE78" s="330"/>
      <c r="TTF78" s="330"/>
      <c r="TTG78" s="330"/>
      <c r="TTH78" s="330"/>
      <c r="TTI78" s="329"/>
      <c r="TTJ78" s="330"/>
      <c r="TTK78" s="330"/>
      <c r="TTL78" s="330"/>
      <c r="TTM78" s="330"/>
      <c r="TTN78" s="330"/>
      <c r="TTO78" s="330"/>
      <c r="TTP78" s="330"/>
      <c r="TTQ78" s="330"/>
      <c r="TTR78" s="330"/>
      <c r="TTS78" s="330"/>
      <c r="TTT78" s="330"/>
      <c r="TTU78" s="330"/>
      <c r="TTV78" s="330"/>
      <c r="TTW78" s="330"/>
      <c r="TTX78" s="330"/>
      <c r="TTY78" s="329"/>
      <c r="TTZ78" s="330"/>
      <c r="TUA78" s="330"/>
      <c r="TUB78" s="330"/>
      <c r="TUC78" s="330"/>
      <c r="TUD78" s="330"/>
      <c r="TUE78" s="330"/>
      <c r="TUF78" s="330"/>
      <c r="TUG78" s="330"/>
      <c r="TUH78" s="330"/>
      <c r="TUI78" s="330"/>
      <c r="TUJ78" s="330"/>
      <c r="TUK78" s="330"/>
      <c r="TUL78" s="330"/>
      <c r="TUM78" s="330"/>
      <c r="TUN78" s="330"/>
      <c r="TUO78" s="329"/>
      <c r="TUP78" s="330"/>
      <c r="TUQ78" s="330"/>
      <c r="TUR78" s="330"/>
      <c r="TUS78" s="330"/>
      <c r="TUT78" s="330"/>
      <c r="TUU78" s="330"/>
      <c r="TUV78" s="330"/>
      <c r="TUW78" s="330"/>
      <c r="TUX78" s="330"/>
      <c r="TUY78" s="330"/>
      <c r="TUZ78" s="330"/>
      <c r="TVA78" s="330"/>
      <c r="TVB78" s="330"/>
      <c r="TVC78" s="330"/>
      <c r="TVD78" s="330"/>
      <c r="TVE78" s="329"/>
      <c r="TVF78" s="330"/>
      <c r="TVG78" s="330"/>
      <c r="TVH78" s="330"/>
      <c r="TVI78" s="330"/>
      <c r="TVJ78" s="330"/>
      <c r="TVK78" s="330"/>
      <c r="TVL78" s="330"/>
      <c r="TVM78" s="330"/>
      <c r="TVN78" s="330"/>
      <c r="TVO78" s="330"/>
      <c r="TVP78" s="330"/>
      <c r="TVQ78" s="330"/>
      <c r="TVR78" s="330"/>
      <c r="TVS78" s="330"/>
      <c r="TVT78" s="330"/>
      <c r="TVU78" s="329"/>
      <c r="TVV78" s="330"/>
      <c r="TVW78" s="330"/>
      <c r="TVX78" s="330"/>
      <c r="TVY78" s="330"/>
      <c r="TVZ78" s="330"/>
      <c r="TWA78" s="330"/>
      <c r="TWB78" s="330"/>
      <c r="TWC78" s="330"/>
      <c r="TWD78" s="330"/>
      <c r="TWE78" s="330"/>
      <c r="TWF78" s="330"/>
      <c r="TWG78" s="330"/>
      <c r="TWH78" s="330"/>
      <c r="TWI78" s="330"/>
      <c r="TWJ78" s="330"/>
      <c r="TWK78" s="329"/>
      <c r="TWL78" s="330"/>
      <c r="TWM78" s="330"/>
      <c r="TWN78" s="330"/>
      <c r="TWO78" s="330"/>
      <c r="TWP78" s="330"/>
      <c r="TWQ78" s="330"/>
      <c r="TWR78" s="330"/>
      <c r="TWS78" s="330"/>
      <c r="TWT78" s="330"/>
      <c r="TWU78" s="330"/>
      <c r="TWV78" s="330"/>
      <c r="TWW78" s="330"/>
      <c r="TWX78" s="330"/>
      <c r="TWY78" s="330"/>
      <c r="TWZ78" s="330"/>
      <c r="TXA78" s="329"/>
      <c r="TXB78" s="330"/>
      <c r="TXC78" s="330"/>
      <c r="TXD78" s="330"/>
      <c r="TXE78" s="330"/>
      <c r="TXF78" s="330"/>
      <c r="TXG78" s="330"/>
      <c r="TXH78" s="330"/>
      <c r="TXI78" s="330"/>
      <c r="TXJ78" s="330"/>
      <c r="TXK78" s="330"/>
      <c r="TXL78" s="330"/>
      <c r="TXM78" s="330"/>
      <c r="TXN78" s="330"/>
      <c r="TXO78" s="330"/>
      <c r="TXP78" s="330"/>
      <c r="TXQ78" s="329"/>
      <c r="TXR78" s="330"/>
      <c r="TXS78" s="330"/>
      <c r="TXT78" s="330"/>
      <c r="TXU78" s="330"/>
      <c r="TXV78" s="330"/>
      <c r="TXW78" s="330"/>
      <c r="TXX78" s="330"/>
      <c r="TXY78" s="330"/>
      <c r="TXZ78" s="330"/>
      <c r="TYA78" s="330"/>
      <c r="TYB78" s="330"/>
      <c r="TYC78" s="330"/>
      <c r="TYD78" s="330"/>
      <c r="TYE78" s="330"/>
      <c r="TYF78" s="330"/>
      <c r="TYG78" s="329"/>
      <c r="TYH78" s="330"/>
      <c r="TYI78" s="330"/>
      <c r="TYJ78" s="330"/>
      <c r="TYK78" s="330"/>
      <c r="TYL78" s="330"/>
      <c r="TYM78" s="330"/>
      <c r="TYN78" s="330"/>
      <c r="TYO78" s="330"/>
      <c r="TYP78" s="330"/>
      <c r="TYQ78" s="330"/>
      <c r="TYR78" s="330"/>
      <c r="TYS78" s="330"/>
      <c r="TYT78" s="330"/>
      <c r="TYU78" s="330"/>
      <c r="TYV78" s="330"/>
      <c r="TYW78" s="329"/>
      <c r="TYX78" s="330"/>
      <c r="TYY78" s="330"/>
      <c r="TYZ78" s="330"/>
      <c r="TZA78" s="330"/>
      <c r="TZB78" s="330"/>
      <c r="TZC78" s="330"/>
      <c r="TZD78" s="330"/>
      <c r="TZE78" s="330"/>
      <c r="TZF78" s="330"/>
      <c r="TZG78" s="330"/>
      <c r="TZH78" s="330"/>
      <c r="TZI78" s="330"/>
      <c r="TZJ78" s="330"/>
      <c r="TZK78" s="330"/>
      <c r="TZL78" s="330"/>
      <c r="TZM78" s="329"/>
      <c r="TZN78" s="330"/>
      <c r="TZO78" s="330"/>
      <c r="TZP78" s="330"/>
      <c r="TZQ78" s="330"/>
      <c r="TZR78" s="330"/>
      <c r="TZS78" s="330"/>
      <c r="TZT78" s="330"/>
      <c r="TZU78" s="330"/>
      <c r="TZV78" s="330"/>
      <c r="TZW78" s="330"/>
      <c r="TZX78" s="330"/>
      <c r="TZY78" s="330"/>
      <c r="TZZ78" s="330"/>
      <c r="UAA78" s="330"/>
      <c r="UAB78" s="330"/>
      <c r="UAC78" s="329"/>
      <c r="UAD78" s="330"/>
      <c r="UAE78" s="330"/>
      <c r="UAF78" s="330"/>
      <c r="UAG78" s="330"/>
      <c r="UAH78" s="330"/>
      <c r="UAI78" s="330"/>
      <c r="UAJ78" s="330"/>
      <c r="UAK78" s="330"/>
      <c r="UAL78" s="330"/>
      <c r="UAM78" s="330"/>
      <c r="UAN78" s="330"/>
      <c r="UAO78" s="330"/>
      <c r="UAP78" s="330"/>
      <c r="UAQ78" s="330"/>
      <c r="UAR78" s="330"/>
      <c r="UAS78" s="329"/>
      <c r="UAT78" s="330"/>
      <c r="UAU78" s="330"/>
      <c r="UAV78" s="330"/>
      <c r="UAW78" s="330"/>
      <c r="UAX78" s="330"/>
      <c r="UAY78" s="330"/>
      <c r="UAZ78" s="330"/>
      <c r="UBA78" s="330"/>
      <c r="UBB78" s="330"/>
      <c r="UBC78" s="330"/>
      <c r="UBD78" s="330"/>
      <c r="UBE78" s="330"/>
      <c r="UBF78" s="330"/>
      <c r="UBG78" s="330"/>
      <c r="UBH78" s="330"/>
      <c r="UBI78" s="329"/>
      <c r="UBJ78" s="330"/>
      <c r="UBK78" s="330"/>
      <c r="UBL78" s="330"/>
      <c r="UBM78" s="330"/>
      <c r="UBN78" s="330"/>
      <c r="UBO78" s="330"/>
      <c r="UBP78" s="330"/>
      <c r="UBQ78" s="330"/>
      <c r="UBR78" s="330"/>
      <c r="UBS78" s="330"/>
      <c r="UBT78" s="330"/>
      <c r="UBU78" s="330"/>
      <c r="UBV78" s="330"/>
      <c r="UBW78" s="330"/>
      <c r="UBX78" s="330"/>
      <c r="UBY78" s="329"/>
      <c r="UBZ78" s="330"/>
      <c r="UCA78" s="330"/>
      <c r="UCB78" s="330"/>
      <c r="UCC78" s="330"/>
      <c r="UCD78" s="330"/>
      <c r="UCE78" s="330"/>
      <c r="UCF78" s="330"/>
      <c r="UCG78" s="330"/>
      <c r="UCH78" s="330"/>
      <c r="UCI78" s="330"/>
      <c r="UCJ78" s="330"/>
      <c r="UCK78" s="330"/>
      <c r="UCL78" s="330"/>
      <c r="UCM78" s="330"/>
      <c r="UCN78" s="330"/>
      <c r="UCO78" s="329"/>
      <c r="UCP78" s="330"/>
      <c r="UCQ78" s="330"/>
      <c r="UCR78" s="330"/>
      <c r="UCS78" s="330"/>
      <c r="UCT78" s="330"/>
      <c r="UCU78" s="330"/>
      <c r="UCV78" s="330"/>
      <c r="UCW78" s="330"/>
      <c r="UCX78" s="330"/>
      <c r="UCY78" s="330"/>
      <c r="UCZ78" s="330"/>
      <c r="UDA78" s="330"/>
      <c r="UDB78" s="330"/>
      <c r="UDC78" s="330"/>
      <c r="UDD78" s="330"/>
      <c r="UDE78" s="329"/>
      <c r="UDF78" s="330"/>
      <c r="UDG78" s="330"/>
      <c r="UDH78" s="330"/>
      <c r="UDI78" s="330"/>
      <c r="UDJ78" s="330"/>
      <c r="UDK78" s="330"/>
      <c r="UDL78" s="330"/>
      <c r="UDM78" s="330"/>
      <c r="UDN78" s="330"/>
      <c r="UDO78" s="330"/>
      <c r="UDP78" s="330"/>
      <c r="UDQ78" s="330"/>
      <c r="UDR78" s="330"/>
      <c r="UDS78" s="330"/>
      <c r="UDT78" s="330"/>
      <c r="UDU78" s="329"/>
      <c r="UDV78" s="330"/>
      <c r="UDW78" s="330"/>
      <c r="UDX78" s="330"/>
      <c r="UDY78" s="330"/>
      <c r="UDZ78" s="330"/>
      <c r="UEA78" s="330"/>
      <c r="UEB78" s="330"/>
      <c r="UEC78" s="330"/>
      <c r="UED78" s="330"/>
      <c r="UEE78" s="330"/>
      <c r="UEF78" s="330"/>
      <c r="UEG78" s="330"/>
      <c r="UEH78" s="330"/>
      <c r="UEI78" s="330"/>
      <c r="UEJ78" s="330"/>
      <c r="UEK78" s="329"/>
      <c r="UEL78" s="330"/>
      <c r="UEM78" s="330"/>
      <c r="UEN78" s="330"/>
      <c r="UEO78" s="330"/>
      <c r="UEP78" s="330"/>
      <c r="UEQ78" s="330"/>
      <c r="UER78" s="330"/>
      <c r="UES78" s="330"/>
      <c r="UET78" s="330"/>
      <c r="UEU78" s="330"/>
      <c r="UEV78" s="330"/>
      <c r="UEW78" s="330"/>
      <c r="UEX78" s="330"/>
      <c r="UEY78" s="330"/>
      <c r="UEZ78" s="330"/>
      <c r="UFA78" s="329"/>
      <c r="UFB78" s="330"/>
      <c r="UFC78" s="330"/>
      <c r="UFD78" s="330"/>
      <c r="UFE78" s="330"/>
      <c r="UFF78" s="330"/>
      <c r="UFG78" s="330"/>
      <c r="UFH78" s="330"/>
      <c r="UFI78" s="330"/>
      <c r="UFJ78" s="330"/>
      <c r="UFK78" s="330"/>
      <c r="UFL78" s="330"/>
      <c r="UFM78" s="330"/>
      <c r="UFN78" s="330"/>
      <c r="UFO78" s="330"/>
      <c r="UFP78" s="330"/>
      <c r="UFQ78" s="329"/>
      <c r="UFR78" s="330"/>
      <c r="UFS78" s="330"/>
      <c r="UFT78" s="330"/>
      <c r="UFU78" s="330"/>
      <c r="UFV78" s="330"/>
      <c r="UFW78" s="330"/>
      <c r="UFX78" s="330"/>
      <c r="UFY78" s="330"/>
      <c r="UFZ78" s="330"/>
      <c r="UGA78" s="330"/>
      <c r="UGB78" s="330"/>
      <c r="UGC78" s="330"/>
      <c r="UGD78" s="330"/>
      <c r="UGE78" s="330"/>
      <c r="UGF78" s="330"/>
      <c r="UGG78" s="329"/>
      <c r="UGH78" s="330"/>
      <c r="UGI78" s="330"/>
      <c r="UGJ78" s="330"/>
      <c r="UGK78" s="330"/>
      <c r="UGL78" s="330"/>
      <c r="UGM78" s="330"/>
      <c r="UGN78" s="330"/>
      <c r="UGO78" s="330"/>
      <c r="UGP78" s="330"/>
      <c r="UGQ78" s="330"/>
      <c r="UGR78" s="330"/>
      <c r="UGS78" s="330"/>
      <c r="UGT78" s="330"/>
      <c r="UGU78" s="330"/>
      <c r="UGV78" s="330"/>
      <c r="UGW78" s="329"/>
      <c r="UGX78" s="330"/>
      <c r="UGY78" s="330"/>
      <c r="UGZ78" s="330"/>
      <c r="UHA78" s="330"/>
      <c r="UHB78" s="330"/>
      <c r="UHC78" s="330"/>
      <c r="UHD78" s="330"/>
      <c r="UHE78" s="330"/>
      <c r="UHF78" s="330"/>
      <c r="UHG78" s="330"/>
      <c r="UHH78" s="330"/>
      <c r="UHI78" s="330"/>
      <c r="UHJ78" s="330"/>
      <c r="UHK78" s="330"/>
      <c r="UHL78" s="330"/>
      <c r="UHM78" s="329"/>
      <c r="UHN78" s="330"/>
      <c r="UHO78" s="330"/>
      <c r="UHP78" s="330"/>
      <c r="UHQ78" s="330"/>
      <c r="UHR78" s="330"/>
      <c r="UHS78" s="330"/>
      <c r="UHT78" s="330"/>
      <c r="UHU78" s="330"/>
      <c r="UHV78" s="330"/>
      <c r="UHW78" s="330"/>
      <c r="UHX78" s="330"/>
      <c r="UHY78" s="330"/>
      <c r="UHZ78" s="330"/>
      <c r="UIA78" s="330"/>
      <c r="UIB78" s="330"/>
      <c r="UIC78" s="329"/>
      <c r="UID78" s="330"/>
      <c r="UIE78" s="330"/>
      <c r="UIF78" s="330"/>
      <c r="UIG78" s="330"/>
      <c r="UIH78" s="330"/>
      <c r="UII78" s="330"/>
      <c r="UIJ78" s="330"/>
      <c r="UIK78" s="330"/>
      <c r="UIL78" s="330"/>
      <c r="UIM78" s="330"/>
      <c r="UIN78" s="330"/>
      <c r="UIO78" s="330"/>
      <c r="UIP78" s="330"/>
      <c r="UIQ78" s="330"/>
      <c r="UIR78" s="330"/>
      <c r="UIS78" s="329"/>
      <c r="UIT78" s="330"/>
      <c r="UIU78" s="330"/>
      <c r="UIV78" s="330"/>
      <c r="UIW78" s="330"/>
      <c r="UIX78" s="330"/>
      <c r="UIY78" s="330"/>
      <c r="UIZ78" s="330"/>
      <c r="UJA78" s="330"/>
      <c r="UJB78" s="330"/>
      <c r="UJC78" s="330"/>
      <c r="UJD78" s="330"/>
      <c r="UJE78" s="330"/>
      <c r="UJF78" s="330"/>
      <c r="UJG78" s="330"/>
      <c r="UJH78" s="330"/>
      <c r="UJI78" s="329"/>
      <c r="UJJ78" s="330"/>
      <c r="UJK78" s="330"/>
      <c r="UJL78" s="330"/>
      <c r="UJM78" s="330"/>
      <c r="UJN78" s="330"/>
      <c r="UJO78" s="330"/>
      <c r="UJP78" s="330"/>
      <c r="UJQ78" s="330"/>
      <c r="UJR78" s="330"/>
      <c r="UJS78" s="330"/>
      <c r="UJT78" s="330"/>
      <c r="UJU78" s="330"/>
      <c r="UJV78" s="330"/>
      <c r="UJW78" s="330"/>
      <c r="UJX78" s="330"/>
      <c r="UJY78" s="329"/>
      <c r="UJZ78" s="330"/>
      <c r="UKA78" s="330"/>
      <c r="UKB78" s="330"/>
      <c r="UKC78" s="330"/>
      <c r="UKD78" s="330"/>
      <c r="UKE78" s="330"/>
      <c r="UKF78" s="330"/>
      <c r="UKG78" s="330"/>
      <c r="UKH78" s="330"/>
      <c r="UKI78" s="330"/>
      <c r="UKJ78" s="330"/>
      <c r="UKK78" s="330"/>
      <c r="UKL78" s="330"/>
      <c r="UKM78" s="330"/>
      <c r="UKN78" s="330"/>
      <c r="UKO78" s="329"/>
      <c r="UKP78" s="330"/>
      <c r="UKQ78" s="330"/>
      <c r="UKR78" s="330"/>
      <c r="UKS78" s="330"/>
      <c r="UKT78" s="330"/>
      <c r="UKU78" s="330"/>
      <c r="UKV78" s="330"/>
      <c r="UKW78" s="330"/>
      <c r="UKX78" s="330"/>
      <c r="UKY78" s="330"/>
      <c r="UKZ78" s="330"/>
      <c r="ULA78" s="330"/>
      <c r="ULB78" s="330"/>
      <c r="ULC78" s="330"/>
      <c r="ULD78" s="330"/>
      <c r="ULE78" s="329"/>
      <c r="ULF78" s="330"/>
      <c r="ULG78" s="330"/>
      <c r="ULH78" s="330"/>
      <c r="ULI78" s="330"/>
      <c r="ULJ78" s="330"/>
      <c r="ULK78" s="330"/>
      <c r="ULL78" s="330"/>
      <c r="ULM78" s="330"/>
      <c r="ULN78" s="330"/>
      <c r="ULO78" s="330"/>
      <c r="ULP78" s="330"/>
      <c r="ULQ78" s="330"/>
      <c r="ULR78" s="330"/>
      <c r="ULS78" s="330"/>
      <c r="ULT78" s="330"/>
      <c r="ULU78" s="329"/>
      <c r="ULV78" s="330"/>
      <c r="ULW78" s="330"/>
      <c r="ULX78" s="330"/>
      <c r="ULY78" s="330"/>
      <c r="ULZ78" s="330"/>
      <c r="UMA78" s="330"/>
      <c r="UMB78" s="330"/>
      <c r="UMC78" s="330"/>
      <c r="UMD78" s="330"/>
      <c r="UME78" s="330"/>
      <c r="UMF78" s="330"/>
      <c r="UMG78" s="330"/>
      <c r="UMH78" s="330"/>
      <c r="UMI78" s="330"/>
      <c r="UMJ78" s="330"/>
      <c r="UMK78" s="329"/>
      <c r="UML78" s="330"/>
      <c r="UMM78" s="330"/>
      <c r="UMN78" s="330"/>
      <c r="UMO78" s="330"/>
      <c r="UMP78" s="330"/>
      <c r="UMQ78" s="330"/>
      <c r="UMR78" s="330"/>
      <c r="UMS78" s="330"/>
      <c r="UMT78" s="330"/>
      <c r="UMU78" s="330"/>
      <c r="UMV78" s="330"/>
      <c r="UMW78" s="330"/>
      <c r="UMX78" s="330"/>
      <c r="UMY78" s="330"/>
      <c r="UMZ78" s="330"/>
      <c r="UNA78" s="329"/>
      <c r="UNB78" s="330"/>
      <c r="UNC78" s="330"/>
      <c r="UND78" s="330"/>
      <c r="UNE78" s="330"/>
      <c r="UNF78" s="330"/>
      <c r="UNG78" s="330"/>
      <c r="UNH78" s="330"/>
      <c r="UNI78" s="330"/>
      <c r="UNJ78" s="330"/>
      <c r="UNK78" s="330"/>
      <c r="UNL78" s="330"/>
      <c r="UNM78" s="330"/>
      <c r="UNN78" s="330"/>
      <c r="UNO78" s="330"/>
      <c r="UNP78" s="330"/>
      <c r="UNQ78" s="329"/>
      <c r="UNR78" s="330"/>
      <c r="UNS78" s="330"/>
      <c r="UNT78" s="330"/>
      <c r="UNU78" s="330"/>
      <c r="UNV78" s="330"/>
      <c r="UNW78" s="330"/>
      <c r="UNX78" s="330"/>
      <c r="UNY78" s="330"/>
      <c r="UNZ78" s="330"/>
      <c r="UOA78" s="330"/>
      <c r="UOB78" s="330"/>
      <c r="UOC78" s="330"/>
      <c r="UOD78" s="330"/>
      <c r="UOE78" s="330"/>
      <c r="UOF78" s="330"/>
      <c r="UOG78" s="329"/>
      <c r="UOH78" s="330"/>
      <c r="UOI78" s="330"/>
      <c r="UOJ78" s="330"/>
      <c r="UOK78" s="330"/>
      <c r="UOL78" s="330"/>
      <c r="UOM78" s="330"/>
      <c r="UON78" s="330"/>
      <c r="UOO78" s="330"/>
      <c r="UOP78" s="330"/>
      <c r="UOQ78" s="330"/>
      <c r="UOR78" s="330"/>
      <c r="UOS78" s="330"/>
      <c r="UOT78" s="330"/>
      <c r="UOU78" s="330"/>
      <c r="UOV78" s="330"/>
      <c r="UOW78" s="329"/>
      <c r="UOX78" s="330"/>
      <c r="UOY78" s="330"/>
      <c r="UOZ78" s="330"/>
      <c r="UPA78" s="330"/>
      <c r="UPB78" s="330"/>
      <c r="UPC78" s="330"/>
      <c r="UPD78" s="330"/>
      <c r="UPE78" s="330"/>
      <c r="UPF78" s="330"/>
      <c r="UPG78" s="330"/>
      <c r="UPH78" s="330"/>
      <c r="UPI78" s="330"/>
      <c r="UPJ78" s="330"/>
      <c r="UPK78" s="330"/>
      <c r="UPL78" s="330"/>
      <c r="UPM78" s="329"/>
      <c r="UPN78" s="330"/>
      <c r="UPO78" s="330"/>
      <c r="UPP78" s="330"/>
      <c r="UPQ78" s="330"/>
      <c r="UPR78" s="330"/>
      <c r="UPS78" s="330"/>
      <c r="UPT78" s="330"/>
      <c r="UPU78" s="330"/>
      <c r="UPV78" s="330"/>
      <c r="UPW78" s="330"/>
      <c r="UPX78" s="330"/>
      <c r="UPY78" s="330"/>
      <c r="UPZ78" s="330"/>
      <c r="UQA78" s="330"/>
      <c r="UQB78" s="330"/>
      <c r="UQC78" s="329"/>
      <c r="UQD78" s="330"/>
      <c r="UQE78" s="330"/>
      <c r="UQF78" s="330"/>
      <c r="UQG78" s="330"/>
      <c r="UQH78" s="330"/>
      <c r="UQI78" s="330"/>
      <c r="UQJ78" s="330"/>
      <c r="UQK78" s="330"/>
      <c r="UQL78" s="330"/>
      <c r="UQM78" s="330"/>
      <c r="UQN78" s="330"/>
      <c r="UQO78" s="330"/>
      <c r="UQP78" s="330"/>
      <c r="UQQ78" s="330"/>
      <c r="UQR78" s="330"/>
      <c r="UQS78" s="329"/>
      <c r="UQT78" s="330"/>
      <c r="UQU78" s="330"/>
      <c r="UQV78" s="330"/>
      <c r="UQW78" s="330"/>
      <c r="UQX78" s="330"/>
      <c r="UQY78" s="330"/>
      <c r="UQZ78" s="330"/>
      <c r="URA78" s="330"/>
      <c r="URB78" s="330"/>
      <c r="URC78" s="330"/>
      <c r="URD78" s="330"/>
      <c r="URE78" s="330"/>
      <c r="URF78" s="330"/>
      <c r="URG78" s="330"/>
      <c r="URH78" s="330"/>
      <c r="URI78" s="329"/>
      <c r="URJ78" s="330"/>
      <c r="URK78" s="330"/>
      <c r="URL78" s="330"/>
      <c r="URM78" s="330"/>
      <c r="URN78" s="330"/>
      <c r="URO78" s="330"/>
      <c r="URP78" s="330"/>
      <c r="URQ78" s="330"/>
      <c r="URR78" s="330"/>
      <c r="URS78" s="330"/>
      <c r="URT78" s="330"/>
      <c r="URU78" s="330"/>
      <c r="URV78" s="330"/>
      <c r="URW78" s="330"/>
      <c r="URX78" s="330"/>
      <c r="URY78" s="329"/>
      <c r="URZ78" s="330"/>
      <c r="USA78" s="330"/>
      <c r="USB78" s="330"/>
      <c r="USC78" s="330"/>
      <c r="USD78" s="330"/>
      <c r="USE78" s="330"/>
      <c r="USF78" s="330"/>
      <c r="USG78" s="330"/>
      <c r="USH78" s="330"/>
      <c r="USI78" s="330"/>
      <c r="USJ78" s="330"/>
      <c r="USK78" s="330"/>
      <c r="USL78" s="330"/>
      <c r="USM78" s="330"/>
      <c r="USN78" s="330"/>
      <c r="USO78" s="329"/>
      <c r="USP78" s="330"/>
      <c r="USQ78" s="330"/>
      <c r="USR78" s="330"/>
      <c r="USS78" s="330"/>
      <c r="UST78" s="330"/>
      <c r="USU78" s="330"/>
      <c r="USV78" s="330"/>
      <c r="USW78" s="330"/>
      <c r="USX78" s="330"/>
      <c r="USY78" s="330"/>
      <c r="USZ78" s="330"/>
      <c r="UTA78" s="330"/>
      <c r="UTB78" s="330"/>
      <c r="UTC78" s="330"/>
      <c r="UTD78" s="330"/>
      <c r="UTE78" s="329"/>
      <c r="UTF78" s="330"/>
      <c r="UTG78" s="330"/>
      <c r="UTH78" s="330"/>
      <c r="UTI78" s="330"/>
      <c r="UTJ78" s="330"/>
      <c r="UTK78" s="330"/>
      <c r="UTL78" s="330"/>
      <c r="UTM78" s="330"/>
      <c r="UTN78" s="330"/>
      <c r="UTO78" s="330"/>
      <c r="UTP78" s="330"/>
      <c r="UTQ78" s="330"/>
      <c r="UTR78" s="330"/>
      <c r="UTS78" s="330"/>
      <c r="UTT78" s="330"/>
      <c r="UTU78" s="329"/>
      <c r="UTV78" s="330"/>
      <c r="UTW78" s="330"/>
      <c r="UTX78" s="330"/>
      <c r="UTY78" s="330"/>
      <c r="UTZ78" s="330"/>
      <c r="UUA78" s="330"/>
      <c r="UUB78" s="330"/>
      <c r="UUC78" s="330"/>
      <c r="UUD78" s="330"/>
      <c r="UUE78" s="330"/>
      <c r="UUF78" s="330"/>
      <c r="UUG78" s="330"/>
      <c r="UUH78" s="330"/>
      <c r="UUI78" s="330"/>
      <c r="UUJ78" s="330"/>
      <c r="UUK78" s="329"/>
      <c r="UUL78" s="330"/>
      <c r="UUM78" s="330"/>
      <c r="UUN78" s="330"/>
      <c r="UUO78" s="330"/>
      <c r="UUP78" s="330"/>
      <c r="UUQ78" s="330"/>
      <c r="UUR78" s="330"/>
      <c r="UUS78" s="330"/>
      <c r="UUT78" s="330"/>
      <c r="UUU78" s="330"/>
      <c r="UUV78" s="330"/>
      <c r="UUW78" s="330"/>
      <c r="UUX78" s="330"/>
      <c r="UUY78" s="330"/>
      <c r="UUZ78" s="330"/>
      <c r="UVA78" s="329"/>
      <c r="UVB78" s="330"/>
      <c r="UVC78" s="330"/>
      <c r="UVD78" s="330"/>
      <c r="UVE78" s="330"/>
      <c r="UVF78" s="330"/>
      <c r="UVG78" s="330"/>
      <c r="UVH78" s="330"/>
      <c r="UVI78" s="330"/>
      <c r="UVJ78" s="330"/>
      <c r="UVK78" s="330"/>
      <c r="UVL78" s="330"/>
      <c r="UVM78" s="330"/>
      <c r="UVN78" s="330"/>
      <c r="UVO78" s="330"/>
      <c r="UVP78" s="330"/>
      <c r="UVQ78" s="329"/>
      <c r="UVR78" s="330"/>
      <c r="UVS78" s="330"/>
      <c r="UVT78" s="330"/>
      <c r="UVU78" s="330"/>
      <c r="UVV78" s="330"/>
      <c r="UVW78" s="330"/>
      <c r="UVX78" s="330"/>
      <c r="UVY78" s="330"/>
      <c r="UVZ78" s="330"/>
      <c r="UWA78" s="330"/>
      <c r="UWB78" s="330"/>
      <c r="UWC78" s="330"/>
      <c r="UWD78" s="330"/>
      <c r="UWE78" s="330"/>
      <c r="UWF78" s="330"/>
      <c r="UWG78" s="329"/>
      <c r="UWH78" s="330"/>
      <c r="UWI78" s="330"/>
      <c r="UWJ78" s="330"/>
      <c r="UWK78" s="330"/>
      <c r="UWL78" s="330"/>
      <c r="UWM78" s="330"/>
      <c r="UWN78" s="330"/>
      <c r="UWO78" s="330"/>
      <c r="UWP78" s="330"/>
      <c r="UWQ78" s="330"/>
      <c r="UWR78" s="330"/>
      <c r="UWS78" s="330"/>
      <c r="UWT78" s="330"/>
      <c r="UWU78" s="330"/>
      <c r="UWV78" s="330"/>
      <c r="UWW78" s="329"/>
      <c r="UWX78" s="330"/>
      <c r="UWY78" s="330"/>
      <c r="UWZ78" s="330"/>
      <c r="UXA78" s="330"/>
      <c r="UXB78" s="330"/>
      <c r="UXC78" s="330"/>
      <c r="UXD78" s="330"/>
      <c r="UXE78" s="330"/>
      <c r="UXF78" s="330"/>
      <c r="UXG78" s="330"/>
      <c r="UXH78" s="330"/>
      <c r="UXI78" s="330"/>
      <c r="UXJ78" s="330"/>
      <c r="UXK78" s="330"/>
      <c r="UXL78" s="330"/>
      <c r="UXM78" s="329"/>
      <c r="UXN78" s="330"/>
      <c r="UXO78" s="330"/>
      <c r="UXP78" s="330"/>
      <c r="UXQ78" s="330"/>
      <c r="UXR78" s="330"/>
      <c r="UXS78" s="330"/>
      <c r="UXT78" s="330"/>
      <c r="UXU78" s="330"/>
      <c r="UXV78" s="330"/>
      <c r="UXW78" s="330"/>
      <c r="UXX78" s="330"/>
      <c r="UXY78" s="330"/>
      <c r="UXZ78" s="330"/>
      <c r="UYA78" s="330"/>
      <c r="UYB78" s="330"/>
      <c r="UYC78" s="329"/>
      <c r="UYD78" s="330"/>
      <c r="UYE78" s="330"/>
      <c r="UYF78" s="330"/>
      <c r="UYG78" s="330"/>
      <c r="UYH78" s="330"/>
      <c r="UYI78" s="330"/>
      <c r="UYJ78" s="330"/>
      <c r="UYK78" s="330"/>
      <c r="UYL78" s="330"/>
      <c r="UYM78" s="330"/>
      <c r="UYN78" s="330"/>
      <c r="UYO78" s="330"/>
      <c r="UYP78" s="330"/>
      <c r="UYQ78" s="330"/>
      <c r="UYR78" s="330"/>
      <c r="UYS78" s="329"/>
      <c r="UYT78" s="330"/>
      <c r="UYU78" s="330"/>
      <c r="UYV78" s="330"/>
      <c r="UYW78" s="330"/>
      <c r="UYX78" s="330"/>
      <c r="UYY78" s="330"/>
      <c r="UYZ78" s="330"/>
      <c r="UZA78" s="330"/>
      <c r="UZB78" s="330"/>
      <c r="UZC78" s="330"/>
      <c r="UZD78" s="330"/>
      <c r="UZE78" s="330"/>
      <c r="UZF78" s="330"/>
      <c r="UZG78" s="330"/>
      <c r="UZH78" s="330"/>
      <c r="UZI78" s="329"/>
      <c r="UZJ78" s="330"/>
      <c r="UZK78" s="330"/>
      <c r="UZL78" s="330"/>
      <c r="UZM78" s="330"/>
      <c r="UZN78" s="330"/>
      <c r="UZO78" s="330"/>
      <c r="UZP78" s="330"/>
      <c r="UZQ78" s="330"/>
      <c r="UZR78" s="330"/>
      <c r="UZS78" s="330"/>
      <c r="UZT78" s="330"/>
      <c r="UZU78" s="330"/>
      <c r="UZV78" s="330"/>
      <c r="UZW78" s="330"/>
      <c r="UZX78" s="330"/>
      <c r="UZY78" s="329"/>
      <c r="UZZ78" s="330"/>
      <c r="VAA78" s="330"/>
      <c r="VAB78" s="330"/>
      <c r="VAC78" s="330"/>
      <c r="VAD78" s="330"/>
      <c r="VAE78" s="330"/>
      <c r="VAF78" s="330"/>
      <c r="VAG78" s="330"/>
      <c r="VAH78" s="330"/>
      <c r="VAI78" s="330"/>
      <c r="VAJ78" s="330"/>
      <c r="VAK78" s="330"/>
      <c r="VAL78" s="330"/>
      <c r="VAM78" s="330"/>
      <c r="VAN78" s="330"/>
      <c r="VAO78" s="329"/>
      <c r="VAP78" s="330"/>
      <c r="VAQ78" s="330"/>
      <c r="VAR78" s="330"/>
      <c r="VAS78" s="330"/>
      <c r="VAT78" s="330"/>
      <c r="VAU78" s="330"/>
      <c r="VAV78" s="330"/>
      <c r="VAW78" s="330"/>
      <c r="VAX78" s="330"/>
      <c r="VAY78" s="330"/>
      <c r="VAZ78" s="330"/>
      <c r="VBA78" s="330"/>
      <c r="VBB78" s="330"/>
      <c r="VBC78" s="330"/>
      <c r="VBD78" s="330"/>
      <c r="VBE78" s="329"/>
      <c r="VBF78" s="330"/>
      <c r="VBG78" s="330"/>
      <c r="VBH78" s="330"/>
      <c r="VBI78" s="330"/>
      <c r="VBJ78" s="330"/>
      <c r="VBK78" s="330"/>
      <c r="VBL78" s="330"/>
      <c r="VBM78" s="330"/>
      <c r="VBN78" s="330"/>
      <c r="VBO78" s="330"/>
      <c r="VBP78" s="330"/>
      <c r="VBQ78" s="330"/>
      <c r="VBR78" s="330"/>
      <c r="VBS78" s="330"/>
      <c r="VBT78" s="330"/>
      <c r="VBU78" s="329"/>
      <c r="VBV78" s="330"/>
      <c r="VBW78" s="330"/>
      <c r="VBX78" s="330"/>
      <c r="VBY78" s="330"/>
      <c r="VBZ78" s="330"/>
      <c r="VCA78" s="330"/>
      <c r="VCB78" s="330"/>
      <c r="VCC78" s="330"/>
      <c r="VCD78" s="330"/>
      <c r="VCE78" s="330"/>
      <c r="VCF78" s="330"/>
      <c r="VCG78" s="330"/>
      <c r="VCH78" s="330"/>
      <c r="VCI78" s="330"/>
      <c r="VCJ78" s="330"/>
      <c r="VCK78" s="329"/>
      <c r="VCL78" s="330"/>
      <c r="VCM78" s="330"/>
      <c r="VCN78" s="330"/>
      <c r="VCO78" s="330"/>
      <c r="VCP78" s="330"/>
      <c r="VCQ78" s="330"/>
      <c r="VCR78" s="330"/>
      <c r="VCS78" s="330"/>
      <c r="VCT78" s="330"/>
      <c r="VCU78" s="330"/>
      <c r="VCV78" s="330"/>
      <c r="VCW78" s="330"/>
      <c r="VCX78" s="330"/>
      <c r="VCY78" s="330"/>
      <c r="VCZ78" s="330"/>
      <c r="VDA78" s="329"/>
      <c r="VDB78" s="330"/>
      <c r="VDC78" s="330"/>
      <c r="VDD78" s="330"/>
      <c r="VDE78" s="330"/>
      <c r="VDF78" s="330"/>
      <c r="VDG78" s="330"/>
      <c r="VDH78" s="330"/>
      <c r="VDI78" s="330"/>
      <c r="VDJ78" s="330"/>
      <c r="VDK78" s="330"/>
      <c r="VDL78" s="330"/>
      <c r="VDM78" s="330"/>
      <c r="VDN78" s="330"/>
      <c r="VDO78" s="330"/>
      <c r="VDP78" s="330"/>
      <c r="VDQ78" s="329"/>
      <c r="VDR78" s="330"/>
      <c r="VDS78" s="330"/>
      <c r="VDT78" s="330"/>
      <c r="VDU78" s="330"/>
      <c r="VDV78" s="330"/>
      <c r="VDW78" s="330"/>
      <c r="VDX78" s="330"/>
      <c r="VDY78" s="330"/>
      <c r="VDZ78" s="330"/>
      <c r="VEA78" s="330"/>
      <c r="VEB78" s="330"/>
      <c r="VEC78" s="330"/>
      <c r="VED78" s="330"/>
      <c r="VEE78" s="330"/>
      <c r="VEF78" s="330"/>
      <c r="VEG78" s="329"/>
      <c r="VEH78" s="330"/>
      <c r="VEI78" s="330"/>
      <c r="VEJ78" s="330"/>
      <c r="VEK78" s="330"/>
      <c r="VEL78" s="330"/>
      <c r="VEM78" s="330"/>
      <c r="VEN78" s="330"/>
      <c r="VEO78" s="330"/>
      <c r="VEP78" s="330"/>
      <c r="VEQ78" s="330"/>
      <c r="VER78" s="330"/>
      <c r="VES78" s="330"/>
      <c r="VET78" s="330"/>
      <c r="VEU78" s="330"/>
      <c r="VEV78" s="330"/>
      <c r="VEW78" s="329"/>
      <c r="VEX78" s="330"/>
      <c r="VEY78" s="330"/>
      <c r="VEZ78" s="330"/>
      <c r="VFA78" s="330"/>
      <c r="VFB78" s="330"/>
      <c r="VFC78" s="330"/>
      <c r="VFD78" s="330"/>
      <c r="VFE78" s="330"/>
      <c r="VFF78" s="330"/>
      <c r="VFG78" s="330"/>
      <c r="VFH78" s="330"/>
      <c r="VFI78" s="330"/>
      <c r="VFJ78" s="330"/>
      <c r="VFK78" s="330"/>
      <c r="VFL78" s="330"/>
      <c r="VFM78" s="329"/>
      <c r="VFN78" s="330"/>
      <c r="VFO78" s="330"/>
      <c r="VFP78" s="330"/>
      <c r="VFQ78" s="330"/>
      <c r="VFR78" s="330"/>
      <c r="VFS78" s="330"/>
      <c r="VFT78" s="330"/>
      <c r="VFU78" s="330"/>
      <c r="VFV78" s="330"/>
      <c r="VFW78" s="330"/>
      <c r="VFX78" s="330"/>
      <c r="VFY78" s="330"/>
      <c r="VFZ78" s="330"/>
      <c r="VGA78" s="330"/>
      <c r="VGB78" s="330"/>
      <c r="VGC78" s="329"/>
      <c r="VGD78" s="330"/>
      <c r="VGE78" s="330"/>
      <c r="VGF78" s="330"/>
      <c r="VGG78" s="330"/>
      <c r="VGH78" s="330"/>
      <c r="VGI78" s="330"/>
      <c r="VGJ78" s="330"/>
      <c r="VGK78" s="330"/>
      <c r="VGL78" s="330"/>
      <c r="VGM78" s="330"/>
      <c r="VGN78" s="330"/>
      <c r="VGO78" s="330"/>
      <c r="VGP78" s="330"/>
      <c r="VGQ78" s="330"/>
      <c r="VGR78" s="330"/>
      <c r="VGS78" s="329"/>
      <c r="VGT78" s="330"/>
      <c r="VGU78" s="330"/>
      <c r="VGV78" s="330"/>
      <c r="VGW78" s="330"/>
      <c r="VGX78" s="330"/>
      <c r="VGY78" s="330"/>
      <c r="VGZ78" s="330"/>
      <c r="VHA78" s="330"/>
      <c r="VHB78" s="330"/>
      <c r="VHC78" s="330"/>
      <c r="VHD78" s="330"/>
      <c r="VHE78" s="330"/>
      <c r="VHF78" s="330"/>
      <c r="VHG78" s="330"/>
      <c r="VHH78" s="330"/>
      <c r="VHI78" s="329"/>
      <c r="VHJ78" s="330"/>
      <c r="VHK78" s="330"/>
      <c r="VHL78" s="330"/>
      <c r="VHM78" s="330"/>
      <c r="VHN78" s="330"/>
      <c r="VHO78" s="330"/>
      <c r="VHP78" s="330"/>
      <c r="VHQ78" s="330"/>
      <c r="VHR78" s="330"/>
      <c r="VHS78" s="330"/>
      <c r="VHT78" s="330"/>
      <c r="VHU78" s="330"/>
      <c r="VHV78" s="330"/>
      <c r="VHW78" s="330"/>
      <c r="VHX78" s="330"/>
      <c r="VHY78" s="329"/>
      <c r="VHZ78" s="330"/>
      <c r="VIA78" s="330"/>
      <c r="VIB78" s="330"/>
      <c r="VIC78" s="330"/>
      <c r="VID78" s="330"/>
      <c r="VIE78" s="330"/>
      <c r="VIF78" s="330"/>
      <c r="VIG78" s="330"/>
      <c r="VIH78" s="330"/>
      <c r="VII78" s="330"/>
      <c r="VIJ78" s="330"/>
      <c r="VIK78" s="330"/>
      <c r="VIL78" s="330"/>
      <c r="VIM78" s="330"/>
      <c r="VIN78" s="330"/>
      <c r="VIO78" s="329"/>
      <c r="VIP78" s="330"/>
      <c r="VIQ78" s="330"/>
      <c r="VIR78" s="330"/>
      <c r="VIS78" s="330"/>
      <c r="VIT78" s="330"/>
      <c r="VIU78" s="330"/>
      <c r="VIV78" s="330"/>
      <c r="VIW78" s="330"/>
      <c r="VIX78" s="330"/>
      <c r="VIY78" s="330"/>
      <c r="VIZ78" s="330"/>
      <c r="VJA78" s="330"/>
      <c r="VJB78" s="330"/>
      <c r="VJC78" s="330"/>
      <c r="VJD78" s="330"/>
      <c r="VJE78" s="329"/>
      <c r="VJF78" s="330"/>
      <c r="VJG78" s="330"/>
      <c r="VJH78" s="330"/>
      <c r="VJI78" s="330"/>
      <c r="VJJ78" s="330"/>
      <c r="VJK78" s="330"/>
      <c r="VJL78" s="330"/>
      <c r="VJM78" s="330"/>
      <c r="VJN78" s="330"/>
      <c r="VJO78" s="330"/>
      <c r="VJP78" s="330"/>
      <c r="VJQ78" s="330"/>
      <c r="VJR78" s="330"/>
      <c r="VJS78" s="330"/>
      <c r="VJT78" s="330"/>
      <c r="VJU78" s="329"/>
      <c r="VJV78" s="330"/>
      <c r="VJW78" s="330"/>
      <c r="VJX78" s="330"/>
      <c r="VJY78" s="330"/>
      <c r="VJZ78" s="330"/>
      <c r="VKA78" s="330"/>
      <c r="VKB78" s="330"/>
      <c r="VKC78" s="330"/>
      <c r="VKD78" s="330"/>
      <c r="VKE78" s="330"/>
      <c r="VKF78" s="330"/>
      <c r="VKG78" s="330"/>
      <c r="VKH78" s="330"/>
      <c r="VKI78" s="330"/>
      <c r="VKJ78" s="330"/>
      <c r="VKK78" s="329"/>
      <c r="VKL78" s="330"/>
      <c r="VKM78" s="330"/>
      <c r="VKN78" s="330"/>
      <c r="VKO78" s="330"/>
      <c r="VKP78" s="330"/>
      <c r="VKQ78" s="330"/>
      <c r="VKR78" s="330"/>
      <c r="VKS78" s="330"/>
      <c r="VKT78" s="330"/>
      <c r="VKU78" s="330"/>
      <c r="VKV78" s="330"/>
      <c r="VKW78" s="330"/>
      <c r="VKX78" s="330"/>
      <c r="VKY78" s="330"/>
      <c r="VKZ78" s="330"/>
      <c r="VLA78" s="329"/>
      <c r="VLB78" s="330"/>
      <c r="VLC78" s="330"/>
      <c r="VLD78" s="330"/>
      <c r="VLE78" s="330"/>
      <c r="VLF78" s="330"/>
      <c r="VLG78" s="330"/>
      <c r="VLH78" s="330"/>
      <c r="VLI78" s="330"/>
      <c r="VLJ78" s="330"/>
      <c r="VLK78" s="330"/>
      <c r="VLL78" s="330"/>
      <c r="VLM78" s="330"/>
      <c r="VLN78" s="330"/>
      <c r="VLO78" s="330"/>
      <c r="VLP78" s="330"/>
      <c r="VLQ78" s="329"/>
      <c r="VLR78" s="330"/>
      <c r="VLS78" s="330"/>
      <c r="VLT78" s="330"/>
      <c r="VLU78" s="330"/>
      <c r="VLV78" s="330"/>
      <c r="VLW78" s="330"/>
      <c r="VLX78" s="330"/>
      <c r="VLY78" s="330"/>
      <c r="VLZ78" s="330"/>
      <c r="VMA78" s="330"/>
      <c r="VMB78" s="330"/>
      <c r="VMC78" s="330"/>
      <c r="VMD78" s="330"/>
      <c r="VME78" s="330"/>
      <c r="VMF78" s="330"/>
      <c r="VMG78" s="329"/>
      <c r="VMH78" s="330"/>
      <c r="VMI78" s="330"/>
      <c r="VMJ78" s="330"/>
      <c r="VMK78" s="330"/>
      <c r="VML78" s="330"/>
      <c r="VMM78" s="330"/>
      <c r="VMN78" s="330"/>
      <c r="VMO78" s="330"/>
      <c r="VMP78" s="330"/>
      <c r="VMQ78" s="330"/>
      <c r="VMR78" s="330"/>
      <c r="VMS78" s="330"/>
      <c r="VMT78" s="330"/>
      <c r="VMU78" s="330"/>
      <c r="VMV78" s="330"/>
      <c r="VMW78" s="329"/>
      <c r="VMX78" s="330"/>
      <c r="VMY78" s="330"/>
      <c r="VMZ78" s="330"/>
      <c r="VNA78" s="330"/>
      <c r="VNB78" s="330"/>
      <c r="VNC78" s="330"/>
      <c r="VND78" s="330"/>
      <c r="VNE78" s="330"/>
      <c r="VNF78" s="330"/>
      <c r="VNG78" s="330"/>
      <c r="VNH78" s="330"/>
      <c r="VNI78" s="330"/>
      <c r="VNJ78" s="330"/>
      <c r="VNK78" s="330"/>
      <c r="VNL78" s="330"/>
      <c r="VNM78" s="329"/>
      <c r="VNN78" s="330"/>
      <c r="VNO78" s="330"/>
      <c r="VNP78" s="330"/>
      <c r="VNQ78" s="330"/>
      <c r="VNR78" s="330"/>
      <c r="VNS78" s="330"/>
      <c r="VNT78" s="330"/>
      <c r="VNU78" s="330"/>
      <c r="VNV78" s="330"/>
      <c r="VNW78" s="330"/>
      <c r="VNX78" s="330"/>
      <c r="VNY78" s="330"/>
      <c r="VNZ78" s="330"/>
      <c r="VOA78" s="330"/>
      <c r="VOB78" s="330"/>
      <c r="VOC78" s="329"/>
      <c r="VOD78" s="330"/>
      <c r="VOE78" s="330"/>
      <c r="VOF78" s="330"/>
      <c r="VOG78" s="330"/>
      <c r="VOH78" s="330"/>
      <c r="VOI78" s="330"/>
      <c r="VOJ78" s="330"/>
      <c r="VOK78" s="330"/>
      <c r="VOL78" s="330"/>
      <c r="VOM78" s="330"/>
      <c r="VON78" s="330"/>
      <c r="VOO78" s="330"/>
      <c r="VOP78" s="330"/>
      <c r="VOQ78" s="330"/>
      <c r="VOR78" s="330"/>
      <c r="VOS78" s="329"/>
      <c r="VOT78" s="330"/>
      <c r="VOU78" s="330"/>
      <c r="VOV78" s="330"/>
      <c r="VOW78" s="330"/>
      <c r="VOX78" s="330"/>
      <c r="VOY78" s="330"/>
      <c r="VOZ78" s="330"/>
      <c r="VPA78" s="330"/>
      <c r="VPB78" s="330"/>
      <c r="VPC78" s="330"/>
      <c r="VPD78" s="330"/>
      <c r="VPE78" s="330"/>
      <c r="VPF78" s="330"/>
      <c r="VPG78" s="330"/>
      <c r="VPH78" s="330"/>
      <c r="VPI78" s="329"/>
      <c r="VPJ78" s="330"/>
      <c r="VPK78" s="330"/>
      <c r="VPL78" s="330"/>
      <c r="VPM78" s="330"/>
      <c r="VPN78" s="330"/>
      <c r="VPO78" s="330"/>
      <c r="VPP78" s="330"/>
      <c r="VPQ78" s="330"/>
      <c r="VPR78" s="330"/>
      <c r="VPS78" s="330"/>
      <c r="VPT78" s="330"/>
      <c r="VPU78" s="330"/>
      <c r="VPV78" s="330"/>
      <c r="VPW78" s="330"/>
      <c r="VPX78" s="330"/>
      <c r="VPY78" s="329"/>
      <c r="VPZ78" s="330"/>
      <c r="VQA78" s="330"/>
      <c r="VQB78" s="330"/>
      <c r="VQC78" s="330"/>
      <c r="VQD78" s="330"/>
      <c r="VQE78" s="330"/>
      <c r="VQF78" s="330"/>
      <c r="VQG78" s="330"/>
      <c r="VQH78" s="330"/>
      <c r="VQI78" s="330"/>
      <c r="VQJ78" s="330"/>
      <c r="VQK78" s="330"/>
      <c r="VQL78" s="330"/>
      <c r="VQM78" s="330"/>
      <c r="VQN78" s="330"/>
      <c r="VQO78" s="329"/>
      <c r="VQP78" s="330"/>
      <c r="VQQ78" s="330"/>
      <c r="VQR78" s="330"/>
      <c r="VQS78" s="330"/>
      <c r="VQT78" s="330"/>
      <c r="VQU78" s="330"/>
      <c r="VQV78" s="330"/>
      <c r="VQW78" s="330"/>
      <c r="VQX78" s="330"/>
      <c r="VQY78" s="330"/>
      <c r="VQZ78" s="330"/>
      <c r="VRA78" s="330"/>
      <c r="VRB78" s="330"/>
      <c r="VRC78" s="330"/>
      <c r="VRD78" s="330"/>
      <c r="VRE78" s="329"/>
      <c r="VRF78" s="330"/>
      <c r="VRG78" s="330"/>
      <c r="VRH78" s="330"/>
      <c r="VRI78" s="330"/>
      <c r="VRJ78" s="330"/>
      <c r="VRK78" s="330"/>
      <c r="VRL78" s="330"/>
      <c r="VRM78" s="330"/>
      <c r="VRN78" s="330"/>
      <c r="VRO78" s="330"/>
      <c r="VRP78" s="330"/>
      <c r="VRQ78" s="330"/>
      <c r="VRR78" s="330"/>
      <c r="VRS78" s="330"/>
      <c r="VRT78" s="330"/>
      <c r="VRU78" s="329"/>
      <c r="VRV78" s="330"/>
      <c r="VRW78" s="330"/>
      <c r="VRX78" s="330"/>
      <c r="VRY78" s="330"/>
      <c r="VRZ78" s="330"/>
      <c r="VSA78" s="330"/>
      <c r="VSB78" s="330"/>
      <c r="VSC78" s="330"/>
      <c r="VSD78" s="330"/>
      <c r="VSE78" s="330"/>
      <c r="VSF78" s="330"/>
      <c r="VSG78" s="330"/>
      <c r="VSH78" s="330"/>
      <c r="VSI78" s="330"/>
      <c r="VSJ78" s="330"/>
      <c r="VSK78" s="329"/>
      <c r="VSL78" s="330"/>
      <c r="VSM78" s="330"/>
      <c r="VSN78" s="330"/>
      <c r="VSO78" s="330"/>
      <c r="VSP78" s="330"/>
      <c r="VSQ78" s="330"/>
      <c r="VSR78" s="330"/>
      <c r="VSS78" s="330"/>
      <c r="VST78" s="330"/>
      <c r="VSU78" s="330"/>
      <c r="VSV78" s="330"/>
      <c r="VSW78" s="330"/>
      <c r="VSX78" s="330"/>
      <c r="VSY78" s="330"/>
      <c r="VSZ78" s="330"/>
      <c r="VTA78" s="329"/>
      <c r="VTB78" s="330"/>
      <c r="VTC78" s="330"/>
      <c r="VTD78" s="330"/>
      <c r="VTE78" s="330"/>
      <c r="VTF78" s="330"/>
      <c r="VTG78" s="330"/>
      <c r="VTH78" s="330"/>
      <c r="VTI78" s="330"/>
      <c r="VTJ78" s="330"/>
      <c r="VTK78" s="330"/>
      <c r="VTL78" s="330"/>
      <c r="VTM78" s="330"/>
      <c r="VTN78" s="330"/>
      <c r="VTO78" s="330"/>
      <c r="VTP78" s="330"/>
      <c r="VTQ78" s="329"/>
      <c r="VTR78" s="330"/>
      <c r="VTS78" s="330"/>
      <c r="VTT78" s="330"/>
      <c r="VTU78" s="330"/>
      <c r="VTV78" s="330"/>
      <c r="VTW78" s="330"/>
      <c r="VTX78" s="330"/>
      <c r="VTY78" s="330"/>
      <c r="VTZ78" s="330"/>
      <c r="VUA78" s="330"/>
      <c r="VUB78" s="330"/>
      <c r="VUC78" s="330"/>
      <c r="VUD78" s="330"/>
      <c r="VUE78" s="330"/>
      <c r="VUF78" s="330"/>
      <c r="VUG78" s="329"/>
      <c r="VUH78" s="330"/>
      <c r="VUI78" s="330"/>
      <c r="VUJ78" s="330"/>
      <c r="VUK78" s="330"/>
      <c r="VUL78" s="330"/>
      <c r="VUM78" s="330"/>
      <c r="VUN78" s="330"/>
      <c r="VUO78" s="330"/>
      <c r="VUP78" s="330"/>
      <c r="VUQ78" s="330"/>
      <c r="VUR78" s="330"/>
      <c r="VUS78" s="330"/>
      <c r="VUT78" s="330"/>
      <c r="VUU78" s="330"/>
      <c r="VUV78" s="330"/>
      <c r="VUW78" s="329"/>
      <c r="VUX78" s="330"/>
      <c r="VUY78" s="330"/>
      <c r="VUZ78" s="330"/>
      <c r="VVA78" s="330"/>
      <c r="VVB78" s="330"/>
      <c r="VVC78" s="330"/>
      <c r="VVD78" s="330"/>
      <c r="VVE78" s="330"/>
      <c r="VVF78" s="330"/>
      <c r="VVG78" s="330"/>
      <c r="VVH78" s="330"/>
      <c r="VVI78" s="330"/>
      <c r="VVJ78" s="330"/>
      <c r="VVK78" s="330"/>
      <c r="VVL78" s="330"/>
      <c r="VVM78" s="329"/>
      <c r="VVN78" s="330"/>
      <c r="VVO78" s="330"/>
      <c r="VVP78" s="330"/>
      <c r="VVQ78" s="330"/>
      <c r="VVR78" s="330"/>
      <c r="VVS78" s="330"/>
      <c r="VVT78" s="330"/>
      <c r="VVU78" s="330"/>
      <c r="VVV78" s="330"/>
      <c r="VVW78" s="330"/>
      <c r="VVX78" s="330"/>
      <c r="VVY78" s="330"/>
      <c r="VVZ78" s="330"/>
      <c r="VWA78" s="330"/>
      <c r="VWB78" s="330"/>
      <c r="VWC78" s="329"/>
      <c r="VWD78" s="330"/>
      <c r="VWE78" s="330"/>
      <c r="VWF78" s="330"/>
      <c r="VWG78" s="330"/>
      <c r="VWH78" s="330"/>
      <c r="VWI78" s="330"/>
      <c r="VWJ78" s="330"/>
      <c r="VWK78" s="330"/>
      <c r="VWL78" s="330"/>
      <c r="VWM78" s="330"/>
      <c r="VWN78" s="330"/>
      <c r="VWO78" s="330"/>
      <c r="VWP78" s="330"/>
      <c r="VWQ78" s="330"/>
      <c r="VWR78" s="330"/>
      <c r="VWS78" s="329"/>
      <c r="VWT78" s="330"/>
      <c r="VWU78" s="330"/>
      <c r="VWV78" s="330"/>
      <c r="VWW78" s="330"/>
      <c r="VWX78" s="330"/>
      <c r="VWY78" s="330"/>
      <c r="VWZ78" s="330"/>
      <c r="VXA78" s="330"/>
      <c r="VXB78" s="330"/>
      <c r="VXC78" s="330"/>
      <c r="VXD78" s="330"/>
      <c r="VXE78" s="330"/>
      <c r="VXF78" s="330"/>
      <c r="VXG78" s="330"/>
      <c r="VXH78" s="330"/>
      <c r="VXI78" s="329"/>
      <c r="VXJ78" s="330"/>
      <c r="VXK78" s="330"/>
      <c r="VXL78" s="330"/>
      <c r="VXM78" s="330"/>
      <c r="VXN78" s="330"/>
      <c r="VXO78" s="330"/>
      <c r="VXP78" s="330"/>
      <c r="VXQ78" s="330"/>
      <c r="VXR78" s="330"/>
      <c r="VXS78" s="330"/>
      <c r="VXT78" s="330"/>
      <c r="VXU78" s="330"/>
      <c r="VXV78" s="330"/>
      <c r="VXW78" s="330"/>
      <c r="VXX78" s="330"/>
      <c r="VXY78" s="329"/>
      <c r="VXZ78" s="330"/>
      <c r="VYA78" s="330"/>
      <c r="VYB78" s="330"/>
      <c r="VYC78" s="330"/>
      <c r="VYD78" s="330"/>
      <c r="VYE78" s="330"/>
      <c r="VYF78" s="330"/>
      <c r="VYG78" s="330"/>
      <c r="VYH78" s="330"/>
      <c r="VYI78" s="330"/>
      <c r="VYJ78" s="330"/>
      <c r="VYK78" s="330"/>
      <c r="VYL78" s="330"/>
      <c r="VYM78" s="330"/>
      <c r="VYN78" s="330"/>
      <c r="VYO78" s="329"/>
      <c r="VYP78" s="330"/>
      <c r="VYQ78" s="330"/>
      <c r="VYR78" s="330"/>
      <c r="VYS78" s="330"/>
      <c r="VYT78" s="330"/>
      <c r="VYU78" s="330"/>
      <c r="VYV78" s="330"/>
      <c r="VYW78" s="330"/>
      <c r="VYX78" s="330"/>
      <c r="VYY78" s="330"/>
      <c r="VYZ78" s="330"/>
      <c r="VZA78" s="330"/>
      <c r="VZB78" s="330"/>
      <c r="VZC78" s="330"/>
      <c r="VZD78" s="330"/>
      <c r="VZE78" s="329"/>
      <c r="VZF78" s="330"/>
      <c r="VZG78" s="330"/>
      <c r="VZH78" s="330"/>
      <c r="VZI78" s="330"/>
      <c r="VZJ78" s="330"/>
      <c r="VZK78" s="330"/>
      <c r="VZL78" s="330"/>
      <c r="VZM78" s="330"/>
      <c r="VZN78" s="330"/>
      <c r="VZO78" s="330"/>
      <c r="VZP78" s="330"/>
      <c r="VZQ78" s="330"/>
      <c r="VZR78" s="330"/>
      <c r="VZS78" s="330"/>
      <c r="VZT78" s="330"/>
      <c r="VZU78" s="329"/>
      <c r="VZV78" s="330"/>
      <c r="VZW78" s="330"/>
      <c r="VZX78" s="330"/>
      <c r="VZY78" s="330"/>
      <c r="VZZ78" s="330"/>
      <c r="WAA78" s="330"/>
      <c r="WAB78" s="330"/>
      <c r="WAC78" s="330"/>
      <c r="WAD78" s="330"/>
      <c r="WAE78" s="330"/>
      <c r="WAF78" s="330"/>
      <c r="WAG78" s="330"/>
      <c r="WAH78" s="330"/>
      <c r="WAI78" s="330"/>
      <c r="WAJ78" s="330"/>
      <c r="WAK78" s="329"/>
      <c r="WAL78" s="330"/>
      <c r="WAM78" s="330"/>
      <c r="WAN78" s="330"/>
      <c r="WAO78" s="330"/>
      <c r="WAP78" s="330"/>
      <c r="WAQ78" s="330"/>
      <c r="WAR78" s="330"/>
      <c r="WAS78" s="330"/>
      <c r="WAT78" s="330"/>
      <c r="WAU78" s="330"/>
      <c r="WAV78" s="330"/>
      <c r="WAW78" s="330"/>
      <c r="WAX78" s="330"/>
      <c r="WAY78" s="330"/>
      <c r="WAZ78" s="330"/>
      <c r="WBA78" s="329"/>
      <c r="WBB78" s="330"/>
      <c r="WBC78" s="330"/>
      <c r="WBD78" s="330"/>
      <c r="WBE78" s="330"/>
      <c r="WBF78" s="330"/>
      <c r="WBG78" s="330"/>
      <c r="WBH78" s="330"/>
      <c r="WBI78" s="330"/>
      <c r="WBJ78" s="330"/>
      <c r="WBK78" s="330"/>
      <c r="WBL78" s="330"/>
      <c r="WBM78" s="330"/>
      <c r="WBN78" s="330"/>
      <c r="WBO78" s="330"/>
      <c r="WBP78" s="330"/>
      <c r="WBQ78" s="329"/>
      <c r="WBR78" s="330"/>
      <c r="WBS78" s="330"/>
      <c r="WBT78" s="330"/>
      <c r="WBU78" s="330"/>
      <c r="WBV78" s="330"/>
      <c r="WBW78" s="330"/>
      <c r="WBX78" s="330"/>
      <c r="WBY78" s="330"/>
      <c r="WBZ78" s="330"/>
      <c r="WCA78" s="330"/>
      <c r="WCB78" s="330"/>
      <c r="WCC78" s="330"/>
      <c r="WCD78" s="330"/>
      <c r="WCE78" s="330"/>
      <c r="WCF78" s="330"/>
      <c r="WCG78" s="329"/>
      <c r="WCH78" s="330"/>
      <c r="WCI78" s="330"/>
      <c r="WCJ78" s="330"/>
      <c r="WCK78" s="330"/>
      <c r="WCL78" s="330"/>
      <c r="WCM78" s="330"/>
      <c r="WCN78" s="330"/>
      <c r="WCO78" s="330"/>
      <c r="WCP78" s="330"/>
      <c r="WCQ78" s="330"/>
      <c r="WCR78" s="330"/>
      <c r="WCS78" s="330"/>
      <c r="WCT78" s="330"/>
      <c r="WCU78" s="330"/>
      <c r="WCV78" s="330"/>
      <c r="WCW78" s="329"/>
      <c r="WCX78" s="330"/>
      <c r="WCY78" s="330"/>
      <c r="WCZ78" s="330"/>
      <c r="WDA78" s="330"/>
      <c r="WDB78" s="330"/>
      <c r="WDC78" s="330"/>
      <c r="WDD78" s="330"/>
      <c r="WDE78" s="330"/>
      <c r="WDF78" s="330"/>
      <c r="WDG78" s="330"/>
      <c r="WDH78" s="330"/>
      <c r="WDI78" s="330"/>
      <c r="WDJ78" s="330"/>
      <c r="WDK78" s="330"/>
      <c r="WDL78" s="330"/>
      <c r="WDM78" s="329"/>
      <c r="WDN78" s="330"/>
      <c r="WDO78" s="330"/>
      <c r="WDP78" s="330"/>
      <c r="WDQ78" s="330"/>
      <c r="WDR78" s="330"/>
      <c r="WDS78" s="330"/>
      <c r="WDT78" s="330"/>
      <c r="WDU78" s="330"/>
      <c r="WDV78" s="330"/>
      <c r="WDW78" s="330"/>
      <c r="WDX78" s="330"/>
      <c r="WDY78" s="330"/>
      <c r="WDZ78" s="330"/>
      <c r="WEA78" s="330"/>
      <c r="WEB78" s="330"/>
      <c r="WEC78" s="329"/>
      <c r="WED78" s="330"/>
      <c r="WEE78" s="330"/>
      <c r="WEF78" s="330"/>
      <c r="WEG78" s="330"/>
      <c r="WEH78" s="330"/>
      <c r="WEI78" s="330"/>
      <c r="WEJ78" s="330"/>
      <c r="WEK78" s="330"/>
      <c r="WEL78" s="330"/>
      <c r="WEM78" s="330"/>
      <c r="WEN78" s="330"/>
      <c r="WEO78" s="330"/>
      <c r="WEP78" s="330"/>
      <c r="WEQ78" s="330"/>
      <c r="WER78" s="330"/>
      <c r="WES78" s="329"/>
      <c r="WET78" s="330"/>
      <c r="WEU78" s="330"/>
      <c r="WEV78" s="330"/>
      <c r="WEW78" s="330"/>
      <c r="WEX78" s="330"/>
      <c r="WEY78" s="330"/>
      <c r="WEZ78" s="330"/>
      <c r="WFA78" s="330"/>
      <c r="WFB78" s="330"/>
      <c r="WFC78" s="330"/>
      <c r="WFD78" s="330"/>
      <c r="WFE78" s="330"/>
      <c r="WFF78" s="330"/>
      <c r="WFG78" s="330"/>
      <c r="WFH78" s="330"/>
      <c r="WFI78" s="329"/>
      <c r="WFJ78" s="330"/>
      <c r="WFK78" s="330"/>
      <c r="WFL78" s="330"/>
      <c r="WFM78" s="330"/>
      <c r="WFN78" s="330"/>
      <c r="WFO78" s="330"/>
      <c r="WFP78" s="330"/>
      <c r="WFQ78" s="330"/>
      <c r="WFR78" s="330"/>
      <c r="WFS78" s="330"/>
      <c r="WFT78" s="330"/>
      <c r="WFU78" s="330"/>
      <c r="WFV78" s="330"/>
      <c r="WFW78" s="330"/>
      <c r="WFX78" s="330"/>
      <c r="WFY78" s="329"/>
      <c r="WFZ78" s="330"/>
      <c r="WGA78" s="330"/>
      <c r="WGB78" s="330"/>
      <c r="WGC78" s="330"/>
      <c r="WGD78" s="330"/>
      <c r="WGE78" s="330"/>
      <c r="WGF78" s="330"/>
      <c r="WGG78" s="330"/>
      <c r="WGH78" s="330"/>
      <c r="WGI78" s="330"/>
      <c r="WGJ78" s="330"/>
      <c r="WGK78" s="330"/>
      <c r="WGL78" s="330"/>
      <c r="WGM78" s="330"/>
      <c r="WGN78" s="330"/>
      <c r="WGO78" s="329"/>
      <c r="WGP78" s="330"/>
      <c r="WGQ78" s="330"/>
      <c r="WGR78" s="330"/>
      <c r="WGS78" s="330"/>
      <c r="WGT78" s="330"/>
      <c r="WGU78" s="330"/>
      <c r="WGV78" s="330"/>
      <c r="WGW78" s="330"/>
      <c r="WGX78" s="330"/>
      <c r="WGY78" s="330"/>
      <c r="WGZ78" s="330"/>
      <c r="WHA78" s="330"/>
      <c r="WHB78" s="330"/>
      <c r="WHC78" s="330"/>
      <c r="WHD78" s="330"/>
      <c r="WHE78" s="329"/>
      <c r="WHF78" s="330"/>
      <c r="WHG78" s="330"/>
      <c r="WHH78" s="330"/>
      <c r="WHI78" s="330"/>
      <c r="WHJ78" s="330"/>
      <c r="WHK78" s="330"/>
      <c r="WHL78" s="330"/>
      <c r="WHM78" s="330"/>
      <c r="WHN78" s="330"/>
      <c r="WHO78" s="330"/>
      <c r="WHP78" s="330"/>
      <c r="WHQ78" s="330"/>
      <c r="WHR78" s="330"/>
      <c r="WHS78" s="330"/>
      <c r="WHT78" s="330"/>
      <c r="WHU78" s="329"/>
      <c r="WHV78" s="330"/>
      <c r="WHW78" s="330"/>
      <c r="WHX78" s="330"/>
      <c r="WHY78" s="330"/>
      <c r="WHZ78" s="330"/>
      <c r="WIA78" s="330"/>
      <c r="WIB78" s="330"/>
      <c r="WIC78" s="330"/>
      <c r="WID78" s="330"/>
      <c r="WIE78" s="330"/>
      <c r="WIF78" s="330"/>
      <c r="WIG78" s="330"/>
      <c r="WIH78" s="330"/>
      <c r="WII78" s="330"/>
      <c r="WIJ78" s="330"/>
      <c r="WIK78" s="329"/>
      <c r="WIL78" s="330"/>
      <c r="WIM78" s="330"/>
      <c r="WIN78" s="330"/>
      <c r="WIO78" s="330"/>
      <c r="WIP78" s="330"/>
      <c r="WIQ78" s="330"/>
      <c r="WIR78" s="330"/>
      <c r="WIS78" s="330"/>
      <c r="WIT78" s="330"/>
      <c r="WIU78" s="330"/>
      <c r="WIV78" s="330"/>
      <c r="WIW78" s="330"/>
      <c r="WIX78" s="330"/>
      <c r="WIY78" s="330"/>
      <c r="WIZ78" s="330"/>
      <c r="WJA78" s="329"/>
      <c r="WJB78" s="330"/>
      <c r="WJC78" s="330"/>
      <c r="WJD78" s="330"/>
      <c r="WJE78" s="330"/>
      <c r="WJF78" s="330"/>
      <c r="WJG78" s="330"/>
      <c r="WJH78" s="330"/>
      <c r="WJI78" s="330"/>
      <c r="WJJ78" s="330"/>
      <c r="WJK78" s="330"/>
      <c r="WJL78" s="330"/>
      <c r="WJM78" s="330"/>
      <c r="WJN78" s="330"/>
      <c r="WJO78" s="330"/>
      <c r="WJP78" s="330"/>
      <c r="WJQ78" s="329"/>
      <c r="WJR78" s="330"/>
      <c r="WJS78" s="330"/>
      <c r="WJT78" s="330"/>
      <c r="WJU78" s="330"/>
      <c r="WJV78" s="330"/>
      <c r="WJW78" s="330"/>
      <c r="WJX78" s="330"/>
      <c r="WJY78" s="330"/>
      <c r="WJZ78" s="330"/>
      <c r="WKA78" s="330"/>
      <c r="WKB78" s="330"/>
      <c r="WKC78" s="330"/>
      <c r="WKD78" s="330"/>
      <c r="WKE78" s="330"/>
      <c r="WKF78" s="330"/>
      <c r="WKG78" s="329"/>
      <c r="WKH78" s="330"/>
      <c r="WKI78" s="330"/>
      <c r="WKJ78" s="330"/>
      <c r="WKK78" s="330"/>
      <c r="WKL78" s="330"/>
      <c r="WKM78" s="330"/>
      <c r="WKN78" s="330"/>
      <c r="WKO78" s="330"/>
      <c r="WKP78" s="330"/>
      <c r="WKQ78" s="330"/>
      <c r="WKR78" s="330"/>
      <c r="WKS78" s="330"/>
      <c r="WKT78" s="330"/>
      <c r="WKU78" s="330"/>
      <c r="WKV78" s="330"/>
      <c r="WKW78" s="329"/>
      <c r="WKX78" s="330"/>
      <c r="WKY78" s="330"/>
      <c r="WKZ78" s="330"/>
      <c r="WLA78" s="330"/>
      <c r="WLB78" s="330"/>
      <c r="WLC78" s="330"/>
      <c r="WLD78" s="330"/>
      <c r="WLE78" s="330"/>
      <c r="WLF78" s="330"/>
      <c r="WLG78" s="330"/>
      <c r="WLH78" s="330"/>
      <c r="WLI78" s="330"/>
      <c r="WLJ78" s="330"/>
      <c r="WLK78" s="330"/>
      <c r="WLL78" s="330"/>
      <c r="WLM78" s="329"/>
      <c r="WLN78" s="330"/>
      <c r="WLO78" s="330"/>
      <c r="WLP78" s="330"/>
      <c r="WLQ78" s="330"/>
      <c r="WLR78" s="330"/>
      <c r="WLS78" s="330"/>
      <c r="WLT78" s="330"/>
      <c r="WLU78" s="330"/>
      <c r="WLV78" s="330"/>
      <c r="WLW78" s="330"/>
      <c r="WLX78" s="330"/>
      <c r="WLY78" s="330"/>
      <c r="WLZ78" s="330"/>
      <c r="WMA78" s="330"/>
      <c r="WMB78" s="330"/>
      <c r="WMC78" s="329"/>
      <c r="WMD78" s="330"/>
      <c r="WME78" s="330"/>
      <c r="WMF78" s="330"/>
      <c r="WMG78" s="330"/>
      <c r="WMH78" s="330"/>
      <c r="WMI78" s="330"/>
      <c r="WMJ78" s="330"/>
      <c r="WMK78" s="330"/>
      <c r="WML78" s="330"/>
      <c r="WMM78" s="330"/>
      <c r="WMN78" s="330"/>
      <c r="WMO78" s="330"/>
      <c r="WMP78" s="330"/>
      <c r="WMQ78" s="330"/>
      <c r="WMR78" s="330"/>
      <c r="WMS78" s="329"/>
      <c r="WMT78" s="330"/>
      <c r="WMU78" s="330"/>
      <c r="WMV78" s="330"/>
      <c r="WMW78" s="330"/>
      <c r="WMX78" s="330"/>
      <c r="WMY78" s="330"/>
      <c r="WMZ78" s="330"/>
      <c r="WNA78" s="330"/>
      <c r="WNB78" s="330"/>
      <c r="WNC78" s="330"/>
      <c r="WND78" s="330"/>
      <c r="WNE78" s="330"/>
      <c r="WNF78" s="330"/>
      <c r="WNG78" s="330"/>
      <c r="WNH78" s="330"/>
      <c r="WNI78" s="329"/>
      <c r="WNJ78" s="330"/>
      <c r="WNK78" s="330"/>
      <c r="WNL78" s="330"/>
      <c r="WNM78" s="330"/>
      <c r="WNN78" s="330"/>
      <c r="WNO78" s="330"/>
      <c r="WNP78" s="330"/>
      <c r="WNQ78" s="330"/>
      <c r="WNR78" s="330"/>
      <c r="WNS78" s="330"/>
      <c r="WNT78" s="330"/>
      <c r="WNU78" s="330"/>
      <c r="WNV78" s="330"/>
      <c r="WNW78" s="330"/>
      <c r="WNX78" s="330"/>
      <c r="WNY78" s="329"/>
      <c r="WNZ78" s="330"/>
      <c r="WOA78" s="330"/>
      <c r="WOB78" s="330"/>
      <c r="WOC78" s="330"/>
      <c r="WOD78" s="330"/>
      <c r="WOE78" s="330"/>
      <c r="WOF78" s="330"/>
      <c r="WOG78" s="330"/>
      <c r="WOH78" s="330"/>
      <c r="WOI78" s="330"/>
      <c r="WOJ78" s="330"/>
      <c r="WOK78" s="330"/>
      <c r="WOL78" s="330"/>
      <c r="WOM78" s="330"/>
      <c r="WON78" s="330"/>
      <c r="WOO78" s="329"/>
      <c r="WOP78" s="330"/>
      <c r="WOQ78" s="330"/>
      <c r="WOR78" s="330"/>
      <c r="WOS78" s="330"/>
      <c r="WOT78" s="330"/>
      <c r="WOU78" s="330"/>
      <c r="WOV78" s="330"/>
      <c r="WOW78" s="330"/>
      <c r="WOX78" s="330"/>
      <c r="WOY78" s="330"/>
      <c r="WOZ78" s="330"/>
      <c r="WPA78" s="330"/>
      <c r="WPB78" s="330"/>
      <c r="WPC78" s="330"/>
      <c r="WPD78" s="330"/>
      <c r="WPE78" s="329"/>
      <c r="WPF78" s="330"/>
      <c r="WPG78" s="330"/>
      <c r="WPH78" s="330"/>
      <c r="WPI78" s="330"/>
      <c r="WPJ78" s="330"/>
      <c r="WPK78" s="330"/>
      <c r="WPL78" s="330"/>
      <c r="WPM78" s="330"/>
      <c r="WPN78" s="330"/>
      <c r="WPO78" s="330"/>
      <c r="WPP78" s="330"/>
      <c r="WPQ78" s="330"/>
      <c r="WPR78" s="330"/>
      <c r="WPS78" s="330"/>
      <c r="WPT78" s="330"/>
      <c r="WPU78" s="329"/>
      <c r="WPV78" s="330"/>
      <c r="WPW78" s="330"/>
      <c r="WPX78" s="330"/>
      <c r="WPY78" s="330"/>
      <c r="WPZ78" s="330"/>
      <c r="WQA78" s="330"/>
      <c r="WQB78" s="330"/>
      <c r="WQC78" s="330"/>
      <c r="WQD78" s="330"/>
      <c r="WQE78" s="330"/>
      <c r="WQF78" s="330"/>
      <c r="WQG78" s="330"/>
      <c r="WQH78" s="330"/>
      <c r="WQI78" s="330"/>
      <c r="WQJ78" s="330"/>
      <c r="WQK78" s="329"/>
      <c r="WQL78" s="330"/>
      <c r="WQM78" s="330"/>
      <c r="WQN78" s="330"/>
      <c r="WQO78" s="330"/>
      <c r="WQP78" s="330"/>
      <c r="WQQ78" s="330"/>
      <c r="WQR78" s="330"/>
      <c r="WQS78" s="330"/>
      <c r="WQT78" s="330"/>
      <c r="WQU78" s="330"/>
      <c r="WQV78" s="330"/>
      <c r="WQW78" s="330"/>
      <c r="WQX78" s="330"/>
      <c r="WQY78" s="330"/>
      <c r="WQZ78" s="330"/>
      <c r="WRA78" s="329"/>
      <c r="WRB78" s="330"/>
      <c r="WRC78" s="330"/>
      <c r="WRD78" s="330"/>
      <c r="WRE78" s="330"/>
      <c r="WRF78" s="330"/>
      <c r="WRG78" s="330"/>
      <c r="WRH78" s="330"/>
      <c r="WRI78" s="330"/>
      <c r="WRJ78" s="330"/>
      <c r="WRK78" s="330"/>
      <c r="WRL78" s="330"/>
      <c r="WRM78" s="330"/>
      <c r="WRN78" s="330"/>
      <c r="WRO78" s="330"/>
      <c r="WRP78" s="330"/>
      <c r="WRQ78" s="329"/>
      <c r="WRR78" s="330"/>
      <c r="WRS78" s="330"/>
      <c r="WRT78" s="330"/>
      <c r="WRU78" s="330"/>
      <c r="WRV78" s="330"/>
      <c r="WRW78" s="330"/>
      <c r="WRX78" s="330"/>
      <c r="WRY78" s="330"/>
      <c r="WRZ78" s="330"/>
      <c r="WSA78" s="330"/>
      <c r="WSB78" s="330"/>
      <c r="WSC78" s="330"/>
      <c r="WSD78" s="330"/>
      <c r="WSE78" s="330"/>
      <c r="WSF78" s="330"/>
      <c r="WSG78" s="329"/>
      <c r="WSH78" s="330"/>
      <c r="WSI78" s="330"/>
      <c r="WSJ78" s="330"/>
      <c r="WSK78" s="330"/>
      <c r="WSL78" s="330"/>
      <c r="WSM78" s="330"/>
      <c r="WSN78" s="330"/>
      <c r="WSO78" s="330"/>
      <c r="WSP78" s="330"/>
      <c r="WSQ78" s="330"/>
      <c r="WSR78" s="330"/>
      <c r="WSS78" s="330"/>
      <c r="WST78" s="330"/>
      <c r="WSU78" s="330"/>
      <c r="WSV78" s="330"/>
      <c r="WSW78" s="329"/>
      <c r="WSX78" s="330"/>
      <c r="WSY78" s="330"/>
      <c r="WSZ78" s="330"/>
      <c r="WTA78" s="330"/>
      <c r="WTB78" s="330"/>
      <c r="WTC78" s="330"/>
      <c r="WTD78" s="330"/>
      <c r="WTE78" s="330"/>
      <c r="WTF78" s="330"/>
      <c r="WTG78" s="330"/>
      <c r="WTH78" s="330"/>
      <c r="WTI78" s="330"/>
      <c r="WTJ78" s="330"/>
      <c r="WTK78" s="330"/>
      <c r="WTL78" s="330"/>
      <c r="WTM78" s="329"/>
      <c r="WTN78" s="330"/>
      <c r="WTO78" s="330"/>
      <c r="WTP78" s="330"/>
      <c r="WTQ78" s="330"/>
      <c r="WTR78" s="330"/>
      <c r="WTS78" s="330"/>
      <c r="WTT78" s="330"/>
      <c r="WTU78" s="330"/>
      <c r="WTV78" s="330"/>
      <c r="WTW78" s="330"/>
      <c r="WTX78" s="330"/>
      <c r="WTY78" s="330"/>
      <c r="WTZ78" s="330"/>
      <c r="WUA78" s="330"/>
      <c r="WUB78" s="330"/>
      <c r="WUC78" s="329"/>
      <c r="WUD78" s="330"/>
      <c r="WUE78" s="330"/>
      <c r="WUF78" s="330"/>
      <c r="WUG78" s="330"/>
      <c r="WUH78" s="330"/>
      <c r="WUI78" s="330"/>
      <c r="WUJ78" s="330"/>
      <c r="WUK78" s="330"/>
      <c r="WUL78" s="330"/>
      <c r="WUM78" s="330"/>
      <c r="WUN78" s="330"/>
      <c r="WUO78" s="330"/>
      <c r="WUP78" s="330"/>
      <c r="WUQ78" s="330"/>
      <c r="WUR78" s="330"/>
      <c r="WUS78" s="329"/>
      <c r="WUT78" s="330"/>
      <c r="WUU78" s="330"/>
      <c r="WUV78" s="330"/>
      <c r="WUW78" s="330"/>
      <c r="WUX78" s="330"/>
      <c r="WUY78" s="330"/>
      <c r="WUZ78" s="330"/>
      <c r="WVA78" s="330"/>
      <c r="WVB78" s="330"/>
      <c r="WVC78" s="330"/>
      <c r="WVD78" s="330"/>
      <c r="WVE78" s="330"/>
      <c r="WVF78" s="330"/>
      <c r="WVG78" s="330"/>
      <c r="WVH78" s="330"/>
      <c r="WVI78" s="329"/>
      <c r="WVJ78" s="330"/>
      <c r="WVK78" s="330"/>
      <c r="WVL78" s="330"/>
      <c r="WVM78" s="330"/>
      <c r="WVN78" s="330"/>
      <c r="WVO78" s="330"/>
      <c r="WVP78" s="330"/>
      <c r="WVQ78" s="330"/>
      <c r="WVR78" s="330"/>
      <c r="WVS78" s="330"/>
      <c r="WVT78" s="330"/>
      <c r="WVU78" s="330"/>
      <c r="WVV78" s="330"/>
      <c r="WVW78" s="330"/>
      <c r="WVX78" s="330"/>
      <c r="WVY78" s="329"/>
      <c r="WVZ78" s="330"/>
      <c r="WWA78" s="330"/>
      <c r="WWB78" s="330"/>
      <c r="WWC78" s="330"/>
      <c r="WWD78" s="330"/>
      <c r="WWE78" s="330"/>
      <c r="WWF78" s="330"/>
      <c r="WWG78" s="330"/>
      <c r="WWH78" s="330"/>
      <c r="WWI78" s="330"/>
      <c r="WWJ78" s="330"/>
      <c r="WWK78" s="330"/>
      <c r="WWL78" s="330"/>
      <c r="WWM78" s="330"/>
      <c r="WWN78" s="330"/>
      <c r="WWO78" s="329"/>
      <c r="WWP78" s="330"/>
      <c r="WWQ78" s="330"/>
      <c r="WWR78" s="330"/>
      <c r="WWS78" s="330"/>
      <c r="WWT78" s="330"/>
      <c r="WWU78" s="330"/>
      <c r="WWV78" s="330"/>
      <c r="WWW78" s="330"/>
      <c r="WWX78" s="330"/>
      <c r="WWY78" s="330"/>
      <c r="WWZ78" s="330"/>
      <c r="WXA78" s="330"/>
      <c r="WXB78" s="330"/>
      <c r="WXC78" s="330"/>
      <c r="WXD78" s="330"/>
      <c r="WXE78" s="329"/>
      <c r="WXF78" s="330"/>
      <c r="WXG78" s="330"/>
      <c r="WXH78" s="330"/>
      <c r="WXI78" s="330"/>
      <c r="WXJ78" s="330"/>
      <c r="WXK78" s="330"/>
      <c r="WXL78" s="330"/>
      <c r="WXM78" s="330"/>
      <c r="WXN78" s="330"/>
      <c r="WXO78" s="330"/>
      <c r="WXP78" s="330"/>
      <c r="WXQ78" s="330"/>
      <c r="WXR78" s="330"/>
      <c r="WXS78" s="330"/>
      <c r="WXT78" s="330"/>
      <c r="WXU78" s="329"/>
      <c r="WXV78" s="330"/>
      <c r="WXW78" s="330"/>
      <c r="WXX78" s="330"/>
      <c r="WXY78" s="330"/>
      <c r="WXZ78" s="330"/>
      <c r="WYA78" s="330"/>
      <c r="WYB78" s="330"/>
      <c r="WYC78" s="330"/>
      <c r="WYD78" s="330"/>
      <c r="WYE78" s="330"/>
      <c r="WYF78" s="330"/>
      <c r="WYG78" s="330"/>
      <c r="WYH78" s="330"/>
      <c r="WYI78" s="330"/>
      <c r="WYJ78" s="330"/>
      <c r="WYK78" s="329"/>
      <c r="WYL78" s="330"/>
      <c r="WYM78" s="330"/>
      <c r="WYN78" s="330"/>
      <c r="WYO78" s="330"/>
      <c r="WYP78" s="330"/>
      <c r="WYQ78" s="330"/>
      <c r="WYR78" s="330"/>
      <c r="WYS78" s="330"/>
      <c r="WYT78" s="330"/>
      <c r="WYU78" s="330"/>
      <c r="WYV78" s="330"/>
      <c r="WYW78" s="330"/>
      <c r="WYX78" s="330"/>
      <c r="WYY78" s="330"/>
      <c r="WYZ78" s="330"/>
      <c r="WZA78" s="329"/>
      <c r="WZB78" s="330"/>
      <c r="WZC78" s="330"/>
      <c r="WZD78" s="330"/>
      <c r="WZE78" s="330"/>
      <c r="WZF78" s="330"/>
      <c r="WZG78" s="330"/>
      <c r="WZH78" s="330"/>
      <c r="WZI78" s="330"/>
      <c r="WZJ78" s="330"/>
      <c r="WZK78" s="330"/>
      <c r="WZL78" s="330"/>
      <c r="WZM78" s="330"/>
      <c r="WZN78" s="330"/>
      <c r="WZO78" s="330"/>
      <c r="WZP78" s="330"/>
      <c r="WZQ78" s="329"/>
      <c r="WZR78" s="330"/>
      <c r="WZS78" s="330"/>
      <c r="WZT78" s="330"/>
      <c r="WZU78" s="330"/>
      <c r="WZV78" s="330"/>
      <c r="WZW78" s="330"/>
      <c r="WZX78" s="330"/>
      <c r="WZY78" s="330"/>
      <c r="WZZ78" s="330"/>
      <c r="XAA78" s="330"/>
      <c r="XAB78" s="330"/>
      <c r="XAC78" s="330"/>
      <c r="XAD78" s="330"/>
      <c r="XAE78" s="330"/>
      <c r="XAF78" s="330"/>
      <c r="XAG78" s="329"/>
      <c r="XAH78" s="330"/>
      <c r="XAI78" s="330"/>
      <c r="XAJ78" s="330"/>
      <c r="XAK78" s="330"/>
      <c r="XAL78" s="330"/>
      <c r="XAM78" s="330"/>
      <c r="XAN78" s="330"/>
      <c r="XAO78" s="330"/>
      <c r="XAP78" s="330"/>
      <c r="XAQ78" s="330"/>
      <c r="XAR78" s="330"/>
      <c r="XAS78" s="330"/>
      <c r="XAT78" s="330"/>
      <c r="XAU78" s="330"/>
      <c r="XAV78" s="330"/>
      <c r="XAW78" s="329"/>
      <c r="XAX78" s="330"/>
      <c r="XAY78" s="330"/>
      <c r="XAZ78" s="330"/>
      <c r="XBA78" s="330"/>
      <c r="XBB78" s="330"/>
      <c r="XBC78" s="330"/>
      <c r="XBD78" s="330"/>
      <c r="XBE78" s="330"/>
      <c r="XBF78" s="330"/>
      <c r="XBG78" s="330"/>
      <c r="XBH78" s="330"/>
      <c r="XBI78" s="330"/>
      <c r="XBJ78" s="330"/>
      <c r="XBK78" s="330"/>
      <c r="XBL78" s="330"/>
      <c r="XBM78" s="329"/>
      <c r="XBN78" s="330"/>
      <c r="XBO78" s="330"/>
      <c r="XBP78" s="330"/>
      <c r="XBQ78" s="330"/>
      <c r="XBR78" s="330"/>
      <c r="XBS78" s="330"/>
      <c r="XBT78" s="330"/>
      <c r="XBU78" s="330"/>
      <c r="XBV78" s="330"/>
      <c r="XBW78" s="330"/>
      <c r="XBX78" s="330"/>
      <c r="XBY78" s="330"/>
      <c r="XBZ78" s="330"/>
      <c r="XCA78" s="330"/>
      <c r="XCB78" s="330"/>
      <c r="XCC78" s="329"/>
      <c r="XCD78" s="330"/>
      <c r="XCE78" s="330"/>
      <c r="XCF78" s="330"/>
      <c r="XCG78" s="330"/>
      <c r="XCH78" s="330"/>
      <c r="XCI78" s="330"/>
      <c r="XCJ78" s="330"/>
      <c r="XCK78" s="330"/>
      <c r="XCL78" s="330"/>
      <c r="XCM78" s="330"/>
      <c r="XCN78" s="330"/>
      <c r="XCO78" s="330"/>
      <c r="XCP78" s="330"/>
      <c r="XCQ78" s="330"/>
      <c r="XCR78" s="330"/>
      <c r="XCS78" s="329"/>
      <c r="XCT78" s="330"/>
      <c r="XCU78" s="330"/>
      <c r="XCV78" s="330"/>
      <c r="XCW78" s="330"/>
      <c r="XCX78" s="330"/>
      <c r="XCY78" s="330"/>
      <c r="XCZ78" s="330"/>
      <c r="XDA78" s="330"/>
      <c r="XDB78" s="330"/>
      <c r="XDC78" s="330"/>
      <c r="XDD78" s="330"/>
      <c r="XDE78" s="330"/>
      <c r="XDF78" s="330"/>
      <c r="XDG78" s="330"/>
      <c r="XDH78" s="330"/>
      <c r="XDI78" s="329"/>
      <c r="XDJ78" s="330"/>
      <c r="XDK78" s="330"/>
      <c r="XDL78" s="330"/>
      <c r="XDM78" s="330"/>
      <c r="XDN78" s="330"/>
      <c r="XDO78" s="330"/>
      <c r="XDP78" s="330"/>
      <c r="XDQ78" s="330"/>
      <c r="XDR78" s="330"/>
      <c r="XDS78" s="330"/>
      <c r="XDT78" s="330"/>
      <c r="XDU78" s="330"/>
      <c r="XDV78" s="330"/>
      <c r="XDW78" s="330"/>
      <c r="XDX78" s="330"/>
      <c r="XDY78" s="329"/>
      <c r="XDZ78" s="330"/>
      <c r="XEA78" s="330"/>
      <c r="XEB78" s="330"/>
      <c r="XEC78" s="330"/>
      <c r="XED78" s="330"/>
      <c r="XEE78" s="330"/>
      <c r="XEF78" s="330"/>
      <c r="XEG78" s="330"/>
      <c r="XEH78" s="330"/>
      <c r="XEI78" s="330"/>
      <c r="XEJ78" s="330"/>
      <c r="XEK78" s="330"/>
      <c r="XEL78" s="330"/>
      <c r="XEM78" s="330"/>
      <c r="XEN78" s="330"/>
      <c r="XEO78" s="329"/>
      <c r="XEP78" s="330"/>
      <c r="XEQ78" s="330"/>
      <c r="XER78" s="330"/>
      <c r="XES78" s="330"/>
      <c r="XET78" s="330"/>
      <c r="XEU78" s="330"/>
      <c r="XEV78" s="330"/>
      <c r="XEW78" s="330"/>
      <c r="XEX78" s="330"/>
      <c r="XEY78" s="330"/>
      <c r="XEZ78" s="330"/>
      <c r="XFA78" s="330"/>
      <c r="XFB78" s="330"/>
      <c r="XFC78" s="330"/>
      <c r="XFD78" s="330"/>
    </row>
    <row r="79" spans="1:16384" x14ac:dyDescent="0.2">
      <c r="A79" s="329" t="str">
        <f t="shared" si="10"/>
        <v>COMPARISON OF GAS UTILITY ACTIVITY</v>
      </c>
      <c r="B79" s="330"/>
      <c r="C79" s="330"/>
      <c r="D79" s="330"/>
      <c r="E79" s="330"/>
      <c r="F79" s="330"/>
      <c r="G79" s="330"/>
      <c r="H79" s="330"/>
      <c r="I79" s="330"/>
      <c r="J79" s="330"/>
      <c r="K79" s="330"/>
      <c r="L79" s="330"/>
      <c r="M79" s="330"/>
      <c r="N79" s="330"/>
      <c r="O79" s="330"/>
      <c r="P79" s="330"/>
    </row>
    <row r="80" spans="1:16384" x14ac:dyDescent="0.2">
      <c r="A80" s="329" t="str">
        <f t="shared" si="10"/>
        <v>BASE YEAR FOR THE 12 MONTHS ENDED DECEMBER 31, 2018</v>
      </c>
      <c r="B80" s="330"/>
      <c r="C80" s="330"/>
      <c r="D80" s="330"/>
      <c r="E80" s="330"/>
      <c r="F80" s="330"/>
      <c r="G80" s="330"/>
      <c r="H80" s="330"/>
      <c r="I80" s="330"/>
      <c r="J80" s="330"/>
      <c r="K80" s="330"/>
      <c r="L80" s="330"/>
      <c r="M80" s="330"/>
      <c r="N80" s="330"/>
      <c r="O80" s="330"/>
      <c r="P80" s="330"/>
    </row>
    <row r="81" spans="1:16" x14ac:dyDescent="0.2">
      <c r="A81" s="137" t="s">
        <v>8</v>
      </c>
      <c r="P81" s="138" t="s">
        <v>50</v>
      </c>
    </row>
    <row r="82" spans="1:16" x14ac:dyDescent="0.2">
      <c r="A82" s="137" t="str">
        <f>'Rate Case Constants'!$C$29</f>
        <v>TYPE OF FILING: __X__ ORIGINAL  _____ UPDATED  _____ REVISED</v>
      </c>
      <c r="P82" s="139" t="s">
        <v>1006</v>
      </c>
    </row>
    <row r="83" spans="1:16" x14ac:dyDescent="0.2">
      <c r="A83" s="137" t="s">
        <v>9</v>
      </c>
      <c r="P83" s="139" t="str">
        <f>'Rate Case Constants'!$C$36</f>
        <v>WITNESS:   C. M. GARRETT</v>
      </c>
    </row>
    <row r="84" spans="1:16" x14ac:dyDescent="0.2">
      <c r="A84" s="140" t="s">
        <v>4</v>
      </c>
      <c r="B84" s="140" t="s">
        <v>6</v>
      </c>
      <c r="C84" s="141"/>
      <c r="D84" s="142" t="s">
        <v>1</v>
      </c>
      <c r="E84" s="140" t="s">
        <v>1</v>
      </c>
      <c r="F84" s="140" t="s">
        <v>1</v>
      </c>
      <c r="G84" s="140" t="s">
        <v>1</v>
      </c>
      <c r="H84" s="140" t="s">
        <v>1</v>
      </c>
      <c r="I84" s="140" t="s">
        <v>1</v>
      </c>
      <c r="J84" s="140" t="s">
        <v>2</v>
      </c>
      <c r="K84" s="140" t="s">
        <v>2</v>
      </c>
      <c r="L84" s="140" t="s">
        <v>2</v>
      </c>
      <c r="M84" s="140" t="s">
        <v>2</v>
      </c>
      <c r="N84" s="140" t="s">
        <v>2</v>
      </c>
      <c r="O84" s="140" t="s">
        <v>2</v>
      </c>
      <c r="P84" s="141"/>
    </row>
    <row r="85" spans="1:16" x14ac:dyDescent="0.2">
      <c r="A85" s="143" t="s">
        <v>5</v>
      </c>
      <c r="B85" s="143" t="s">
        <v>5</v>
      </c>
      <c r="C85" s="144" t="s">
        <v>7</v>
      </c>
      <c r="D85" s="145">
        <f>D9</f>
        <v>43101</v>
      </c>
      <c r="E85" s="145">
        <f t="shared" ref="E85:O85" si="11">E9</f>
        <v>43132</v>
      </c>
      <c r="F85" s="145">
        <f t="shared" si="11"/>
        <v>43160</v>
      </c>
      <c r="G85" s="145">
        <f t="shared" si="11"/>
        <v>43191</v>
      </c>
      <c r="H85" s="145">
        <f t="shared" si="11"/>
        <v>43221</v>
      </c>
      <c r="I85" s="145">
        <f t="shared" si="11"/>
        <v>43252</v>
      </c>
      <c r="J85" s="145">
        <f t="shared" si="11"/>
        <v>43282</v>
      </c>
      <c r="K85" s="145">
        <f t="shared" si="11"/>
        <v>43313</v>
      </c>
      <c r="L85" s="145">
        <f t="shared" si="11"/>
        <v>43344</v>
      </c>
      <c r="M85" s="145">
        <f t="shared" si="11"/>
        <v>43374</v>
      </c>
      <c r="N85" s="145">
        <f t="shared" si="11"/>
        <v>43405</v>
      </c>
      <c r="O85" s="145">
        <f t="shared" si="11"/>
        <v>43435</v>
      </c>
      <c r="P85" s="146" t="s">
        <v>3</v>
      </c>
    </row>
    <row r="86" spans="1:16" x14ac:dyDescent="0.2">
      <c r="A86" s="169"/>
      <c r="B86" s="169"/>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G'!D$8:D$366,'IS G'!$A$8:$A$366,'SCH C-2.2 B'!$B87)*1000</f>
        <v>154075.679999999</v>
      </c>
      <c r="E87" s="1">
        <f>SUMIFS('IS G'!E$8:E$366,'IS G'!$A$8:$A$366,'SCH C-2.2 B'!$B87)*1000</f>
        <v>154441.56</v>
      </c>
      <c r="F87" s="1">
        <f>SUMIFS('IS G'!F$8:F$366,'IS G'!$A$8:$A$366,'SCH C-2.2 B'!$B87)*1000</f>
        <v>158348.71999999997</v>
      </c>
      <c r="G87" s="1">
        <f>SUMIFS('IS G'!G$8:G$366,'IS G'!$A$8:$A$366,'SCH C-2.2 B'!$B87)*1000</f>
        <v>166553.83000000002</v>
      </c>
      <c r="H87" s="1">
        <f>SUMIFS('IS G'!H$8:H$366,'IS G'!$A$8:$A$366,'SCH C-2.2 B'!$B87)*1000</f>
        <v>159875.76999999999</v>
      </c>
      <c r="I87" s="1">
        <f>SUMIFS('IS G'!I$8:I$366,'IS G'!$A$8:$A$366,'SCH C-2.2 B'!$B87)*1000</f>
        <v>159081.62</v>
      </c>
      <c r="J87" s="1">
        <f>SUMIFS('IS G'!J$8:J$366,'IS G'!$A$8:$A$366,'SCH C-2.2 B'!$B87)*1000</f>
        <v>173986.12</v>
      </c>
      <c r="K87" s="1">
        <f>SUMIFS('IS G'!K$8:K$366,'IS G'!$A$8:$A$366,'SCH C-2.2 B'!$B87)*1000</f>
        <v>168583.36</v>
      </c>
      <c r="L87" s="1">
        <f>SUMIFS('IS G'!L$8:L$366,'IS G'!$A$8:$A$366,'SCH C-2.2 B'!$B87)*1000</f>
        <v>163199.079999999</v>
      </c>
      <c r="M87" s="1">
        <f>SUMIFS('IS G'!M$8:M$366,'IS G'!$A$8:$A$366,'SCH C-2.2 B'!$B87)*1000</f>
        <v>179606.68000000002</v>
      </c>
      <c r="N87" s="1">
        <f>SUMIFS('IS G'!N$8:N$366,'IS G'!$A$8:$A$366,'SCH C-2.2 B'!$B87)*1000</f>
        <v>165698.72</v>
      </c>
      <c r="O87" s="1">
        <f>SUMIFS('IS G'!O$8:O$366,'IS G'!$A$8:$A$366,'SCH C-2.2 B'!$B87)*1000</f>
        <v>171955.959999999</v>
      </c>
      <c r="P87" s="151">
        <f t="shared" si="9"/>
        <v>1975407.0999999966</v>
      </c>
    </row>
    <row r="88" spans="1:16" x14ac:dyDescent="0.2">
      <c r="A88" s="147">
        <f t="shared" ref="A88:A112" si="12">A87+1</f>
        <v>68</v>
      </c>
      <c r="B88" s="147">
        <v>903</v>
      </c>
      <c r="C88" s="137" t="s">
        <v>19</v>
      </c>
      <c r="D88" s="1">
        <f>SUMIFS('IS G'!D$8:D$366,'IS G'!$A$8:$A$366,'SCH C-2.2 B'!$B88)*1000</f>
        <v>426541.15</v>
      </c>
      <c r="E88" s="1">
        <f>SUMIFS('IS G'!E$8:E$366,'IS G'!$A$8:$A$366,'SCH C-2.2 B'!$B88)*1000</f>
        <v>439574.67000000004</v>
      </c>
      <c r="F88" s="1">
        <f>SUMIFS('IS G'!F$8:F$366,'IS G'!$A$8:$A$366,'SCH C-2.2 B'!$B88)*1000</f>
        <v>486762.68</v>
      </c>
      <c r="G88" s="1">
        <f>SUMIFS('IS G'!G$8:G$366,'IS G'!$A$8:$A$366,'SCH C-2.2 B'!$B88)*1000</f>
        <v>441271.45</v>
      </c>
      <c r="H88" s="1">
        <f>SUMIFS('IS G'!H$8:H$366,'IS G'!$A$8:$A$366,'SCH C-2.2 B'!$B88)*1000</f>
        <v>483579.25</v>
      </c>
      <c r="I88" s="1">
        <f>SUMIFS('IS G'!I$8:I$366,'IS G'!$A$8:$A$366,'SCH C-2.2 B'!$B88)*1000</f>
        <v>443220.19</v>
      </c>
      <c r="J88" s="1">
        <f>SUMIFS('IS G'!J$8:J$366,'IS G'!$A$8:$A$366,'SCH C-2.2 B'!$B88)*1000</f>
        <v>444793.36</v>
      </c>
      <c r="K88" s="1">
        <f>SUMIFS('IS G'!K$8:K$366,'IS G'!$A$8:$A$366,'SCH C-2.2 B'!$B88)*1000</f>
        <v>480428.51999999903</v>
      </c>
      <c r="L88" s="1">
        <f>SUMIFS('IS G'!L$8:L$366,'IS G'!$A$8:$A$366,'SCH C-2.2 B'!$B88)*1000</f>
        <v>465636.16000000003</v>
      </c>
      <c r="M88" s="1">
        <f>SUMIFS('IS G'!M$8:M$366,'IS G'!$A$8:$A$366,'SCH C-2.2 B'!$B88)*1000</f>
        <v>518309.44</v>
      </c>
      <c r="N88" s="1">
        <f>SUMIFS('IS G'!N$8:N$366,'IS G'!$A$8:$A$366,'SCH C-2.2 B'!$B88)*1000</f>
        <v>473411.4</v>
      </c>
      <c r="O88" s="1">
        <f>SUMIFS('IS G'!O$8:O$366,'IS G'!$A$8:$A$366,'SCH C-2.2 B'!$B88)*1000</f>
        <v>474100.44</v>
      </c>
      <c r="P88" s="151">
        <f t="shared" si="9"/>
        <v>5577628.71</v>
      </c>
    </row>
    <row r="89" spans="1:16" x14ac:dyDescent="0.2">
      <c r="A89" s="147">
        <f t="shared" si="12"/>
        <v>69</v>
      </c>
      <c r="B89" s="147">
        <v>904</v>
      </c>
      <c r="C89" s="137" t="s">
        <v>20</v>
      </c>
      <c r="D89" s="1">
        <f>SUMIFS('IS G'!D$8:D$366,'IS G'!$A$8:$A$366,'SCH C-2.2 B'!$B89)*1000</f>
        <v>182237.25999999998</v>
      </c>
      <c r="E89" s="1">
        <f>SUMIFS('IS G'!E$8:E$366,'IS G'!$A$8:$A$366,'SCH C-2.2 B'!$B89)*1000</f>
        <v>135829.94</v>
      </c>
      <c r="F89" s="1">
        <f>SUMIFS('IS G'!F$8:F$366,'IS G'!$A$8:$A$366,'SCH C-2.2 B'!$B89)*1000</f>
        <v>96419.93</v>
      </c>
      <c r="G89" s="1">
        <f>SUMIFS('IS G'!G$8:G$366,'IS G'!$A$8:$A$366,'SCH C-2.2 B'!$B89)*1000</f>
        <v>54696.5</v>
      </c>
      <c r="H89" s="1">
        <f>SUMIFS('IS G'!H$8:H$366,'IS G'!$A$8:$A$366,'SCH C-2.2 B'!$B89)*1000</f>
        <v>-1882.2700000000002</v>
      </c>
      <c r="I89" s="1">
        <f>SUMIFS('IS G'!I$8:I$366,'IS G'!$A$8:$A$366,'SCH C-2.2 B'!$B89)*1000</f>
        <v>-35131.909999999996</v>
      </c>
      <c r="J89" s="1">
        <f>SUMIFS('IS G'!J$8:J$366,'IS G'!$A$8:$A$366,'SCH C-2.2 B'!$B89)*1000</f>
        <v>43661</v>
      </c>
      <c r="K89" s="1">
        <f>SUMIFS('IS G'!K$8:K$366,'IS G'!$A$8:$A$366,'SCH C-2.2 B'!$B89)*1000</f>
        <v>73159</v>
      </c>
      <c r="L89" s="1">
        <f>SUMIFS('IS G'!L$8:L$366,'IS G'!$A$8:$A$366,'SCH C-2.2 B'!$B89)*1000</f>
        <v>45734</v>
      </c>
      <c r="M89" s="1">
        <f>SUMIFS('IS G'!M$8:M$366,'IS G'!$A$8:$A$366,'SCH C-2.2 B'!$B89)*1000</f>
        <v>39094</v>
      </c>
      <c r="N89" s="1">
        <f>SUMIFS('IS G'!N$8:N$366,'IS G'!$A$8:$A$366,'SCH C-2.2 B'!$B89)*1000</f>
        <v>18121</v>
      </c>
      <c r="O89" s="1">
        <f>SUMIFS('IS G'!O$8:O$366,'IS G'!$A$8:$A$366,'SCH C-2.2 B'!$B89)*1000</f>
        <v>30355.999999999898</v>
      </c>
      <c r="P89" s="151">
        <f t="shared" si="9"/>
        <v>682294.44999999984</v>
      </c>
    </row>
    <row r="90" spans="1:16" x14ac:dyDescent="0.2">
      <c r="A90" s="147">
        <f t="shared" si="12"/>
        <v>70</v>
      </c>
      <c r="B90" s="147">
        <v>905</v>
      </c>
      <c r="C90" s="137" t="s">
        <v>21</v>
      </c>
      <c r="D90" s="1">
        <f>SUMIFS('IS G'!D$8:D$366,'IS G'!$A$8:$A$366,'SCH C-2.2 B'!$B90)*1000</f>
        <v>40.349999999999994</v>
      </c>
      <c r="E90" s="1">
        <f>SUMIFS('IS G'!E$8:E$366,'IS G'!$A$8:$A$366,'SCH C-2.2 B'!$B90)*1000</f>
        <v>36.78</v>
      </c>
      <c r="F90" s="1">
        <f>SUMIFS('IS G'!F$8:F$366,'IS G'!$A$8:$A$366,'SCH C-2.2 B'!$B90)*1000</f>
        <v>746</v>
      </c>
      <c r="G90" s="1">
        <f>SUMIFS('IS G'!G$8:G$366,'IS G'!$A$8:$A$366,'SCH C-2.2 B'!$B90)*1000</f>
        <v>429.17</v>
      </c>
      <c r="H90" s="1">
        <f>SUMIFS('IS G'!H$8:H$366,'IS G'!$A$8:$A$366,'SCH C-2.2 B'!$B90)*1000</f>
        <v>8.74</v>
      </c>
      <c r="I90" s="1">
        <f>SUMIFS('IS G'!I$8:I$366,'IS G'!$A$8:$A$366,'SCH C-2.2 B'!$B90)*1000</f>
        <v>68.27</v>
      </c>
      <c r="J90" s="1">
        <f>SUMIFS('IS G'!J$8:J$366,'IS G'!$A$8:$A$366,'SCH C-2.2 B'!$B90)*1000</f>
        <v>-7170.68</v>
      </c>
      <c r="K90" s="1">
        <f>SUMIFS('IS G'!K$8:K$366,'IS G'!$A$8:$A$366,'SCH C-2.2 B'!$B90)*1000</f>
        <v>-9336.36</v>
      </c>
      <c r="L90" s="1">
        <f>SUMIFS('IS G'!L$8:L$366,'IS G'!$A$8:$A$366,'SCH C-2.2 B'!$B90)*1000</f>
        <v>14081.32</v>
      </c>
      <c r="M90" s="1">
        <f>SUMIFS('IS G'!M$8:M$366,'IS G'!$A$8:$A$366,'SCH C-2.2 B'!$B90)*1000</f>
        <v>16329.719999999998</v>
      </c>
      <c r="N90" s="1">
        <f>SUMIFS('IS G'!N$8:N$366,'IS G'!$A$8:$A$366,'SCH C-2.2 B'!$B90)*1000</f>
        <v>4928.88</v>
      </c>
      <c r="O90" s="1">
        <f>SUMIFS('IS G'!O$8:O$366,'IS G'!$A$8:$A$366,'SCH C-2.2 B'!$B90)*1000</f>
        <v>-18.919999999999998</v>
      </c>
      <c r="P90" s="151">
        <f t="shared" si="9"/>
        <v>20143.269999999997</v>
      </c>
    </row>
    <row r="91" spans="1:16" x14ac:dyDescent="0.2">
      <c r="A91" s="147">
        <f t="shared" si="12"/>
        <v>71</v>
      </c>
      <c r="B91" s="147">
        <v>907</v>
      </c>
      <c r="C91" s="137" t="s">
        <v>23</v>
      </c>
      <c r="D91" s="1">
        <f>SUMIFS('IS G'!D$8:D$366,'IS G'!$A$8:$A$366,'SCH C-2.2 B'!$B91)*1000</f>
        <v>6968.49</v>
      </c>
      <c r="E91" s="1">
        <f>SUMIFS('IS G'!E$8:E$366,'IS G'!$A$8:$A$366,'SCH C-2.2 B'!$B91)*1000</f>
        <v>7279.7599999999993</v>
      </c>
      <c r="F91" s="1">
        <f>SUMIFS('IS G'!F$8:F$366,'IS G'!$A$8:$A$366,'SCH C-2.2 B'!$B91)*1000</f>
        <v>7293.66</v>
      </c>
      <c r="G91" s="1">
        <f>SUMIFS('IS G'!G$8:G$366,'IS G'!$A$8:$A$366,'SCH C-2.2 B'!$B91)*1000</f>
        <v>7218.94</v>
      </c>
      <c r="H91" s="1">
        <f>SUMIFS('IS G'!H$8:H$366,'IS G'!$A$8:$A$366,'SCH C-2.2 B'!$B91)*1000</f>
        <v>7958.45</v>
      </c>
      <c r="I91" s="1">
        <f>SUMIFS('IS G'!I$8:I$366,'IS G'!$A$8:$A$366,'SCH C-2.2 B'!$B91)*1000</f>
        <v>7450.54</v>
      </c>
      <c r="J91" s="1">
        <f>SUMIFS('IS G'!J$8:J$366,'IS G'!$A$8:$A$366,'SCH C-2.2 B'!$B91)*1000</f>
        <v>7607.25</v>
      </c>
      <c r="K91" s="1">
        <f>SUMIFS('IS G'!K$8:K$366,'IS G'!$A$8:$A$366,'SCH C-2.2 B'!$B91)*1000</f>
        <v>8883.2100000000009</v>
      </c>
      <c r="L91" s="1">
        <f>SUMIFS('IS G'!L$8:L$366,'IS G'!$A$8:$A$366,'SCH C-2.2 B'!$B91)*1000</f>
        <v>7299.1799999999994</v>
      </c>
      <c r="M91" s="1">
        <f>SUMIFS('IS G'!M$8:M$366,'IS G'!$A$8:$A$366,'SCH C-2.2 B'!$B91)*1000</f>
        <v>9038.61</v>
      </c>
      <c r="N91" s="1">
        <f>SUMIFS('IS G'!N$8:N$366,'IS G'!$A$8:$A$366,'SCH C-2.2 B'!$B91)*1000</f>
        <v>7740.5999999999995</v>
      </c>
      <c r="O91" s="1">
        <f>SUMIFS('IS G'!O$8:O$366,'IS G'!$A$8:$A$366,'SCH C-2.2 B'!$B91)*1000</f>
        <v>6582.66</v>
      </c>
      <c r="P91" s="151">
        <f t="shared" si="9"/>
        <v>91321.35</v>
      </c>
    </row>
    <row r="92" spans="1:16" x14ac:dyDescent="0.2">
      <c r="A92" s="147">
        <f t="shared" si="12"/>
        <v>72</v>
      </c>
      <c r="B92" s="147">
        <v>908</v>
      </c>
      <c r="C92" s="137" t="s">
        <v>24</v>
      </c>
      <c r="D92" s="1">
        <f>SUMIFS('IS G'!D$8:D$366,'IS G'!$A$8:$A$366,'SCH C-2.2 B'!$B92)*1000</f>
        <v>294458.94</v>
      </c>
      <c r="E92" s="1">
        <f>SUMIFS('IS G'!E$8:E$366,'IS G'!$A$8:$A$366,'SCH C-2.2 B'!$B92)*1000</f>
        <v>242783.42</v>
      </c>
      <c r="F92" s="1">
        <f>SUMIFS('IS G'!F$8:F$366,'IS G'!$A$8:$A$366,'SCH C-2.2 B'!$B92)*1000</f>
        <v>214718.22</v>
      </c>
      <c r="G92" s="1">
        <f>SUMIFS('IS G'!G$8:G$366,'IS G'!$A$8:$A$366,'SCH C-2.2 B'!$B92)*1000</f>
        <v>288395.84000000003</v>
      </c>
      <c r="H92" s="1">
        <f>SUMIFS('IS G'!H$8:H$366,'IS G'!$A$8:$A$366,'SCH C-2.2 B'!$B92)*1000</f>
        <v>267796.18999999901</v>
      </c>
      <c r="I92" s="1">
        <f>SUMIFS('IS G'!I$8:I$366,'IS G'!$A$8:$A$366,'SCH C-2.2 B'!$B92)*1000</f>
        <v>312409.38999999996</v>
      </c>
      <c r="J92" s="1">
        <f>SUMIFS('IS G'!J$8:J$366,'IS G'!$A$8:$A$366,'SCH C-2.2 B'!$B92)*1000</f>
        <v>-26451.269999999902</v>
      </c>
      <c r="K92" s="1">
        <f>SUMIFS('IS G'!K$8:K$366,'IS G'!$A$8:$A$366,'SCH C-2.2 B'!$B92)*1000</f>
        <v>295873.69</v>
      </c>
      <c r="L92" s="1">
        <f>SUMIFS('IS G'!L$8:L$366,'IS G'!$A$8:$A$366,'SCH C-2.2 B'!$B92)*1000</f>
        <v>126359.09</v>
      </c>
      <c r="M92" s="1">
        <f>SUMIFS('IS G'!M$8:M$366,'IS G'!$A$8:$A$366,'SCH C-2.2 B'!$B92)*1000</f>
        <v>181099.65</v>
      </c>
      <c r="N92" s="1">
        <f>SUMIFS('IS G'!N$8:N$366,'IS G'!$A$8:$A$366,'SCH C-2.2 B'!$B92)*1000</f>
        <v>279459.06</v>
      </c>
      <c r="O92" s="1">
        <f>SUMIFS('IS G'!O$8:O$366,'IS G'!$A$8:$A$366,'SCH C-2.2 B'!$B92)*1000</f>
        <v>-528373.07999999996</v>
      </c>
      <c r="P92" s="151">
        <f t="shared" si="9"/>
        <v>1948529.1399999992</v>
      </c>
    </row>
    <row r="93" spans="1:16" x14ac:dyDescent="0.2">
      <c r="A93" s="147">
        <f t="shared" si="12"/>
        <v>73</v>
      </c>
      <c r="B93" s="147">
        <v>909</v>
      </c>
      <c r="C93" s="137" t="s">
        <v>25</v>
      </c>
      <c r="D93" s="1">
        <f>SUMIFS('IS G'!D$8:D$366,'IS G'!$A$8:$A$366,'SCH C-2.2 B'!$B93)*1000</f>
        <v>1552.05</v>
      </c>
      <c r="E93" s="1">
        <f>SUMIFS('IS G'!E$8:E$366,'IS G'!$A$8:$A$366,'SCH C-2.2 B'!$B93)*1000</f>
        <v>7697.08</v>
      </c>
      <c r="F93" s="1">
        <f>SUMIFS('IS G'!F$8:F$366,'IS G'!$A$8:$A$366,'SCH C-2.2 B'!$B93)*1000</f>
        <v>22356.68</v>
      </c>
      <c r="G93" s="1">
        <f>SUMIFS('IS G'!G$8:G$366,'IS G'!$A$8:$A$366,'SCH C-2.2 B'!$B93)*1000</f>
        <v>8579.59</v>
      </c>
      <c r="H93" s="1">
        <f>SUMIFS('IS G'!H$8:H$366,'IS G'!$A$8:$A$366,'SCH C-2.2 B'!$B93)*1000</f>
        <v>11141.9199999999</v>
      </c>
      <c r="I93" s="1">
        <f>SUMIFS('IS G'!I$8:I$366,'IS G'!$A$8:$A$366,'SCH C-2.2 B'!$B93)*1000</f>
        <v>6838.9</v>
      </c>
      <c r="J93" s="1">
        <f>SUMIFS('IS G'!J$8:J$366,'IS G'!$A$8:$A$366,'SCH C-2.2 B'!$B93)*1000</f>
        <v>15304.169999999998</v>
      </c>
      <c r="K93" s="1">
        <f>SUMIFS('IS G'!K$8:K$366,'IS G'!$A$8:$A$366,'SCH C-2.2 B'!$B93)*1000</f>
        <v>11036.55</v>
      </c>
      <c r="L93" s="1">
        <f>SUMIFS('IS G'!L$8:L$366,'IS G'!$A$8:$A$366,'SCH C-2.2 B'!$B93)*1000</f>
        <v>5943.21</v>
      </c>
      <c r="M93" s="1">
        <f>SUMIFS('IS G'!M$8:M$366,'IS G'!$A$8:$A$366,'SCH C-2.2 B'!$B93)*1000</f>
        <v>4583.67</v>
      </c>
      <c r="N93" s="1">
        <f>SUMIFS('IS G'!N$8:N$366,'IS G'!$A$8:$A$366,'SCH C-2.2 B'!$B93)*1000</f>
        <v>5018.37</v>
      </c>
      <c r="O93" s="1">
        <f>SUMIFS('IS G'!O$8:O$366,'IS G'!$A$8:$A$366,'SCH C-2.2 B'!$B93)*1000</f>
        <v>7319.9699999999993</v>
      </c>
      <c r="P93" s="151">
        <f t="shared" si="9"/>
        <v>107372.1599999999</v>
      </c>
    </row>
    <row r="94" spans="1:16" x14ac:dyDescent="0.2">
      <c r="A94" s="147">
        <f t="shared" si="12"/>
        <v>74</v>
      </c>
      <c r="B94" s="147">
        <v>910</v>
      </c>
      <c r="C94" s="137" t="s">
        <v>26</v>
      </c>
      <c r="D94" s="1">
        <f>SUMIFS('IS G'!D$8:D$366,'IS G'!$A$8:$A$366,'SCH C-2.2 B'!$B94)*1000</f>
        <v>14045.91</v>
      </c>
      <c r="E94" s="1">
        <f>SUMIFS('IS G'!E$8:E$366,'IS G'!$A$8:$A$366,'SCH C-2.2 B'!$B94)*1000</f>
        <v>9563.08</v>
      </c>
      <c r="F94" s="1">
        <f>SUMIFS('IS G'!F$8:F$366,'IS G'!$A$8:$A$366,'SCH C-2.2 B'!$B94)*1000</f>
        <v>9299.11</v>
      </c>
      <c r="G94" s="1">
        <f>SUMIFS('IS G'!G$8:G$366,'IS G'!$A$8:$A$366,'SCH C-2.2 B'!$B94)*1000</f>
        <v>10579.59</v>
      </c>
      <c r="H94" s="1">
        <f>SUMIFS('IS G'!H$8:H$366,'IS G'!$A$8:$A$366,'SCH C-2.2 B'!$B94)*1000</f>
        <v>10007.64</v>
      </c>
      <c r="I94" s="1">
        <f>SUMIFS('IS G'!I$8:I$366,'IS G'!$A$8:$A$366,'SCH C-2.2 B'!$B94)*1000</f>
        <v>12726.82</v>
      </c>
      <c r="J94" s="1">
        <f>SUMIFS('IS G'!J$8:J$366,'IS G'!$A$8:$A$366,'SCH C-2.2 B'!$B94)*1000</f>
        <v>23540.579999999998</v>
      </c>
      <c r="K94" s="1">
        <f>SUMIFS('IS G'!K$8:K$366,'IS G'!$A$8:$A$366,'SCH C-2.2 B'!$B94)*1000</f>
        <v>16034.34</v>
      </c>
      <c r="L94" s="1">
        <f>SUMIFS('IS G'!L$8:L$366,'IS G'!$A$8:$A$366,'SCH C-2.2 B'!$B94)*1000</f>
        <v>21888.929999999997</v>
      </c>
      <c r="M94" s="1">
        <f>SUMIFS('IS G'!M$8:M$366,'IS G'!$A$8:$A$366,'SCH C-2.2 B'!$B94)*1000</f>
        <v>14270.3399999999</v>
      </c>
      <c r="N94" s="1">
        <f>SUMIFS('IS G'!N$8:N$366,'IS G'!$A$8:$A$366,'SCH C-2.2 B'!$B94)*1000</f>
        <v>21292.739999999998</v>
      </c>
      <c r="O94" s="1">
        <f>SUMIFS('IS G'!O$8:O$366,'IS G'!$A$8:$A$366,'SCH C-2.2 B'!$B94)*1000</f>
        <v>19782.419999999998</v>
      </c>
      <c r="P94" s="151">
        <f t="shared" si="9"/>
        <v>183031.49999999988</v>
      </c>
    </row>
    <row r="95" spans="1:16" x14ac:dyDescent="0.2">
      <c r="A95" s="147">
        <f t="shared" si="12"/>
        <v>75</v>
      </c>
      <c r="B95" s="147">
        <v>911</v>
      </c>
      <c r="C95" s="137" t="s">
        <v>27</v>
      </c>
      <c r="D95" s="1">
        <f>SUMIFS('IS G'!D$8:D$366,'IS G'!$A$8:$A$366,'SCH C-2.2 B'!$B95)*1000</f>
        <v>0</v>
      </c>
      <c r="E95" s="1">
        <f>SUMIFS('IS G'!E$8:E$366,'IS G'!$A$8:$A$366,'SCH C-2.2 B'!$B95)*1000</f>
        <v>0</v>
      </c>
      <c r="F95" s="1">
        <f>SUMIFS('IS G'!F$8:F$366,'IS G'!$A$8:$A$366,'SCH C-2.2 B'!$B95)*1000</f>
        <v>0</v>
      </c>
      <c r="G95" s="1">
        <f>SUMIFS('IS G'!G$8:G$366,'IS G'!$A$8:$A$366,'SCH C-2.2 B'!$B95)*1000</f>
        <v>0</v>
      </c>
      <c r="H95" s="1">
        <f>SUMIFS('IS G'!H$8:H$366,'IS G'!$A$8:$A$366,'SCH C-2.2 B'!$B95)*1000</f>
        <v>0</v>
      </c>
      <c r="I95" s="1">
        <f>SUMIFS('IS G'!I$8:I$366,'IS G'!$A$8:$A$366,'SCH C-2.2 B'!$B95)*1000</f>
        <v>0</v>
      </c>
      <c r="J95" s="1">
        <f>SUMIFS('IS G'!J$8:J$366,'IS G'!$A$8:$A$366,'SCH C-2.2 B'!$B95)*1000</f>
        <v>0</v>
      </c>
      <c r="K95" s="1">
        <f>SUMIFS('IS G'!K$8:K$366,'IS G'!$A$8:$A$366,'SCH C-2.2 B'!$B95)*1000</f>
        <v>0</v>
      </c>
      <c r="L95" s="1">
        <f>SUMIFS('IS G'!L$8:L$366,'IS G'!$A$8:$A$366,'SCH C-2.2 B'!$B95)*1000</f>
        <v>0</v>
      </c>
      <c r="M95" s="1">
        <f>SUMIFS('IS G'!M$8:M$366,'IS G'!$A$8:$A$366,'SCH C-2.2 B'!$B95)*1000</f>
        <v>0</v>
      </c>
      <c r="N95" s="1">
        <f>SUMIFS('IS G'!N$8:N$366,'IS G'!$A$8:$A$366,'SCH C-2.2 B'!$B95)*1000</f>
        <v>0</v>
      </c>
      <c r="O95" s="1">
        <f>SUMIFS('IS G'!O$8:O$366,'IS G'!$A$8:$A$366,'SCH C-2.2 B'!$B95)*1000</f>
        <v>0</v>
      </c>
      <c r="P95" s="151">
        <f t="shared" si="9"/>
        <v>0</v>
      </c>
    </row>
    <row r="96" spans="1:16" x14ac:dyDescent="0.2">
      <c r="A96" s="147">
        <f t="shared" si="12"/>
        <v>76</v>
      </c>
      <c r="B96" s="147">
        <v>912</v>
      </c>
      <c r="C96" s="137" t="s">
        <v>28</v>
      </c>
      <c r="D96" s="1">
        <f>SUMIFS('IS G'!D$8:D$366,'IS G'!$A$8:$A$366,'SCH C-2.2 B'!$B96)*1000</f>
        <v>0</v>
      </c>
      <c r="E96" s="1">
        <f>SUMIFS('IS G'!E$8:E$366,'IS G'!$A$8:$A$366,'SCH C-2.2 B'!$B96)*1000</f>
        <v>0</v>
      </c>
      <c r="F96" s="1">
        <f>SUMIFS('IS G'!F$8:F$366,'IS G'!$A$8:$A$366,'SCH C-2.2 B'!$B96)*1000</f>
        <v>0</v>
      </c>
      <c r="G96" s="1">
        <f>SUMIFS('IS G'!G$8:G$366,'IS G'!$A$8:$A$366,'SCH C-2.2 B'!$B96)*1000</f>
        <v>0</v>
      </c>
      <c r="H96" s="1">
        <f>SUMIFS('IS G'!H$8:H$366,'IS G'!$A$8:$A$366,'SCH C-2.2 B'!$B96)*1000</f>
        <v>0</v>
      </c>
      <c r="I96" s="1">
        <f>SUMIFS('IS G'!I$8:I$366,'IS G'!$A$8:$A$366,'SCH C-2.2 B'!$B96)*1000</f>
        <v>0</v>
      </c>
      <c r="J96" s="1">
        <f>SUMIFS('IS G'!J$8:J$366,'IS G'!$A$8:$A$366,'SCH C-2.2 B'!$B96)*1000</f>
        <v>0</v>
      </c>
      <c r="K96" s="1">
        <f>SUMIFS('IS G'!K$8:K$366,'IS G'!$A$8:$A$366,'SCH C-2.2 B'!$B96)*1000</f>
        <v>0</v>
      </c>
      <c r="L96" s="1">
        <f>SUMIFS('IS G'!L$8:L$366,'IS G'!$A$8:$A$366,'SCH C-2.2 B'!$B96)*1000</f>
        <v>0</v>
      </c>
      <c r="M96" s="1">
        <f>SUMIFS('IS G'!M$8:M$366,'IS G'!$A$8:$A$366,'SCH C-2.2 B'!$B96)*1000</f>
        <v>0</v>
      </c>
      <c r="N96" s="1">
        <f>SUMIFS('IS G'!N$8:N$366,'IS G'!$A$8:$A$366,'SCH C-2.2 B'!$B96)*1000</f>
        <v>0</v>
      </c>
      <c r="O96" s="1">
        <f>SUMIFS('IS G'!O$8:O$366,'IS G'!$A$8:$A$366,'SCH C-2.2 B'!$B96)*1000</f>
        <v>0</v>
      </c>
      <c r="P96" s="151">
        <f t="shared" si="9"/>
        <v>0</v>
      </c>
    </row>
    <row r="97" spans="1:16" x14ac:dyDescent="0.2">
      <c r="A97" s="147">
        <f t="shared" si="12"/>
        <v>77</v>
      </c>
      <c r="B97" s="147">
        <v>913</v>
      </c>
      <c r="C97" s="137" t="s">
        <v>29</v>
      </c>
      <c r="D97" s="1">
        <f>SUMIFS('IS G'!D$8:D$366,'IS G'!$A$8:$A$366,'SCH C-2.2 B'!$B97)*1000</f>
        <v>41520.25</v>
      </c>
      <c r="E97" s="1">
        <f>SUMIFS('IS G'!E$8:E$366,'IS G'!$A$8:$A$366,'SCH C-2.2 B'!$B97)*1000</f>
        <v>16478.82</v>
      </c>
      <c r="F97" s="1">
        <f>SUMIFS('IS G'!F$8:F$366,'IS G'!$A$8:$A$366,'SCH C-2.2 B'!$B97)*1000</f>
        <v>35508.560000000005</v>
      </c>
      <c r="G97" s="1">
        <f>SUMIFS('IS G'!G$8:G$366,'IS G'!$A$8:$A$366,'SCH C-2.2 B'!$B97)*1000</f>
        <v>119.82</v>
      </c>
      <c r="H97" s="1">
        <f>SUMIFS('IS G'!H$8:H$366,'IS G'!$A$8:$A$366,'SCH C-2.2 B'!$B97)*1000</f>
        <v>38651.26</v>
      </c>
      <c r="I97" s="1">
        <f>SUMIFS('IS G'!I$8:I$366,'IS G'!$A$8:$A$366,'SCH C-2.2 B'!$B97)*1000</f>
        <v>53139.86</v>
      </c>
      <c r="J97" s="1">
        <f>SUMIFS('IS G'!J$8:J$366,'IS G'!$A$8:$A$366,'SCH C-2.2 B'!$B97)*1000</f>
        <v>9064.8599999999988</v>
      </c>
      <c r="K97" s="1">
        <f>SUMIFS('IS G'!K$8:K$366,'IS G'!$A$8:$A$366,'SCH C-2.2 B'!$B97)*1000</f>
        <v>18626.16</v>
      </c>
      <c r="L97" s="1">
        <f>SUMIFS('IS G'!L$8:L$366,'IS G'!$A$8:$A$366,'SCH C-2.2 B'!$B97)*1000</f>
        <v>18701.969999999998</v>
      </c>
      <c r="M97" s="1">
        <f>SUMIFS('IS G'!M$8:M$366,'IS G'!$A$8:$A$366,'SCH C-2.2 B'!$B97)*1000</f>
        <v>11095.560000000001</v>
      </c>
      <c r="N97" s="1">
        <f>SUMIFS('IS G'!N$8:N$366,'IS G'!$A$8:$A$366,'SCH C-2.2 B'!$B97)*1000</f>
        <v>11095.560000000001</v>
      </c>
      <c r="O97" s="1">
        <f>SUMIFS('IS G'!O$8:O$366,'IS G'!$A$8:$A$366,'SCH C-2.2 B'!$B97)*1000</f>
        <v>30819.809999999899</v>
      </c>
      <c r="P97" s="151">
        <f t="shared" si="9"/>
        <v>284822.48999999987</v>
      </c>
    </row>
    <row r="98" spans="1:16" x14ac:dyDescent="0.2">
      <c r="A98" s="147">
        <f t="shared" si="12"/>
        <v>78</v>
      </c>
      <c r="B98" s="147">
        <v>916</v>
      </c>
      <c r="C98" s="137" t="s">
        <v>30</v>
      </c>
      <c r="D98" s="1">
        <f>SUMIFS('IS G'!D$8:D$366,'IS G'!$A$8:$A$366,'SCH C-2.2 B'!$B98)*1000</f>
        <v>0</v>
      </c>
      <c r="E98" s="1">
        <f>SUMIFS('IS G'!E$8:E$366,'IS G'!$A$8:$A$366,'SCH C-2.2 B'!$B98)*1000</f>
        <v>0</v>
      </c>
      <c r="F98" s="1">
        <f>SUMIFS('IS G'!F$8:F$366,'IS G'!$A$8:$A$366,'SCH C-2.2 B'!$B98)*1000</f>
        <v>0</v>
      </c>
      <c r="G98" s="1">
        <f>SUMIFS('IS G'!G$8:G$366,'IS G'!$A$8:$A$366,'SCH C-2.2 B'!$B98)*1000</f>
        <v>0</v>
      </c>
      <c r="H98" s="1">
        <f>SUMIFS('IS G'!H$8:H$366,'IS G'!$A$8:$A$366,'SCH C-2.2 B'!$B98)*1000</f>
        <v>0</v>
      </c>
      <c r="I98" s="1">
        <f>SUMIFS('IS G'!I$8:I$366,'IS G'!$A$8:$A$366,'SCH C-2.2 B'!$B98)*1000</f>
        <v>0</v>
      </c>
      <c r="J98" s="1">
        <f>SUMIFS('IS G'!J$8:J$366,'IS G'!$A$8:$A$366,'SCH C-2.2 B'!$B98)*1000</f>
        <v>0</v>
      </c>
      <c r="K98" s="1">
        <f>SUMIFS('IS G'!K$8:K$366,'IS G'!$A$8:$A$366,'SCH C-2.2 B'!$B98)*1000</f>
        <v>0</v>
      </c>
      <c r="L98" s="1">
        <f>SUMIFS('IS G'!L$8:L$366,'IS G'!$A$8:$A$366,'SCH C-2.2 B'!$B98)*1000</f>
        <v>0</v>
      </c>
      <c r="M98" s="1">
        <f>SUMIFS('IS G'!M$8:M$366,'IS G'!$A$8:$A$366,'SCH C-2.2 B'!$B98)*1000</f>
        <v>0</v>
      </c>
      <c r="N98" s="1">
        <f>SUMIFS('IS G'!N$8:N$366,'IS G'!$A$8:$A$366,'SCH C-2.2 B'!$B98)*1000</f>
        <v>0</v>
      </c>
      <c r="O98" s="1">
        <f>SUMIFS('IS G'!O$8:O$366,'IS G'!$A$8:$A$366,'SCH C-2.2 B'!$B98)*1000</f>
        <v>0</v>
      </c>
      <c r="P98" s="151">
        <f t="shared" si="9"/>
        <v>0</v>
      </c>
    </row>
    <row r="99" spans="1:16" x14ac:dyDescent="0.2">
      <c r="A99" s="147">
        <f t="shared" si="12"/>
        <v>79</v>
      </c>
      <c r="B99" s="147">
        <v>920</v>
      </c>
      <c r="C99" s="137" t="s">
        <v>31</v>
      </c>
      <c r="D99" s="1">
        <f>SUMIFS('IS G'!D$8:D$366,'IS G'!$A$8:$A$366,'SCH C-2.2 B'!$B99)*1000</f>
        <v>714215.45000000007</v>
      </c>
      <c r="E99" s="1">
        <f>SUMIFS('IS G'!E$8:E$366,'IS G'!$A$8:$A$366,'SCH C-2.2 B'!$B99)*1000</f>
        <v>657772.19999999995</v>
      </c>
      <c r="F99" s="1">
        <f>SUMIFS('IS G'!F$8:F$366,'IS G'!$A$8:$A$366,'SCH C-2.2 B'!$B99)*1000</f>
        <v>751812.36</v>
      </c>
      <c r="G99" s="1">
        <f>SUMIFS('IS G'!G$8:G$366,'IS G'!$A$8:$A$366,'SCH C-2.2 B'!$B99)*1000</f>
        <v>628005.18000000005</v>
      </c>
      <c r="H99" s="1">
        <f>SUMIFS('IS G'!H$8:H$366,'IS G'!$A$8:$A$366,'SCH C-2.2 B'!$B99)*1000</f>
        <v>689792.75</v>
      </c>
      <c r="I99" s="1">
        <f>SUMIFS('IS G'!I$8:I$366,'IS G'!$A$8:$A$366,'SCH C-2.2 B'!$B99)*1000</f>
        <v>630480.61</v>
      </c>
      <c r="J99" s="1">
        <f>SUMIFS('IS G'!J$8:J$366,'IS G'!$A$8:$A$366,'SCH C-2.2 B'!$B99)*1000</f>
        <v>646172.00433666306</v>
      </c>
      <c r="K99" s="1">
        <f>SUMIFS('IS G'!K$8:K$366,'IS G'!$A$8:$A$366,'SCH C-2.2 B'!$B99)*1000</f>
        <v>743298.39612137398</v>
      </c>
      <c r="L99" s="1">
        <f>SUMIFS('IS G'!L$8:L$366,'IS G'!$A$8:$A$366,'SCH C-2.2 B'!$B99)*1000</f>
        <v>622793.15999999992</v>
      </c>
      <c r="M99" s="1">
        <f>SUMIFS('IS G'!M$8:M$366,'IS G'!$A$8:$A$366,'SCH C-2.2 B'!$B99)*1000</f>
        <v>751534.28406684101</v>
      </c>
      <c r="N99" s="1">
        <f>SUMIFS('IS G'!N$8:N$366,'IS G'!$A$8:$A$366,'SCH C-2.2 B'!$B99)*1000</f>
        <v>658697.20432352507</v>
      </c>
      <c r="O99" s="1">
        <f>SUMIFS('IS G'!O$8:O$366,'IS G'!$A$8:$A$366,'SCH C-2.2 B'!$B99)*1000</f>
        <v>590240.11999999802</v>
      </c>
      <c r="P99" s="151">
        <f t="shared" si="9"/>
        <v>8084813.7188484026</v>
      </c>
    </row>
    <row r="100" spans="1:16" x14ac:dyDescent="0.2">
      <c r="A100" s="147">
        <f t="shared" si="12"/>
        <v>80</v>
      </c>
      <c r="B100" s="147">
        <v>921</v>
      </c>
      <c r="C100" s="137" t="s">
        <v>32</v>
      </c>
      <c r="D100" s="1">
        <f>SUMIFS('IS G'!D$8:D$366,'IS G'!$A$8:$A$366,'SCH C-2.2 B'!$B100)*1000</f>
        <v>181935.91</v>
      </c>
      <c r="E100" s="1">
        <f>SUMIFS('IS G'!E$8:E$366,'IS G'!$A$8:$A$366,'SCH C-2.2 B'!$B100)*1000</f>
        <v>136488.38</v>
      </c>
      <c r="F100" s="1">
        <f>SUMIFS('IS G'!F$8:F$366,'IS G'!$A$8:$A$366,'SCH C-2.2 B'!$B100)*1000</f>
        <v>177558.71</v>
      </c>
      <c r="G100" s="1">
        <f>SUMIFS('IS G'!G$8:G$366,'IS G'!$A$8:$A$366,'SCH C-2.2 B'!$B100)*1000</f>
        <v>172651.94</v>
      </c>
      <c r="H100" s="1">
        <f>SUMIFS('IS G'!H$8:H$366,'IS G'!$A$8:$A$366,'SCH C-2.2 B'!$B100)*1000</f>
        <v>173986.93</v>
      </c>
      <c r="I100" s="1">
        <f>SUMIFS('IS G'!I$8:I$366,'IS G'!$A$8:$A$366,'SCH C-2.2 B'!$B100)*1000</f>
        <v>181815.75</v>
      </c>
      <c r="J100" s="1">
        <f>SUMIFS('IS G'!J$8:J$366,'IS G'!$A$8:$A$366,'SCH C-2.2 B'!$B100)*1000</f>
        <v>210337.355676798</v>
      </c>
      <c r="K100" s="1">
        <f>SUMIFS('IS G'!K$8:K$366,'IS G'!$A$8:$A$366,'SCH C-2.2 B'!$B100)*1000</f>
        <v>196113.273315706</v>
      </c>
      <c r="L100" s="1">
        <f>SUMIFS('IS G'!L$8:L$366,'IS G'!$A$8:$A$366,'SCH C-2.2 B'!$B100)*1000</f>
        <v>214902.878326159</v>
      </c>
      <c r="M100" s="1">
        <f>SUMIFS('IS G'!M$8:M$366,'IS G'!$A$8:$A$366,'SCH C-2.2 B'!$B100)*1000</f>
        <v>185561.43597924299</v>
      </c>
      <c r="N100" s="1">
        <f>SUMIFS('IS G'!N$8:N$366,'IS G'!$A$8:$A$366,'SCH C-2.2 B'!$B100)*1000</f>
        <v>194231.67517900298</v>
      </c>
      <c r="O100" s="1">
        <f>SUMIFS('IS G'!O$8:O$366,'IS G'!$A$8:$A$366,'SCH C-2.2 B'!$B100)*1000</f>
        <v>260074.59999999902</v>
      </c>
      <c r="P100" s="151">
        <f t="shared" si="9"/>
        <v>2285658.8384769079</v>
      </c>
    </row>
    <row r="101" spans="1:16" x14ac:dyDescent="0.2">
      <c r="A101" s="147">
        <f t="shared" si="12"/>
        <v>81</v>
      </c>
      <c r="B101" s="147">
        <v>922</v>
      </c>
      <c r="C101" s="137" t="s">
        <v>33</v>
      </c>
      <c r="D101" s="1">
        <f>SUMIFS('IS G'!D$8:D$366,'IS G'!$A$8:$A$366,'SCH C-2.2 B'!$B101)*1000</f>
        <v>-86298.71</v>
      </c>
      <c r="E101" s="1">
        <f>SUMIFS('IS G'!E$8:E$366,'IS G'!$A$8:$A$366,'SCH C-2.2 B'!$B101)*1000</f>
        <v>-84371.260000000009</v>
      </c>
      <c r="F101" s="1">
        <f>SUMIFS('IS G'!F$8:F$366,'IS G'!$A$8:$A$366,'SCH C-2.2 B'!$B101)*1000</f>
        <v>-95974.2</v>
      </c>
      <c r="G101" s="1">
        <f>SUMIFS('IS G'!G$8:G$366,'IS G'!$A$8:$A$366,'SCH C-2.2 B'!$B101)*1000</f>
        <v>-81795.01999999999</v>
      </c>
      <c r="H101" s="1">
        <f>SUMIFS('IS G'!H$8:H$366,'IS G'!$A$8:$A$366,'SCH C-2.2 B'!$B101)*1000</f>
        <v>-89040.08</v>
      </c>
      <c r="I101" s="1">
        <f>SUMIFS('IS G'!I$8:I$366,'IS G'!$A$8:$A$366,'SCH C-2.2 B'!$B101)*1000</f>
        <v>-75258.559999999998</v>
      </c>
      <c r="J101" s="1">
        <f>SUMIFS('IS G'!J$8:J$366,'IS G'!$A$8:$A$366,'SCH C-2.2 B'!$B101)*1000</f>
        <v>-92708.159999999902</v>
      </c>
      <c r="K101" s="1">
        <f>SUMIFS('IS G'!K$8:K$366,'IS G'!$A$8:$A$366,'SCH C-2.2 B'!$B101)*1000</f>
        <v>-99768.480000000098</v>
      </c>
      <c r="L101" s="1">
        <f>SUMIFS('IS G'!L$8:L$366,'IS G'!$A$8:$A$366,'SCH C-2.2 B'!$B101)*1000</f>
        <v>-86167.919999999795</v>
      </c>
      <c r="M101" s="1">
        <f>SUMIFS('IS G'!M$8:M$366,'IS G'!$A$8:$A$366,'SCH C-2.2 B'!$B101)*1000</f>
        <v>-93073.679999999891</v>
      </c>
      <c r="N101" s="1">
        <f>SUMIFS('IS G'!N$8:N$366,'IS G'!$A$8:$A$366,'SCH C-2.2 B'!$B101)*1000</f>
        <v>-88467.119999999792</v>
      </c>
      <c r="O101" s="1">
        <f>SUMIFS('IS G'!O$8:O$366,'IS G'!$A$8:$A$366,'SCH C-2.2 B'!$B101)*1000</f>
        <v>-81714.239999999802</v>
      </c>
      <c r="P101" s="151">
        <f t="shared" si="9"/>
        <v>-1054637.4299999995</v>
      </c>
    </row>
    <row r="102" spans="1:16" x14ac:dyDescent="0.2">
      <c r="A102" s="147">
        <f t="shared" si="12"/>
        <v>82</v>
      </c>
      <c r="B102" s="147">
        <v>923</v>
      </c>
      <c r="C102" s="137" t="s">
        <v>34</v>
      </c>
      <c r="D102" s="1">
        <f>SUMIFS('IS G'!D$8:D$366,'IS G'!$A$8:$A$366,'SCH C-2.2 B'!$B102)*1000</f>
        <v>261934.64999999997</v>
      </c>
      <c r="E102" s="1">
        <f>SUMIFS('IS G'!E$8:E$366,'IS G'!$A$8:$A$366,'SCH C-2.2 B'!$B102)*1000</f>
        <v>286859.44999999995</v>
      </c>
      <c r="F102" s="1">
        <f>SUMIFS('IS G'!F$8:F$366,'IS G'!$A$8:$A$366,'SCH C-2.2 B'!$B102)*1000</f>
        <v>340871.16</v>
      </c>
      <c r="G102" s="1">
        <f>SUMIFS('IS G'!G$8:G$366,'IS G'!$A$8:$A$366,'SCH C-2.2 B'!$B102)*1000</f>
        <v>289859.01</v>
      </c>
      <c r="H102" s="1">
        <f>SUMIFS('IS G'!H$8:H$366,'IS G'!$A$8:$A$366,'SCH C-2.2 B'!$B102)*1000</f>
        <v>388526.75</v>
      </c>
      <c r="I102" s="1">
        <f>SUMIFS('IS G'!I$8:I$366,'IS G'!$A$8:$A$366,'SCH C-2.2 B'!$B102)*1000</f>
        <v>350956.98</v>
      </c>
      <c r="J102" s="1">
        <f>SUMIFS('IS G'!J$8:J$366,'IS G'!$A$8:$A$366,'SCH C-2.2 B'!$B102)*1000</f>
        <v>278675.52</v>
      </c>
      <c r="K102" s="1">
        <f>SUMIFS('IS G'!K$8:K$366,'IS G'!$A$8:$A$366,'SCH C-2.2 B'!$B102)*1000</f>
        <v>392202.23999999999</v>
      </c>
      <c r="L102" s="1">
        <f>SUMIFS('IS G'!L$8:L$366,'IS G'!$A$8:$A$366,'SCH C-2.2 B'!$B102)*1000</f>
        <v>408170.87999999902</v>
      </c>
      <c r="M102" s="1">
        <f>SUMIFS('IS G'!M$8:M$366,'IS G'!$A$8:$A$366,'SCH C-2.2 B'!$B102)*1000</f>
        <v>355828.08</v>
      </c>
      <c r="N102" s="1">
        <f>SUMIFS('IS G'!N$8:N$366,'IS G'!$A$8:$A$366,'SCH C-2.2 B'!$B102)*1000</f>
        <v>374563.44</v>
      </c>
      <c r="O102" s="1">
        <f>SUMIFS('IS G'!O$8:O$366,'IS G'!$A$8:$A$366,'SCH C-2.2 B'!$B102)*1000</f>
        <v>405427.68</v>
      </c>
      <c r="P102" s="151">
        <f t="shared" si="9"/>
        <v>4133875.8399999989</v>
      </c>
    </row>
    <row r="103" spans="1:16" x14ac:dyDescent="0.2">
      <c r="A103" s="147">
        <f t="shared" si="12"/>
        <v>83</v>
      </c>
      <c r="B103" s="147">
        <v>924</v>
      </c>
      <c r="C103" s="137" t="s">
        <v>0</v>
      </c>
      <c r="D103" s="1">
        <f>SUMIFS('IS G'!D$8:D$366,'IS G'!$A$8:$A$366,'SCH C-2.2 B'!$B103)*1000</f>
        <v>35421.499999999905</v>
      </c>
      <c r="E103" s="1">
        <f>SUMIFS('IS G'!E$8:E$366,'IS G'!$A$8:$A$366,'SCH C-2.2 B'!$B103)*1000</f>
        <v>23426.41</v>
      </c>
      <c r="F103" s="1">
        <f>SUMIFS('IS G'!F$8:F$366,'IS G'!$A$8:$A$366,'SCH C-2.2 B'!$B103)*1000</f>
        <v>13305.56</v>
      </c>
      <c r="G103" s="1">
        <f>SUMIFS('IS G'!G$8:G$366,'IS G'!$A$8:$A$366,'SCH C-2.2 B'!$B103)*1000</f>
        <v>37879.759999999995</v>
      </c>
      <c r="H103" s="1">
        <f>SUMIFS('IS G'!H$8:H$366,'IS G'!$A$8:$A$366,'SCH C-2.2 B'!$B103)*1000</f>
        <v>14971.76</v>
      </c>
      <c r="I103" s="1">
        <f>SUMIFS('IS G'!I$8:I$366,'IS G'!$A$8:$A$366,'SCH C-2.2 B'!$B103)*1000</f>
        <v>14971.76</v>
      </c>
      <c r="J103" s="1">
        <f>SUMIFS('IS G'!J$8:J$366,'IS G'!$A$8:$A$366,'SCH C-2.2 B'!$B103)*1000</f>
        <v>94907.28</v>
      </c>
      <c r="K103" s="1">
        <f>SUMIFS('IS G'!K$8:K$366,'IS G'!$A$8:$A$366,'SCH C-2.2 B'!$B103)*1000</f>
        <v>85758.720000000001</v>
      </c>
      <c r="L103" s="1">
        <f>SUMIFS('IS G'!L$8:L$366,'IS G'!$A$8:$A$366,'SCH C-2.2 B'!$B103)*1000</f>
        <v>85411.199999999997</v>
      </c>
      <c r="M103" s="1">
        <f>SUMIFS('IS G'!M$8:M$366,'IS G'!$A$8:$A$366,'SCH C-2.2 B'!$B103)*1000</f>
        <v>106481.04</v>
      </c>
      <c r="N103" s="1">
        <f>SUMIFS('IS G'!N$8:N$366,'IS G'!$A$8:$A$366,'SCH C-2.2 B'!$B103)*1000</f>
        <v>85342.799999999901</v>
      </c>
      <c r="O103" s="1">
        <f>SUMIFS('IS G'!O$8:O$366,'IS G'!$A$8:$A$366,'SCH C-2.2 B'!$B103)*1000</f>
        <v>85243.679999999891</v>
      </c>
      <c r="P103" s="151">
        <f t="shared" si="9"/>
        <v>683121.46999999974</v>
      </c>
    </row>
    <row r="104" spans="1:16" x14ac:dyDescent="0.2">
      <c r="A104" s="147">
        <f t="shared" si="12"/>
        <v>84</v>
      </c>
      <c r="B104" s="147">
        <v>925</v>
      </c>
      <c r="C104" s="137" t="s">
        <v>35</v>
      </c>
      <c r="D104" s="1">
        <f>SUMIFS('IS G'!D$8:D$366,'IS G'!$A$8:$A$366,'SCH C-2.2 B'!$B104)*1000</f>
        <v>78977.37999999999</v>
      </c>
      <c r="E104" s="1">
        <f>SUMIFS('IS G'!E$8:E$366,'IS G'!$A$8:$A$366,'SCH C-2.2 B'!$B104)*1000</f>
        <v>79004.429999999993</v>
      </c>
      <c r="F104" s="1">
        <f>SUMIFS('IS G'!F$8:F$366,'IS G'!$A$8:$A$366,'SCH C-2.2 B'!$B104)*1000</f>
        <v>-121537.45999999999</v>
      </c>
      <c r="G104" s="1">
        <f>SUMIFS('IS G'!G$8:G$366,'IS G'!$A$8:$A$366,'SCH C-2.2 B'!$B104)*1000</f>
        <v>76823.03</v>
      </c>
      <c r="H104" s="1">
        <f>SUMIFS('IS G'!H$8:H$366,'IS G'!$A$8:$A$366,'SCH C-2.2 B'!$B104)*1000</f>
        <v>67298.399999999994</v>
      </c>
      <c r="I104" s="1">
        <f>SUMIFS('IS G'!I$8:I$366,'IS G'!$A$8:$A$366,'SCH C-2.2 B'!$B104)*1000</f>
        <v>72138.539999999906</v>
      </c>
      <c r="J104" s="1">
        <f>SUMIFS('IS G'!J$8:J$366,'IS G'!$A$8:$A$366,'SCH C-2.2 B'!$B104)*1000</f>
        <v>80181.679999999993</v>
      </c>
      <c r="K104" s="1">
        <f>SUMIFS('IS G'!K$8:K$366,'IS G'!$A$8:$A$366,'SCH C-2.2 B'!$B104)*1000</f>
        <v>71324.959999999905</v>
      </c>
      <c r="L104" s="1">
        <f>SUMIFS('IS G'!L$8:L$366,'IS G'!$A$8:$A$366,'SCH C-2.2 B'!$B104)*1000</f>
        <v>73900.639999999999</v>
      </c>
      <c r="M104" s="1">
        <f>SUMIFS('IS G'!M$8:M$366,'IS G'!$A$8:$A$366,'SCH C-2.2 B'!$B104)*1000</f>
        <v>77751.199999999895</v>
      </c>
      <c r="N104" s="1">
        <f>SUMIFS('IS G'!N$8:N$366,'IS G'!$A$8:$A$366,'SCH C-2.2 B'!$B104)*1000</f>
        <v>70149.680000000008</v>
      </c>
      <c r="O104" s="1">
        <f>SUMIFS('IS G'!O$8:O$366,'IS G'!$A$8:$A$366,'SCH C-2.2 B'!$B104)*1000</f>
        <v>75773.400000000096</v>
      </c>
      <c r="P104" s="151">
        <f t="shared" si="9"/>
        <v>701785.87999999989</v>
      </c>
    </row>
    <row r="105" spans="1:16" x14ac:dyDescent="0.2">
      <c r="A105" s="147">
        <f t="shared" si="12"/>
        <v>85</v>
      </c>
      <c r="B105" s="147">
        <v>926</v>
      </c>
      <c r="C105" s="137" t="s">
        <v>36</v>
      </c>
      <c r="D105" s="1">
        <f>SUMIFS('IS G'!D$8:D$366,'IS G'!$A$8:$A$366,'SCH C-2.2 B'!$B105)*1000</f>
        <v>750496.41999999899</v>
      </c>
      <c r="E105" s="1">
        <f>SUMIFS('IS G'!E$8:E$366,'IS G'!$A$8:$A$366,'SCH C-2.2 B'!$B105)*1000</f>
        <v>689209.96000000008</v>
      </c>
      <c r="F105" s="1">
        <f>SUMIFS('IS G'!F$8:F$366,'IS G'!$A$8:$A$366,'SCH C-2.2 B'!$B105)*1000</f>
        <v>371347.26999999903</v>
      </c>
      <c r="G105" s="1">
        <f>SUMIFS('IS G'!G$8:G$366,'IS G'!$A$8:$A$366,'SCH C-2.2 B'!$B105)*1000</f>
        <v>942082.20999999903</v>
      </c>
      <c r="H105" s="1">
        <f>SUMIFS('IS G'!H$8:H$366,'IS G'!$A$8:$A$366,'SCH C-2.2 B'!$B105)*1000</f>
        <v>671658.20999999903</v>
      </c>
      <c r="I105" s="1">
        <f>SUMIFS('IS G'!I$8:I$366,'IS G'!$A$8:$A$366,'SCH C-2.2 B'!$B105)*1000</f>
        <v>513363.69</v>
      </c>
      <c r="J105" s="1">
        <f>SUMIFS('IS G'!J$8:J$366,'IS G'!$A$8:$A$366,'SCH C-2.2 B'!$B105)*1000</f>
        <v>766516.799999999</v>
      </c>
      <c r="K105" s="1">
        <f>SUMIFS('IS G'!K$8:K$366,'IS G'!$A$8:$A$366,'SCH C-2.2 B'!$B105)*1000</f>
        <v>735338.39999999898</v>
      </c>
      <c r="L105" s="1">
        <f>SUMIFS('IS G'!L$8:L$366,'IS G'!$A$8:$A$366,'SCH C-2.2 B'!$B105)*1000</f>
        <v>645482.15999999898</v>
      </c>
      <c r="M105" s="1">
        <f>SUMIFS('IS G'!M$8:M$366,'IS G'!$A$8:$A$366,'SCH C-2.2 B'!$B105)*1000</f>
        <v>736430.39999999991</v>
      </c>
      <c r="N105" s="1">
        <f>SUMIFS('IS G'!N$8:N$366,'IS G'!$A$8:$A$366,'SCH C-2.2 B'!$B105)*1000</f>
        <v>737175.35999999905</v>
      </c>
      <c r="O105" s="1">
        <f>SUMIFS('IS G'!O$8:O$366,'IS G'!$A$8:$A$366,'SCH C-2.2 B'!$B105)*1000</f>
        <v>715796.64</v>
      </c>
      <c r="P105" s="151">
        <f t="shared" si="9"/>
        <v>8274897.5199999912</v>
      </c>
    </row>
    <row r="106" spans="1:16" x14ac:dyDescent="0.2">
      <c r="A106" s="147">
        <f t="shared" si="12"/>
        <v>86</v>
      </c>
      <c r="B106" s="147">
        <v>927</v>
      </c>
      <c r="C106" s="137" t="s">
        <v>37</v>
      </c>
      <c r="D106" s="1">
        <f>SUMIFS('IS G'!D$8:D$366,'IS G'!$A$8:$A$366,'SCH C-2.2 B'!$B106)*1000</f>
        <v>0</v>
      </c>
      <c r="E106" s="1">
        <f>SUMIFS('IS G'!E$8:E$366,'IS G'!$A$8:$A$366,'SCH C-2.2 B'!$B106)*1000</f>
        <v>0</v>
      </c>
      <c r="F106" s="1">
        <f>SUMIFS('IS G'!F$8:F$366,'IS G'!$A$8:$A$366,'SCH C-2.2 B'!$B106)*1000</f>
        <v>0</v>
      </c>
      <c r="G106" s="1">
        <f>SUMIFS('IS G'!G$8:G$366,'IS G'!$A$8:$A$366,'SCH C-2.2 B'!$B106)*1000</f>
        <v>0</v>
      </c>
      <c r="H106" s="1">
        <f>SUMIFS('IS G'!H$8:H$366,'IS G'!$A$8:$A$366,'SCH C-2.2 B'!$B106)*1000</f>
        <v>0</v>
      </c>
      <c r="I106" s="1">
        <f>SUMIFS('IS G'!I$8:I$366,'IS G'!$A$8:$A$366,'SCH C-2.2 B'!$B106)*1000</f>
        <v>0</v>
      </c>
      <c r="J106" s="1">
        <f>SUMIFS('IS G'!J$8:J$366,'IS G'!$A$8:$A$366,'SCH C-2.2 B'!$B106)*1000</f>
        <v>0</v>
      </c>
      <c r="K106" s="1">
        <f>SUMIFS('IS G'!K$8:K$366,'IS G'!$A$8:$A$366,'SCH C-2.2 B'!$B106)*1000</f>
        <v>0</v>
      </c>
      <c r="L106" s="1">
        <f>SUMIFS('IS G'!L$8:L$366,'IS G'!$A$8:$A$366,'SCH C-2.2 B'!$B106)*1000</f>
        <v>0</v>
      </c>
      <c r="M106" s="1">
        <f>SUMIFS('IS G'!M$8:M$366,'IS G'!$A$8:$A$366,'SCH C-2.2 B'!$B106)*1000</f>
        <v>0</v>
      </c>
      <c r="N106" s="1">
        <f>SUMIFS('IS G'!N$8:N$366,'IS G'!$A$8:$A$366,'SCH C-2.2 B'!$B106)*1000</f>
        <v>0</v>
      </c>
      <c r="O106" s="1">
        <f>SUMIFS('IS G'!O$8:O$366,'IS G'!$A$8:$A$366,'SCH C-2.2 B'!$B106)*1000</f>
        <v>0</v>
      </c>
      <c r="P106" s="151">
        <f t="shared" si="9"/>
        <v>0</v>
      </c>
    </row>
    <row r="107" spans="1:16" x14ac:dyDescent="0.2">
      <c r="A107" s="147">
        <f t="shared" si="12"/>
        <v>87</v>
      </c>
      <c r="B107" s="147">
        <v>928</v>
      </c>
      <c r="C107" s="137" t="s">
        <v>38</v>
      </c>
      <c r="D107" s="1">
        <f>SUMIFS('IS G'!D$8:D$366,'IS G'!$A$8:$A$366,'SCH C-2.2 B'!$B107)*1000</f>
        <v>16022.310000000001</v>
      </c>
      <c r="E107" s="1">
        <f>SUMIFS('IS G'!E$8:E$366,'IS G'!$A$8:$A$366,'SCH C-2.2 B'!$B107)*1000</f>
        <v>16022.310000000001</v>
      </c>
      <c r="F107" s="1">
        <f>SUMIFS('IS G'!F$8:F$366,'IS G'!$A$8:$A$366,'SCH C-2.2 B'!$B107)*1000</f>
        <v>16022.310000000001</v>
      </c>
      <c r="G107" s="1">
        <f>SUMIFS('IS G'!G$8:G$366,'IS G'!$A$8:$A$366,'SCH C-2.2 B'!$B107)*1000</f>
        <v>16343.119999999999</v>
      </c>
      <c r="H107" s="1">
        <f>SUMIFS('IS G'!H$8:H$366,'IS G'!$A$8:$A$366,'SCH C-2.2 B'!$B107)*1000</f>
        <v>16022.310000000001</v>
      </c>
      <c r="I107" s="1">
        <f>SUMIFS('IS G'!I$8:I$366,'IS G'!$A$8:$A$366,'SCH C-2.2 B'!$B107)*1000</f>
        <v>16022.269999999999</v>
      </c>
      <c r="J107" s="1">
        <f>SUMIFS('IS G'!J$8:J$366,'IS G'!$A$8:$A$366,'SCH C-2.2 B'!$B107)*1000</f>
        <v>16719.5</v>
      </c>
      <c r="K107" s="1">
        <f>SUMIFS('IS G'!K$8:K$366,'IS G'!$A$8:$A$366,'SCH C-2.2 B'!$B107)*1000</f>
        <v>16022.000000000031</v>
      </c>
      <c r="L107" s="1">
        <f>SUMIFS('IS G'!L$8:L$366,'IS G'!$A$8:$A$366,'SCH C-2.2 B'!$B107)*1000</f>
        <v>16022.000000000031</v>
      </c>
      <c r="M107" s="1">
        <f>SUMIFS('IS G'!M$8:M$366,'IS G'!$A$8:$A$366,'SCH C-2.2 B'!$B107)*1000</f>
        <v>16858.999999999858</v>
      </c>
      <c r="N107" s="1">
        <f>SUMIFS('IS G'!N$8:N$366,'IS G'!$A$8:$A$366,'SCH C-2.2 B'!$B107)*1000</f>
        <v>16022.000000000009</v>
      </c>
      <c r="O107" s="1">
        <f>SUMIFS('IS G'!O$8:O$366,'IS G'!$A$8:$A$366,'SCH C-2.2 B'!$B107)*1000</f>
        <v>16719.5</v>
      </c>
      <c r="P107" s="151">
        <f t="shared" si="9"/>
        <v>194818.62999999992</v>
      </c>
    </row>
    <row r="108" spans="1:16" x14ac:dyDescent="0.2">
      <c r="A108" s="147">
        <f t="shared" si="12"/>
        <v>88</v>
      </c>
      <c r="B108" s="147">
        <v>929</v>
      </c>
      <c r="C108" s="137" t="s">
        <v>39</v>
      </c>
      <c r="D108" s="1">
        <f>SUMIFS('IS G'!D$8:D$366,'IS G'!$A$8:$A$366,'SCH C-2.2 B'!$B108)*1000</f>
        <v>-109302.3</v>
      </c>
      <c r="E108" s="1">
        <f>SUMIFS('IS G'!E$8:E$366,'IS G'!$A$8:$A$366,'SCH C-2.2 B'!$B108)*1000</f>
        <v>-94421.15</v>
      </c>
      <c r="F108" s="1">
        <f>SUMIFS('IS G'!F$8:F$366,'IS G'!$A$8:$A$366,'SCH C-2.2 B'!$B108)*1000</f>
        <v>-99042.83</v>
      </c>
      <c r="G108" s="1">
        <f>SUMIFS('IS G'!G$8:G$366,'IS G'!$A$8:$A$366,'SCH C-2.2 B'!$B108)*1000</f>
        <v>-75591.520000000004</v>
      </c>
      <c r="H108" s="1">
        <f>SUMIFS('IS G'!H$8:H$366,'IS G'!$A$8:$A$366,'SCH C-2.2 B'!$B108)*1000</f>
        <v>-13252.48</v>
      </c>
      <c r="I108" s="1">
        <f>SUMIFS('IS G'!I$8:I$366,'IS G'!$A$8:$A$366,'SCH C-2.2 B'!$B108)*1000</f>
        <v>-309.44</v>
      </c>
      <c r="J108" s="1">
        <f>SUMIFS('IS G'!J$8:J$366,'IS G'!$A$8:$A$366,'SCH C-2.2 B'!$B108)*1000</f>
        <v>0</v>
      </c>
      <c r="K108" s="1">
        <f>SUMIFS('IS G'!K$8:K$366,'IS G'!$A$8:$A$366,'SCH C-2.2 B'!$B108)*1000</f>
        <v>0</v>
      </c>
      <c r="L108" s="1">
        <f>SUMIFS('IS G'!L$8:L$366,'IS G'!$A$8:$A$366,'SCH C-2.2 B'!$B108)*1000</f>
        <v>0</v>
      </c>
      <c r="M108" s="1">
        <f>SUMIFS('IS G'!M$8:M$366,'IS G'!$A$8:$A$366,'SCH C-2.2 B'!$B108)*1000</f>
        <v>0</v>
      </c>
      <c r="N108" s="1">
        <f>SUMIFS('IS G'!N$8:N$366,'IS G'!$A$8:$A$366,'SCH C-2.2 B'!$B108)*1000</f>
        <v>-4000</v>
      </c>
      <c r="O108" s="1">
        <f>SUMIFS('IS G'!O$8:O$366,'IS G'!$A$8:$A$366,'SCH C-2.2 B'!$B108)*1000</f>
        <v>-72000</v>
      </c>
      <c r="P108" s="151">
        <f t="shared" si="9"/>
        <v>-467919.72000000003</v>
      </c>
    </row>
    <row r="109" spans="1:16" x14ac:dyDescent="0.2">
      <c r="A109" s="147">
        <f t="shared" si="12"/>
        <v>89</v>
      </c>
      <c r="B109" s="147">
        <v>930.1</v>
      </c>
      <c r="C109" s="137" t="s">
        <v>40</v>
      </c>
      <c r="D109" s="1">
        <f>SUMIFS('IS G'!D$8:D$366,'IS G'!$A$8:$A$366,'SCH C-2.2 B'!$B109)*1000</f>
        <v>0</v>
      </c>
      <c r="E109" s="1">
        <f>SUMIFS('IS G'!E$8:E$366,'IS G'!$A$8:$A$366,'SCH C-2.2 B'!$B109)*1000</f>
        <v>0</v>
      </c>
      <c r="F109" s="1">
        <f>SUMIFS('IS G'!F$8:F$366,'IS G'!$A$8:$A$366,'SCH C-2.2 B'!$B109)*1000</f>
        <v>0</v>
      </c>
      <c r="G109" s="1">
        <f>SUMIFS('IS G'!G$8:G$366,'IS G'!$A$8:$A$366,'SCH C-2.2 B'!$B109)*1000</f>
        <v>0</v>
      </c>
      <c r="H109" s="1">
        <f>SUMIFS('IS G'!H$8:H$366,'IS G'!$A$8:$A$366,'SCH C-2.2 B'!$B109)*1000</f>
        <v>0</v>
      </c>
      <c r="I109" s="1">
        <f>SUMIFS('IS G'!I$8:I$366,'IS G'!$A$8:$A$366,'SCH C-2.2 B'!$B109)*1000</f>
        <v>0</v>
      </c>
      <c r="J109" s="1">
        <f>SUMIFS('IS G'!J$8:J$366,'IS G'!$A$8:$A$366,'SCH C-2.2 B'!$B109)*1000</f>
        <v>0</v>
      </c>
      <c r="K109" s="1">
        <f>SUMIFS('IS G'!K$8:K$366,'IS G'!$A$8:$A$366,'SCH C-2.2 B'!$B109)*1000</f>
        <v>0</v>
      </c>
      <c r="L109" s="1">
        <f>SUMIFS('IS G'!L$8:L$366,'IS G'!$A$8:$A$366,'SCH C-2.2 B'!$B109)*1000</f>
        <v>387.5</v>
      </c>
      <c r="M109" s="1">
        <f>SUMIFS('IS G'!M$8:M$366,'IS G'!$A$8:$A$366,'SCH C-2.2 B'!$B109)*1000</f>
        <v>0</v>
      </c>
      <c r="N109" s="1">
        <f>SUMIFS('IS G'!N$8:N$366,'IS G'!$A$8:$A$366,'SCH C-2.2 B'!$B109)*1000</f>
        <v>0</v>
      </c>
      <c r="O109" s="1">
        <f>SUMIFS('IS G'!O$8:O$366,'IS G'!$A$8:$A$366,'SCH C-2.2 B'!$B109)*1000</f>
        <v>0</v>
      </c>
      <c r="P109" s="151">
        <f t="shared" si="9"/>
        <v>387.5</v>
      </c>
    </row>
    <row r="110" spans="1:16" x14ac:dyDescent="0.2">
      <c r="A110" s="147">
        <f t="shared" si="12"/>
        <v>90</v>
      </c>
      <c r="B110" s="147">
        <v>930.2</v>
      </c>
      <c r="C110" s="137" t="s">
        <v>41</v>
      </c>
      <c r="D110" s="1">
        <f>SUMIFS('IS G'!D$8:D$366,'IS G'!$A$8:$A$366,'SCH C-2.2 B'!$B110)*1000</f>
        <v>42959.33</v>
      </c>
      <c r="E110" s="1">
        <f>SUMIFS('IS G'!E$8:E$366,'IS G'!$A$8:$A$366,'SCH C-2.2 B'!$B110)*1000</f>
        <v>36020.94</v>
      </c>
      <c r="F110" s="1">
        <f>SUMIFS('IS G'!F$8:F$366,'IS G'!$A$8:$A$366,'SCH C-2.2 B'!$B110)*1000</f>
        <v>30318.369999999897</v>
      </c>
      <c r="G110" s="1">
        <f>SUMIFS('IS G'!G$8:G$366,'IS G'!$A$8:$A$366,'SCH C-2.2 B'!$B110)*1000</f>
        <v>48677.3</v>
      </c>
      <c r="H110" s="1">
        <f>SUMIFS('IS G'!H$8:H$366,'IS G'!$A$8:$A$366,'SCH C-2.2 B'!$B110)*1000</f>
        <v>36896.009999999995</v>
      </c>
      <c r="I110" s="1">
        <f>SUMIFS('IS G'!I$8:I$366,'IS G'!$A$8:$A$366,'SCH C-2.2 B'!$B110)*1000</f>
        <v>26069.210000000003</v>
      </c>
      <c r="J110" s="1">
        <f>SUMIFS('IS G'!J$8:J$366,'IS G'!$A$8:$A$366,'SCH C-2.2 B'!$B110)*1000</f>
        <v>63158.739999999903</v>
      </c>
      <c r="K110" s="1">
        <f>SUMIFS('IS G'!K$8:K$366,'IS G'!$A$8:$A$366,'SCH C-2.2 B'!$B110)*1000</f>
        <v>47290.770000000004</v>
      </c>
      <c r="L110" s="1">
        <f>SUMIFS('IS G'!L$8:L$366,'IS G'!$A$8:$A$366,'SCH C-2.2 B'!$B110)*1000</f>
        <v>109251.86</v>
      </c>
      <c r="M110" s="1">
        <f>SUMIFS('IS G'!M$8:M$366,'IS G'!$A$8:$A$366,'SCH C-2.2 B'!$B110)*1000</f>
        <v>116576.39</v>
      </c>
      <c r="N110" s="1">
        <f>SUMIFS('IS G'!N$8:N$366,'IS G'!$A$8:$A$366,'SCH C-2.2 B'!$B110)*1000</f>
        <v>111359.53000000001</v>
      </c>
      <c r="O110" s="1">
        <f>SUMIFS('IS G'!O$8:O$366,'IS G'!$A$8:$A$366,'SCH C-2.2 B'!$B110)*1000</f>
        <v>-67325.789999999994</v>
      </c>
      <c r="P110" s="151">
        <f t="shared" si="9"/>
        <v>601252.6599999998</v>
      </c>
    </row>
    <row r="111" spans="1:16" x14ac:dyDescent="0.2">
      <c r="A111" s="147">
        <f t="shared" si="12"/>
        <v>91</v>
      </c>
      <c r="B111" s="147">
        <v>931</v>
      </c>
      <c r="C111" s="137" t="s">
        <v>14</v>
      </c>
      <c r="D111" s="1">
        <f>SUMIFS('IS G'!D$8:D$366,'IS G'!$A$8:$A$366,'SCH C-2.2 B'!$B111)*1000</f>
        <v>46725.369999999995</v>
      </c>
      <c r="E111" s="1">
        <f>SUMIFS('IS G'!E$8:E$366,'IS G'!$A$8:$A$366,'SCH C-2.2 B'!$B111)*1000</f>
        <v>43666.82</v>
      </c>
      <c r="F111" s="1">
        <f>SUMIFS('IS G'!F$8:F$366,'IS G'!$A$8:$A$366,'SCH C-2.2 B'!$B111)*1000</f>
        <v>49444.44</v>
      </c>
      <c r="G111" s="1">
        <f>SUMIFS('IS G'!G$8:G$366,'IS G'!$A$8:$A$366,'SCH C-2.2 B'!$B111)*1000</f>
        <v>56260.44</v>
      </c>
      <c r="H111" s="1">
        <f>SUMIFS('IS G'!H$8:H$366,'IS G'!$A$8:$A$366,'SCH C-2.2 B'!$B111)*1000</f>
        <v>35805.03</v>
      </c>
      <c r="I111" s="1">
        <f>SUMIFS('IS G'!I$8:I$366,'IS G'!$A$8:$A$366,'SCH C-2.2 B'!$B111)*1000</f>
        <v>49465.670000000006</v>
      </c>
      <c r="J111" s="1">
        <f>SUMIFS('IS G'!J$8:J$366,'IS G'!$A$8:$A$366,'SCH C-2.2 B'!$B111)*1000</f>
        <v>46573.2</v>
      </c>
      <c r="K111" s="1">
        <f>SUMIFS('IS G'!K$8:K$366,'IS G'!$A$8:$A$366,'SCH C-2.2 B'!$B111)*1000</f>
        <v>41082.479999999996</v>
      </c>
      <c r="L111" s="1">
        <f>SUMIFS('IS G'!L$8:L$366,'IS G'!$A$8:$A$366,'SCH C-2.2 B'!$B111)*1000</f>
        <v>46611.599999999904</v>
      </c>
      <c r="M111" s="1">
        <f>SUMIFS('IS G'!M$8:M$366,'IS G'!$A$8:$A$366,'SCH C-2.2 B'!$B111)*1000</f>
        <v>46611.840000000004</v>
      </c>
      <c r="N111" s="1">
        <f>SUMIFS('IS G'!N$8:N$366,'IS G'!$A$8:$A$366,'SCH C-2.2 B'!$B111)*1000</f>
        <v>41091.839999999997</v>
      </c>
      <c r="O111" s="1">
        <f>SUMIFS('IS G'!O$8:O$366,'IS G'!$A$8:$A$366,'SCH C-2.2 B'!$B111)*1000</f>
        <v>46611.599999999904</v>
      </c>
      <c r="P111" s="151">
        <f t="shared" si="9"/>
        <v>549950.32999999984</v>
      </c>
    </row>
    <row r="112" spans="1:16" x14ac:dyDescent="0.2">
      <c r="A112" s="147">
        <f t="shared" si="12"/>
        <v>92</v>
      </c>
      <c r="B112" s="147">
        <v>935</v>
      </c>
      <c r="C112" s="137" t="s">
        <v>42</v>
      </c>
      <c r="D112" s="1">
        <f>SUMIFS('IS G'!D$8:D$366,'IS G'!$A$8:$A$366,'SCH C-2.2 B'!$B112)*1000</f>
        <v>36426.1</v>
      </c>
      <c r="E112" s="1">
        <f>SUMIFS('IS G'!E$8:E$366,'IS G'!$A$8:$A$366,'SCH C-2.2 B'!$B112)*1000</f>
        <v>32096.759999999897</v>
      </c>
      <c r="F112" s="1">
        <f>SUMIFS('IS G'!F$8:F$366,'IS G'!$A$8:$A$366,'SCH C-2.2 B'!$B112)*1000</f>
        <v>30595.809999999899</v>
      </c>
      <c r="G112" s="1">
        <f>SUMIFS('IS G'!G$8:G$366,'IS G'!$A$8:$A$366,'SCH C-2.2 B'!$B112)*1000</f>
        <v>31909.14</v>
      </c>
      <c r="H112" s="1">
        <f>SUMIFS('IS G'!H$8:H$366,'IS G'!$A$8:$A$366,'SCH C-2.2 B'!$B112)*1000</f>
        <v>30040.54</v>
      </c>
      <c r="I112" s="1">
        <f>SUMIFS('IS G'!I$8:I$366,'IS G'!$A$8:$A$366,'SCH C-2.2 B'!$B112)*1000</f>
        <v>32812.04</v>
      </c>
      <c r="J112" s="1">
        <f>SUMIFS('IS G'!J$8:J$366,'IS G'!$A$8:$A$366,'SCH C-2.2 B'!$B112)*1000</f>
        <v>29350.160539368102</v>
      </c>
      <c r="K112" s="1">
        <f>SUMIFS('IS G'!K$8:K$366,'IS G'!$A$8:$A$366,'SCH C-2.2 B'!$B112)*1000</f>
        <v>29446.279999999897</v>
      </c>
      <c r="L112" s="1">
        <f>SUMIFS('IS G'!L$8:L$366,'IS G'!$A$8:$A$366,'SCH C-2.2 B'!$B112)*1000</f>
        <v>28017.179999999902</v>
      </c>
      <c r="M112" s="1">
        <f>SUMIFS('IS G'!M$8:M$366,'IS G'!$A$8:$A$366,'SCH C-2.2 B'!$B112)*1000</f>
        <v>33036.081266003799</v>
      </c>
      <c r="N112" s="1">
        <f>SUMIFS('IS G'!N$8:N$366,'IS G'!$A$8:$A$366,'SCH C-2.2 B'!$B112)*1000</f>
        <v>28455.207564432301</v>
      </c>
      <c r="O112" s="1">
        <f>SUMIFS('IS G'!O$8:O$366,'IS G'!$A$8:$A$366,'SCH C-2.2 B'!$B112)*1000</f>
        <v>26854.058058299197</v>
      </c>
      <c r="P112" s="151">
        <f t="shared" si="9"/>
        <v>369039.35742810293</v>
      </c>
    </row>
    <row r="113" spans="1:16" x14ac:dyDescent="0.2">
      <c r="A113" s="147"/>
      <c r="B113" s="147"/>
      <c r="I113" s="1"/>
    </row>
    <row r="114" spans="1:16" x14ac:dyDescent="0.2">
      <c r="A114" s="147">
        <f>A112+1</f>
        <v>93</v>
      </c>
      <c r="C114" s="150" t="s">
        <v>43</v>
      </c>
      <c r="D114" s="1">
        <f>SUM(D11:D76,D87:D112)</f>
        <v>-16373276.850000005</v>
      </c>
      <c r="E114" s="1">
        <f t="shared" ref="E114:P114" si="13">SUM(E11:E76,E87:E112)</f>
        <v>-12105841.519999996</v>
      </c>
      <c r="F114" s="1">
        <f t="shared" si="13"/>
        <v>-10116222.920000006</v>
      </c>
      <c r="G114" s="1">
        <f t="shared" si="13"/>
        <v>-2743437.3000000138</v>
      </c>
      <c r="H114" s="1">
        <f t="shared" si="13"/>
        <v>524121.64999999671</v>
      </c>
      <c r="I114" s="1">
        <f t="shared" si="13"/>
        <v>787298.87000000186</v>
      </c>
      <c r="J114" s="1">
        <f t="shared" si="13"/>
        <v>1411380.3856905031</v>
      </c>
      <c r="K114" s="1">
        <f t="shared" si="13"/>
        <v>2353747.8154693968</v>
      </c>
      <c r="L114" s="1">
        <f t="shared" si="13"/>
        <v>1835790.4866000826</v>
      </c>
      <c r="M114" s="1">
        <f t="shared" si="13"/>
        <v>715025.46868534281</v>
      </c>
      <c r="N114" s="1">
        <f t="shared" si="13"/>
        <v>-5520196.2652044985</v>
      </c>
      <c r="O114" s="1">
        <f t="shared" si="13"/>
        <v>-12820751.411074577</v>
      </c>
      <c r="P114" s="1">
        <f t="shared" si="13"/>
        <v>-52052361.589833744</v>
      </c>
    </row>
    <row r="115" spans="1:16" x14ac:dyDescent="0.2">
      <c r="E115" s="1"/>
      <c r="F115" s="1"/>
      <c r="G115" s="1"/>
      <c r="H115" s="1"/>
    </row>
    <row r="116" spans="1:16" x14ac:dyDescent="0.2">
      <c r="C116" s="150" t="s">
        <v>49</v>
      </c>
      <c r="D116" s="1">
        <f>-'IS G'!D296*1000</f>
        <v>-16373276.85</v>
      </c>
      <c r="E116" s="1">
        <f>-'IS G'!E296*1000</f>
        <v>-12105841.52</v>
      </c>
      <c r="F116" s="1">
        <f>-'IS G'!F296*1000</f>
        <v>-10116222.92</v>
      </c>
      <c r="G116" s="1">
        <f>-'IS G'!G296*1000</f>
        <v>-2743437.29999999</v>
      </c>
      <c r="H116" s="1">
        <f>-'IS G'!H296*1000</f>
        <v>524121.650000002</v>
      </c>
      <c r="I116" s="1">
        <f>-'IS G'!I296*1000</f>
        <v>787298.86999999802</v>
      </c>
      <c r="J116" s="1">
        <f>-'IS G'!J296*1000</f>
        <v>1411380.3856904998</v>
      </c>
      <c r="K116" s="1">
        <f>-'IS G'!K296*1000</f>
        <v>2353747.8154694</v>
      </c>
      <c r="L116" s="1">
        <f>-'IS G'!L296*1000</f>
        <v>1835790.4866001499</v>
      </c>
      <c r="M116" s="1">
        <f>-'IS G'!M296*1000</f>
        <v>715025.468685364</v>
      </c>
      <c r="N116" s="1">
        <f>-'IS G'!N296*1000</f>
        <v>-5520196.2652045107</v>
      </c>
      <c r="O116" s="1">
        <f>-'IS G'!O296*1000</f>
        <v>-12820751.411074599</v>
      </c>
    </row>
    <row r="117" spans="1:16" x14ac:dyDescent="0.2">
      <c r="C117" s="150" t="s">
        <v>108</v>
      </c>
      <c r="D117" s="1">
        <f t="shared" ref="D117:O117" si="14">D114-D116</f>
        <v>0</v>
      </c>
      <c r="E117" s="1">
        <f t="shared" si="14"/>
        <v>0</v>
      </c>
      <c r="F117" s="1">
        <f t="shared" si="14"/>
        <v>0</v>
      </c>
      <c r="G117" s="1">
        <f t="shared" si="14"/>
        <v>-2.3748725652694702E-8</v>
      </c>
      <c r="H117" s="1">
        <f t="shared" si="14"/>
        <v>-5.2968971431255341E-9</v>
      </c>
      <c r="I117" s="1">
        <f t="shared" si="14"/>
        <v>3.8417056202888489E-9</v>
      </c>
      <c r="J117" s="1">
        <f t="shared" si="14"/>
        <v>3.2596290111541748E-9</v>
      </c>
      <c r="K117" s="1">
        <f t="shared" si="14"/>
        <v>0</v>
      </c>
      <c r="L117" s="1">
        <f t="shared" si="14"/>
        <v>-6.7288056015968323E-8</v>
      </c>
      <c r="M117" s="1">
        <f t="shared" si="14"/>
        <v>-2.1187588572502136E-8</v>
      </c>
      <c r="N117" s="1">
        <f t="shared" si="14"/>
        <v>1.2107193470001221E-8</v>
      </c>
      <c r="O117" s="1">
        <f t="shared" si="14"/>
        <v>2.2351741790771484E-8</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topLeftCell="A85" zoomScaleNormal="100" workbookViewId="0">
      <selection activeCell="G121" sqref="G121"/>
    </sheetView>
  </sheetViews>
  <sheetFormatPr defaultColWidth="9.140625" defaultRowHeight="12.75" x14ac:dyDescent="0.2"/>
  <cols>
    <col min="1" max="1" width="5.7109375" style="137" customWidth="1"/>
    <col min="2" max="2" width="9.140625" style="137"/>
    <col min="3" max="3" width="50.85546875"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 x14ac:dyDescent="0.2">
      <c r="A1" s="329" t="str">
        <f>'Rate Case Constants'!C9</f>
        <v>LOUISVILLE GAS AND ELECTRIC COMPANY</v>
      </c>
      <c r="B1" s="330"/>
      <c r="C1" s="330"/>
      <c r="D1" s="330"/>
      <c r="E1" s="330"/>
      <c r="F1" s="330"/>
      <c r="G1" s="330"/>
      <c r="H1" s="330"/>
      <c r="I1" s="330"/>
      <c r="J1" s="330"/>
      <c r="K1" s="330"/>
      <c r="L1" s="330"/>
      <c r="M1" s="330"/>
      <c r="N1" s="330"/>
      <c r="O1" s="330"/>
      <c r="P1" s="330"/>
    </row>
    <row r="2" spans="1:16"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row>
    <row r="3" spans="1:16" x14ac:dyDescent="0.2">
      <c r="A3" s="329" t="s">
        <v>915</v>
      </c>
      <c r="B3" s="330"/>
      <c r="C3" s="330"/>
      <c r="D3" s="330"/>
      <c r="E3" s="330"/>
      <c r="F3" s="330"/>
      <c r="G3" s="330"/>
      <c r="H3" s="330"/>
      <c r="I3" s="330"/>
      <c r="J3" s="330"/>
      <c r="K3" s="330"/>
      <c r="L3" s="330"/>
      <c r="M3" s="330"/>
      <c r="N3" s="330"/>
      <c r="O3" s="330"/>
      <c r="P3" s="330"/>
    </row>
    <row r="4" spans="1:16" x14ac:dyDescent="0.2">
      <c r="A4" s="331" t="str">
        <f>'Rate Case Constants'!C21</f>
        <v>FORECAST PERIOD FOR THE 12 MONTHS ENDED APRIL 30, 2020</v>
      </c>
      <c r="B4" s="330"/>
      <c r="C4" s="330"/>
      <c r="D4" s="330"/>
      <c r="E4" s="330"/>
      <c r="F4" s="330"/>
      <c r="G4" s="330"/>
      <c r="H4" s="330"/>
      <c r="I4" s="330"/>
      <c r="J4" s="330"/>
      <c r="K4" s="330"/>
      <c r="L4" s="330"/>
      <c r="M4" s="330"/>
      <c r="N4" s="330"/>
      <c r="O4" s="330"/>
      <c r="P4" s="330"/>
    </row>
    <row r="5" spans="1:16" x14ac:dyDescent="0.2">
      <c r="A5" s="137" t="s">
        <v>67</v>
      </c>
      <c r="P5" s="138" t="s">
        <v>50</v>
      </c>
    </row>
    <row r="6" spans="1:16" x14ac:dyDescent="0.2">
      <c r="A6" s="137" t="str">
        <f>'Rate Case Constants'!$C$29</f>
        <v>TYPE OF FILING: __X__ ORIGINAL  _____ UPDATED  _____ REVISED</v>
      </c>
      <c r="P6" s="139" t="s">
        <v>1007</v>
      </c>
    </row>
    <row r="7" spans="1:16" x14ac:dyDescent="0.2">
      <c r="A7" s="137" t="s">
        <v>9</v>
      </c>
      <c r="P7" s="139" t="str">
        <f>'Rate Case Constants'!$C$36</f>
        <v>WITNESS:   C. M. GARRETT</v>
      </c>
    </row>
    <row r="8" spans="1:16" x14ac:dyDescent="0.2">
      <c r="A8" s="140" t="s">
        <v>4</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41"/>
    </row>
    <row r="9" spans="1:16" x14ac:dyDescent="0.2">
      <c r="A9" s="143" t="s">
        <v>5</v>
      </c>
      <c r="B9" s="143" t="s">
        <v>5</v>
      </c>
      <c r="C9" s="144" t="s">
        <v>7</v>
      </c>
      <c r="D9" s="145">
        <v>43586</v>
      </c>
      <c r="E9" s="145">
        <v>43617</v>
      </c>
      <c r="F9" s="145">
        <v>43647</v>
      </c>
      <c r="G9" s="145">
        <v>43678</v>
      </c>
      <c r="H9" s="145">
        <v>43709</v>
      </c>
      <c r="I9" s="145">
        <v>43739</v>
      </c>
      <c r="J9" s="145">
        <v>43770</v>
      </c>
      <c r="K9" s="145">
        <v>43800</v>
      </c>
      <c r="L9" s="145">
        <v>43831</v>
      </c>
      <c r="M9" s="145">
        <v>43862</v>
      </c>
      <c r="N9" s="145">
        <v>43891</v>
      </c>
      <c r="O9" s="145">
        <v>43922</v>
      </c>
      <c r="P9" s="146" t="s">
        <v>3</v>
      </c>
    </row>
    <row r="10" spans="1:16" x14ac:dyDescent="0.2">
      <c r="A10" s="147"/>
      <c r="B10" s="147"/>
      <c r="D10" s="148"/>
      <c r="E10" s="148"/>
      <c r="F10" s="148"/>
      <c r="G10" s="148"/>
      <c r="H10" s="148"/>
      <c r="I10" s="148"/>
      <c r="J10" s="148"/>
      <c r="K10" s="148"/>
      <c r="L10" s="148"/>
      <c r="M10" s="148"/>
      <c r="N10" s="148"/>
      <c r="O10" s="148"/>
      <c r="P10" s="139"/>
    </row>
    <row r="11" spans="1:16" x14ac:dyDescent="0.2">
      <c r="A11" s="147">
        <v>1</v>
      </c>
      <c r="B11" s="149" t="s">
        <v>129</v>
      </c>
      <c r="C11" s="150" t="s">
        <v>255</v>
      </c>
      <c r="D11" s="1">
        <f>SUMIFS('IS G'!T$8:T$366,'IS G'!$A$8:$A$366,'SCH C-2.2 F'!$B11)*1000</f>
        <v>3240520.5795056899</v>
      </c>
      <c r="E11" s="1">
        <f>SUMIFS('IS G'!U$8:U$366,'IS G'!$A$8:$A$366,'SCH C-2.2 F'!$B11)*1000</f>
        <v>3249886.5350840003</v>
      </c>
      <c r="F11" s="1">
        <f>SUMIFS('IS G'!V$8:V$366,'IS G'!$A$8:$A$366,'SCH C-2.2 F'!$B11)*1000</f>
        <v>3264493.8451961996</v>
      </c>
      <c r="G11" s="1">
        <f>SUMIFS('IS G'!W$8:W$366,'IS G'!$A$8:$A$366,'SCH C-2.2 F'!$B11)*1000</f>
        <v>3273190.3817682001</v>
      </c>
      <c r="H11" s="1">
        <f>SUMIFS('IS G'!X$8:X$366,'IS G'!$A$8:$A$366,'SCH C-2.2 F'!$B11)*1000</f>
        <v>3275693.2277366999</v>
      </c>
      <c r="I11" s="1">
        <f>SUMIFS('IS G'!Y$8:Y$366,'IS G'!$A$8:$A$366,'SCH C-2.2 F'!$B11)*1000</f>
        <v>3286770.29576999</v>
      </c>
      <c r="J11" s="1">
        <f>SUMIFS('IS G'!Z$8:Z$366,'IS G'!$A$8:$A$366,'SCH C-2.2 F'!$B11)*1000</f>
        <v>3302949.42303599</v>
      </c>
      <c r="K11" s="1">
        <f>SUMIFS('IS G'!AA$8:AA$366,'IS G'!$A$8:$A$366,'SCH C-2.2 F'!$B11)*1000</f>
        <v>3373663.5480668903</v>
      </c>
      <c r="L11" s="1">
        <f>SUMIFS('IS G'!AB$8:AB$366,'IS G'!$A$8:$A$366,'SCH C-2.2 F'!$B11)*1000</f>
        <v>3438460.0420004898</v>
      </c>
      <c r="M11" s="1">
        <f>SUMIFS('IS G'!AC$8:AC$366,'IS G'!$A$8:$A$366,'SCH C-2.2 F'!$B11)*1000</f>
        <v>3429129.5727204899</v>
      </c>
      <c r="N11" s="1">
        <f>SUMIFS('IS G'!AD$8:AD$366,'IS G'!$A$8:$A$366,'SCH C-2.2 F'!$B11)*1000</f>
        <v>3466138.9140869901</v>
      </c>
      <c r="O11" s="1">
        <f>SUMIFS('IS G'!AE$8:AE$366,'IS G'!$A$8:$A$366,'SCH C-2.2 F'!$B11)*1000</f>
        <v>3518120.7417439902</v>
      </c>
      <c r="P11" s="151">
        <f>SUM(D11:O11)</f>
        <v>40119017.106715627</v>
      </c>
    </row>
    <row r="12" spans="1:16" x14ac:dyDescent="0.2">
      <c r="A12" s="147">
        <f>A11+1</f>
        <v>2</v>
      </c>
      <c r="B12" s="147">
        <v>408.1</v>
      </c>
      <c r="C12" s="137" t="s">
        <v>10</v>
      </c>
      <c r="D12" s="1">
        <f>SUMIFS('IS G'!T$8:T$366,'IS G'!$A$8:$A$366,'SCH C-2.2 F'!$B12)*1000</f>
        <v>1016550.0740190096</v>
      </c>
      <c r="E12" s="1">
        <f>SUMIFS('IS G'!U$8:U$366,'IS G'!$A$8:$A$366,'SCH C-2.2 F'!$B12)*1000</f>
        <v>1017912.3140190095</v>
      </c>
      <c r="F12" s="1">
        <f>SUMIFS('IS G'!V$8:V$366,'IS G'!$A$8:$A$366,'SCH C-2.2 F'!$B12)*1000</f>
        <v>1017954.3940190106</v>
      </c>
      <c r="G12" s="1">
        <f>SUMIFS('IS G'!W$8:W$366,'IS G'!$A$8:$A$366,'SCH C-2.2 F'!$B12)*1000</f>
        <v>1017924.6340190106</v>
      </c>
      <c r="H12" s="1">
        <f>SUMIFS('IS G'!X$8:X$366,'IS G'!$A$8:$A$366,'SCH C-2.2 F'!$B12)*1000</f>
        <v>1018650.6340190106</v>
      </c>
      <c r="I12" s="1">
        <f>SUMIFS('IS G'!Y$8:Y$366,'IS G'!$A$8:$A$366,'SCH C-2.2 F'!$B12)*1000</f>
        <v>1017689.1940190105</v>
      </c>
      <c r="J12" s="1">
        <f>SUMIFS('IS G'!Z$8:Z$366,'IS G'!$A$8:$A$366,'SCH C-2.2 F'!$B12)*1000</f>
        <v>1018851.9940190106</v>
      </c>
      <c r="K12" s="1">
        <f>SUMIFS('IS G'!AA$8:AA$366,'IS G'!$A$8:$A$366,'SCH C-2.2 F'!$B12)*1000</f>
        <v>1019159.4340190105</v>
      </c>
      <c r="L12" s="1">
        <f>SUMIFS('IS G'!AB$8:AB$366,'IS G'!$A$8:$A$366,'SCH C-2.2 F'!$B12)*1000</f>
        <v>1103719.5538544899</v>
      </c>
      <c r="M12" s="1">
        <f>SUMIFS('IS G'!AC$8:AC$366,'IS G'!$A$8:$A$366,'SCH C-2.2 F'!$B12)*1000</f>
        <v>1104900.83385449</v>
      </c>
      <c r="N12" s="1">
        <f>SUMIFS('IS G'!AD$8:AD$366,'IS G'!$A$8:$A$366,'SCH C-2.2 F'!$B12)*1000</f>
        <v>1104405.4738544901</v>
      </c>
      <c r="O12" s="1">
        <f>SUMIFS('IS G'!AE$8:AE$366,'IS G'!$A$8:$A$366,'SCH C-2.2 F'!$B12)*1000</f>
        <v>1104584.7538544899</v>
      </c>
      <c r="P12" s="151">
        <f t="shared" ref="P12:P74" si="0">SUM(D12:O12)</f>
        <v>12562303.287570041</v>
      </c>
    </row>
    <row r="13" spans="1:16" s="155" customFormat="1" x14ac:dyDescent="0.2">
      <c r="A13" s="152">
        <f>A12+1</f>
        <v>3</v>
      </c>
      <c r="B13" s="152">
        <v>411.8</v>
      </c>
      <c r="C13" s="153" t="s">
        <v>135</v>
      </c>
      <c r="D13" s="129">
        <f>SUMIFS('IS G'!T$8:T$366,'IS G'!$A$8:$A$366,'SCH C-2.2 F'!$B13)*1000</f>
        <v>0</v>
      </c>
      <c r="E13" s="129">
        <f>SUMIFS('IS G'!U$8:U$366,'IS G'!$A$8:$A$366,'SCH C-2.2 F'!$B13)*1000</f>
        <v>0</v>
      </c>
      <c r="F13" s="129">
        <f>SUMIFS('IS G'!V$8:V$366,'IS G'!$A$8:$A$366,'SCH C-2.2 F'!$B13)*1000</f>
        <v>0</v>
      </c>
      <c r="G13" s="129">
        <f>SUMIFS('IS G'!W$8:W$366,'IS G'!$A$8:$A$366,'SCH C-2.2 F'!$B13)*1000</f>
        <v>0</v>
      </c>
      <c r="H13" s="129">
        <f>SUMIFS('IS G'!X$8:X$366,'IS G'!$A$8:$A$366,'SCH C-2.2 F'!$B13)*1000</f>
        <v>0</v>
      </c>
      <c r="I13" s="129">
        <f>SUMIFS('IS G'!Y$8:Y$366,'IS G'!$A$8:$A$366,'SCH C-2.2 F'!$B13)*1000</f>
        <v>0</v>
      </c>
      <c r="J13" s="129">
        <f>SUMIFS('IS G'!Z$8:Z$366,'IS G'!$A$8:$A$366,'SCH C-2.2 F'!$B13)*1000</f>
        <v>0</v>
      </c>
      <c r="K13" s="129">
        <f>SUMIFS('IS G'!AA$8:AA$366,'IS G'!$A$8:$A$366,'SCH C-2.2 F'!$B13)*1000</f>
        <v>0</v>
      </c>
      <c r="L13" s="129">
        <f>SUMIFS('IS G'!AB$8:AB$366,'IS G'!$A$8:$A$366,'SCH C-2.2 F'!$B13)*1000</f>
        <v>0</v>
      </c>
      <c r="M13" s="129">
        <f>SUMIFS('IS G'!AC$8:AC$366,'IS G'!$A$8:$A$366,'SCH C-2.2 F'!$B13)*1000</f>
        <v>0</v>
      </c>
      <c r="N13" s="129">
        <f>SUMIFS('IS G'!AD$8:AD$366,'IS G'!$A$8:$A$366,'SCH C-2.2 F'!$B13)*1000</f>
        <v>0</v>
      </c>
      <c r="O13" s="129">
        <f>SUMIFS('IS G'!AE$8:AE$366,'IS G'!$A$8:$A$366,'SCH C-2.2 F'!$B13)*1000</f>
        <v>0</v>
      </c>
      <c r="P13" s="154">
        <f t="shared" si="0"/>
        <v>0</v>
      </c>
    </row>
    <row r="14" spans="1:16" x14ac:dyDescent="0.2">
      <c r="A14" s="147">
        <f t="shared" ref="A14:A73" si="1">A13+1</f>
        <v>4</v>
      </c>
      <c r="B14" s="147">
        <v>480</v>
      </c>
      <c r="C14" s="137" t="s">
        <v>11</v>
      </c>
      <c r="D14" s="1">
        <f>SUMIFS('Gas Revenue'!O$6:O$138,'Gas Revenue'!$A$6:$A$138,'SCH C-2.2 F'!$B14)*-1000</f>
        <v>-10441671.1451685</v>
      </c>
      <c r="E14" s="1">
        <f>SUMIFS('Gas Revenue'!P$6:P$138,'Gas Revenue'!$A$6:$A$138,'SCH C-2.2 F'!$B14)*-1000</f>
        <v>-8368977.9638331998</v>
      </c>
      <c r="F14" s="1">
        <f>SUMIFS('Gas Revenue'!Q$6:Q$138,'Gas Revenue'!$A$6:$A$138,'SCH C-2.2 F'!$B14)*-1000</f>
        <v>-7880825.3965765294</v>
      </c>
      <c r="G14" s="1">
        <f>SUMIFS('Gas Revenue'!R$6:R$138,'Gas Revenue'!$A$6:$A$138,'SCH C-2.2 F'!$B14)*-1000</f>
        <v>-7791366.8549077399</v>
      </c>
      <c r="H14" s="1">
        <f>SUMIFS('Gas Revenue'!S$6:S$138,'Gas Revenue'!$A$6:$A$138,'SCH C-2.2 F'!$B14)*-1000</f>
        <v>-7988524.1234428203</v>
      </c>
      <c r="I14" s="1">
        <f>SUMIFS('Gas Revenue'!T$6:T$138,'Gas Revenue'!$A$6:$A$138,'SCH C-2.2 F'!$B14)*-1000</f>
        <v>-9693154.4165160712</v>
      </c>
      <c r="J14" s="1">
        <f>SUMIFS('Gas Revenue'!U$6:U$138,'Gas Revenue'!$A$6:$A$138,'SCH C-2.2 F'!$B14)*-1000</f>
        <v>-18707384.765759602</v>
      </c>
      <c r="K14" s="1">
        <f>SUMIFS('Gas Revenue'!V$6:V$138,'Gas Revenue'!$A$6:$A$138,'SCH C-2.2 F'!$B14)*-1000</f>
        <v>-31446290.304853503</v>
      </c>
      <c r="L14" s="1">
        <f>SUMIFS('Gas Revenue'!W$6:W$138,'Gas Revenue'!$A$6:$A$138,'SCH C-2.2 F'!$B14)*-1000</f>
        <v>-39195227.315014094</v>
      </c>
      <c r="M14" s="1">
        <f>SUMIFS('Gas Revenue'!X$6:X$138,'Gas Revenue'!$A$6:$A$138,'SCH C-2.2 F'!$B14)*-1000</f>
        <v>-35127803.571503103</v>
      </c>
      <c r="N14" s="1">
        <f>SUMIFS('Gas Revenue'!Y$6:Y$138,'Gas Revenue'!$A$6:$A$138,'SCH C-2.2 F'!$B14)*-1000</f>
        <v>-26015883.072698101</v>
      </c>
      <c r="O14" s="1">
        <f>SUMIFS('Gas Revenue'!Z$6:Z$138,'Gas Revenue'!$A$6:$A$138,'SCH C-2.2 F'!$B14)*-1000</f>
        <v>-15311921.761727</v>
      </c>
      <c r="P14" s="151">
        <f t="shared" si="0"/>
        <v>-217969030.6920003</v>
      </c>
    </row>
    <row r="15" spans="1:16" x14ac:dyDescent="0.2">
      <c r="A15" s="147">
        <f t="shared" si="1"/>
        <v>5</v>
      </c>
      <c r="B15" s="147">
        <v>481.1</v>
      </c>
      <c r="C15" s="150" t="s">
        <v>92</v>
      </c>
      <c r="D15" s="1">
        <f>SUMIFS('Gas Revenue'!O$6:O$138,'Gas Revenue'!$A$6:$A$138,'SCH C-2.2 F'!$B15)*-1000</f>
        <v>-4298372.6921295905</v>
      </c>
      <c r="E15" s="1">
        <f>SUMIFS('Gas Revenue'!P$6:P$138,'Gas Revenue'!$A$6:$A$138,'SCH C-2.2 F'!$B15)*-1000</f>
        <v>-3149453.0763295102</v>
      </c>
      <c r="F15" s="1">
        <f>SUMIFS('Gas Revenue'!Q$6:Q$138,'Gas Revenue'!$A$6:$A$138,'SCH C-2.2 F'!$B15)*-1000</f>
        <v>-2965005.3202362801</v>
      </c>
      <c r="G15" s="1">
        <f>SUMIFS('Gas Revenue'!R$6:R$138,'Gas Revenue'!$A$6:$A$138,'SCH C-2.2 F'!$B15)*-1000</f>
        <v>-2944138.58322501</v>
      </c>
      <c r="H15" s="1">
        <f>SUMIFS('Gas Revenue'!S$6:S$138,'Gas Revenue'!$A$6:$A$138,'SCH C-2.2 F'!$B15)*-1000</f>
        <v>-3046598.4276747499</v>
      </c>
      <c r="I15" s="1">
        <f>SUMIFS('Gas Revenue'!T$6:T$138,'Gas Revenue'!$A$6:$A$138,'SCH C-2.2 F'!$B15)*-1000</f>
        <v>-4280853.4182773298</v>
      </c>
      <c r="J15" s="1">
        <f>SUMIFS('Gas Revenue'!U$6:U$138,'Gas Revenue'!$A$6:$A$138,'SCH C-2.2 F'!$B15)*-1000</f>
        <v>-7082584.0935209002</v>
      </c>
      <c r="K15" s="1">
        <f>SUMIFS('Gas Revenue'!V$6:V$138,'Gas Revenue'!$A$6:$A$138,'SCH C-2.2 F'!$B15)*-1000</f>
        <v>-11448408.859957201</v>
      </c>
      <c r="L15" s="1">
        <f>SUMIFS('Gas Revenue'!W$6:W$138,'Gas Revenue'!$A$6:$A$138,'SCH C-2.2 F'!$B15)*-1000</f>
        <v>-14273115.4122239</v>
      </c>
      <c r="M15" s="1">
        <f>SUMIFS('Gas Revenue'!X$6:X$138,'Gas Revenue'!$A$6:$A$138,'SCH C-2.2 F'!$B15)*-1000</f>
        <v>-12674642.762520701</v>
      </c>
      <c r="N15" s="1">
        <f>SUMIFS('Gas Revenue'!Y$6:Y$138,'Gas Revenue'!$A$6:$A$138,'SCH C-2.2 F'!$B15)*-1000</f>
        <v>-9353716.8215184398</v>
      </c>
      <c r="O15" s="1">
        <f>SUMIFS('Gas Revenue'!Z$6:Z$138,'Gas Revenue'!$A$6:$A$138,'SCH C-2.2 F'!$B15)*-1000</f>
        <v>-5864898.3842455205</v>
      </c>
      <c r="P15" s="151">
        <f t="shared" si="0"/>
        <v>-81381787.851859123</v>
      </c>
    </row>
    <row r="16" spans="1:16" x14ac:dyDescent="0.2">
      <c r="A16" s="147">
        <f t="shared" si="1"/>
        <v>6</v>
      </c>
      <c r="B16" s="147">
        <v>481.2</v>
      </c>
      <c r="C16" s="150" t="s">
        <v>93</v>
      </c>
      <c r="D16" s="1">
        <f>SUMIFS('Gas Revenue'!O$6:O$138,'Gas Revenue'!$A$6:$A$138,'SCH C-2.2 F'!$B16)*-1000</f>
        <v>-662374.59430659807</v>
      </c>
      <c r="E16" s="1">
        <f>SUMIFS('Gas Revenue'!P$6:P$138,'Gas Revenue'!$A$6:$A$138,'SCH C-2.2 F'!$B16)*-1000</f>
        <v>-582036.61344169197</v>
      </c>
      <c r="F16" s="1">
        <f>SUMIFS('Gas Revenue'!Q$6:Q$138,'Gas Revenue'!$A$6:$A$138,'SCH C-2.2 F'!$B16)*-1000</f>
        <v>-539532.10199179105</v>
      </c>
      <c r="G16" s="1">
        <f>SUMIFS('Gas Revenue'!R$6:R$138,'Gas Revenue'!$A$6:$A$138,'SCH C-2.2 F'!$B16)*-1000</f>
        <v>-556053.97265889402</v>
      </c>
      <c r="H16" s="1">
        <f>SUMIFS('Gas Revenue'!S$6:S$138,'Gas Revenue'!$A$6:$A$138,'SCH C-2.2 F'!$B16)*-1000</f>
        <v>-623204.52757499507</v>
      </c>
      <c r="I16" s="1">
        <f>SUMIFS('Gas Revenue'!T$6:T$138,'Gas Revenue'!$A$6:$A$138,'SCH C-2.2 F'!$B16)*-1000</f>
        <v>-839263.85160439997</v>
      </c>
      <c r="J16" s="1">
        <f>SUMIFS('Gas Revenue'!U$6:U$138,'Gas Revenue'!$A$6:$A$138,'SCH C-2.2 F'!$B16)*-1000</f>
        <v>-1078044.1364191698</v>
      </c>
      <c r="K16" s="1">
        <f>SUMIFS('Gas Revenue'!V$6:V$138,'Gas Revenue'!$A$6:$A$138,'SCH C-2.2 F'!$B16)*-1000</f>
        <v>-1315333.48334636</v>
      </c>
      <c r="L16" s="1">
        <f>SUMIFS('Gas Revenue'!W$6:W$138,'Gas Revenue'!$A$6:$A$138,'SCH C-2.2 F'!$B16)*-1000</f>
        <v>-1407133.8911852599</v>
      </c>
      <c r="M16" s="1">
        <f>SUMIFS('Gas Revenue'!X$6:X$138,'Gas Revenue'!$A$6:$A$138,'SCH C-2.2 F'!$B16)*-1000</f>
        <v>-1254593.40985285</v>
      </c>
      <c r="N16" s="1">
        <f>SUMIFS('Gas Revenue'!Y$6:Y$138,'Gas Revenue'!$A$6:$A$138,'SCH C-2.2 F'!$B16)*-1000</f>
        <v>-938487.39667870908</v>
      </c>
      <c r="O16" s="1">
        <f>SUMIFS('Gas Revenue'!Z$6:Z$138,'Gas Revenue'!$A$6:$A$138,'SCH C-2.2 F'!$B16)*-1000</f>
        <v>-708488.47860257502</v>
      </c>
      <c r="P16" s="151">
        <f t="shared" si="0"/>
        <v>-10504546.457663292</v>
      </c>
    </row>
    <row r="17" spans="1:16" x14ac:dyDescent="0.2">
      <c r="A17" s="147">
        <f t="shared" si="1"/>
        <v>7</v>
      </c>
      <c r="B17" s="147">
        <v>482</v>
      </c>
      <c r="C17" s="137" t="s">
        <v>44</v>
      </c>
      <c r="D17" s="1">
        <f>SUMIFS('Gas Revenue'!O$6:O$138,'Gas Revenue'!$A$6:$A$138,'SCH C-2.2 F'!$B17)*-1000</f>
        <v>-476744.33341994003</v>
      </c>
      <c r="E17" s="1">
        <f>SUMIFS('Gas Revenue'!P$6:P$138,'Gas Revenue'!$A$6:$A$138,'SCH C-2.2 F'!$B17)*-1000</f>
        <v>-325745.11666564597</v>
      </c>
      <c r="F17" s="1">
        <f>SUMIFS('Gas Revenue'!Q$6:Q$138,'Gas Revenue'!$A$6:$A$138,'SCH C-2.2 F'!$B17)*-1000</f>
        <v>-301586.872320025</v>
      </c>
      <c r="G17" s="1">
        <f>SUMIFS('Gas Revenue'!R$6:R$138,'Gas Revenue'!$A$6:$A$138,'SCH C-2.2 F'!$B17)*-1000</f>
        <v>-299450.24950533401</v>
      </c>
      <c r="H17" s="1">
        <f>SUMIFS('Gas Revenue'!S$6:S$138,'Gas Revenue'!$A$6:$A$138,'SCH C-2.2 F'!$B17)*-1000</f>
        <v>-314770.89911005</v>
      </c>
      <c r="I17" s="1">
        <f>SUMIFS('Gas Revenue'!T$6:T$138,'Gas Revenue'!$A$6:$A$138,'SCH C-2.2 F'!$B17)*-1000</f>
        <v>-477781.664604238</v>
      </c>
      <c r="J17" s="1">
        <f>SUMIFS('Gas Revenue'!U$6:U$138,'Gas Revenue'!$A$6:$A$138,'SCH C-2.2 F'!$B17)*-1000</f>
        <v>-843304.08093584201</v>
      </c>
      <c r="K17" s="1">
        <f>SUMIFS('Gas Revenue'!V$6:V$138,'Gas Revenue'!$A$6:$A$138,'SCH C-2.2 F'!$B17)*-1000</f>
        <v>-1411842.7946744501</v>
      </c>
      <c r="L17" s="1">
        <f>SUMIFS('Gas Revenue'!W$6:W$138,'Gas Revenue'!$A$6:$A$138,'SCH C-2.2 F'!$B17)*-1000</f>
        <v>-1782204.36924667</v>
      </c>
      <c r="M17" s="1">
        <f>SUMIFS('Gas Revenue'!X$6:X$138,'Gas Revenue'!$A$6:$A$138,'SCH C-2.2 F'!$B17)*-1000</f>
        <v>-1566752.3574177001</v>
      </c>
      <c r="N17" s="1">
        <f>SUMIFS('Gas Revenue'!Y$6:Y$138,'Gas Revenue'!$A$6:$A$138,'SCH C-2.2 F'!$B17)*-1000</f>
        <v>-1131329.97658831</v>
      </c>
      <c r="O17" s="1">
        <f>SUMIFS('Gas Revenue'!Z$6:Z$138,'Gas Revenue'!$A$6:$A$138,'SCH C-2.2 F'!$B17)*-1000</f>
        <v>-677082.70272348402</v>
      </c>
      <c r="P17" s="151">
        <f t="shared" si="0"/>
        <v>-9608595.4172116891</v>
      </c>
    </row>
    <row r="18" spans="1:16" x14ac:dyDescent="0.2">
      <c r="A18" s="147">
        <f t="shared" si="1"/>
        <v>8</v>
      </c>
      <c r="B18" s="147" t="s">
        <v>918</v>
      </c>
      <c r="C18" s="137" t="s">
        <v>12</v>
      </c>
      <c r="D18" s="1">
        <f>SUMIFS('Gas Revenue'!O$6:O$138,'Gas Revenue'!$A$6:$A$138,'SCH C-2.2 F'!$B18)*-1000</f>
        <v>-355282.98029837204</v>
      </c>
      <c r="E18" s="1">
        <f>SUMIFS('Gas Revenue'!P$6:P$138,'Gas Revenue'!$A$6:$A$138,'SCH C-2.2 F'!$B18)*-1000</f>
        <v>-287517.73070809297</v>
      </c>
      <c r="F18" s="1">
        <f>SUMIFS('Gas Revenue'!Q$6:Q$138,'Gas Revenue'!$A$6:$A$138,'SCH C-2.2 F'!$B18)*-1000</f>
        <v>-263629.32981194899</v>
      </c>
      <c r="G18" s="1">
        <f>SUMIFS('Gas Revenue'!R$6:R$138,'Gas Revenue'!$A$6:$A$138,'SCH C-2.2 F'!$B18)*-1000</f>
        <v>-258075.79506769901</v>
      </c>
      <c r="H18" s="1">
        <f>SUMIFS('Gas Revenue'!S$6:S$138,'Gas Revenue'!$A$6:$A$138,'SCH C-2.2 F'!$B18)*-1000</f>
        <v>-314741.41288941598</v>
      </c>
      <c r="I18" s="1">
        <f>SUMIFS('Gas Revenue'!T$6:T$138,'Gas Revenue'!$A$6:$A$138,'SCH C-2.2 F'!$B18)*-1000</f>
        <v>-249303.94477616998</v>
      </c>
      <c r="J18" s="1">
        <f>SUMIFS('Gas Revenue'!U$6:U$138,'Gas Revenue'!$A$6:$A$138,'SCH C-2.2 F'!$B18)*-1000</f>
        <v>-307841.745130483</v>
      </c>
      <c r="K18" s="1">
        <f>SUMIFS('Gas Revenue'!V$6:V$138,'Gas Revenue'!$A$6:$A$138,'SCH C-2.2 F'!$B18)*-1000</f>
        <v>-371083.56613660697</v>
      </c>
      <c r="L18" s="1">
        <f>SUMIFS('Gas Revenue'!W$6:W$138,'Gas Revenue'!$A$6:$A$138,'SCH C-2.2 F'!$B18)*-1000</f>
        <v>-338872.84428727999</v>
      </c>
      <c r="M18" s="1">
        <f>SUMIFS('Gas Revenue'!X$6:X$138,'Gas Revenue'!$A$6:$A$138,'SCH C-2.2 F'!$B18)*-1000</f>
        <v>-349406.548686811</v>
      </c>
      <c r="N18" s="1">
        <f>SUMIFS('Gas Revenue'!Y$6:Y$138,'Gas Revenue'!$A$6:$A$138,'SCH C-2.2 F'!$B18)*-1000</f>
        <v>-337661.13319294405</v>
      </c>
      <c r="O18" s="1">
        <f>SUMIFS('Gas Revenue'!Z$6:Z$138,'Gas Revenue'!$A$6:$A$138,'SCH C-2.2 F'!$B18)*-1000</f>
        <v>-332882.74617972202</v>
      </c>
      <c r="P18" s="151">
        <f t="shared" si="0"/>
        <v>-3766299.7771655452</v>
      </c>
    </row>
    <row r="19" spans="1:16" x14ac:dyDescent="0.2">
      <c r="A19" s="147">
        <f>A18+1</f>
        <v>9</v>
      </c>
      <c r="B19" s="147">
        <v>487</v>
      </c>
      <c r="C19" s="137" t="s">
        <v>13</v>
      </c>
      <c r="D19" s="1">
        <f>SUMIFS('Gas Revenue'!O$6:O$138,'Gas Revenue'!$A$6:$A$138,'SCH C-2.2 F'!$B19)*-1000</f>
        <v>-68548.159999999989</v>
      </c>
      <c r="E19" s="1">
        <f>SUMIFS('Gas Revenue'!P$6:P$138,'Gas Revenue'!$A$6:$A$138,'SCH C-2.2 F'!$B19)*-1000</f>
        <v>-59571.696666666707</v>
      </c>
      <c r="F19" s="1">
        <f>SUMIFS('Gas Revenue'!Q$6:Q$138,'Gas Revenue'!$A$6:$A$138,'SCH C-2.2 F'!$B19)*-1000</f>
        <v>-58238.1933333333</v>
      </c>
      <c r="G19" s="1">
        <f>SUMIFS('Gas Revenue'!R$6:R$138,'Gas Revenue'!$A$6:$A$138,'SCH C-2.2 F'!$B19)*-1000</f>
        <v>-66120.876666666707</v>
      </c>
      <c r="H19" s="1">
        <f>SUMIFS('Gas Revenue'!S$6:S$138,'Gas Revenue'!$A$6:$A$138,'SCH C-2.2 F'!$B19)*-1000</f>
        <v>-46636.446666666699</v>
      </c>
      <c r="I19" s="1">
        <f>SUMIFS('Gas Revenue'!T$6:T$138,'Gas Revenue'!$A$6:$A$138,'SCH C-2.2 F'!$B19)*-1000</f>
        <v>-41147.833333333299</v>
      </c>
      <c r="J19" s="1">
        <f>SUMIFS('Gas Revenue'!U$6:U$138,'Gas Revenue'!$A$6:$A$138,'SCH C-2.2 F'!$B19)*-1000</f>
        <v>-35372.86</v>
      </c>
      <c r="K19" s="1">
        <f>SUMIFS('Gas Revenue'!V$6:V$138,'Gas Revenue'!$A$6:$A$138,'SCH C-2.2 F'!$B19)*-1000</f>
        <v>-79260.356666666688</v>
      </c>
      <c r="L19" s="1">
        <f>SUMIFS('Gas Revenue'!W$6:W$138,'Gas Revenue'!$A$6:$A$138,'SCH C-2.2 F'!$B19)*-1000</f>
        <v>-156284.39000000001</v>
      </c>
      <c r="M19" s="1">
        <f>SUMIFS('Gas Revenue'!X$6:X$138,'Gas Revenue'!$A$6:$A$138,'SCH C-2.2 F'!$B19)*-1000</f>
        <v>-201523.02666666699</v>
      </c>
      <c r="N19" s="1">
        <f>SUMIFS('Gas Revenue'!Y$6:Y$138,'Gas Revenue'!$A$6:$A$138,'SCH C-2.2 F'!$B19)*-1000</f>
        <v>-139850.96666666699</v>
      </c>
      <c r="O19" s="1">
        <f>SUMIFS('Gas Revenue'!Z$6:Z$138,'Gas Revenue'!$A$6:$A$138,'SCH C-2.2 F'!$B19)*-1000</f>
        <v>-113394.11333333299</v>
      </c>
      <c r="P19" s="151">
        <f t="shared" si="0"/>
        <v>-1065948.9200000004</v>
      </c>
    </row>
    <row r="20" spans="1:16" x14ac:dyDescent="0.2">
      <c r="A20" s="147">
        <f t="shared" si="1"/>
        <v>10</v>
      </c>
      <c r="B20" s="147">
        <v>488</v>
      </c>
      <c r="C20" s="137" t="s">
        <v>852</v>
      </c>
      <c r="D20" s="1">
        <f>SUMIFS('Gas Revenue'!O$6:O$138,'Gas Revenue'!$A$6:$A$138,'SCH C-2.2 F'!$B20)*-1000</f>
        <v>-13807.982777777743</v>
      </c>
      <c r="E20" s="1">
        <f>SUMIFS('Gas Revenue'!P$6:P$138,'Gas Revenue'!$A$6:$A$138,'SCH C-2.2 F'!$B20)*-1000</f>
        <v>-10774.649444444443</v>
      </c>
      <c r="F20" s="1">
        <f>SUMIFS('Gas Revenue'!Q$6:Q$138,'Gas Revenue'!$A$6:$A$138,'SCH C-2.2 F'!$B20)*-1000</f>
        <v>-6705.3161111111158</v>
      </c>
      <c r="G20" s="1">
        <f>SUMIFS('Gas Revenue'!R$6:R$138,'Gas Revenue'!$A$6:$A$138,'SCH C-2.2 F'!$B20)*-1000</f>
        <v>-5267.9827777777755</v>
      </c>
      <c r="H20" s="1">
        <f>SUMIFS('Gas Revenue'!S$6:S$138,'Gas Revenue'!$A$6:$A$138,'SCH C-2.2 F'!$B20)*-1000</f>
        <v>-4259.9827777777755</v>
      </c>
      <c r="I20" s="1">
        <f>SUMIFS('Gas Revenue'!T$6:T$138,'Gas Revenue'!$A$6:$A$138,'SCH C-2.2 F'!$B20)*-1000</f>
        <v>-4222.6494444444443</v>
      </c>
      <c r="J20" s="1">
        <f>SUMIFS('Gas Revenue'!U$6:U$138,'Gas Revenue'!$A$6:$A$138,'SCH C-2.2 F'!$B20)*-1000</f>
        <v>-4017.316111111114</v>
      </c>
      <c r="K20" s="1">
        <f>SUMIFS('Gas Revenue'!V$6:V$138,'Gas Revenue'!$A$6:$A$138,'SCH C-2.2 F'!$B20)*-1000</f>
        <v>-4035.9827777777755</v>
      </c>
      <c r="L20" s="1">
        <f>SUMIFS('Gas Revenue'!W$6:W$138,'Gas Revenue'!$A$6:$A$138,'SCH C-2.2 F'!$B20)*-1000</f>
        <v>-4735.9827777777755</v>
      </c>
      <c r="M20" s="1">
        <f>SUMIFS('Gas Revenue'!X$6:X$138,'Gas Revenue'!$A$6:$A$138,'SCH C-2.2 F'!$B20)*-1000</f>
        <v>-6359.9827777777755</v>
      </c>
      <c r="N20" s="1">
        <f>SUMIFS('Gas Revenue'!Y$6:Y$138,'Gas Revenue'!$A$6:$A$138,'SCH C-2.2 F'!$B20)*-1000</f>
        <v>-11325.316111111144</v>
      </c>
      <c r="O20" s="1">
        <f>SUMIFS('Gas Revenue'!Z$6:Z$138,'Gas Revenue'!$A$6:$A$138,'SCH C-2.2 F'!$B20)*-1000</f>
        <v>-15478.649444444445</v>
      </c>
      <c r="P20" s="151">
        <f t="shared" si="0"/>
        <v>-90991.79333333332</v>
      </c>
    </row>
    <row r="21" spans="1:16" x14ac:dyDescent="0.2">
      <c r="A21" s="147">
        <f t="shared" si="1"/>
        <v>11</v>
      </c>
      <c r="B21" s="147" t="s">
        <v>824</v>
      </c>
      <c r="C21" s="137" t="s">
        <v>825</v>
      </c>
      <c r="D21" s="1">
        <f>SUMIFS('Gas Revenue'!O$6:O$138,'Gas Revenue'!$A$6:$A$138,'SCH C-2.2 F'!$B21)*-1000</f>
        <v>-462882.82632536587</v>
      </c>
      <c r="E21" s="1">
        <f>SUMIFS('Gas Revenue'!P$6:P$138,'Gas Revenue'!$A$6:$A$138,'SCH C-2.2 F'!$B21)*-1000</f>
        <v>-451309.17976811301</v>
      </c>
      <c r="F21" s="1">
        <f>SUMIFS('Gas Revenue'!Q$6:Q$138,'Gas Revenue'!$A$6:$A$138,'SCH C-2.2 F'!$B21)*-1000</f>
        <v>-463948.39233799803</v>
      </c>
      <c r="G21" s="1">
        <f>SUMIFS('Gas Revenue'!R$6:R$138,'Gas Revenue'!$A$6:$A$138,'SCH C-2.2 F'!$B21)*-1000</f>
        <v>-495859.04854356806</v>
      </c>
      <c r="H21" s="1">
        <f>SUMIFS('Gas Revenue'!S$6:S$138,'Gas Revenue'!$A$6:$A$138,'SCH C-2.2 F'!$B21)*-1000</f>
        <v>-512249.01698840904</v>
      </c>
      <c r="I21" s="1">
        <f>SUMIFS('Gas Revenue'!T$6:T$138,'Gas Revenue'!$A$6:$A$138,'SCH C-2.2 F'!$B21)*-1000</f>
        <v>-705761.28125618515</v>
      </c>
      <c r="J21" s="1">
        <f>SUMIFS('Gas Revenue'!U$6:U$138,'Gas Revenue'!$A$6:$A$138,'SCH C-2.2 F'!$B21)*-1000</f>
        <v>-843295.31674706005</v>
      </c>
      <c r="K21" s="1">
        <f>SUMIFS('Gas Revenue'!V$6:V$138,'Gas Revenue'!$A$6:$A$138,'SCH C-2.2 F'!$B21)*-1000</f>
        <v>-884828.61123197898</v>
      </c>
      <c r="L21" s="1">
        <f>SUMIFS('Gas Revenue'!W$6:W$138,'Gas Revenue'!$A$6:$A$138,'SCH C-2.2 F'!$B21)*-1000</f>
        <v>-863096.30086948699</v>
      </c>
      <c r="M21" s="1">
        <f>SUMIFS('Gas Revenue'!X$6:X$138,'Gas Revenue'!$A$6:$A$138,'SCH C-2.2 F'!$B21)*-1000</f>
        <v>-687798.52744509699</v>
      </c>
      <c r="N21" s="1">
        <f>SUMIFS('Gas Revenue'!Y$6:Y$138,'Gas Revenue'!$A$6:$A$138,'SCH C-2.2 F'!$B21)*-1000</f>
        <v>-598703.71774923138</v>
      </c>
      <c r="O21" s="1">
        <f>SUMIFS('Gas Revenue'!Z$6:Z$138,'Gas Revenue'!$A$6:$A$138,'SCH C-2.2 F'!$B21)*-1000</f>
        <v>-443081.12391384918</v>
      </c>
      <c r="P21" s="151">
        <f t="shared" si="0"/>
        <v>-7412813.3431763435</v>
      </c>
    </row>
    <row r="22" spans="1:16" x14ac:dyDescent="0.2">
      <c r="A22" s="147">
        <f t="shared" si="1"/>
        <v>12</v>
      </c>
      <c r="B22" s="147">
        <v>493</v>
      </c>
      <c r="C22" s="137" t="s">
        <v>826</v>
      </c>
      <c r="D22" s="1">
        <f>SUMIFS('Gas Revenue'!O$6:O$138,'Gas Revenue'!$A$6:$A$138,'SCH C-2.2 F'!$B22)*-1000</f>
        <v>-31158.532222222198</v>
      </c>
      <c r="E22" s="1">
        <f>SUMIFS('Gas Revenue'!P$6:P$138,'Gas Revenue'!$A$6:$A$138,'SCH C-2.2 F'!$B22)*-1000</f>
        <v>-31158.532222222198</v>
      </c>
      <c r="F22" s="1">
        <f>SUMIFS('Gas Revenue'!Q$6:Q$138,'Gas Revenue'!$A$6:$A$138,'SCH C-2.2 F'!$B22)*-1000</f>
        <v>-31158.532222222198</v>
      </c>
      <c r="G22" s="1">
        <f>SUMIFS('Gas Revenue'!R$6:R$138,'Gas Revenue'!$A$6:$A$138,'SCH C-2.2 F'!$B22)*-1000</f>
        <v>-31158.532222222198</v>
      </c>
      <c r="H22" s="1">
        <f>SUMIFS('Gas Revenue'!S$6:S$138,'Gas Revenue'!$A$6:$A$138,'SCH C-2.2 F'!$B22)*-1000</f>
        <v>-31158.532222222198</v>
      </c>
      <c r="I22" s="1">
        <f>SUMIFS('Gas Revenue'!T$6:T$138,'Gas Revenue'!$A$6:$A$138,'SCH C-2.2 F'!$B22)*-1000</f>
        <v>-31158.532222222198</v>
      </c>
      <c r="J22" s="1">
        <f>SUMIFS('Gas Revenue'!U$6:U$138,'Gas Revenue'!$A$6:$A$138,'SCH C-2.2 F'!$B22)*-1000</f>
        <v>-31158.532222222198</v>
      </c>
      <c r="K22" s="1">
        <f>SUMIFS('Gas Revenue'!V$6:V$138,'Gas Revenue'!$A$6:$A$138,'SCH C-2.2 F'!$B22)*-1000</f>
        <v>-31158.532222222198</v>
      </c>
      <c r="L22" s="1">
        <f>SUMIFS('Gas Revenue'!W$6:W$138,'Gas Revenue'!$A$6:$A$138,'SCH C-2.2 F'!$B22)*-1000</f>
        <v>-31268.532222222198</v>
      </c>
      <c r="M22" s="1">
        <f>SUMIFS('Gas Revenue'!X$6:X$138,'Gas Revenue'!$A$6:$A$138,'SCH C-2.2 F'!$B22)*-1000</f>
        <v>-31268.532222222198</v>
      </c>
      <c r="N22" s="1">
        <f>SUMIFS('Gas Revenue'!Y$6:Y$138,'Gas Revenue'!$A$6:$A$138,'SCH C-2.2 F'!$B22)*-1000</f>
        <v>-31268.532222222198</v>
      </c>
      <c r="O22" s="1">
        <f>SUMIFS('Gas Revenue'!Z$6:Z$138,'Gas Revenue'!$A$6:$A$138,'SCH C-2.2 F'!$B22)*-1000</f>
        <v>-31268.532222222198</v>
      </c>
      <c r="P22" s="151">
        <f t="shared" si="0"/>
        <v>-374342.38666666631</v>
      </c>
    </row>
    <row r="23" spans="1:16" x14ac:dyDescent="0.2">
      <c r="A23" s="147">
        <f t="shared" si="1"/>
        <v>13</v>
      </c>
      <c r="B23" s="147">
        <v>495</v>
      </c>
      <c r="C23" s="137" t="s">
        <v>827</v>
      </c>
      <c r="D23" s="1">
        <f>SUMIFS('Gas Revenue'!O$6:O$138,'Gas Revenue'!$A$6:$A$138,'SCH C-2.2 F'!$B23)*-1000</f>
        <v>-27.154166666666701</v>
      </c>
      <c r="E23" s="1">
        <f>SUMIFS('Gas Revenue'!P$6:P$138,'Gas Revenue'!$A$6:$A$138,'SCH C-2.2 F'!$B23)*-1000</f>
        <v>-27.154166666666701</v>
      </c>
      <c r="F23" s="1">
        <f>SUMIFS('Gas Revenue'!Q$6:Q$138,'Gas Revenue'!$A$6:$A$138,'SCH C-2.2 F'!$B23)*-1000</f>
        <v>-27.154166666666701</v>
      </c>
      <c r="G23" s="1">
        <f>SUMIFS('Gas Revenue'!R$6:R$138,'Gas Revenue'!$A$6:$A$138,'SCH C-2.2 F'!$B23)*-1000</f>
        <v>-27.154166666666701</v>
      </c>
      <c r="H23" s="1">
        <f>SUMIFS('Gas Revenue'!S$6:S$138,'Gas Revenue'!$A$6:$A$138,'SCH C-2.2 F'!$B23)*-1000</f>
        <v>-27.154166666666701</v>
      </c>
      <c r="I23" s="1">
        <f>SUMIFS('Gas Revenue'!T$6:T$138,'Gas Revenue'!$A$6:$A$138,'SCH C-2.2 F'!$B23)*-1000</f>
        <v>-27.154166666666701</v>
      </c>
      <c r="J23" s="1">
        <f>SUMIFS('Gas Revenue'!U$6:U$138,'Gas Revenue'!$A$6:$A$138,'SCH C-2.2 F'!$B23)*-1000</f>
        <v>-27.154166666666701</v>
      </c>
      <c r="K23" s="1">
        <f>SUMIFS('Gas Revenue'!V$6:V$138,'Gas Revenue'!$A$6:$A$138,'SCH C-2.2 F'!$B23)*-1000</f>
        <v>-27.154166666666701</v>
      </c>
      <c r="L23" s="1">
        <f>SUMIFS('Gas Revenue'!W$6:W$138,'Gas Revenue'!$A$6:$A$138,'SCH C-2.2 F'!$B23)*-1000</f>
        <v>-27.154166666666701</v>
      </c>
      <c r="M23" s="1">
        <f>SUMIFS('Gas Revenue'!X$6:X$138,'Gas Revenue'!$A$6:$A$138,'SCH C-2.2 F'!$B23)*-1000</f>
        <v>-27.154166666666701</v>
      </c>
      <c r="N23" s="1">
        <f>SUMIFS('Gas Revenue'!Y$6:Y$138,'Gas Revenue'!$A$6:$A$138,'SCH C-2.2 F'!$B23)*-1000</f>
        <v>-27.154166666666701</v>
      </c>
      <c r="O23" s="1">
        <f>SUMIFS('Gas Revenue'!Z$6:Z$138,'Gas Revenue'!$A$6:$A$138,'SCH C-2.2 F'!$B23)*-1000</f>
        <v>-27.154166666666701</v>
      </c>
      <c r="P23" s="151">
        <f t="shared" si="0"/>
        <v>-325.85000000000042</v>
      </c>
    </row>
    <row r="24" spans="1:16" x14ac:dyDescent="0.2">
      <c r="A24" s="147">
        <f t="shared" si="1"/>
        <v>14</v>
      </c>
      <c r="B24" s="147" t="s">
        <v>828</v>
      </c>
      <c r="C24" s="137" t="s">
        <v>853</v>
      </c>
      <c r="D24" s="1">
        <f>SUMIFS('IS G'!T$8:T$366,'IS G'!$A$8:$A$366,'SCH C-2.2 F'!$B24)*1000</f>
        <v>3955396.46993607</v>
      </c>
      <c r="E24" s="1">
        <f>SUMIFS('IS G'!U$8:U$366,'IS G'!$A$8:$A$366,'SCH C-2.2 F'!$B24)*1000</f>
        <v>6923983.2316523297</v>
      </c>
      <c r="F24" s="1">
        <f>SUMIFS('IS G'!V$8:V$366,'IS G'!$A$8:$A$366,'SCH C-2.2 F'!$B24)*1000</f>
        <v>10798126.986418501</v>
      </c>
      <c r="G24" s="1">
        <f>SUMIFS('IS G'!W$8:W$366,'IS G'!$A$8:$A$366,'SCH C-2.2 F'!$B24)*1000</f>
        <v>10535066.046640001</v>
      </c>
      <c r="H24" s="1">
        <f>SUMIFS('IS G'!X$8:X$366,'IS G'!$A$8:$A$366,'SCH C-2.2 F'!$B24)*1000</f>
        <v>10436645.3802938</v>
      </c>
      <c r="I24" s="1">
        <f>SUMIFS('IS G'!Y$8:Y$366,'IS G'!$A$8:$A$366,'SCH C-2.2 F'!$B24)*1000</f>
        <v>10311848.698349301</v>
      </c>
      <c r="J24" s="1">
        <f>SUMIFS('IS G'!Z$8:Z$366,'IS G'!$A$8:$A$366,'SCH C-2.2 F'!$B24)*1000</f>
        <v>11052523.997064799</v>
      </c>
      <c r="K24" s="1">
        <f>SUMIFS('IS G'!AA$8:AA$366,'IS G'!$A$8:$A$366,'SCH C-2.2 F'!$B24)*1000</f>
        <v>14162615.169079799</v>
      </c>
      <c r="L24" s="1">
        <f>SUMIFS('IS G'!AB$8:AB$366,'IS G'!$A$8:$A$366,'SCH C-2.2 F'!$B24)*1000</f>
        <v>16481427.3298056</v>
      </c>
      <c r="M24" s="1">
        <f>SUMIFS('IS G'!AC$8:AC$366,'IS G'!$A$8:$A$366,'SCH C-2.2 F'!$B24)*1000</f>
        <v>14334514.886904702</v>
      </c>
      <c r="N24" s="1">
        <f>SUMIFS('IS G'!AD$8:AD$366,'IS G'!$A$8:$A$366,'SCH C-2.2 F'!$B24)*1000</f>
        <v>9994862.5363777</v>
      </c>
      <c r="O24" s="1">
        <f>SUMIFS('IS G'!AE$8:AE$366,'IS G'!$A$8:$A$366,'SCH C-2.2 F'!$B24)*1000</f>
        <v>5408365.9483399</v>
      </c>
      <c r="P24" s="151">
        <f t="shared" si="0"/>
        <v>124395376.68086249</v>
      </c>
    </row>
    <row r="25" spans="1:16" x14ac:dyDescent="0.2">
      <c r="A25" s="147">
        <f t="shared" si="1"/>
        <v>15</v>
      </c>
      <c r="B25" s="147" t="s">
        <v>829</v>
      </c>
      <c r="C25" s="137" t="s">
        <v>854</v>
      </c>
      <c r="D25" s="1">
        <f>SUMIFS('IS G'!T$8:T$366,'IS G'!$A$8:$A$366,'SCH C-2.2 F'!$B25)*1000</f>
        <v>0</v>
      </c>
      <c r="E25" s="1">
        <f>SUMIFS('IS G'!U$8:U$366,'IS G'!$A$8:$A$366,'SCH C-2.2 F'!$B25)*1000</f>
        <v>0</v>
      </c>
      <c r="F25" s="1">
        <f>SUMIFS('IS G'!V$8:V$366,'IS G'!$A$8:$A$366,'SCH C-2.2 F'!$B25)*1000</f>
        <v>0</v>
      </c>
      <c r="G25" s="1">
        <f>SUMIFS('IS G'!W$8:W$366,'IS G'!$A$8:$A$366,'SCH C-2.2 F'!$B25)*1000</f>
        <v>0</v>
      </c>
      <c r="H25" s="1">
        <f>SUMIFS('IS G'!X$8:X$366,'IS G'!$A$8:$A$366,'SCH C-2.2 F'!$B25)*1000</f>
        <v>0</v>
      </c>
      <c r="I25" s="1">
        <f>SUMIFS('IS G'!Y$8:Y$366,'IS G'!$A$8:$A$366,'SCH C-2.2 F'!$B25)*1000</f>
        <v>0</v>
      </c>
      <c r="J25" s="1">
        <f>SUMIFS('IS G'!Z$8:Z$366,'IS G'!$A$8:$A$366,'SCH C-2.2 F'!$B25)*1000</f>
        <v>0</v>
      </c>
      <c r="K25" s="1">
        <f>SUMIFS('IS G'!AA$8:AA$366,'IS G'!$A$8:$A$366,'SCH C-2.2 F'!$B25)*1000</f>
        <v>0</v>
      </c>
      <c r="L25" s="1">
        <f>SUMIFS('IS G'!AB$8:AB$366,'IS G'!$A$8:$A$366,'SCH C-2.2 F'!$B25)*1000</f>
        <v>0</v>
      </c>
      <c r="M25" s="1">
        <f>SUMIFS('IS G'!AC$8:AC$366,'IS G'!$A$8:$A$366,'SCH C-2.2 F'!$B25)*1000</f>
        <v>0</v>
      </c>
      <c r="N25" s="1">
        <f>SUMIFS('IS G'!AD$8:AD$366,'IS G'!$A$8:$A$366,'SCH C-2.2 F'!$B25)*1000</f>
        <v>0</v>
      </c>
      <c r="O25" s="1">
        <f>SUMIFS('IS G'!AE$8:AE$366,'IS G'!$A$8:$A$366,'SCH C-2.2 F'!$B25)*1000</f>
        <v>0</v>
      </c>
      <c r="P25" s="151">
        <f t="shared" si="0"/>
        <v>0</v>
      </c>
    </row>
    <row r="26" spans="1:16" x14ac:dyDescent="0.2">
      <c r="A26" s="147">
        <f t="shared" si="1"/>
        <v>16</v>
      </c>
      <c r="B26" s="147" t="s">
        <v>830</v>
      </c>
      <c r="C26" s="137" t="s">
        <v>855</v>
      </c>
      <c r="D26" s="1">
        <f>SUMIFS('IS G'!T$8:T$366,'IS G'!$A$8:$A$366,'SCH C-2.2 F'!$B26)*1000</f>
        <v>0</v>
      </c>
      <c r="E26" s="1">
        <f>SUMIFS('IS G'!U$8:U$366,'IS G'!$A$8:$A$366,'SCH C-2.2 F'!$B26)*1000</f>
        <v>0</v>
      </c>
      <c r="F26" s="1">
        <f>SUMIFS('IS G'!V$8:V$366,'IS G'!$A$8:$A$366,'SCH C-2.2 F'!$B26)*1000</f>
        <v>0</v>
      </c>
      <c r="G26" s="1">
        <f>SUMIFS('IS G'!W$8:W$366,'IS G'!$A$8:$A$366,'SCH C-2.2 F'!$B26)*1000</f>
        <v>0</v>
      </c>
      <c r="H26" s="1">
        <f>SUMIFS('IS G'!X$8:X$366,'IS G'!$A$8:$A$366,'SCH C-2.2 F'!$B26)*1000</f>
        <v>0</v>
      </c>
      <c r="I26" s="1">
        <f>SUMIFS('IS G'!Y$8:Y$366,'IS G'!$A$8:$A$366,'SCH C-2.2 F'!$B26)*1000</f>
        <v>0</v>
      </c>
      <c r="J26" s="1">
        <f>SUMIFS('IS G'!Z$8:Z$366,'IS G'!$A$8:$A$366,'SCH C-2.2 F'!$B26)*1000</f>
        <v>0</v>
      </c>
      <c r="K26" s="1">
        <f>SUMIFS('IS G'!AA$8:AA$366,'IS G'!$A$8:$A$366,'SCH C-2.2 F'!$B26)*1000</f>
        <v>0</v>
      </c>
      <c r="L26" s="1">
        <f>SUMIFS('IS G'!AB$8:AB$366,'IS G'!$A$8:$A$366,'SCH C-2.2 F'!$B26)*1000</f>
        <v>0</v>
      </c>
      <c r="M26" s="1">
        <f>SUMIFS('IS G'!AC$8:AC$366,'IS G'!$A$8:$A$366,'SCH C-2.2 F'!$B26)*1000</f>
        <v>0</v>
      </c>
      <c r="N26" s="1">
        <f>SUMIFS('IS G'!AD$8:AD$366,'IS G'!$A$8:$A$366,'SCH C-2.2 F'!$B26)*1000</f>
        <v>0</v>
      </c>
      <c r="O26" s="1">
        <f>SUMIFS('IS G'!AE$8:AE$366,'IS G'!$A$8:$A$366,'SCH C-2.2 F'!$B26)*1000</f>
        <v>0</v>
      </c>
      <c r="P26" s="151">
        <f t="shared" si="0"/>
        <v>0</v>
      </c>
    </row>
    <row r="27" spans="1:16" x14ac:dyDescent="0.2">
      <c r="A27" s="147">
        <f t="shared" si="1"/>
        <v>17</v>
      </c>
      <c r="B27" s="147" t="s">
        <v>831</v>
      </c>
      <c r="C27" s="137" t="s">
        <v>856</v>
      </c>
      <c r="D27" s="1">
        <f>SUMIFS('IS G'!T$8:T$366,'IS G'!$A$8:$A$366,'SCH C-2.2 F'!$B27)*1000</f>
        <v>0</v>
      </c>
      <c r="E27" s="1">
        <f>SUMIFS('IS G'!U$8:U$366,'IS G'!$A$8:$A$366,'SCH C-2.2 F'!$B27)*1000</f>
        <v>0</v>
      </c>
      <c r="F27" s="1">
        <f>SUMIFS('IS G'!V$8:V$366,'IS G'!$A$8:$A$366,'SCH C-2.2 F'!$B27)*1000</f>
        <v>0</v>
      </c>
      <c r="G27" s="1">
        <f>SUMIFS('IS G'!W$8:W$366,'IS G'!$A$8:$A$366,'SCH C-2.2 F'!$B27)*1000</f>
        <v>0</v>
      </c>
      <c r="H27" s="1">
        <f>SUMIFS('IS G'!X$8:X$366,'IS G'!$A$8:$A$366,'SCH C-2.2 F'!$B27)*1000</f>
        <v>0</v>
      </c>
      <c r="I27" s="1">
        <f>SUMIFS('IS G'!Y$8:Y$366,'IS G'!$A$8:$A$366,'SCH C-2.2 F'!$B27)*1000</f>
        <v>0</v>
      </c>
      <c r="J27" s="1">
        <f>SUMIFS('IS G'!Z$8:Z$366,'IS G'!$A$8:$A$366,'SCH C-2.2 F'!$B27)*1000</f>
        <v>0</v>
      </c>
      <c r="K27" s="1">
        <f>SUMIFS('IS G'!AA$8:AA$366,'IS G'!$A$8:$A$366,'SCH C-2.2 F'!$B27)*1000</f>
        <v>0</v>
      </c>
      <c r="L27" s="1">
        <f>SUMIFS('IS G'!AB$8:AB$366,'IS G'!$A$8:$A$366,'SCH C-2.2 F'!$B27)*1000</f>
        <v>0</v>
      </c>
      <c r="M27" s="1">
        <f>SUMIFS('IS G'!AC$8:AC$366,'IS G'!$A$8:$A$366,'SCH C-2.2 F'!$B27)*1000</f>
        <v>0</v>
      </c>
      <c r="N27" s="1">
        <f>SUMIFS('IS G'!AD$8:AD$366,'IS G'!$A$8:$A$366,'SCH C-2.2 F'!$B27)*1000</f>
        <v>0</v>
      </c>
      <c r="O27" s="1">
        <f>SUMIFS('IS G'!AE$8:AE$366,'IS G'!$A$8:$A$366,'SCH C-2.2 F'!$B27)*1000</f>
        <v>0</v>
      </c>
      <c r="P27" s="151">
        <f t="shared" si="0"/>
        <v>0</v>
      </c>
    </row>
    <row r="28" spans="1:16" x14ac:dyDescent="0.2">
      <c r="A28" s="147">
        <f t="shared" si="1"/>
        <v>18</v>
      </c>
      <c r="B28" s="147" t="s">
        <v>832</v>
      </c>
      <c r="C28" s="137" t="s">
        <v>857</v>
      </c>
      <c r="D28" s="1">
        <f>SUMIFS('IS G'!T$8:T$366,'IS G'!$A$8:$A$366,'SCH C-2.2 F'!$B28)*1000</f>
        <v>92116</v>
      </c>
      <c r="E28" s="1">
        <f>SUMIFS('IS G'!U$8:U$366,'IS G'!$A$8:$A$366,'SCH C-2.2 F'!$B28)*1000</f>
        <v>64081.999999999993</v>
      </c>
      <c r="F28" s="1">
        <f>SUMIFS('IS G'!V$8:V$366,'IS G'!$A$8:$A$366,'SCH C-2.2 F'!$B28)*1000</f>
        <v>76272</v>
      </c>
      <c r="G28" s="1">
        <f>SUMIFS('IS G'!W$8:W$366,'IS G'!$A$8:$A$366,'SCH C-2.2 F'!$B28)*1000</f>
        <v>95544</v>
      </c>
      <c r="H28" s="1">
        <f>SUMIFS('IS G'!X$8:X$366,'IS G'!$A$8:$A$366,'SCH C-2.2 F'!$B28)*1000</f>
        <v>85357</v>
      </c>
      <c r="I28" s="1">
        <f>SUMIFS('IS G'!Y$8:Y$366,'IS G'!$A$8:$A$366,'SCH C-2.2 F'!$B28)*1000</f>
        <v>73740</v>
      </c>
      <c r="J28" s="1">
        <f>SUMIFS('IS G'!Z$8:Z$366,'IS G'!$A$8:$A$366,'SCH C-2.2 F'!$B28)*1000</f>
        <v>62963</v>
      </c>
      <c r="K28" s="1">
        <f>SUMIFS('IS G'!AA$8:AA$366,'IS G'!$A$8:$A$366,'SCH C-2.2 F'!$B28)*1000</f>
        <v>59926</v>
      </c>
      <c r="L28" s="1">
        <f>SUMIFS('IS G'!AB$8:AB$366,'IS G'!$A$8:$A$366,'SCH C-2.2 F'!$B28)*1000</f>
        <v>82915</v>
      </c>
      <c r="M28" s="1">
        <f>SUMIFS('IS G'!AC$8:AC$366,'IS G'!$A$8:$A$366,'SCH C-2.2 F'!$B28)*1000</f>
        <v>69595</v>
      </c>
      <c r="N28" s="1">
        <f>SUMIFS('IS G'!AD$8:AD$366,'IS G'!$A$8:$A$366,'SCH C-2.2 F'!$B28)*1000</f>
        <v>81225</v>
      </c>
      <c r="O28" s="1">
        <f>SUMIFS('IS G'!AE$8:AE$366,'IS G'!$A$8:$A$366,'SCH C-2.2 F'!$B28)*1000</f>
        <v>69342</v>
      </c>
      <c r="P28" s="151">
        <f t="shared" si="0"/>
        <v>913077</v>
      </c>
    </row>
    <row r="29" spans="1:16" x14ac:dyDescent="0.2">
      <c r="A29" s="147">
        <f t="shared" si="1"/>
        <v>19</v>
      </c>
      <c r="B29" s="147" t="s">
        <v>833</v>
      </c>
      <c r="C29" s="137" t="s">
        <v>858</v>
      </c>
      <c r="D29" s="1">
        <f>SUMIFS('IS G'!T$8:T$366,'IS G'!$A$8:$A$366,'SCH C-2.2 F'!$B29)*1000</f>
        <v>629830.41242752201</v>
      </c>
      <c r="E29" s="1">
        <f>SUMIFS('IS G'!U$8:U$366,'IS G'!$A$8:$A$366,'SCH C-2.2 F'!$B29)*1000</f>
        <v>-4727657.5020361198</v>
      </c>
      <c r="F29" s="1">
        <f>SUMIFS('IS G'!V$8:V$366,'IS G'!$A$8:$A$366,'SCH C-2.2 F'!$B29)*1000</f>
        <v>-9115728.980806591</v>
      </c>
      <c r="G29" s="1">
        <f>SUMIFS('IS G'!W$8:W$366,'IS G'!$A$8:$A$366,'SCH C-2.2 F'!$B29)*1000</f>
        <v>-8933851.6662565395</v>
      </c>
      <c r="H29" s="1">
        <f>SUMIFS('IS G'!X$8:X$366,'IS G'!$A$8:$A$366,'SCH C-2.2 F'!$B29)*1000</f>
        <v>-8549079.8303437103</v>
      </c>
      <c r="I29" s="1">
        <f>SUMIFS('IS G'!Y$8:Y$366,'IS G'!$A$8:$A$366,'SCH C-2.2 F'!$B29)*1000</f>
        <v>-6786441.9019319201</v>
      </c>
      <c r="J29" s="1">
        <f>SUMIFS('IS G'!Z$8:Z$366,'IS G'!$A$8:$A$366,'SCH C-2.2 F'!$B29)*1000</f>
        <v>-355154.49933287699</v>
      </c>
      <c r="K29" s="1">
        <f>SUMIFS('IS G'!AA$8:AA$366,'IS G'!$A$8:$A$366,'SCH C-2.2 F'!$B29)*1000</f>
        <v>6996129.2602498597</v>
      </c>
      <c r="L29" s="1">
        <f>SUMIFS('IS G'!AB$8:AB$366,'IS G'!$A$8:$A$366,'SCH C-2.2 F'!$B29)*1000</f>
        <v>10933619.551131601</v>
      </c>
      <c r="M29" s="1">
        <f>SUMIFS('IS G'!AC$8:AC$366,'IS G'!$A$8:$A$366,'SCH C-2.2 F'!$B29)*1000</f>
        <v>9713979.5620140098</v>
      </c>
      <c r="N29" s="1">
        <f>SUMIFS('IS G'!AD$8:AD$366,'IS G'!$A$8:$A$366,'SCH C-2.2 F'!$B29)*1000</f>
        <v>6459173.4093224201</v>
      </c>
      <c r="O29" s="1">
        <f>SUMIFS('IS G'!AE$8:AE$366,'IS G'!$A$8:$A$366,'SCH C-2.2 F'!$B29)*1000</f>
        <v>2500020.9173419597</v>
      </c>
      <c r="P29" s="151">
        <f t="shared" si="0"/>
        <v>-1235161.2682203846</v>
      </c>
    </row>
    <row r="30" spans="1:16" x14ac:dyDescent="0.2">
      <c r="A30" s="147">
        <f t="shared" si="1"/>
        <v>20</v>
      </c>
      <c r="B30" s="147">
        <v>810</v>
      </c>
      <c r="C30" s="137" t="s">
        <v>859</v>
      </c>
      <c r="D30" s="1">
        <f>SUMIFS('IS G'!T$8:T$366,'IS G'!$A$8:$A$366,'SCH C-2.2 F'!$B30)*1000</f>
        <v>-15000</v>
      </c>
      <c r="E30" s="1">
        <f>SUMIFS('IS G'!U$8:U$366,'IS G'!$A$8:$A$366,'SCH C-2.2 F'!$B30)*1000</f>
        <v>-6000</v>
      </c>
      <c r="F30" s="1">
        <f>SUMIFS('IS G'!V$8:V$366,'IS G'!$A$8:$A$366,'SCH C-2.2 F'!$B30)*1000</f>
        <v>-6000</v>
      </c>
      <c r="G30" s="1">
        <f>SUMIFS('IS G'!W$8:W$366,'IS G'!$A$8:$A$366,'SCH C-2.2 F'!$B30)*1000</f>
        <v>-6000</v>
      </c>
      <c r="H30" s="1">
        <f>SUMIFS('IS G'!X$8:X$366,'IS G'!$A$8:$A$366,'SCH C-2.2 F'!$B30)*1000</f>
        <v>-5000</v>
      </c>
      <c r="I30" s="1">
        <f>SUMIFS('IS G'!Y$8:Y$366,'IS G'!$A$8:$A$366,'SCH C-2.2 F'!$B30)*1000</f>
        <v>-9000</v>
      </c>
      <c r="J30" s="1">
        <f>SUMIFS('IS G'!Z$8:Z$366,'IS G'!$A$8:$A$366,'SCH C-2.2 F'!$B30)*1000</f>
        <v>-15000</v>
      </c>
      <c r="K30" s="1">
        <f>SUMIFS('IS G'!AA$8:AA$366,'IS G'!$A$8:$A$366,'SCH C-2.2 F'!$B30)*1000</f>
        <v>-105000</v>
      </c>
      <c r="L30" s="1">
        <f>SUMIFS('IS G'!AB$8:AB$366,'IS G'!$A$8:$A$366,'SCH C-2.2 F'!$B30)*1000</f>
        <v>-150000</v>
      </c>
      <c r="M30" s="1">
        <f>SUMIFS('IS G'!AC$8:AC$366,'IS G'!$A$8:$A$366,'SCH C-2.2 F'!$B30)*1000</f>
        <v>-131000</v>
      </c>
      <c r="N30" s="1">
        <f>SUMIFS('IS G'!AD$8:AD$366,'IS G'!$A$8:$A$366,'SCH C-2.2 F'!$B30)*1000</f>
        <v>-100000</v>
      </c>
      <c r="O30" s="1">
        <f>SUMIFS('IS G'!AE$8:AE$366,'IS G'!$A$8:$A$366,'SCH C-2.2 F'!$B30)*1000</f>
        <v>-34000</v>
      </c>
      <c r="P30" s="151">
        <f t="shared" si="0"/>
        <v>-582000</v>
      </c>
    </row>
    <row r="31" spans="1:16" x14ac:dyDescent="0.2">
      <c r="A31" s="147">
        <f t="shared" si="1"/>
        <v>21</v>
      </c>
      <c r="B31" s="147" t="s">
        <v>834</v>
      </c>
      <c r="C31" s="137" t="s">
        <v>860</v>
      </c>
      <c r="D31" s="1">
        <f>SUMIFS('IS G'!T$8:T$366,'IS G'!$A$8:$A$366,'SCH C-2.2 F'!$B31)*1000</f>
        <v>0</v>
      </c>
      <c r="E31" s="1">
        <f>SUMIFS('IS G'!U$8:U$366,'IS G'!$A$8:$A$366,'SCH C-2.2 F'!$B31)*1000</f>
        <v>0</v>
      </c>
      <c r="F31" s="1">
        <f>SUMIFS('IS G'!V$8:V$366,'IS G'!$A$8:$A$366,'SCH C-2.2 F'!$B31)*1000</f>
        <v>0</v>
      </c>
      <c r="G31" s="1">
        <f>SUMIFS('IS G'!W$8:W$366,'IS G'!$A$8:$A$366,'SCH C-2.2 F'!$B31)*1000</f>
        <v>0</v>
      </c>
      <c r="H31" s="1">
        <f>SUMIFS('IS G'!X$8:X$366,'IS G'!$A$8:$A$366,'SCH C-2.2 F'!$B31)*1000</f>
        <v>0</v>
      </c>
      <c r="I31" s="1">
        <f>SUMIFS('IS G'!Y$8:Y$366,'IS G'!$A$8:$A$366,'SCH C-2.2 F'!$B31)*1000</f>
        <v>0</v>
      </c>
      <c r="J31" s="1">
        <f>SUMIFS('IS G'!Z$8:Z$366,'IS G'!$A$8:$A$366,'SCH C-2.2 F'!$B31)*1000</f>
        <v>0</v>
      </c>
      <c r="K31" s="1">
        <f>SUMIFS('IS G'!AA$8:AA$366,'IS G'!$A$8:$A$366,'SCH C-2.2 F'!$B31)*1000</f>
        <v>0</v>
      </c>
      <c r="L31" s="1">
        <f>SUMIFS('IS G'!AB$8:AB$366,'IS G'!$A$8:$A$366,'SCH C-2.2 F'!$B31)*1000</f>
        <v>0</v>
      </c>
      <c r="M31" s="1">
        <f>SUMIFS('IS G'!AC$8:AC$366,'IS G'!$A$8:$A$366,'SCH C-2.2 F'!$B31)*1000</f>
        <v>0</v>
      </c>
      <c r="N31" s="1">
        <f>SUMIFS('IS G'!AD$8:AD$366,'IS G'!$A$8:$A$366,'SCH C-2.2 F'!$B31)*1000</f>
        <v>0</v>
      </c>
      <c r="O31" s="1">
        <f>SUMIFS('IS G'!AE$8:AE$366,'IS G'!$A$8:$A$366,'SCH C-2.2 F'!$B31)*1000</f>
        <v>0</v>
      </c>
      <c r="P31" s="151">
        <f t="shared" si="0"/>
        <v>0</v>
      </c>
    </row>
    <row r="32" spans="1:16" x14ac:dyDescent="0.2">
      <c r="A32" s="147">
        <f t="shared" si="1"/>
        <v>22</v>
      </c>
      <c r="B32" s="147">
        <v>813</v>
      </c>
      <c r="C32" s="137" t="s">
        <v>861</v>
      </c>
      <c r="D32" s="1">
        <f>SUMIFS('IS G'!T$8:T$366,'IS G'!$A$8:$A$366,'SCH C-2.2 F'!$B32)*1000</f>
        <v>0</v>
      </c>
      <c r="E32" s="1">
        <f>SUMIFS('IS G'!U$8:U$366,'IS G'!$A$8:$A$366,'SCH C-2.2 F'!$B32)*1000</f>
        <v>0</v>
      </c>
      <c r="F32" s="1">
        <f>SUMIFS('IS G'!V$8:V$366,'IS G'!$A$8:$A$366,'SCH C-2.2 F'!$B32)*1000</f>
        <v>0</v>
      </c>
      <c r="G32" s="1">
        <f>SUMIFS('IS G'!W$8:W$366,'IS G'!$A$8:$A$366,'SCH C-2.2 F'!$B32)*1000</f>
        <v>0</v>
      </c>
      <c r="H32" s="1">
        <f>SUMIFS('IS G'!X$8:X$366,'IS G'!$A$8:$A$366,'SCH C-2.2 F'!$B32)*1000</f>
        <v>0</v>
      </c>
      <c r="I32" s="1">
        <f>SUMIFS('IS G'!Y$8:Y$366,'IS G'!$A$8:$A$366,'SCH C-2.2 F'!$B32)*1000</f>
        <v>0</v>
      </c>
      <c r="J32" s="1">
        <f>SUMIFS('IS G'!Z$8:Z$366,'IS G'!$A$8:$A$366,'SCH C-2.2 F'!$B32)*1000</f>
        <v>0</v>
      </c>
      <c r="K32" s="1">
        <f>SUMIFS('IS G'!AA$8:AA$366,'IS G'!$A$8:$A$366,'SCH C-2.2 F'!$B32)*1000</f>
        <v>0</v>
      </c>
      <c r="L32" s="1">
        <f>SUMIFS('IS G'!AB$8:AB$366,'IS G'!$A$8:$A$366,'SCH C-2.2 F'!$B32)*1000</f>
        <v>0</v>
      </c>
      <c r="M32" s="1">
        <f>SUMIFS('IS G'!AC$8:AC$366,'IS G'!$A$8:$A$366,'SCH C-2.2 F'!$B32)*1000</f>
        <v>0</v>
      </c>
      <c r="N32" s="1">
        <f>SUMIFS('IS G'!AD$8:AD$366,'IS G'!$A$8:$A$366,'SCH C-2.2 F'!$B32)*1000</f>
        <v>0</v>
      </c>
      <c r="O32" s="1">
        <f>SUMIFS('IS G'!AE$8:AE$366,'IS G'!$A$8:$A$366,'SCH C-2.2 F'!$B32)*1000</f>
        <v>0</v>
      </c>
      <c r="P32" s="151">
        <f t="shared" si="0"/>
        <v>0</v>
      </c>
    </row>
    <row r="33" spans="1:16" x14ac:dyDescent="0.2">
      <c r="A33" s="147">
        <f t="shared" si="1"/>
        <v>23</v>
      </c>
      <c r="B33" s="147" t="s">
        <v>863</v>
      </c>
      <c r="C33" s="137" t="s">
        <v>889</v>
      </c>
      <c r="D33" s="1">
        <f>SUMIFS('IS G'!T$8:T$366,'IS G'!$A$8:$A$366,'SCH C-2.2 F'!$B33)*1000</f>
        <v>106597</v>
      </c>
      <c r="E33" s="1">
        <f>SUMIFS('IS G'!U$8:U$366,'IS G'!$A$8:$A$366,'SCH C-2.2 F'!$B33)*1000</f>
        <v>105449</v>
      </c>
      <c r="F33" s="1">
        <f>SUMIFS('IS G'!V$8:V$366,'IS G'!$A$8:$A$366,'SCH C-2.2 F'!$B33)*1000</f>
        <v>104966</v>
      </c>
      <c r="G33" s="1">
        <f>SUMIFS('IS G'!W$8:W$366,'IS G'!$A$8:$A$366,'SCH C-2.2 F'!$B33)*1000</f>
        <v>113877</v>
      </c>
      <c r="H33" s="1">
        <f>SUMIFS('IS G'!X$8:X$366,'IS G'!$A$8:$A$366,'SCH C-2.2 F'!$B33)*1000</f>
        <v>93018</v>
      </c>
      <c r="I33" s="1">
        <f>SUMIFS('IS G'!Y$8:Y$366,'IS G'!$A$8:$A$366,'SCH C-2.2 F'!$B33)*1000</f>
        <v>106365</v>
      </c>
      <c r="J33" s="1">
        <f>SUMIFS('IS G'!Z$8:Z$366,'IS G'!$A$8:$A$366,'SCH C-2.2 F'!$B33)*1000</f>
        <v>87760</v>
      </c>
      <c r="K33" s="1">
        <f>SUMIFS('IS G'!AA$8:AA$366,'IS G'!$A$8:$A$366,'SCH C-2.2 F'!$B33)*1000</f>
        <v>72566</v>
      </c>
      <c r="L33" s="1">
        <f>SUMIFS('IS G'!AB$8:AB$366,'IS G'!$A$8:$A$366,'SCH C-2.2 F'!$B33)*1000</f>
        <v>79367</v>
      </c>
      <c r="M33" s="1">
        <f>SUMIFS('IS G'!AC$8:AC$366,'IS G'!$A$8:$A$366,'SCH C-2.2 F'!$B33)*1000</f>
        <v>59580</v>
      </c>
      <c r="N33" s="1">
        <f>SUMIFS('IS G'!AD$8:AD$366,'IS G'!$A$8:$A$366,'SCH C-2.2 F'!$B33)*1000</f>
        <v>85028</v>
      </c>
      <c r="O33" s="1">
        <f>SUMIFS('IS G'!AE$8:AE$366,'IS G'!$A$8:$A$366,'SCH C-2.2 F'!$B33)*1000</f>
        <v>89386</v>
      </c>
      <c r="P33" s="151">
        <f t="shared" si="0"/>
        <v>1103959</v>
      </c>
    </row>
    <row r="34" spans="1:16" x14ac:dyDescent="0.2">
      <c r="A34" s="147">
        <f t="shared" si="1"/>
        <v>24</v>
      </c>
      <c r="B34" s="147" t="s">
        <v>864</v>
      </c>
      <c r="C34" s="163" t="s">
        <v>820</v>
      </c>
      <c r="D34" s="1">
        <f>SUMIFS('IS G'!T$8:T$366,'IS G'!$A$8:$A$366,'SCH C-2.2 F'!$B34)*1000</f>
        <v>7871</v>
      </c>
      <c r="E34" s="1">
        <f>SUMIFS('IS G'!U$8:U$366,'IS G'!$A$8:$A$366,'SCH C-2.2 F'!$B34)*1000</f>
        <v>7194</v>
      </c>
      <c r="F34" s="1">
        <f>SUMIFS('IS G'!V$8:V$366,'IS G'!$A$8:$A$366,'SCH C-2.2 F'!$B34)*1000</f>
        <v>8355</v>
      </c>
      <c r="G34" s="1">
        <f>SUMIFS('IS G'!W$8:W$366,'IS G'!$A$8:$A$366,'SCH C-2.2 F'!$B34)*1000</f>
        <v>7833</v>
      </c>
      <c r="H34" s="1">
        <f>SUMIFS('IS G'!X$8:X$366,'IS G'!$A$8:$A$366,'SCH C-2.2 F'!$B34)*1000</f>
        <v>10303</v>
      </c>
      <c r="I34" s="1">
        <f>SUMIFS('IS G'!Y$8:Y$366,'IS G'!$A$8:$A$366,'SCH C-2.2 F'!$B34)*1000</f>
        <v>8141.9999999999991</v>
      </c>
      <c r="J34" s="1">
        <f>SUMIFS('IS G'!Z$8:Z$366,'IS G'!$A$8:$A$366,'SCH C-2.2 F'!$B34)*1000</f>
        <v>7562</v>
      </c>
      <c r="K34" s="1">
        <f>SUMIFS('IS G'!AA$8:AA$366,'IS G'!$A$8:$A$366,'SCH C-2.2 F'!$B34)*1000</f>
        <v>9425</v>
      </c>
      <c r="L34" s="1">
        <f>SUMIFS('IS G'!AB$8:AB$366,'IS G'!$A$8:$A$366,'SCH C-2.2 F'!$B34)*1000</f>
        <v>8995</v>
      </c>
      <c r="M34" s="1">
        <f>SUMIFS('IS G'!AC$8:AC$366,'IS G'!$A$8:$A$366,'SCH C-2.2 F'!$B34)*1000</f>
        <v>8860</v>
      </c>
      <c r="N34" s="1">
        <f>SUMIFS('IS G'!AD$8:AD$366,'IS G'!$A$8:$A$366,'SCH C-2.2 F'!$B34)*1000</f>
        <v>9014</v>
      </c>
      <c r="O34" s="1">
        <f>SUMIFS('IS G'!AE$8:AE$366,'IS G'!$A$8:$A$366,'SCH C-2.2 F'!$B34)*1000</f>
        <v>8601</v>
      </c>
      <c r="P34" s="151">
        <f t="shared" si="0"/>
        <v>102155</v>
      </c>
    </row>
    <row r="35" spans="1:16" x14ac:dyDescent="0.2">
      <c r="A35" s="147">
        <f t="shared" si="1"/>
        <v>25</v>
      </c>
      <c r="B35" s="147" t="s">
        <v>865</v>
      </c>
      <c r="C35" s="163" t="s">
        <v>821</v>
      </c>
      <c r="D35" s="1">
        <f>SUMIFS('IS G'!T$8:T$366,'IS G'!$A$8:$A$366,'SCH C-2.2 F'!$B35)*1000</f>
        <v>37865</v>
      </c>
      <c r="E35" s="1">
        <f>SUMIFS('IS G'!U$8:U$366,'IS G'!$A$8:$A$366,'SCH C-2.2 F'!$B35)*1000</f>
        <v>57954</v>
      </c>
      <c r="F35" s="1">
        <f>SUMIFS('IS G'!V$8:V$366,'IS G'!$A$8:$A$366,'SCH C-2.2 F'!$B35)*1000</f>
        <v>46177</v>
      </c>
      <c r="G35" s="1">
        <f>SUMIFS('IS G'!W$8:W$366,'IS G'!$A$8:$A$366,'SCH C-2.2 F'!$B35)*1000</f>
        <v>50826</v>
      </c>
      <c r="H35" s="1">
        <f>SUMIFS('IS G'!X$8:X$366,'IS G'!$A$8:$A$366,'SCH C-2.2 F'!$B35)*1000</f>
        <v>53027</v>
      </c>
      <c r="I35" s="1">
        <f>SUMIFS('IS G'!Y$8:Y$366,'IS G'!$A$8:$A$366,'SCH C-2.2 F'!$B35)*1000</f>
        <v>60602</v>
      </c>
      <c r="J35" s="1">
        <f>SUMIFS('IS G'!Z$8:Z$366,'IS G'!$A$8:$A$366,'SCH C-2.2 F'!$B35)*1000</f>
        <v>46158</v>
      </c>
      <c r="K35" s="1">
        <f>SUMIFS('IS G'!AA$8:AA$366,'IS G'!$A$8:$A$366,'SCH C-2.2 F'!$B35)*1000</f>
        <v>39800</v>
      </c>
      <c r="L35" s="1">
        <f>SUMIFS('IS G'!AB$8:AB$366,'IS G'!$A$8:$A$366,'SCH C-2.2 F'!$B35)*1000</f>
        <v>52342</v>
      </c>
      <c r="M35" s="1">
        <f>SUMIFS('IS G'!AC$8:AC$366,'IS G'!$A$8:$A$366,'SCH C-2.2 F'!$B35)*1000</f>
        <v>36711</v>
      </c>
      <c r="N35" s="1">
        <f>SUMIFS('IS G'!AD$8:AD$366,'IS G'!$A$8:$A$366,'SCH C-2.2 F'!$B35)*1000</f>
        <v>39395</v>
      </c>
      <c r="O35" s="1">
        <f>SUMIFS('IS G'!AE$8:AE$366,'IS G'!$A$8:$A$366,'SCH C-2.2 F'!$B35)*1000</f>
        <v>42593</v>
      </c>
      <c r="P35" s="151">
        <f t="shared" si="0"/>
        <v>563450</v>
      </c>
    </row>
    <row r="36" spans="1:16" x14ac:dyDescent="0.2">
      <c r="A36" s="147">
        <f t="shared" si="1"/>
        <v>26</v>
      </c>
      <c r="B36" s="147" t="s">
        <v>866</v>
      </c>
      <c r="C36" s="163" t="s">
        <v>885</v>
      </c>
      <c r="D36" s="1">
        <f>SUMIFS('IS G'!T$8:T$366,'IS G'!$A$8:$A$366,'SCH C-2.2 F'!$B36)*1000</f>
        <v>145440</v>
      </c>
      <c r="E36" s="1">
        <f>SUMIFS('IS G'!U$8:U$366,'IS G'!$A$8:$A$366,'SCH C-2.2 F'!$B36)*1000</f>
        <v>185426</v>
      </c>
      <c r="F36" s="1">
        <f>SUMIFS('IS G'!V$8:V$366,'IS G'!$A$8:$A$366,'SCH C-2.2 F'!$B36)*1000</f>
        <v>148626</v>
      </c>
      <c r="G36" s="1">
        <f>SUMIFS('IS G'!W$8:W$366,'IS G'!$A$8:$A$366,'SCH C-2.2 F'!$B36)*1000</f>
        <v>214891</v>
      </c>
      <c r="H36" s="1">
        <f>SUMIFS('IS G'!X$8:X$366,'IS G'!$A$8:$A$366,'SCH C-2.2 F'!$B36)*1000</f>
        <v>179542</v>
      </c>
      <c r="I36" s="1">
        <f>SUMIFS('IS G'!Y$8:Y$366,'IS G'!$A$8:$A$366,'SCH C-2.2 F'!$B36)*1000</f>
        <v>174905</v>
      </c>
      <c r="J36" s="1">
        <f>SUMIFS('IS G'!Z$8:Z$366,'IS G'!$A$8:$A$366,'SCH C-2.2 F'!$B36)*1000</f>
        <v>145173</v>
      </c>
      <c r="K36" s="1">
        <f>SUMIFS('IS G'!AA$8:AA$366,'IS G'!$A$8:$A$366,'SCH C-2.2 F'!$B36)*1000</f>
        <v>210606</v>
      </c>
      <c r="L36" s="1">
        <f>SUMIFS('IS G'!AB$8:AB$366,'IS G'!$A$8:$A$366,'SCH C-2.2 F'!$B36)*1000</f>
        <v>194592</v>
      </c>
      <c r="M36" s="1">
        <f>SUMIFS('IS G'!AC$8:AC$366,'IS G'!$A$8:$A$366,'SCH C-2.2 F'!$B36)*1000</f>
        <v>172723</v>
      </c>
      <c r="N36" s="1">
        <f>SUMIFS('IS G'!AD$8:AD$366,'IS G'!$A$8:$A$366,'SCH C-2.2 F'!$B36)*1000</f>
        <v>251109</v>
      </c>
      <c r="O36" s="1">
        <f>SUMIFS('IS G'!AE$8:AE$366,'IS G'!$A$8:$A$366,'SCH C-2.2 F'!$B36)*1000</f>
        <v>132810</v>
      </c>
      <c r="P36" s="151">
        <f t="shared" si="0"/>
        <v>2155843</v>
      </c>
    </row>
    <row r="37" spans="1:16" x14ac:dyDescent="0.2">
      <c r="A37" s="147">
        <f t="shared" si="1"/>
        <v>27</v>
      </c>
      <c r="B37" s="147" t="s">
        <v>867</v>
      </c>
      <c r="C37" s="163" t="s">
        <v>886</v>
      </c>
      <c r="D37" s="1">
        <f>SUMIFS('IS G'!T$8:T$366,'IS G'!$A$8:$A$366,'SCH C-2.2 F'!$B37)*1000</f>
        <v>15000</v>
      </c>
      <c r="E37" s="1">
        <f>SUMIFS('IS G'!U$8:U$366,'IS G'!$A$8:$A$366,'SCH C-2.2 F'!$B37)*1000</f>
        <v>6000</v>
      </c>
      <c r="F37" s="1">
        <f>SUMIFS('IS G'!V$8:V$366,'IS G'!$A$8:$A$366,'SCH C-2.2 F'!$B37)*1000</f>
        <v>6000</v>
      </c>
      <c r="G37" s="1">
        <f>SUMIFS('IS G'!W$8:W$366,'IS G'!$A$8:$A$366,'SCH C-2.2 F'!$B37)*1000</f>
        <v>6000</v>
      </c>
      <c r="H37" s="1">
        <f>SUMIFS('IS G'!X$8:X$366,'IS G'!$A$8:$A$366,'SCH C-2.2 F'!$B37)*1000</f>
        <v>5000</v>
      </c>
      <c r="I37" s="1">
        <f>SUMIFS('IS G'!Y$8:Y$366,'IS G'!$A$8:$A$366,'SCH C-2.2 F'!$B37)*1000</f>
        <v>9000</v>
      </c>
      <c r="J37" s="1">
        <f>SUMIFS('IS G'!Z$8:Z$366,'IS G'!$A$8:$A$366,'SCH C-2.2 F'!$B37)*1000</f>
        <v>15000</v>
      </c>
      <c r="K37" s="1">
        <f>SUMIFS('IS G'!AA$8:AA$366,'IS G'!$A$8:$A$366,'SCH C-2.2 F'!$B37)*1000</f>
        <v>105000</v>
      </c>
      <c r="L37" s="1">
        <f>SUMIFS('IS G'!AB$8:AB$366,'IS G'!$A$8:$A$366,'SCH C-2.2 F'!$B37)*1000</f>
        <v>150000</v>
      </c>
      <c r="M37" s="1">
        <f>SUMIFS('IS G'!AC$8:AC$366,'IS G'!$A$8:$A$366,'SCH C-2.2 F'!$B37)*1000</f>
        <v>131000</v>
      </c>
      <c r="N37" s="1">
        <f>SUMIFS('IS G'!AD$8:AD$366,'IS G'!$A$8:$A$366,'SCH C-2.2 F'!$B37)*1000</f>
        <v>100000</v>
      </c>
      <c r="O37" s="1">
        <f>SUMIFS('IS G'!AE$8:AE$366,'IS G'!$A$8:$A$366,'SCH C-2.2 F'!$B37)*1000</f>
        <v>34000</v>
      </c>
      <c r="P37" s="151">
        <f t="shared" si="0"/>
        <v>582000</v>
      </c>
    </row>
    <row r="38" spans="1:16" x14ac:dyDescent="0.2">
      <c r="A38" s="147">
        <f t="shared" si="1"/>
        <v>28</v>
      </c>
      <c r="B38" s="147" t="s">
        <v>868</v>
      </c>
      <c r="C38" s="163" t="s">
        <v>887</v>
      </c>
      <c r="D38" s="1">
        <f>SUMIFS('IS G'!T$8:T$366,'IS G'!$A$8:$A$366,'SCH C-2.2 F'!$B38)*1000</f>
        <v>135972</v>
      </c>
      <c r="E38" s="1">
        <f>SUMIFS('IS G'!U$8:U$366,'IS G'!$A$8:$A$366,'SCH C-2.2 F'!$B38)*1000</f>
        <v>11325</v>
      </c>
      <c r="F38" s="1">
        <f>SUMIFS('IS G'!V$8:V$366,'IS G'!$A$8:$A$366,'SCH C-2.2 F'!$B38)*1000</f>
        <v>5174</v>
      </c>
      <c r="G38" s="1">
        <f>SUMIFS('IS G'!W$8:W$366,'IS G'!$A$8:$A$366,'SCH C-2.2 F'!$B38)*1000</f>
        <v>20889</v>
      </c>
      <c r="H38" s="1">
        <f>SUMIFS('IS G'!X$8:X$366,'IS G'!$A$8:$A$366,'SCH C-2.2 F'!$B38)*1000</f>
        <v>7396</v>
      </c>
      <c r="I38" s="1">
        <f>SUMIFS('IS G'!Y$8:Y$366,'IS G'!$A$8:$A$366,'SCH C-2.2 F'!$B38)*1000</f>
        <v>78067</v>
      </c>
      <c r="J38" s="1">
        <f>SUMIFS('IS G'!Z$8:Z$366,'IS G'!$A$8:$A$366,'SCH C-2.2 F'!$B38)*1000</f>
        <v>56905</v>
      </c>
      <c r="K38" s="1">
        <f>SUMIFS('IS G'!AA$8:AA$366,'IS G'!$A$8:$A$366,'SCH C-2.2 F'!$B38)*1000</f>
        <v>396979</v>
      </c>
      <c r="L38" s="1">
        <f>SUMIFS('IS G'!AB$8:AB$366,'IS G'!$A$8:$A$366,'SCH C-2.2 F'!$B38)*1000</f>
        <v>276584</v>
      </c>
      <c r="M38" s="1">
        <f>SUMIFS('IS G'!AC$8:AC$366,'IS G'!$A$8:$A$366,'SCH C-2.2 F'!$B38)*1000</f>
        <v>257490</v>
      </c>
      <c r="N38" s="1">
        <f>SUMIFS('IS G'!AD$8:AD$366,'IS G'!$A$8:$A$366,'SCH C-2.2 F'!$B38)*1000</f>
        <v>287101</v>
      </c>
      <c r="O38" s="1">
        <f>SUMIFS('IS G'!AE$8:AE$366,'IS G'!$A$8:$A$366,'SCH C-2.2 F'!$B38)*1000</f>
        <v>302435</v>
      </c>
      <c r="P38" s="151">
        <f t="shared" si="0"/>
        <v>1836317</v>
      </c>
    </row>
    <row r="39" spans="1:16" x14ac:dyDescent="0.2">
      <c r="A39" s="147">
        <f t="shared" si="1"/>
        <v>29</v>
      </c>
      <c r="B39" s="147" t="s">
        <v>869</v>
      </c>
      <c r="C39" s="163" t="s">
        <v>822</v>
      </c>
      <c r="D39" s="1">
        <f>SUMIFS('IS G'!T$8:T$366,'IS G'!$A$8:$A$366,'SCH C-2.2 F'!$B39)*1000</f>
        <v>105054</v>
      </c>
      <c r="E39" s="1">
        <f>SUMIFS('IS G'!U$8:U$366,'IS G'!$A$8:$A$366,'SCH C-2.2 F'!$B39)*1000</f>
        <v>109519</v>
      </c>
      <c r="F39" s="1">
        <f>SUMIFS('IS G'!V$8:V$366,'IS G'!$A$8:$A$366,'SCH C-2.2 F'!$B39)*1000</f>
        <v>135816</v>
      </c>
      <c r="G39" s="1">
        <f>SUMIFS('IS G'!W$8:W$366,'IS G'!$A$8:$A$366,'SCH C-2.2 F'!$B39)*1000</f>
        <v>157618</v>
      </c>
      <c r="H39" s="1">
        <f>SUMIFS('IS G'!X$8:X$366,'IS G'!$A$8:$A$366,'SCH C-2.2 F'!$B39)*1000</f>
        <v>176108</v>
      </c>
      <c r="I39" s="1">
        <f>SUMIFS('IS G'!Y$8:Y$366,'IS G'!$A$8:$A$366,'SCH C-2.2 F'!$B39)*1000</f>
        <v>192066</v>
      </c>
      <c r="J39" s="1">
        <f>SUMIFS('IS G'!Z$8:Z$366,'IS G'!$A$8:$A$366,'SCH C-2.2 F'!$B39)*1000</f>
        <v>196892</v>
      </c>
      <c r="K39" s="1">
        <f>SUMIFS('IS G'!AA$8:AA$366,'IS G'!$A$8:$A$366,'SCH C-2.2 F'!$B39)*1000</f>
        <v>186049</v>
      </c>
      <c r="L39" s="1">
        <f>SUMIFS('IS G'!AB$8:AB$366,'IS G'!$A$8:$A$366,'SCH C-2.2 F'!$B39)*1000</f>
        <v>160117</v>
      </c>
      <c r="M39" s="1">
        <f>SUMIFS('IS G'!AC$8:AC$366,'IS G'!$A$8:$A$366,'SCH C-2.2 F'!$B39)*1000</f>
        <v>140570</v>
      </c>
      <c r="N39" s="1">
        <f>SUMIFS('IS G'!AD$8:AD$366,'IS G'!$A$8:$A$366,'SCH C-2.2 F'!$B39)*1000</f>
        <v>117939</v>
      </c>
      <c r="O39" s="1">
        <f>SUMIFS('IS G'!AE$8:AE$366,'IS G'!$A$8:$A$366,'SCH C-2.2 F'!$B39)*1000</f>
        <v>99223</v>
      </c>
      <c r="P39" s="151">
        <f t="shared" si="0"/>
        <v>1776971</v>
      </c>
    </row>
    <row r="40" spans="1:16" x14ac:dyDescent="0.2">
      <c r="A40" s="147">
        <f t="shared" si="1"/>
        <v>30</v>
      </c>
      <c r="B40" s="147" t="s">
        <v>870</v>
      </c>
      <c r="C40" s="163" t="s">
        <v>17</v>
      </c>
      <c r="D40" s="1">
        <f>SUMIFS('IS G'!T$8:T$366,'IS G'!$A$8:$A$366,'SCH C-2.2 F'!$B40)*1000</f>
        <v>0</v>
      </c>
      <c r="E40" s="1">
        <f>SUMIFS('IS G'!U$8:U$366,'IS G'!$A$8:$A$366,'SCH C-2.2 F'!$B40)*1000</f>
        <v>0</v>
      </c>
      <c r="F40" s="1">
        <f>SUMIFS('IS G'!V$8:V$366,'IS G'!$A$8:$A$366,'SCH C-2.2 F'!$B40)*1000</f>
        <v>0</v>
      </c>
      <c r="G40" s="1">
        <f>SUMIFS('IS G'!W$8:W$366,'IS G'!$A$8:$A$366,'SCH C-2.2 F'!$B40)*1000</f>
        <v>0</v>
      </c>
      <c r="H40" s="1">
        <f>SUMIFS('IS G'!X$8:X$366,'IS G'!$A$8:$A$366,'SCH C-2.2 F'!$B40)*1000</f>
        <v>0</v>
      </c>
      <c r="I40" s="1">
        <f>SUMIFS('IS G'!Y$8:Y$366,'IS G'!$A$8:$A$366,'SCH C-2.2 F'!$B40)*1000</f>
        <v>0</v>
      </c>
      <c r="J40" s="1">
        <f>SUMIFS('IS G'!Z$8:Z$366,'IS G'!$A$8:$A$366,'SCH C-2.2 F'!$B40)*1000</f>
        <v>0</v>
      </c>
      <c r="K40" s="1">
        <f>SUMIFS('IS G'!AA$8:AA$366,'IS G'!$A$8:$A$366,'SCH C-2.2 F'!$B40)*1000</f>
        <v>0</v>
      </c>
      <c r="L40" s="1">
        <f>SUMIFS('IS G'!AB$8:AB$366,'IS G'!$A$8:$A$366,'SCH C-2.2 F'!$B40)*1000</f>
        <v>0</v>
      </c>
      <c r="M40" s="1">
        <f>SUMIFS('IS G'!AC$8:AC$366,'IS G'!$A$8:$A$366,'SCH C-2.2 F'!$B40)*1000</f>
        <v>0</v>
      </c>
      <c r="N40" s="1">
        <f>SUMIFS('IS G'!AD$8:AD$366,'IS G'!$A$8:$A$366,'SCH C-2.2 F'!$B40)*1000</f>
        <v>0</v>
      </c>
      <c r="O40" s="1">
        <f>SUMIFS('IS G'!AE$8:AE$366,'IS G'!$A$8:$A$366,'SCH C-2.2 F'!$B40)*1000</f>
        <v>0</v>
      </c>
      <c r="P40" s="151">
        <f t="shared" si="0"/>
        <v>0</v>
      </c>
    </row>
    <row r="41" spans="1:16" x14ac:dyDescent="0.2">
      <c r="A41" s="147">
        <f t="shared" si="1"/>
        <v>31</v>
      </c>
      <c r="B41" s="147" t="s">
        <v>871</v>
      </c>
      <c r="C41" s="163" t="s">
        <v>888</v>
      </c>
      <c r="D41" s="1">
        <f>SUMIFS('IS G'!T$8:T$366,'IS G'!$A$8:$A$366,'SCH C-2.2 F'!$B41)*1000</f>
        <v>5474</v>
      </c>
      <c r="E41" s="1">
        <f>SUMIFS('IS G'!U$8:U$366,'IS G'!$A$8:$A$366,'SCH C-2.2 F'!$B41)*1000</f>
        <v>4273</v>
      </c>
      <c r="F41" s="1">
        <f>SUMIFS('IS G'!V$8:V$366,'IS G'!$A$8:$A$366,'SCH C-2.2 F'!$B41)*1000</f>
        <v>26306</v>
      </c>
      <c r="G41" s="1">
        <f>SUMIFS('IS G'!W$8:W$366,'IS G'!$A$8:$A$366,'SCH C-2.2 F'!$B41)*1000</f>
        <v>11350</v>
      </c>
      <c r="H41" s="1">
        <f>SUMIFS('IS G'!X$8:X$366,'IS G'!$A$8:$A$366,'SCH C-2.2 F'!$B41)*1000</f>
        <v>2616</v>
      </c>
      <c r="I41" s="1">
        <f>SUMIFS('IS G'!Y$8:Y$366,'IS G'!$A$8:$A$366,'SCH C-2.2 F'!$B41)*1000</f>
        <v>10456</v>
      </c>
      <c r="J41" s="1">
        <f>SUMIFS('IS G'!Z$8:Z$366,'IS G'!$A$8:$A$366,'SCH C-2.2 F'!$B41)*1000</f>
        <v>10787</v>
      </c>
      <c r="K41" s="1">
        <f>SUMIFS('IS G'!AA$8:AA$366,'IS G'!$A$8:$A$366,'SCH C-2.2 F'!$B41)*1000</f>
        <v>5053</v>
      </c>
      <c r="L41" s="1">
        <f>SUMIFS('IS G'!AB$8:AB$366,'IS G'!$A$8:$A$366,'SCH C-2.2 F'!$B41)*1000</f>
        <v>19149</v>
      </c>
      <c r="M41" s="1">
        <f>SUMIFS('IS G'!AC$8:AC$366,'IS G'!$A$8:$A$366,'SCH C-2.2 F'!$B41)*1000</f>
        <v>3498</v>
      </c>
      <c r="N41" s="1">
        <f>SUMIFS('IS G'!AD$8:AD$366,'IS G'!$A$8:$A$366,'SCH C-2.2 F'!$B41)*1000</f>
        <v>17438</v>
      </c>
      <c r="O41" s="1">
        <f>SUMIFS('IS G'!AE$8:AE$366,'IS G'!$A$8:$A$366,'SCH C-2.2 F'!$B41)*1000</f>
        <v>40107</v>
      </c>
      <c r="P41" s="151">
        <f t="shared" si="0"/>
        <v>156507</v>
      </c>
    </row>
    <row r="42" spans="1:16" x14ac:dyDescent="0.2">
      <c r="A42" s="147">
        <f t="shared" si="1"/>
        <v>32</v>
      </c>
      <c r="B42" s="147" t="s">
        <v>872</v>
      </c>
      <c r="C42" s="163" t="s">
        <v>823</v>
      </c>
      <c r="D42" s="1">
        <f>SUMIFS('IS G'!T$8:T$366,'IS G'!$A$8:$A$366,'SCH C-2.2 F'!$B42)*1000</f>
        <v>0</v>
      </c>
      <c r="E42" s="1">
        <f>SUMIFS('IS G'!U$8:U$366,'IS G'!$A$8:$A$366,'SCH C-2.2 F'!$B42)*1000</f>
        <v>0</v>
      </c>
      <c r="F42" s="1">
        <f>SUMIFS('IS G'!V$8:V$366,'IS G'!$A$8:$A$366,'SCH C-2.2 F'!$B42)*1000</f>
        <v>0</v>
      </c>
      <c r="G42" s="1">
        <f>SUMIFS('IS G'!W$8:W$366,'IS G'!$A$8:$A$366,'SCH C-2.2 F'!$B42)*1000</f>
        <v>0</v>
      </c>
      <c r="H42" s="1">
        <f>SUMIFS('IS G'!X$8:X$366,'IS G'!$A$8:$A$366,'SCH C-2.2 F'!$B42)*1000</f>
        <v>0</v>
      </c>
      <c r="I42" s="1">
        <f>SUMIFS('IS G'!Y$8:Y$366,'IS G'!$A$8:$A$366,'SCH C-2.2 F'!$B42)*1000</f>
        <v>0</v>
      </c>
      <c r="J42" s="1">
        <f>SUMIFS('IS G'!Z$8:Z$366,'IS G'!$A$8:$A$366,'SCH C-2.2 F'!$B42)*1000</f>
        <v>0</v>
      </c>
      <c r="K42" s="1">
        <f>SUMIFS('IS G'!AA$8:AA$366,'IS G'!$A$8:$A$366,'SCH C-2.2 F'!$B42)*1000</f>
        <v>0</v>
      </c>
      <c r="L42" s="1">
        <f>SUMIFS('IS G'!AB$8:AB$366,'IS G'!$A$8:$A$366,'SCH C-2.2 F'!$B42)*1000</f>
        <v>0</v>
      </c>
      <c r="M42" s="1">
        <f>SUMIFS('IS G'!AC$8:AC$366,'IS G'!$A$8:$A$366,'SCH C-2.2 F'!$B42)*1000</f>
        <v>0</v>
      </c>
      <c r="N42" s="1">
        <f>SUMIFS('IS G'!AD$8:AD$366,'IS G'!$A$8:$A$366,'SCH C-2.2 F'!$B42)*1000</f>
        <v>0</v>
      </c>
      <c r="O42" s="1">
        <f>SUMIFS('IS G'!AE$8:AE$366,'IS G'!$A$8:$A$366,'SCH C-2.2 F'!$B42)*1000</f>
        <v>0</v>
      </c>
      <c r="P42" s="151">
        <f t="shared" si="0"/>
        <v>0</v>
      </c>
    </row>
    <row r="43" spans="1:16" x14ac:dyDescent="0.2">
      <c r="A43" s="147">
        <f t="shared" si="1"/>
        <v>33</v>
      </c>
      <c r="B43" s="147" t="s">
        <v>873</v>
      </c>
      <c r="C43" s="137" t="s">
        <v>15</v>
      </c>
      <c r="D43" s="1">
        <f>SUMIFS('IS G'!T$8:T$366,'IS G'!$A$8:$A$366,'SCH C-2.2 F'!$B43)*1000</f>
        <v>50327</v>
      </c>
      <c r="E43" s="1">
        <f>SUMIFS('IS G'!U$8:U$366,'IS G'!$A$8:$A$366,'SCH C-2.2 F'!$B43)*1000</f>
        <v>51780</v>
      </c>
      <c r="F43" s="1">
        <f>SUMIFS('IS G'!V$8:V$366,'IS G'!$A$8:$A$366,'SCH C-2.2 F'!$B43)*1000</f>
        <v>50454</v>
      </c>
      <c r="G43" s="1">
        <f>SUMIFS('IS G'!W$8:W$366,'IS G'!$A$8:$A$366,'SCH C-2.2 F'!$B43)*1000</f>
        <v>59804</v>
      </c>
      <c r="H43" s="1">
        <f>SUMIFS('IS G'!X$8:X$366,'IS G'!$A$8:$A$366,'SCH C-2.2 F'!$B43)*1000</f>
        <v>44661</v>
      </c>
      <c r="I43" s="1">
        <f>SUMIFS('IS G'!Y$8:Y$366,'IS G'!$A$8:$A$366,'SCH C-2.2 F'!$B43)*1000</f>
        <v>51748</v>
      </c>
      <c r="J43" s="1">
        <f>SUMIFS('IS G'!Z$8:Z$366,'IS G'!$A$8:$A$366,'SCH C-2.2 F'!$B43)*1000</f>
        <v>48699</v>
      </c>
      <c r="K43" s="1">
        <f>SUMIFS('IS G'!AA$8:AA$366,'IS G'!$A$8:$A$366,'SCH C-2.2 F'!$B43)*1000</f>
        <v>46581</v>
      </c>
      <c r="L43" s="1">
        <f>SUMIFS('IS G'!AB$8:AB$366,'IS G'!$A$8:$A$366,'SCH C-2.2 F'!$B43)*1000</f>
        <v>43971</v>
      </c>
      <c r="M43" s="1">
        <f>SUMIFS('IS G'!AC$8:AC$366,'IS G'!$A$8:$A$366,'SCH C-2.2 F'!$B43)*1000</f>
        <v>32110.999999999996</v>
      </c>
      <c r="N43" s="1">
        <f>SUMIFS('IS G'!AD$8:AD$366,'IS G'!$A$8:$A$366,'SCH C-2.2 F'!$B43)*1000</f>
        <v>54516</v>
      </c>
      <c r="O43" s="1">
        <f>SUMIFS('IS G'!AE$8:AE$366,'IS G'!$A$8:$A$366,'SCH C-2.2 F'!$B43)*1000</f>
        <v>42679</v>
      </c>
      <c r="P43" s="151">
        <f t="shared" si="0"/>
        <v>577331</v>
      </c>
    </row>
    <row r="44" spans="1:16" x14ac:dyDescent="0.2">
      <c r="A44" s="147">
        <f t="shared" si="1"/>
        <v>34</v>
      </c>
      <c r="B44" s="147" t="s">
        <v>874</v>
      </c>
      <c r="C44" s="163" t="s">
        <v>892</v>
      </c>
      <c r="D44" s="1">
        <f>SUMIFS('IS G'!T$8:T$366,'IS G'!$A$8:$A$366,'SCH C-2.2 F'!$B44)*1000</f>
        <v>32695.999999999996</v>
      </c>
      <c r="E44" s="1">
        <f>SUMIFS('IS G'!U$8:U$366,'IS G'!$A$8:$A$366,'SCH C-2.2 F'!$B44)*1000</f>
        <v>40623</v>
      </c>
      <c r="F44" s="1">
        <f>SUMIFS('IS G'!V$8:V$366,'IS G'!$A$8:$A$366,'SCH C-2.2 F'!$B44)*1000</f>
        <v>67178</v>
      </c>
      <c r="G44" s="1">
        <f>SUMIFS('IS G'!W$8:W$366,'IS G'!$A$8:$A$366,'SCH C-2.2 F'!$B44)*1000</f>
        <v>486564</v>
      </c>
      <c r="H44" s="1">
        <f>SUMIFS('IS G'!X$8:X$366,'IS G'!$A$8:$A$366,'SCH C-2.2 F'!$B44)*1000</f>
        <v>483275</v>
      </c>
      <c r="I44" s="1">
        <f>SUMIFS('IS G'!Y$8:Y$366,'IS G'!$A$8:$A$366,'SCH C-2.2 F'!$B44)*1000</f>
        <v>46314</v>
      </c>
      <c r="J44" s="1">
        <f>SUMIFS('IS G'!Z$8:Z$366,'IS G'!$A$8:$A$366,'SCH C-2.2 F'!$B44)*1000</f>
        <v>17025</v>
      </c>
      <c r="K44" s="1">
        <f>SUMIFS('IS G'!AA$8:AA$366,'IS G'!$A$8:$A$366,'SCH C-2.2 F'!$B44)*1000</f>
        <v>16913</v>
      </c>
      <c r="L44" s="1">
        <f>SUMIFS('IS G'!AB$8:AB$366,'IS G'!$A$8:$A$366,'SCH C-2.2 F'!$B44)*1000</f>
        <v>20394</v>
      </c>
      <c r="M44" s="1">
        <f>SUMIFS('IS G'!AC$8:AC$366,'IS G'!$A$8:$A$366,'SCH C-2.2 F'!$B44)*1000</f>
        <v>18423</v>
      </c>
      <c r="N44" s="1">
        <f>SUMIFS('IS G'!AD$8:AD$366,'IS G'!$A$8:$A$366,'SCH C-2.2 F'!$B44)*1000</f>
        <v>15183</v>
      </c>
      <c r="O44" s="1">
        <f>SUMIFS('IS G'!AE$8:AE$366,'IS G'!$A$8:$A$366,'SCH C-2.2 F'!$B44)*1000</f>
        <v>22554</v>
      </c>
      <c r="P44" s="151">
        <f t="shared" si="0"/>
        <v>1267142</v>
      </c>
    </row>
    <row r="45" spans="1:16" x14ac:dyDescent="0.2">
      <c r="A45" s="147">
        <f t="shared" si="1"/>
        <v>35</v>
      </c>
      <c r="B45" s="147" t="s">
        <v>875</v>
      </c>
      <c r="C45" s="163" t="s">
        <v>890</v>
      </c>
      <c r="D45" s="1">
        <f>SUMIFS('IS G'!T$8:T$366,'IS G'!$A$8:$A$366,'SCH C-2.2 F'!$B45)*1000</f>
        <v>33873</v>
      </c>
      <c r="E45" s="1">
        <f>SUMIFS('IS G'!U$8:U$366,'IS G'!$A$8:$A$366,'SCH C-2.2 F'!$B45)*1000</f>
        <v>32244.999999999996</v>
      </c>
      <c r="F45" s="1">
        <f>SUMIFS('IS G'!V$8:V$366,'IS G'!$A$8:$A$366,'SCH C-2.2 F'!$B45)*1000</f>
        <v>82163</v>
      </c>
      <c r="G45" s="1">
        <f>SUMIFS('IS G'!W$8:W$366,'IS G'!$A$8:$A$366,'SCH C-2.2 F'!$B45)*1000</f>
        <v>87674</v>
      </c>
      <c r="H45" s="1">
        <f>SUMIFS('IS G'!X$8:X$366,'IS G'!$A$8:$A$366,'SCH C-2.2 F'!$B45)*1000</f>
        <v>82689</v>
      </c>
      <c r="I45" s="1">
        <f>SUMIFS('IS G'!Y$8:Y$366,'IS G'!$A$8:$A$366,'SCH C-2.2 F'!$B45)*1000</f>
        <v>98431</v>
      </c>
      <c r="J45" s="1">
        <f>SUMIFS('IS G'!Z$8:Z$366,'IS G'!$A$8:$A$366,'SCH C-2.2 F'!$B45)*1000</f>
        <v>48261</v>
      </c>
      <c r="K45" s="1">
        <f>SUMIFS('IS G'!AA$8:AA$366,'IS G'!$A$8:$A$366,'SCH C-2.2 F'!$B45)*1000</f>
        <v>70206</v>
      </c>
      <c r="L45" s="1">
        <f>SUMIFS('IS G'!AB$8:AB$366,'IS G'!$A$8:$A$366,'SCH C-2.2 F'!$B45)*1000</f>
        <v>35725</v>
      </c>
      <c r="M45" s="1">
        <f>SUMIFS('IS G'!AC$8:AC$366,'IS G'!$A$8:$A$366,'SCH C-2.2 F'!$B45)*1000</f>
        <v>36839</v>
      </c>
      <c r="N45" s="1">
        <f>SUMIFS('IS G'!AD$8:AD$366,'IS G'!$A$8:$A$366,'SCH C-2.2 F'!$B45)*1000</f>
        <v>47670</v>
      </c>
      <c r="O45" s="1">
        <f>SUMIFS('IS G'!AE$8:AE$366,'IS G'!$A$8:$A$366,'SCH C-2.2 F'!$B45)*1000</f>
        <v>80169</v>
      </c>
      <c r="P45" s="151">
        <f t="shared" si="0"/>
        <v>735945</v>
      </c>
    </row>
    <row r="46" spans="1:16" x14ac:dyDescent="0.2">
      <c r="A46" s="147">
        <f t="shared" si="1"/>
        <v>36</v>
      </c>
      <c r="B46" s="147" t="s">
        <v>876</v>
      </c>
      <c r="C46" s="163" t="s">
        <v>891</v>
      </c>
      <c r="D46" s="1">
        <f>SUMIFS('IS G'!T$8:T$366,'IS G'!$A$8:$A$366,'SCH C-2.2 F'!$B46)*1000</f>
        <v>23963</v>
      </c>
      <c r="E46" s="1">
        <f>SUMIFS('IS G'!U$8:U$366,'IS G'!$A$8:$A$366,'SCH C-2.2 F'!$B46)*1000</f>
        <v>27855</v>
      </c>
      <c r="F46" s="1">
        <f>SUMIFS('IS G'!V$8:V$366,'IS G'!$A$8:$A$366,'SCH C-2.2 F'!$B46)*1000</f>
        <v>25949</v>
      </c>
      <c r="G46" s="1">
        <f>SUMIFS('IS G'!W$8:W$366,'IS G'!$A$8:$A$366,'SCH C-2.2 F'!$B46)*1000</f>
        <v>39898</v>
      </c>
      <c r="H46" s="1">
        <f>SUMIFS('IS G'!X$8:X$366,'IS G'!$A$8:$A$366,'SCH C-2.2 F'!$B46)*1000</f>
        <v>35039</v>
      </c>
      <c r="I46" s="1">
        <f>SUMIFS('IS G'!Y$8:Y$366,'IS G'!$A$8:$A$366,'SCH C-2.2 F'!$B46)*1000</f>
        <v>29554</v>
      </c>
      <c r="J46" s="1">
        <f>SUMIFS('IS G'!Z$8:Z$366,'IS G'!$A$8:$A$366,'SCH C-2.2 F'!$B46)*1000</f>
        <v>36644</v>
      </c>
      <c r="K46" s="1">
        <f>SUMIFS('IS G'!AA$8:AA$366,'IS G'!$A$8:$A$366,'SCH C-2.2 F'!$B46)*1000</f>
        <v>70331</v>
      </c>
      <c r="L46" s="1">
        <f>SUMIFS('IS G'!AB$8:AB$366,'IS G'!$A$8:$A$366,'SCH C-2.2 F'!$B46)*1000</f>
        <v>48312</v>
      </c>
      <c r="M46" s="1">
        <f>SUMIFS('IS G'!AC$8:AC$366,'IS G'!$A$8:$A$366,'SCH C-2.2 F'!$B46)*1000</f>
        <v>29818</v>
      </c>
      <c r="N46" s="1">
        <f>SUMIFS('IS G'!AD$8:AD$366,'IS G'!$A$8:$A$366,'SCH C-2.2 F'!$B46)*1000</f>
        <v>53403</v>
      </c>
      <c r="O46" s="1">
        <f>SUMIFS('IS G'!AE$8:AE$366,'IS G'!$A$8:$A$366,'SCH C-2.2 F'!$B46)*1000</f>
        <v>40712</v>
      </c>
      <c r="P46" s="151">
        <f t="shared" si="0"/>
        <v>461478</v>
      </c>
    </row>
    <row r="47" spans="1:16" x14ac:dyDescent="0.2">
      <c r="A47" s="147">
        <f t="shared" si="1"/>
        <v>37</v>
      </c>
      <c r="B47" s="147" t="s">
        <v>877</v>
      </c>
      <c r="C47" s="163" t="s">
        <v>893</v>
      </c>
      <c r="D47" s="1">
        <f>SUMIFS('IS G'!T$8:T$366,'IS G'!$A$8:$A$366,'SCH C-2.2 F'!$B47)*1000</f>
        <v>0</v>
      </c>
      <c r="E47" s="1">
        <f>SUMIFS('IS G'!U$8:U$366,'IS G'!$A$8:$A$366,'SCH C-2.2 F'!$B47)*1000</f>
        <v>0</v>
      </c>
      <c r="F47" s="1">
        <f>SUMIFS('IS G'!V$8:V$366,'IS G'!$A$8:$A$366,'SCH C-2.2 F'!$B47)*1000</f>
        <v>0</v>
      </c>
      <c r="G47" s="1">
        <f>SUMIFS('IS G'!W$8:W$366,'IS G'!$A$8:$A$366,'SCH C-2.2 F'!$B47)*1000</f>
        <v>0</v>
      </c>
      <c r="H47" s="1">
        <f>SUMIFS('IS G'!X$8:X$366,'IS G'!$A$8:$A$366,'SCH C-2.2 F'!$B47)*1000</f>
        <v>0</v>
      </c>
      <c r="I47" s="1">
        <f>SUMIFS('IS G'!Y$8:Y$366,'IS G'!$A$8:$A$366,'SCH C-2.2 F'!$B47)*1000</f>
        <v>0</v>
      </c>
      <c r="J47" s="1">
        <f>SUMIFS('IS G'!Z$8:Z$366,'IS G'!$A$8:$A$366,'SCH C-2.2 F'!$B47)*1000</f>
        <v>0</v>
      </c>
      <c r="K47" s="1">
        <f>SUMIFS('IS G'!AA$8:AA$366,'IS G'!$A$8:$A$366,'SCH C-2.2 F'!$B47)*1000</f>
        <v>0</v>
      </c>
      <c r="L47" s="1">
        <f>SUMIFS('IS G'!AB$8:AB$366,'IS G'!$A$8:$A$366,'SCH C-2.2 F'!$B47)*1000</f>
        <v>0</v>
      </c>
      <c r="M47" s="1">
        <f>SUMIFS('IS G'!AC$8:AC$366,'IS G'!$A$8:$A$366,'SCH C-2.2 F'!$B47)*1000</f>
        <v>0</v>
      </c>
      <c r="N47" s="1">
        <f>SUMIFS('IS G'!AD$8:AD$366,'IS G'!$A$8:$A$366,'SCH C-2.2 F'!$B47)*1000</f>
        <v>0</v>
      </c>
      <c r="O47" s="1">
        <f>SUMIFS('IS G'!AE$8:AE$366,'IS G'!$A$8:$A$366,'SCH C-2.2 F'!$B47)*1000</f>
        <v>0</v>
      </c>
      <c r="P47" s="151">
        <f t="shared" si="0"/>
        <v>0</v>
      </c>
    </row>
    <row r="48" spans="1:16" x14ac:dyDescent="0.2">
      <c r="A48" s="147">
        <f t="shared" si="1"/>
        <v>38</v>
      </c>
      <c r="B48" s="147" t="s">
        <v>878</v>
      </c>
      <c r="C48" s="163" t="s">
        <v>894</v>
      </c>
      <c r="D48" s="1">
        <f>SUMIFS('IS G'!T$8:T$366,'IS G'!$A$8:$A$366,'SCH C-2.2 F'!$B48)*1000</f>
        <v>57065</v>
      </c>
      <c r="E48" s="1">
        <f>SUMIFS('IS G'!U$8:U$366,'IS G'!$A$8:$A$366,'SCH C-2.2 F'!$B48)*1000</f>
        <v>53466</v>
      </c>
      <c r="F48" s="1">
        <f>SUMIFS('IS G'!V$8:V$366,'IS G'!$A$8:$A$366,'SCH C-2.2 F'!$B48)*1000</f>
        <v>45353</v>
      </c>
      <c r="G48" s="1">
        <f>SUMIFS('IS G'!W$8:W$366,'IS G'!$A$8:$A$366,'SCH C-2.2 F'!$B48)*1000</f>
        <v>43474</v>
      </c>
      <c r="H48" s="1">
        <f>SUMIFS('IS G'!X$8:X$366,'IS G'!$A$8:$A$366,'SCH C-2.2 F'!$B48)*1000</f>
        <v>48427</v>
      </c>
      <c r="I48" s="1">
        <f>SUMIFS('IS G'!Y$8:Y$366,'IS G'!$A$8:$A$366,'SCH C-2.2 F'!$B48)*1000</f>
        <v>88246</v>
      </c>
      <c r="J48" s="1">
        <f>SUMIFS('IS G'!Z$8:Z$366,'IS G'!$A$8:$A$366,'SCH C-2.2 F'!$B48)*1000</f>
        <v>65512</v>
      </c>
      <c r="K48" s="1">
        <f>SUMIFS('IS G'!AA$8:AA$366,'IS G'!$A$8:$A$366,'SCH C-2.2 F'!$B48)*1000</f>
        <v>51641</v>
      </c>
      <c r="L48" s="1">
        <f>SUMIFS('IS G'!AB$8:AB$366,'IS G'!$A$8:$A$366,'SCH C-2.2 F'!$B48)*1000</f>
        <v>79106</v>
      </c>
      <c r="M48" s="1">
        <f>SUMIFS('IS G'!AC$8:AC$366,'IS G'!$A$8:$A$366,'SCH C-2.2 F'!$B48)*1000</f>
        <v>36082</v>
      </c>
      <c r="N48" s="1">
        <f>SUMIFS('IS G'!AD$8:AD$366,'IS G'!$A$8:$A$366,'SCH C-2.2 F'!$B48)*1000</f>
        <v>37803</v>
      </c>
      <c r="O48" s="1">
        <f>SUMIFS('IS G'!AE$8:AE$366,'IS G'!$A$8:$A$366,'SCH C-2.2 F'!$B48)*1000</f>
        <v>54431</v>
      </c>
      <c r="P48" s="151">
        <f t="shared" si="0"/>
        <v>660606</v>
      </c>
    </row>
    <row r="49" spans="1:16" x14ac:dyDescent="0.2">
      <c r="A49" s="147">
        <f t="shared" si="1"/>
        <v>39</v>
      </c>
      <c r="B49" s="147" t="s">
        <v>879</v>
      </c>
      <c r="C49" s="163" t="s">
        <v>895</v>
      </c>
      <c r="D49" s="1">
        <f>SUMIFS('IS G'!T$8:T$366,'IS G'!$A$8:$A$366,'SCH C-2.2 F'!$B49)*1000</f>
        <v>51731</v>
      </c>
      <c r="E49" s="1">
        <f>SUMIFS('IS G'!U$8:U$366,'IS G'!$A$8:$A$366,'SCH C-2.2 F'!$B49)*1000</f>
        <v>67958</v>
      </c>
      <c r="F49" s="1">
        <f>SUMIFS('IS G'!V$8:V$366,'IS G'!$A$8:$A$366,'SCH C-2.2 F'!$B49)*1000</f>
        <v>37197</v>
      </c>
      <c r="G49" s="1">
        <f>SUMIFS('IS G'!W$8:W$366,'IS G'!$A$8:$A$366,'SCH C-2.2 F'!$B49)*1000</f>
        <v>30955</v>
      </c>
      <c r="H49" s="1">
        <f>SUMIFS('IS G'!X$8:X$366,'IS G'!$A$8:$A$366,'SCH C-2.2 F'!$B49)*1000</f>
        <v>28985</v>
      </c>
      <c r="I49" s="1">
        <f>SUMIFS('IS G'!Y$8:Y$366,'IS G'!$A$8:$A$366,'SCH C-2.2 F'!$B49)*1000</f>
        <v>40374</v>
      </c>
      <c r="J49" s="1">
        <f>SUMIFS('IS G'!Z$8:Z$366,'IS G'!$A$8:$A$366,'SCH C-2.2 F'!$B49)*1000</f>
        <v>29882</v>
      </c>
      <c r="K49" s="1">
        <f>SUMIFS('IS G'!AA$8:AA$366,'IS G'!$A$8:$A$366,'SCH C-2.2 F'!$B49)*1000</f>
        <v>24784</v>
      </c>
      <c r="L49" s="1">
        <f>SUMIFS('IS G'!AB$8:AB$366,'IS G'!$A$8:$A$366,'SCH C-2.2 F'!$B49)*1000</f>
        <v>11182</v>
      </c>
      <c r="M49" s="1">
        <f>SUMIFS('IS G'!AC$8:AC$366,'IS G'!$A$8:$A$366,'SCH C-2.2 F'!$B49)*1000</f>
        <v>6863</v>
      </c>
      <c r="N49" s="1">
        <f>SUMIFS('IS G'!AD$8:AD$366,'IS G'!$A$8:$A$366,'SCH C-2.2 F'!$B49)*1000</f>
        <v>8635</v>
      </c>
      <c r="O49" s="1">
        <f>SUMIFS('IS G'!AE$8:AE$366,'IS G'!$A$8:$A$366,'SCH C-2.2 F'!$B49)*1000</f>
        <v>29870</v>
      </c>
      <c r="P49" s="151">
        <f t="shared" si="0"/>
        <v>368416</v>
      </c>
    </row>
    <row r="50" spans="1:16" x14ac:dyDescent="0.2">
      <c r="A50" s="147">
        <f t="shared" si="1"/>
        <v>40</v>
      </c>
      <c r="B50" s="147" t="s">
        <v>880</v>
      </c>
      <c r="C50" s="137" t="s">
        <v>889</v>
      </c>
      <c r="D50" s="1">
        <f>SUMIFS('IS G'!T$8:T$366,'IS G'!$A$8:$A$366,'SCH C-2.2 F'!$B50)*1000</f>
        <v>235992</v>
      </c>
      <c r="E50" s="1">
        <f>SUMIFS('IS G'!U$8:U$366,'IS G'!$A$8:$A$366,'SCH C-2.2 F'!$B50)*1000</f>
        <v>230224</v>
      </c>
      <c r="F50" s="1">
        <f>SUMIFS('IS G'!V$8:V$366,'IS G'!$A$8:$A$366,'SCH C-2.2 F'!$B50)*1000</f>
        <v>219698</v>
      </c>
      <c r="G50" s="1">
        <f>SUMIFS('IS G'!W$8:W$366,'IS G'!$A$8:$A$366,'SCH C-2.2 F'!$B50)*1000</f>
        <v>170862</v>
      </c>
      <c r="H50" s="1">
        <f>SUMIFS('IS G'!X$8:X$366,'IS G'!$A$8:$A$366,'SCH C-2.2 F'!$B50)*1000</f>
        <v>161502</v>
      </c>
      <c r="I50" s="1">
        <f>SUMIFS('IS G'!Y$8:Y$366,'IS G'!$A$8:$A$366,'SCH C-2.2 F'!$B50)*1000</f>
        <v>173649</v>
      </c>
      <c r="J50" s="1">
        <f>SUMIFS('IS G'!Z$8:Z$366,'IS G'!$A$8:$A$366,'SCH C-2.2 F'!$B50)*1000</f>
        <v>202672</v>
      </c>
      <c r="K50" s="1">
        <f>SUMIFS('IS G'!AA$8:AA$366,'IS G'!$A$8:$A$366,'SCH C-2.2 F'!$B50)*1000</f>
        <v>118174</v>
      </c>
      <c r="L50" s="1">
        <f>SUMIFS('IS G'!AB$8:AB$366,'IS G'!$A$8:$A$366,'SCH C-2.2 F'!$B50)*1000</f>
        <v>114983</v>
      </c>
      <c r="M50" s="1">
        <f>SUMIFS('IS G'!AC$8:AC$366,'IS G'!$A$8:$A$366,'SCH C-2.2 F'!$B50)*1000</f>
        <v>101836</v>
      </c>
      <c r="N50" s="1">
        <f>SUMIFS('IS G'!AD$8:AD$366,'IS G'!$A$8:$A$366,'SCH C-2.2 F'!$B50)*1000</f>
        <v>171302</v>
      </c>
      <c r="O50" s="1">
        <f>SUMIFS('IS G'!AE$8:AE$366,'IS G'!$A$8:$A$366,'SCH C-2.2 F'!$B50)*1000</f>
        <v>180575</v>
      </c>
      <c r="P50" s="151">
        <f t="shared" si="0"/>
        <v>2081469</v>
      </c>
    </row>
    <row r="51" spans="1:16" x14ac:dyDescent="0.2">
      <c r="A51" s="147">
        <f t="shared" si="1"/>
        <v>41</v>
      </c>
      <c r="B51" s="147" t="s">
        <v>881</v>
      </c>
      <c r="C51" s="163" t="s">
        <v>16</v>
      </c>
      <c r="D51" s="1">
        <f>SUMIFS('IS G'!T$8:T$366,'IS G'!$A$8:$A$366,'SCH C-2.2 F'!$B51)*1000</f>
        <v>60169</v>
      </c>
      <c r="E51" s="1">
        <f>SUMIFS('IS G'!U$8:U$366,'IS G'!$A$8:$A$366,'SCH C-2.2 F'!$B51)*1000</f>
        <v>53151</v>
      </c>
      <c r="F51" s="1">
        <f>SUMIFS('IS G'!V$8:V$366,'IS G'!$A$8:$A$366,'SCH C-2.2 F'!$B51)*1000</f>
        <v>60838</v>
      </c>
      <c r="G51" s="1">
        <f>SUMIFS('IS G'!W$8:W$366,'IS G'!$A$8:$A$366,'SCH C-2.2 F'!$B51)*1000</f>
        <v>63302</v>
      </c>
      <c r="H51" s="1">
        <f>SUMIFS('IS G'!X$8:X$366,'IS G'!$A$8:$A$366,'SCH C-2.2 F'!$B51)*1000</f>
        <v>62439</v>
      </c>
      <c r="I51" s="1">
        <f>SUMIFS('IS G'!Y$8:Y$366,'IS G'!$A$8:$A$366,'SCH C-2.2 F'!$B51)*1000</f>
        <v>65772</v>
      </c>
      <c r="J51" s="1">
        <f>SUMIFS('IS G'!Z$8:Z$366,'IS G'!$A$8:$A$366,'SCH C-2.2 F'!$B51)*1000</f>
        <v>59768</v>
      </c>
      <c r="K51" s="1">
        <f>SUMIFS('IS G'!AA$8:AA$366,'IS G'!$A$8:$A$366,'SCH C-2.2 F'!$B51)*1000</f>
        <v>57300</v>
      </c>
      <c r="L51" s="1">
        <f>SUMIFS('IS G'!AB$8:AB$366,'IS G'!$A$8:$A$366,'SCH C-2.2 F'!$B51)*1000</f>
        <v>53971</v>
      </c>
      <c r="M51" s="1">
        <f>SUMIFS('IS G'!AC$8:AC$366,'IS G'!$A$8:$A$366,'SCH C-2.2 F'!$B51)*1000</f>
        <v>44187</v>
      </c>
      <c r="N51" s="1">
        <f>SUMIFS('IS G'!AD$8:AD$366,'IS G'!$A$8:$A$366,'SCH C-2.2 F'!$B51)*1000</f>
        <v>56452</v>
      </c>
      <c r="O51" s="1">
        <f>SUMIFS('IS G'!AE$8:AE$366,'IS G'!$A$8:$A$366,'SCH C-2.2 F'!$B51)*1000</f>
        <v>47495</v>
      </c>
      <c r="P51" s="151">
        <f t="shared" si="0"/>
        <v>684844</v>
      </c>
    </row>
    <row r="52" spans="1:16" x14ac:dyDescent="0.2">
      <c r="A52" s="147">
        <f t="shared" si="1"/>
        <v>42</v>
      </c>
      <c r="B52" s="147">
        <v>852</v>
      </c>
      <c r="C52" s="163" t="s">
        <v>896</v>
      </c>
      <c r="D52" s="1">
        <f>SUMIFS('IS G'!T$8:T$366,'IS G'!$A$8:$A$366,'SCH C-2.2 F'!$B52)*1000</f>
        <v>0</v>
      </c>
      <c r="E52" s="1">
        <f>SUMIFS('IS G'!U$8:U$366,'IS G'!$A$8:$A$366,'SCH C-2.2 F'!$B52)*1000</f>
        <v>0</v>
      </c>
      <c r="F52" s="1">
        <f>SUMIFS('IS G'!V$8:V$366,'IS G'!$A$8:$A$366,'SCH C-2.2 F'!$B52)*1000</f>
        <v>0</v>
      </c>
      <c r="G52" s="1">
        <f>SUMIFS('IS G'!W$8:W$366,'IS G'!$A$8:$A$366,'SCH C-2.2 F'!$B52)*1000</f>
        <v>0</v>
      </c>
      <c r="H52" s="1">
        <f>SUMIFS('IS G'!X$8:X$366,'IS G'!$A$8:$A$366,'SCH C-2.2 F'!$B52)*1000</f>
        <v>0</v>
      </c>
      <c r="I52" s="1">
        <f>SUMIFS('IS G'!Y$8:Y$366,'IS G'!$A$8:$A$366,'SCH C-2.2 F'!$B52)*1000</f>
        <v>0</v>
      </c>
      <c r="J52" s="1">
        <f>SUMIFS('IS G'!Z$8:Z$366,'IS G'!$A$8:$A$366,'SCH C-2.2 F'!$B52)*1000</f>
        <v>0</v>
      </c>
      <c r="K52" s="1">
        <f>SUMIFS('IS G'!AA$8:AA$366,'IS G'!$A$8:$A$366,'SCH C-2.2 F'!$B52)*1000</f>
        <v>0</v>
      </c>
      <c r="L52" s="1">
        <f>SUMIFS('IS G'!AB$8:AB$366,'IS G'!$A$8:$A$366,'SCH C-2.2 F'!$B52)*1000</f>
        <v>0</v>
      </c>
      <c r="M52" s="1">
        <f>SUMIFS('IS G'!AC$8:AC$366,'IS G'!$A$8:$A$366,'SCH C-2.2 F'!$B52)*1000</f>
        <v>0</v>
      </c>
      <c r="N52" s="1">
        <f>SUMIFS('IS G'!AD$8:AD$366,'IS G'!$A$8:$A$366,'SCH C-2.2 F'!$B52)*1000</f>
        <v>0</v>
      </c>
      <c r="O52" s="1">
        <f>SUMIFS('IS G'!AE$8:AE$366,'IS G'!$A$8:$A$366,'SCH C-2.2 F'!$B52)*1000</f>
        <v>0</v>
      </c>
      <c r="P52" s="151">
        <f t="shared" si="0"/>
        <v>0</v>
      </c>
    </row>
    <row r="53" spans="1:16" x14ac:dyDescent="0.2">
      <c r="A53" s="147">
        <f t="shared" si="1"/>
        <v>43</v>
      </c>
      <c r="B53" s="147" t="s">
        <v>882</v>
      </c>
      <c r="C53" s="163" t="s">
        <v>897</v>
      </c>
      <c r="D53" s="1">
        <f>SUMIFS('IS G'!T$8:T$366,'IS G'!$A$8:$A$366,'SCH C-2.2 F'!$B53)*1000</f>
        <v>39220</v>
      </c>
      <c r="E53" s="1">
        <f>SUMIFS('IS G'!U$8:U$366,'IS G'!$A$8:$A$366,'SCH C-2.2 F'!$B53)*1000</f>
        <v>71567</v>
      </c>
      <c r="F53" s="1">
        <f>SUMIFS('IS G'!V$8:V$366,'IS G'!$A$8:$A$366,'SCH C-2.2 F'!$B53)*1000</f>
        <v>81890</v>
      </c>
      <c r="G53" s="1">
        <f>SUMIFS('IS G'!W$8:W$366,'IS G'!$A$8:$A$366,'SCH C-2.2 F'!$B53)*1000</f>
        <v>96937</v>
      </c>
      <c r="H53" s="1">
        <f>SUMIFS('IS G'!X$8:X$366,'IS G'!$A$8:$A$366,'SCH C-2.2 F'!$B53)*1000</f>
        <v>77574</v>
      </c>
      <c r="I53" s="1">
        <f>SUMIFS('IS G'!Y$8:Y$366,'IS G'!$A$8:$A$366,'SCH C-2.2 F'!$B53)*1000</f>
        <v>82274</v>
      </c>
      <c r="J53" s="1">
        <f>SUMIFS('IS G'!Z$8:Z$366,'IS G'!$A$8:$A$366,'SCH C-2.2 F'!$B53)*1000</f>
        <v>60034</v>
      </c>
      <c r="K53" s="1">
        <f>SUMIFS('IS G'!AA$8:AA$366,'IS G'!$A$8:$A$366,'SCH C-2.2 F'!$B53)*1000</f>
        <v>44027</v>
      </c>
      <c r="L53" s="1">
        <f>SUMIFS('IS G'!AB$8:AB$366,'IS G'!$A$8:$A$366,'SCH C-2.2 F'!$B53)*1000</f>
        <v>45280</v>
      </c>
      <c r="M53" s="1">
        <f>SUMIFS('IS G'!AC$8:AC$366,'IS G'!$A$8:$A$366,'SCH C-2.2 F'!$B53)*1000</f>
        <v>36350</v>
      </c>
      <c r="N53" s="1">
        <f>SUMIFS('IS G'!AD$8:AD$366,'IS G'!$A$8:$A$366,'SCH C-2.2 F'!$B53)*1000</f>
        <v>114309</v>
      </c>
      <c r="O53" s="1">
        <f>SUMIFS('IS G'!AE$8:AE$366,'IS G'!$A$8:$A$366,'SCH C-2.2 F'!$B53)*1000</f>
        <v>115379</v>
      </c>
      <c r="P53" s="151">
        <f t="shared" si="0"/>
        <v>864841</v>
      </c>
    </row>
    <row r="54" spans="1:16" x14ac:dyDescent="0.2">
      <c r="A54" s="147">
        <f t="shared" si="1"/>
        <v>44</v>
      </c>
      <c r="B54" s="147">
        <v>859</v>
      </c>
      <c r="C54" s="163" t="s">
        <v>17</v>
      </c>
      <c r="D54" s="1">
        <f>SUMIFS('IS G'!T$8:T$366,'IS G'!$A$8:$A$366,'SCH C-2.2 F'!$B54)*1000</f>
        <v>5582</v>
      </c>
      <c r="E54" s="1">
        <f>SUMIFS('IS G'!U$8:U$366,'IS G'!$A$8:$A$366,'SCH C-2.2 F'!$B54)*1000</f>
        <v>4857</v>
      </c>
      <c r="F54" s="1">
        <f>SUMIFS('IS G'!V$8:V$366,'IS G'!$A$8:$A$366,'SCH C-2.2 F'!$B54)*1000</f>
        <v>5028</v>
      </c>
      <c r="G54" s="1">
        <f>SUMIFS('IS G'!W$8:W$366,'IS G'!$A$8:$A$366,'SCH C-2.2 F'!$B54)*1000</f>
        <v>4979</v>
      </c>
      <c r="H54" s="1">
        <f>SUMIFS('IS G'!X$8:X$366,'IS G'!$A$8:$A$366,'SCH C-2.2 F'!$B54)*1000</f>
        <v>5412</v>
      </c>
      <c r="I54" s="1">
        <f>SUMIFS('IS G'!Y$8:Y$366,'IS G'!$A$8:$A$366,'SCH C-2.2 F'!$B54)*1000</f>
        <v>5527</v>
      </c>
      <c r="J54" s="1">
        <f>SUMIFS('IS G'!Z$8:Z$366,'IS G'!$A$8:$A$366,'SCH C-2.2 F'!$B54)*1000</f>
        <v>4376</v>
      </c>
      <c r="K54" s="1">
        <f>SUMIFS('IS G'!AA$8:AA$366,'IS G'!$A$8:$A$366,'SCH C-2.2 F'!$B54)*1000</f>
        <v>3932</v>
      </c>
      <c r="L54" s="1">
        <f>SUMIFS('IS G'!AB$8:AB$366,'IS G'!$A$8:$A$366,'SCH C-2.2 F'!$B54)*1000</f>
        <v>5518</v>
      </c>
      <c r="M54" s="1">
        <f>SUMIFS('IS G'!AC$8:AC$366,'IS G'!$A$8:$A$366,'SCH C-2.2 F'!$B54)*1000</f>
        <v>5121</v>
      </c>
      <c r="N54" s="1">
        <f>SUMIFS('IS G'!AD$8:AD$366,'IS G'!$A$8:$A$366,'SCH C-2.2 F'!$B54)*1000</f>
        <v>5646</v>
      </c>
      <c r="O54" s="1">
        <f>SUMIFS('IS G'!AE$8:AE$366,'IS G'!$A$8:$A$366,'SCH C-2.2 F'!$B54)*1000</f>
        <v>5356</v>
      </c>
      <c r="P54" s="151">
        <f t="shared" si="0"/>
        <v>61334</v>
      </c>
    </row>
    <row r="55" spans="1:16" x14ac:dyDescent="0.2">
      <c r="A55" s="147">
        <f t="shared" si="1"/>
        <v>45</v>
      </c>
      <c r="B55" s="147" t="s">
        <v>883</v>
      </c>
      <c r="C55" s="163" t="s">
        <v>898</v>
      </c>
      <c r="D55" s="1">
        <f>SUMIFS('IS G'!T$8:T$366,'IS G'!$A$8:$A$366,'SCH C-2.2 F'!$B55)*1000</f>
        <v>0</v>
      </c>
      <c r="E55" s="1">
        <f>SUMIFS('IS G'!U$8:U$366,'IS G'!$A$8:$A$366,'SCH C-2.2 F'!$B55)*1000</f>
        <v>1000</v>
      </c>
      <c r="F55" s="1">
        <f>SUMIFS('IS G'!V$8:V$366,'IS G'!$A$8:$A$366,'SCH C-2.2 F'!$B55)*1000</f>
        <v>2500</v>
      </c>
      <c r="G55" s="1">
        <f>SUMIFS('IS G'!W$8:W$366,'IS G'!$A$8:$A$366,'SCH C-2.2 F'!$B55)*1000</f>
        <v>0</v>
      </c>
      <c r="H55" s="1">
        <f>SUMIFS('IS G'!X$8:X$366,'IS G'!$A$8:$A$366,'SCH C-2.2 F'!$B55)*1000</f>
        <v>1000</v>
      </c>
      <c r="I55" s="1">
        <f>SUMIFS('IS G'!Y$8:Y$366,'IS G'!$A$8:$A$366,'SCH C-2.2 F'!$B55)*1000</f>
        <v>600</v>
      </c>
      <c r="J55" s="1">
        <f>SUMIFS('IS G'!Z$8:Z$366,'IS G'!$A$8:$A$366,'SCH C-2.2 F'!$B55)*1000</f>
        <v>500</v>
      </c>
      <c r="K55" s="1">
        <f>SUMIFS('IS G'!AA$8:AA$366,'IS G'!$A$8:$A$366,'SCH C-2.2 F'!$B55)*1000</f>
        <v>900</v>
      </c>
      <c r="L55" s="1">
        <f>SUMIFS('IS G'!AB$8:AB$366,'IS G'!$A$8:$A$366,'SCH C-2.2 F'!$B55)*1000</f>
        <v>0</v>
      </c>
      <c r="M55" s="1">
        <f>SUMIFS('IS G'!AC$8:AC$366,'IS G'!$A$8:$A$366,'SCH C-2.2 F'!$B55)*1000</f>
        <v>5000</v>
      </c>
      <c r="N55" s="1">
        <f>SUMIFS('IS G'!AD$8:AD$366,'IS G'!$A$8:$A$366,'SCH C-2.2 F'!$B55)*1000</f>
        <v>500</v>
      </c>
      <c r="O55" s="1">
        <f>SUMIFS('IS G'!AE$8:AE$366,'IS G'!$A$8:$A$366,'SCH C-2.2 F'!$B55)*1000</f>
        <v>2000</v>
      </c>
      <c r="P55" s="151">
        <f t="shared" si="0"/>
        <v>14000</v>
      </c>
    </row>
    <row r="56" spans="1:16" x14ac:dyDescent="0.2">
      <c r="A56" s="147">
        <f t="shared" si="1"/>
        <v>46</v>
      </c>
      <c r="B56" s="147" t="s">
        <v>884</v>
      </c>
      <c r="C56" s="163" t="s">
        <v>899</v>
      </c>
      <c r="D56" s="1">
        <f>SUMIFS('IS G'!T$8:T$366,'IS G'!$A$8:$A$366,'SCH C-2.2 F'!$B56)*1000</f>
        <v>181329</v>
      </c>
      <c r="E56" s="1">
        <f>SUMIFS('IS G'!U$8:U$366,'IS G'!$A$8:$A$366,'SCH C-2.2 F'!$B56)*1000</f>
        <v>275182</v>
      </c>
      <c r="F56" s="1">
        <f>SUMIFS('IS G'!V$8:V$366,'IS G'!$A$8:$A$366,'SCH C-2.2 F'!$B56)*1000</f>
        <v>3023131</v>
      </c>
      <c r="G56" s="1">
        <f>SUMIFS('IS G'!W$8:W$366,'IS G'!$A$8:$A$366,'SCH C-2.2 F'!$B56)*1000</f>
        <v>2672637</v>
      </c>
      <c r="H56" s="1">
        <f>SUMIFS('IS G'!X$8:X$366,'IS G'!$A$8:$A$366,'SCH C-2.2 F'!$B56)*1000</f>
        <v>5279975</v>
      </c>
      <c r="I56" s="1">
        <f>SUMIFS('IS G'!Y$8:Y$366,'IS G'!$A$8:$A$366,'SCH C-2.2 F'!$B56)*1000</f>
        <v>143597</v>
      </c>
      <c r="J56" s="1">
        <f>SUMIFS('IS G'!Z$8:Z$366,'IS G'!$A$8:$A$366,'SCH C-2.2 F'!$B56)*1000</f>
        <v>125474</v>
      </c>
      <c r="K56" s="1">
        <f>SUMIFS('IS G'!AA$8:AA$366,'IS G'!$A$8:$A$366,'SCH C-2.2 F'!$B56)*1000</f>
        <v>129085.00000000001</v>
      </c>
      <c r="L56" s="1">
        <f>SUMIFS('IS G'!AB$8:AB$366,'IS G'!$A$8:$A$366,'SCH C-2.2 F'!$B56)*1000</f>
        <v>135952</v>
      </c>
      <c r="M56" s="1">
        <f>SUMIFS('IS G'!AC$8:AC$366,'IS G'!$A$8:$A$366,'SCH C-2.2 F'!$B56)*1000</f>
        <v>124181</v>
      </c>
      <c r="N56" s="1">
        <f>SUMIFS('IS G'!AD$8:AD$366,'IS G'!$A$8:$A$366,'SCH C-2.2 F'!$B56)*1000</f>
        <v>130257</v>
      </c>
      <c r="O56" s="1">
        <f>SUMIFS('IS G'!AE$8:AE$366,'IS G'!$A$8:$A$366,'SCH C-2.2 F'!$B56)*1000</f>
        <v>155102</v>
      </c>
      <c r="P56" s="151">
        <f t="shared" si="0"/>
        <v>12375902</v>
      </c>
    </row>
    <row r="57" spans="1:16" x14ac:dyDescent="0.2">
      <c r="A57" s="147">
        <f t="shared" si="1"/>
        <v>47</v>
      </c>
      <c r="B57" s="147" t="s">
        <v>835</v>
      </c>
      <c r="C57" s="137" t="s">
        <v>889</v>
      </c>
      <c r="D57" s="1">
        <f>SUMIFS('IS G'!T$8:T$366,'IS G'!$A$8:$A$366,'SCH C-2.2 F'!$B57)*1000</f>
        <v>0</v>
      </c>
      <c r="E57" s="1">
        <f>SUMIFS('IS G'!U$8:U$366,'IS G'!$A$8:$A$366,'SCH C-2.2 F'!$B57)*1000</f>
        <v>0</v>
      </c>
      <c r="F57" s="1">
        <f>SUMIFS('IS G'!V$8:V$366,'IS G'!$A$8:$A$366,'SCH C-2.2 F'!$B57)*1000</f>
        <v>0</v>
      </c>
      <c r="G57" s="1">
        <f>SUMIFS('IS G'!W$8:W$366,'IS G'!$A$8:$A$366,'SCH C-2.2 F'!$B57)*1000</f>
        <v>0</v>
      </c>
      <c r="H57" s="1">
        <f>SUMIFS('IS G'!X$8:X$366,'IS G'!$A$8:$A$366,'SCH C-2.2 F'!$B57)*1000</f>
        <v>0</v>
      </c>
      <c r="I57" s="1">
        <f>SUMIFS('IS G'!Y$8:Y$366,'IS G'!$A$8:$A$366,'SCH C-2.2 F'!$B57)*1000</f>
        <v>0</v>
      </c>
      <c r="J57" s="1">
        <f>SUMIFS('IS G'!Z$8:Z$366,'IS G'!$A$8:$A$366,'SCH C-2.2 F'!$B57)*1000</f>
        <v>0</v>
      </c>
      <c r="K57" s="1">
        <f>SUMIFS('IS G'!AA$8:AA$366,'IS G'!$A$8:$A$366,'SCH C-2.2 F'!$B57)*1000</f>
        <v>0</v>
      </c>
      <c r="L57" s="1">
        <f>SUMIFS('IS G'!AB$8:AB$366,'IS G'!$A$8:$A$366,'SCH C-2.2 F'!$B57)*1000</f>
        <v>0</v>
      </c>
      <c r="M57" s="1">
        <f>SUMIFS('IS G'!AC$8:AC$366,'IS G'!$A$8:$A$366,'SCH C-2.2 F'!$B57)*1000</f>
        <v>0</v>
      </c>
      <c r="N57" s="1">
        <f>SUMIFS('IS G'!AD$8:AD$366,'IS G'!$A$8:$A$366,'SCH C-2.2 F'!$B57)*1000</f>
        <v>0</v>
      </c>
      <c r="O57" s="1">
        <f>SUMIFS('IS G'!AE$8:AE$366,'IS G'!$A$8:$A$366,'SCH C-2.2 F'!$B57)*1000</f>
        <v>0</v>
      </c>
      <c r="P57" s="151">
        <f t="shared" si="0"/>
        <v>0</v>
      </c>
    </row>
    <row r="58" spans="1:16" x14ac:dyDescent="0.2">
      <c r="A58" s="147">
        <f t="shared" si="1"/>
        <v>48</v>
      </c>
      <c r="B58" s="147" t="s">
        <v>836</v>
      </c>
      <c r="C58" s="137" t="s">
        <v>900</v>
      </c>
      <c r="D58" s="1">
        <f>SUMIFS('IS G'!T$8:T$366,'IS G'!$A$8:$A$366,'SCH C-2.2 F'!$B58)*1000</f>
        <v>79362</v>
      </c>
      <c r="E58" s="1">
        <f>SUMIFS('IS G'!U$8:U$366,'IS G'!$A$8:$A$366,'SCH C-2.2 F'!$B58)*1000</f>
        <v>52415</v>
      </c>
      <c r="F58" s="1">
        <f>SUMIFS('IS G'!V$8:V$366,'IS G'!$A$8:$A$366,'SCH C-2.2 F'!$B58)*1000</f>
        <v>79362</v>
      </c>
      <c r="G58" s="1">
        <f>SUMIFS('IS G'!W$8:W$366,'IS G'!$A$8:$A$366,'SCH C-2.2 F'!$B58)*1000</f>
        <v>83403</v>
      </c>
      <c r="H58" s="1">
        <f>SUMIFS('IS G'!X$8:X$366,'IS G'!$A$8:$A$366,'SCH C-2.2 F'!$B58)*1000</f>
        <v>70800</v>
      </c>
      <c r="I58" s="1">
        <f>SUMIFS('IS G'!Y$8:Y$366,'IS G'!$A$8:$A$366,'SCH C-2.2 F'!$B58)*1000</f>
        <v>80143</v>
      </c>
      <c r="J58" s="1">
        <f>SUMIFS('IS G'!Z$8:Z$366,'IS G'!$A$8:$A$366,'SCH C-2.2 F'!$B58)*1000</f>
        <v>69800</v>
      </c>
      <c r="K58" s="1">
        <f>SUMIFS('IS G'!AA$8:AA$366,'IS G'!$A$8:$A$366,'SCH C-2.2 F'!$B58)*1000</f>
        <v>70541</v>
      </c>
      <c r="L58" s="1">
        <f>SUMIFS('IS G'!AB$8:AB$366,'IS G'!$A$8:$A$366,'SCH C-2.2 F'!$B58)*1000</f>
        <v>91486</v>
      </c>
      <c r="M58" s="1">
        <f>SUMIFS('IS G'!AC$8:AC$366,'IS G'!$A$8:$A$366,'SCH C-2.2 F'!$B58)*1000</f>
        <v>76101</v>
      </c>
      <c r="N58" s="1">
        <f>SUMIFS('IS G'!AD$8:AD$366,'IS G'!$A$8:$A$366,'SCH C-2.2 F'!$B58)*1000</f>
        <v>79362</v>
      </c>
      <c r="O58" s="1">
        <f>SUMIFS('IS G'!AE$8:AE$366,'IS G'!$A$8:$A$366,'SCH C-2.2 F'!$B58)*1000</f>
        <v>79883</v>
      </c>
      <c r="P58" s="151">
        <f t="shared" si="0"/>
        <v>912658</v>
      </c>
    </row>
    <row r="59" spans="1:16" x14ac:dyDescent="0.2">
      <c r="A59" s="147">
        <f t="shared" si="1"/>
        <v>49</v>
      </c>
      <c r="B59" s="147" t="s">
        <v>837</v>
      </c>
      <c r="C59" s="137" t="s">
        <v>901</v>
      </c>
      <c r="D59" s="1">
        <f>SUMIFS('IS G'!T$8:T$366,'IS G'!$A$8:$A$366,'SCH C-2.2 F'!$B59)*1000</f>
        <v>563913</v>
      </c>
      <c r="E59" s="1">
        <f>SUMIFS('IS G'!U$8:U$366,'IS G'!$A$8:$A$366,'SCH C-2.2 F'!$B59)*1000</f>
        <v>401088</v>
      </c>
      <c r="F59" s="1">
        <f>SUMIFS('IS G'!V$8:V$366,'IS G'!$A$8:$A$366,'SCH C-2.2 F'!$B59)*1000</f>
        <v>408428</v>
      </c>
      <c r="G59" s="1">
        <f>SUMIFS('IS G'!W$8:W$366,'IS G'!$A$8:$A$366,'SCH C-2.2 F'!$B59)*1000</f>
        <v>416967</v>
      </c>
      <c r="H59" s="1">
        <f>SUMIFS('IS G'!X$8:X$366,'IS G'!$A$8:$A$366,'SCH C-2.2 F'!$B59)*1000</f>
        <v>464881</v>
      </c>
      <c r="I59" s="1">
        <f>SUMIFS('IS G'!Y$8:Y$366,'IS G'!$A$8:$A$366,'SCH C-2.2 F'!$B59)*1000</f>
        <v>526015</v>
      </c>
      <c r="J59" s="1">
        <f>SUMIFS('IS G'!Z$8:Z$366,'IS G'!$A$8:$A$366,'SCH C-2.2 F'!$B59)*1000</f>
        <v>425156</v>
      </c>
      <c r="K59" s="1">
        <f>SUMIFS('IS G'!AA$8:AA$366,'IS G'!$A$8:$A$366,'SCH C-2.2 F'!$B59)*1000</f>
        <v>394137</v>
      </c>
      <c r="L59" s="1">
        <f>SUMIFS('IS G'!AB$8:AB$366,'IS G'!$A$8:$A$366,'SCH C-2.2 F'!$B59)*1000</f>
        <v>443820</v>
      </c>
      <c r="M59" s="1">
        <f>SUMIFS('IS G'!AC$8:AC$366,'IS G'!$A$8:$A$366,'SCH C-2.2 F'!$B59)*1000</f>
        <v>428831</v>
      </c>
      <c r="N59" s="1">
        <f>SUMIFS('IS G'!AD$8:AD$366,'IS G'!$A$8:$A$366,'SCH C-2.2 F'!$B59)*1000</f>
        <v>467984</v>
      </c>
      <c r="O59" s="1">
        <f>SUMIFS('IS G'!AE$8:AE$366,'IS G'!$A$8:$A$366,'SCH C-2.2 F'!$B59)*1000</f>
        <v>529474</v>
      </c>
      <c r="P59" s="151">
        <f t="shared" si="0"/>
        <v>5470694</v>
      </c>
    </row>
    <row r="60" spans="1:16" x14ac:dyDescent="0.2">
      <c r="A60" s="147">
        <f t="shared" si="1"/>
        <v>50</v>
      </c>
      <c r="B60" s="147" t="s">
        <v>838</v>
      </c>
      <c r="C60" s="137" t="s">
        <v>908</v>
      </c>
      <c r="D60" s="1">
        <f>SUMIFS('IS G'!T$8:T$366,'IS G'!$A$8:$A$366,'SCH C-2.2 F'!$B60)*1000</f>
        <v>106930</v>
      </c>
      <c r="E60" s="1">
        <f>SUMIFS('IS G'!U$8:U$366,'IS G'!$A$8:$A$366,'SCH C-2.2 F'!$B60)*1000</f>
        <v>116803</v>
      </c>
      <c r="F60" s="1">
        <f>SUMIFS('IS G'!V$8:V$366,'IS G'!$A$8:$A$366,'SCH C-2.2 F'!$B60)*1000</f>
        <v>136930</v>
      </c>
      <c r="G60" s="1">
        <f>SUMIFS('IS G'!W$8:W$366,'IS G'!$A$8:$A$366,'SCH C-2.2 F'!$B60)*1000</f>
        <v>145980</v>
      </c>
      <c r="H60" s="1">
        <f>SUMIFS('IS G'!X$8:X$366,'IS G'!$A$8:$A$366,'SCH C-2.2 F'!$B60)*1000</f>
        <v>109082</v>
      </c>
      <c r="I60" s="1">
        <f>SUMIFS('IS G'!Y$8:Y$366,'IS G'!$A$8:$A$366,'SCH C-2.2 F'!$B60)*1000</f>
        <v>123247</v>
      </c>
      <c r="J60" s="1">
        <f>SUMIFS('IS G'!Z$8:Z$366,'IS G'!$A$8:$A$366,'SCH C-2.2 F'!$B60)*1000</f>
        <v>83266</v>
      </c>
      <c r="K60" s="1">
        <f>SUMIFS('IS G'!AA$8:AA$366,'IS G'!$A$8:$A$366,'SCH C-2.2 F'!$B60)*1000</f>
        <v>92879</v>
      </c>
      <c r="L60" s="1">
        <f>SUMIFS('IS G'!AB$8:AB$366,'IS G'!$A$8:$A$366,'SCH C-2.2 F'!$B60)*1000</f>
        <v>122796</v>
      </c>
      <c r="M60" s="1">
        <f>SUMIFS('IS G'!AC$8:AC$366,'IS G'!$A$8:$A$366,'SCH C-2.2 F'!$B60)*1000</f>
        <v>99454</v>
      </c>
      <c r="N60" s="1">
        <f>SUMIFS('IS G'!AD$8:AD$366,'IS G'!$A$8:$A$366,'SCH C-2.2 F'!$B60)*1000</f>
        <v>78243</v>
      </c>
      <c r="O60" s="1">
        <f>SUMIFS('IS G'!AE$8:AE$366,'IS G'!$A$8:$A$366,'SCH C-2.2 F'!$B60)*1000</f>
        <v>105284</v>
      </c>
      <c r="P60" s="151">
        <f t="shared" si="0"/>
        <v>1320894</v>
      </c>
    </row>
    <row r="61" spans="1:16" x14ac:dyDescent="0.2">
      <c r="A61" s="147">
        <f t="shared" si="1"/>
        <v>51</v>
      </c>
      <c r="B61" s="147" t="s">
        <v>839</v>
      </c>
      <c r="C61" s="137" t="s">
        <v>909</v>
      </c>
      <c r="D61" s="1">
        <f>SUMIFS('IS G'!T$8:T$366,'IS G'!$A$8:$A$366,'SCH C-2.2 F'!$B61)*1000</f>
        <v>39221</v>
      </c>
      <c r="E61" s="1">
        <f>SUMIFS('IS G'!U$8:U$366,'IS G'!$A$8:$A$366,'SCH C-2.2 F'!$B61)*1000</f>
        <v>27956</v>
      </c>
      <c r="F61" s="1">
        <f>SUMIFS('IS G'!V$8:V$366,'IS G'!$A$8:$A$366,'SCH C-2.2 F'!$B61)*1000</f>
        <v>27618</v>
      </c>
      <c r="G61" s="1">
        <f>SUMIFS('IS G'!W$8:W$366,'IS G'!$A$8:$A$366,'SCH C-2.2 F'!$B61)*1000</f>
        <v>27618</v>
      </c>
      <c r="H61" s="1">
        <f>SUMIFS('IS G'!X$8:X$366,'IS G'!$A$8:$A$366,'SCH C-2.2 F'!$B61)*1000</f>
        <v>31274</v>
      </c>
      <c r="I61" s="1">
        <f>SUMIFS('IS G'!Y$8:Y$366,'IS G'!$A$8:$A$366,'SCH C-2.2 F'!$B61)*1000</f>
        <v>41855</v>
      </c>
      <c r="J61" s="1">
        <f>SUMIFS('IS G'!Z$8:Z$366,'IS G'!$A$8:$A$366,'SCH C-2.2 F'!$B61)*1000</f>
        <v>37116</v>
      </c>
      <c r="K61" s="1">
        <f>SUMIFS('IS G'!AA$8:AA$366,'IS G'!$A$8:$A$366,'SCH C-2.2 F'!$B61)*1000</f>
        <v>49609</v>
      </c>
      <c r="L61" s="1">
        <f>SUMIFS('IS G'!AB$8:AB$366,'IS G'!$A$8:$A$366,'SCH C-2.2 F'!$B61)*1000</f>
        <v>60641</v>
      </c>
      <c r="M61" s="1">
        <f>SUMIFS('IS G'!AC$8:AC$366,'IS G'!$A$8:$A$366,'SCH C-2.2 F'!$B61)*1000</f>
        <v>61956</v>
      </c>
      <c r="N61" s="1">
        <f>SUMIFS('IS G'!AD$8:AD$366,'IS G'!$A$8:$A$366,'SCH C-2.2 F'!$B61)*1000</f>
        <v>62956</v>
      </c>
      <c r="O61" s="1">
        <f>SUMIFS('IS G'!AE$8:AE$366,'IS G'!$A$8:$A$366,'SCH C-2.2 F'!$B61)*1000</f>
        <v>45021</v>
      </c>
      <c r="P61" s="151">
        <f t="shared" si="0"/>
        <v>512841</v>
      </c>
    </row>
    <row r="62" spans="1:16" x14ac:dyDescent="0.2">
      <c r="A62" s="147">
        <f t="shared" si="1"/>
        <v>52</v>
      </c>
      <c r="B62" s="147">
        <v>877</v>
      </c>
      <c r="C62" s="137" t="s">
        <v>910</v>
      </c>
      <c r="D62" s="1">
        <f>SUMIFS('IS G'!T$8:T$366,'IS G'!$A$8:$A$366,'SCH C-2.2 F'!$B62)*1000</f>
        <v>18819</v>
      </c>
      <c r="E62" s="1">
        <f>SUMIFS('IS G'!U$8:U$366,'IS G'!$A$8:$A$366,'SCH C-2.2 F'!$B62)*1000</f>
        <v>14800</v>
      </c>
      <c r="F62" s="1">
        <f>SUMIFS('IS G'!V$8:V$366,'IS G'!$A$8:$A$366,'SCH C-2.2 F'!$B62)*1000</f>
        <v>17309</v>
      </c>
      <c r="G62" s="1">
        <f>SUMIFS('IS G'!W$8:W$366,'IS G'!$A$8:$A$366,'SCH C-2.2 F'!$B62)*1000</f>
        <v>17819</v>
      </c>
      <c r="H62" s="1">
        <f>SUMIFS('IS G'!X$8:X$366,'IS G'!$A$8:$A$366,'SCH C-2.2 F'!$B62)*1000</f>
        <v>14309</v>
      </c>
      <c r="I62" s="1">
        <f>SUMIFS('IS G'!Y$8:Y$366,'IS G'!$A$8:$A$366,'SCH C-2.2 F'!$B62)*1000</f>
        <v>14309</v>
      </c>
      <c r="J62" s="1">
        <f>SUMIFS('IS G'!Z$8:Z$366,'IS G'!$A$8:$A$366,'SCH C-2.2 F'!$B62)*1000</f>
        <v>16570</v>
      </c>
      <c r="K62" s="1">
        <f>SUMIFS('IS G'!AA$8:AA$366,'IS G'!$A$8:$A$366,'SCH C-2.2 F'!$B62)*1000</f>
        <v>16908</v>
      </c>
      <c r="L62" s="1">
        <f>SUMIFS('IS G'!AB$8:AB$366,'IS G'!$A$8:$A$366,'SCH C-2.2 F'!$B62)*1000</f>
        <v>15012</v>
      </c>
      <c r="M62" s="1">
        <f>SUMIFS('IS G'!AC$8:AC$366,'IS G'!$A$8:$A$366,'SCH C-2.2 F'!$B62)*1000</f>
        <v>16498</v>
      </c>
      <c r="N62" s="1">
        <f>SUMIFS('IS G'!AD$8:AD$366,'IS G'!$A$8:$A$366,'SCH C-2.2 F'!$B62)*1000</f>
        <v>20983</v>
      </c>
      <c r="O62" s="1">
        <f>SUMIFS('IS G'!AE$8:AE$366,'IS G'!$A$8:$A$366,'SCH C-2.2 F'!$B62)*1000</f>
        <v>15723</v>
      </c>
      <c r="P62" s="151">
        <f t="shared" si="0"/>
        <v>199059</v>
      </c>
    </row>
    <row r="63" spans="1:16" x14ac:dyDescent="0.2">
      <c r="A63" s="147">
        <f t="shared" si="1"/>
        <v>53</v>
      </c>
      <c r="B63" s="147" t="s">
        <v>840</v>
      </c>
      <c r="C63" s="137" t="s">
        <v>902</v>
      </c>
      <c r="D63" s="1">
        <f>SUMIFS('IS G'!T$8:T$366,'IS G'!$A$8:$A$366,'SCH C-2.2 F'!$B63)*1000</f>
        <v>167718</v>
      </c>
      <c r="E63" s="1">
        <f>SUMIFS('IS G'!U$8:U$366,'IS G'!$A$8:$A$366,'SCH C-2.2 F'!$B63)*1000</f>
        <v>158491</v>
      </c>
      <c r="F63" s="1">
        <f>SUMIFS('IS G'!V$8:V$366,'IS G'!$A$8:$A$366,'SCH C-2.2 F'!$B63)*1000</f>
        <v>157178</v>
      </c>
      <c r="G63" s="1">
        <f>SUMIFS('IS G'!W$8:W$366,'IS G'!$A$8:$A$366,'SCH C-2.2 F'!$B63)*1000</f>
        <v>185960</v>
      </c>
      <c r="H63" s="1">
        <f>SUMIFS('IS G'!X$8:X$366,'IS G'!$A$8:$A$366,'SCH C-2.2 F'!$B63)*1000</f>
        <v>146929</v>
      </c>
      <c r="I63" s="1">
        <f>SUMIFS('IS G'!Y$8:Y$366,'IS G'!$A$8:$A$366,'SCH C-2.2 F'!$B63)*1000</f>
        <v>173930</v>
      </c>
      <c r="J63" s="1">
        <f>SUMIFS('IS G'!Z$8:Z$366,'IS G'!$A$8:$A$366,'SCH C-2.2 F'!$B63)*1000</f>
        <v>169526</v>
      </c>
      <c r="K63" s="1">
        <f>SUMIFS('IS G'!AA$8:AA$366,'IS G'!$A$8:$A$366,'SCH C-2.2 F'!$B63)*1000</f>
        <v>228352</v>
      </c>
      <c r="L63" s="1">
        <f>SUMIFS('IS G'!AB$8:AB$366,'IS G'!$A$8:$A$366,'SCH C-2.2 F'!$B63)*1000</f>
        <v>241456</v>
      </c>
      <c r="M63" s="1">
        <f>SUMIFS('IS G'!AC$8:AC$366,'IS G'!$A$8:$A$366,'SCH C-2.2 F'!$B63)*1000</f>
        <v>198001</v>
      </c>
      <c r="N63" s="1">
        <f>SUMIFS('IS G'!AD$8:AD$366,'IS G'!$A$8:$A$366,'SCH C-2.2 F'!$B63)*1000</f>
        <v>171992</v>
      </c>
      <c r="O63" s="1">
        <f>SUMIFS('IS G'!AE$8:AE$366,'IS G'!$A$8:$A$366,'SCH C-2.2 F'!$B63)*1000</f>
        <v>193677</v>
      </c>
      <c r="P63" s="151">
        <f t="shared" si="0"/>
        <v>2193210</v>
      </c>
    </row>
    <row r="64" spans="1:16" x14ac:dyDescent="0.2">
      <c r="A64" s="147">
        <f t="shared" si="1"/>
        <v>54</v>
      </c>
      <c r="B64" s="147" t="s">
        <v>841</v>
      </c>
      <c r="C64" s="137" t="s">
        <v>903</v>
      </c>
      <c r="D64" s="1">
        <f>SUMIFS('IS G'!T$8:T$366,'IS G'!$A$8:$A$366,'SCH C-2.2 F'!$B64)*1000</f>
        <v>12751</v>
      </c>
      <c r="E64" s="1">
        <f>SUMIFS('IS G'!U$8:U$366,'IS G'!$A$8:$A$366,'SCH C-2.2 F'!$B64)*1000</f>
        <v>11203</v>
      </c>
      <c r="F64" s="1">
        <f>SUMIFS('IS G'!V$8:V$366,'IS G'!$A$8:$A$366,'SCH C-2.2 F'!$B64)*1000</f>
        <v>11733</v>
      </c>
      <c r="G64" s="1">
        <f>SUMIFS('IS G'!W$8:W$366,'IS G'!$A$8:$A$366,'SCH C-2.2 F'!$B64)*1000</f>
        <v>10486</v>
      </c>
      <c r="H64" s="1">
        <f>SUMIFS('IS G'!X$8:X$366,'IS G'!$A$8:$A$366,'SCH C-2.2 F'!$B64)*1000</f>
        <v>11988</v>
      </c>
      <c r="I64" s="1">
        <f>SUMIFS('IS G'!Y$8:Y$366,'IS G'!$A$8:$A$366,'SCH C-2.2 F'!$B64)*1000</f>
        <v>12175</v>
      </c>
      <c r="J64" s="1">
        <f>SUMIFS('IS G'!Z$8:Z$366,'IS G'!$A$8:$A$366,'SCH C-2.2 F'!$B64)*1000</f>
        <v>20614</v>
      </c>
      <c r="K64" s="1">
        <f>SUMIFS('IS G'!AA$8:AA$366,'IS G'!$A$8:$A$366,'SCH C-2.2 F'!$B64)*1000</f>
        <v>21949</v>
      </c>
      <c r="L64" s="1">
        <f>SUMIFS('IS G'!AB$8:AB$366,'IS G'!$A$8:$A$366,'SCH C-2.2 F'!$B64)*1000</f>
        <v>17462</v>
      </c>
      <c r="M64" s="1">
        <f>SUMIFS('IS G'!AC$8:AC$366,'IS G'!$A$8:$A$366,'SCH C-2.2 F'!$B64)*1000</f>
        <v>15485</v>
      </c>
      <c r="N64" s="1">
        <f>SUMIFS('IS G'!AD$8:AD$366,'IS G'!$A$8:$A$366,'SCH C-2.2 F'!$B64)*1000</f>
        <v>18414</v>
      </c>
      <c r="O64" s="1">
        <f>SUMIFS('IS G'!AE$8:AE$366,'IS G'!$A$8:$A$366,'SCH C-2.2 F'!$B64)*1000</f>
        <v>15315</v>
      </c>
      <c r="P64" s="151">
        <f t="shared" si="0"/>
        <v>179575</v>
      </c>
    </row>
    <row r="65" spans="1:16" x14ac:dyDescent="0.2">
      <c r="A65" s="147">
        <f t="shared" si="1"/>
        <v>55</v>
      </c>
      <c r="B65" s="147" t="s">
        <v>842</v>
      </c>
      <c r="C65" s="137" t="s">
        <v>17</v>
      </c>
      <c r="D65" s="1">
        <f>SUMIFS('IS G'!T$8:T$366,'IS G'!$A$8:$A$366,'SCH C-2.2 F'!$B65)*1000</f>
        <v>413826</v>
      </c>
      <c r="E65" s="1">
        <f>SUMIFS('IS G'!U$8:U$366,'IS G'!$A$8:$A$366,'SCH C-2.2 F'!$B65)*1000</f>
        <v>403078</v>
      </c>
      <c r="F65" s="1">
        <f>SUMIFS('IS G'!V$8:V$366,'IS G'!$A$8:$A$366,'SCH C-2.2 F'!$B65)*1000</f>
        <v>392396</v>
      </c>
      <c r="G65" s="1">
        <f>SUMIFS('IS G'!W$8:W$366,'IS G'!$A$8:$A$366,'SCH C-2.2 F'!$B65)*1000</f>
        <v>412175</v>
      </c>
      <c r="H65" s="1">
        <f>SUMIFS('IS G'!X$8:X$366,'IS G'!$A$8:$A$366,'SCH C-2.2 F'!$B65)*1000</f>
        <v>427660</v>
      </c>
      <c r="I65" s="1">
        <f>SUMIFS('IS G'!Y$8:Y$366,'IS G'!$A$8:$A$366,'SCH C-2.2 F'!$B65)*1000</f>
        <v>423385</v>
      </c>
      <c r="J65" s="1">
        <f>SUMIFS('IS G'!Z$8:Z$366,'IS G'!$A$8:$A$366,'SCH C-2.2 F'!$B65)*1000</f>
        <v>369655</v>
      </c>
      <c r="K65" s="1">
        <f>SUMIFS('IS G'!AA$8:AA$366,'IS G'!$A$8:$A$366,'SCH C-2.2 F'!$B65)*1000</f>
        <v>346829</v>
      </c>
      <c r="L65" s="1">
        <f>SUMIFS('IS G'!AB$8:AB$366,'IS G'!$A$8:$A$366,'SCH C-2.2 F'!$B65)*1000</f>
        <v>407919</v>
      </c>
      <c r="M65" s="1">
        <f>SUMIFS('IS G'!AC$8:AC$366,'IS G'!$A$8:$A$366,'SCH C-2.2 F'!$B65)*1000</f>
        <v>388974</v>
      </c>
      <c r="N65" s="1">
        <f>SUMIFS('IS G'!AD$8:AD$366,'IS G'!$A$8:$A$366,'SCH C-2.2 F'!$B65)*1000</f>
        <v>410118</v>
      </c>
      <c r="O65" s="1">
        <f>SUMIFS('IS G'!AE$8:AE$366,'IS G'!$A$8:$A$366,'SCH C-2.2 F'!$B65)*1000</f>
        <v>408186</v>
      </c>
      <c r="P65" s="151">
        <f t="shared" si="0"/>
        <v>4804201</v>
      </c>
    </row>
    <row r="66" spans="1:16" x14ac:dyDescent="0.2">
      <c r="A66" s="147">
        <f t="shared" si="1"/>
        <v>56</v>
      </c>
      <c r="B66" s="147" t="s">
        <v>843</v>
      </c>
      <c r="C66" s="137" t="s">
        <v>904</v>
      </c>
      <c r="D66" s="1">
        <f>SUMIFS('IS G'!T$8:T$366,'IS G'!$A$8:$A$366,'SCH C-2.2 F'!$B66)*1000</f>
        <v>2000</v>
      </c>
      <c r="E66" s="1">
        <f>SUMIFS('IS G'!U$8:U$366,'IS G'!$A$8:$A$366,'SCH C-2.2 F'!$B66)*1000</f>
        <v>7000</v>
      </c>
      <c r="F66" s="1">
        <f>SUMIFS('IS G'!V$8:V$366,'IS G'!$A$8:$A$366,'SCH C-2.2 F'!$B66)*1000</f>
        <v>1000</v>
      </c>
      <c r="G66" s="1">
        <f>SUMIFS('IS G'!W$8:W$366,'IS G'!$A$8:$A$366,'SCH C-2.2 F'!$B66)*1000</f>
        <v>0</v>
      </c>
      <c r="H66" s="1">
        <f>SUMIFS('IS G'!X$8:X$366,'IS G'!$A$8:$A$366,'SCH C-2.2 F'!$B66)*1000</f>
        <v>0</v>
      </c>
      <c r="I66" s="1">
        <f>SUMIFS('IS G'!Y$8:Y$366,'IS G'!$A$8:$A$366,'SCH C-2.2 F'!$B66)*1000</f>
        <v>0</v>
      </c>
      <c r="J66" s="1">
        <f>SUMIFS('IS G'!Z$8:Z$366,'IS G'!$A$8:$A$366,'SCH C-2.2 F'!$B66)*1000</f>
        <v>0</v>
      </c>
      <c r="K66" s="1">
        <f>SUMIFS('IS G'!AA$8:AA$366,'IS G'!$A$8:$A$366,'SCH C-2.2 F'!$B66)*1000</f>
        <v>0</v>
      </c>
      <c r="L66" s="1">
        <f>SUMIFS('IS G'!AB$8:AB$366,'IS G'!$A$8:$A$366,'SCH C-2.2 F'!$B66)*1000</f>
        <v>0</v>
      </c>
      <c r="M66" s="1">
        <f>SUMIFS('IS G'!AC$8:AC$366,'IS G'!$A$8:$A$366,'SCH C-2.2 F'!$B66)*1000</f>
        <v>0</v>
      </c>
      <c r="N66" s="1">
        <f>SUMIFS('IS G'!AD$8:AD$366,'IS G'!$A$8:$A$366,'SCH C-2.2 F'!$B66)*1000</f>
        <v>0</v>
      </c>
      <c r="O66" s="1">
        <f>SUMIFS('IS G'!AE$8:AE$366,'IS G'!$A$8:$A$366,'SCH C-2.2 F'!$B66)*1000</f>
        <v>0</v>
      </c>
      <c r="P66" s="151">
        <f t="shared" si="0"/>
        <v>10000</v>
      </c>
    </row>
    <row r="67" spans="1:16" x14ac:dyDescent="0.2">
      <c r="A67" s="147">
        <f t="shared" si="1"/>
        <v>57</v>
      </c>
      <c r="B67" s="147" t="s">
        <v>844</v>
      </c>
      <c r="C67" s="137" t="s">
        <v>15</v>
      </c>
      <c r="D67" s="1">
        <f>SUMIFS('IS G'!T$8:T$366,'IS G'!$A$8:$A$366,'SCH C-2.2 F'!$B67)*1000</f>
        <v>0</v>
      </c>
      <c r="E67" s="1">
        <f>SUMIFS('IS G'!U$8:U$366,'IS G'!$A$8:$A$366,'SCH C-2.2 F'!$B67)*1000</f>
        <v>0</v>
      </c>
      <c r="F67" s="1">
        <f>SUMIFS('IS G'!V$8:V$366,'IS G'!$A$8:$A$366,'SCH C-2.2 F'!$B67)*1000</f>
        <v>0</v>
      </c>
      <c r="G67" s="1">
        <f>SUMIFS('IS G'!W$8:W$366,'IS G'!$A$8:$A$366,'SCH C-2.2 F'!$B67)*1000</f>
        <v>0</v>
      </c>
      <c r="H67" s="1">
        <f>SUMIFS('IS G'!X$8:X$366,'IS G'!$A$8:$A$366,'SCH C-2.2 F'!$B67)*1000</f>
        <v>0</v>
      </c>
      <c r="I67" s="1">
        <f>SUMIFS('IS G'!Y$8:Y$366,'IS G'!$A$8:$A$366,'SCH C-2.2 F'!$B67)*1000</f>
        <v>0</v>
      </c>
      <c r="J67" s="1">
        <f>SUMIFS('IS G'!Z$8:Z$366,'IS G'!$A$8:$A$366,'SCH C-2.2 F'!$B67)*1000</f>
        <v>0</v>
      </c>
      <c r="K67" s="1">
        <f>SUMIFS('IS G'!AA$8:AA$366,'IS G'!$A$8:$A$366,'SCH C-2.2 F'!$B67)*1000</f>
        <v>0</v>
      </c>
      <c r="L67" s="1">
        <f>SUMIFS('IS G'!AB$8:AB$366,'IS G'!$A$8:$A$366,'SCH C-2.2 F'!$B67)*1000</f>
        <v>0</v>
      </c>
      <c r="M67" s="1">
        <f>SUMIFS('IS G'!AC$8:AC$366,'IS G'!$A$8:$A$366,'SCH C-2.2 F'!$B67)*1000</f>
        <v>0</v>
      </c>
      <c r="N67" s="1">
        <f>SUMIFS('IS G'!AD$8:AD$366,'IS G'!$A$8:$A$366,'SCH C-2.2 F'!$B67)*1000</f>
        <v>0</v>
      </c>
      <c r="O67" s="1">
        <f>SUMIFS('IS G'!AE$8:AE$366,'IS G'!$A$8:$A$366,'SCH C-2.2 F'!$B67)*1000</f>
        <v>0</v>
      </c>
      <c r="P67" s="151">
        <f t="shared" si="0"/>
        <v>0</v>
      </c>
    </row>
    <row r="68" spans="1:16" x14ac:dyDescent="0.2">
      <c r="A68" s="147">
        <f t="shared" si="1"/>
        <v>58</v>
      </c>
      <c r="B68" s="147" t="s">
        <v>845</v>
      </c>
      <c r="C68" s="137" t="s">
        <v>905</v>
      </c>
      <c r="D68" s="1">
        <f>SUMIFS('IS G'!T$8:T$366,'IS G'!$A$8:$A$366,'SCH C-2.2 F'!$B68)*1000</f>
        <v>0</v>
      </c>
      <c r="E68" s="1">
        <f>SUMIFS('IS G'!U$8:U$366,'IS G'!$A$8:$A$366,'SCH C-2.2 F'!$B68)*1000</f>
        <v>0</v>
      </c>
      <c r="F68" s="1">
        <f>SUMIFS('IS G'!V$8:V$366,'IS G'!$A$8:$A$366,'SCH C-2.2 F'!$B68)*1000</f>
        <v>0</v>
      </c>
      <c r="G68" s="1">
        <f>SUMIFS('IS G'!W$8:W$366,'IS G'!$A$8:$A$366,'SCH C-2.2 F'!$B68)*1000</f>
        <v>0</v>
      </c>
      <c r="H68" s="1">
        <f>SUMIFS('IS G'!X$8:X$366,'IS G'!$A$8:$A$366,'SCH C-2.2 F'!$B68)*1000</f>
        <v>0</v>
      </c>
      <c r="I68" s="1">
        <f>SUMIFS('IS G'!Y$8:Y$366,'IS G'!$A$8:$A$366,'SCH C-2.2 F'!$B68)*1000</f>
        <v>0</v>
      </c>
      <c r="J68" s="1">
        <f>SUMIFS('IS G'!Z$8:Z$366,'IS G'!$A$8:$A$366,'SCH C-2.2 F'!$B68)*1000</f>
        <v>0</v>
      </c>
      <c r="K68" s="1">
        <f>SUMIFS('IS G'!AA$8:AA$366,'IS G'!$A$8:$A$366,'SCH C-2.2 F'!$B68)*1000</f>
        <v>0</v>
      </c>
      <c r="L68" s="1">
        <f>SUMIFS('IS G'!AB$8:AB$366,'IS G'!$A$8:$A$366,'SCH C-2.2 F'!$B68)*1000</f>
        <v>0</v>
      </c>
      <c r="M68" s="1">
        <f>SUMIFS('IS G'!AC$8:AC$366,'IS G'!$A$8:$A$366,'SCH C-2.2 F'!$B68)*1000</f>
        <v>0</v>
      </c>
      <c r="N68" s="1">
        <f>SUMIFS('IS G'!AD$8:AD$366,'IS G'!$A$8:$A$366,'SCH C-2.2 F'!$B68)*1000</f>
        <v>0</v>
      </c>
      <c r="O68" s="1">
        <f>SUMIFS('IS G'!AE$8:AE$366,'IS G'!$A$8:$A$366,'SCH C-2.2 F'!$B68)*1000</f>
        <v>0</v>
      </c>
      <c r="P68" s="151">
        <f t="shared" si="0"/>
        <v>0</v>
      </c>
    </row>
    <row r="69" spans="1:16" x14ac:dyDescent="0.2">
      <c r="A69" s="147">
        <f t="shared" si="1"/>
        <v>59</v>
      </c>
      <c r="B69" s="147" t="s">
        <v>846</v>
      </c>
      <c r="C69" s="137" t="s">
        <v>906</v>
      </c>
      <c r="D69" s="1">
        <f>SUMIFS('IS G'!T$8:T$366,'IS G'!$A$8:$A$366,'SCH C-2.2 F'!$B69)*1000</f>
        <v>1131014</v>
      </c>
      <c r="E69" s="1">
        <f>SUMIFS('IS G'!U$8:U$366,'IS G'!$A$8:$A$366,'SCH C-2.2 F'!$B69)*1000</f>
        <v>1054660</v>
      </c>
      <c r="F69" s="1">
        <f>SUMIFS('IS G'!V$8:V$366,'IS G'!$A$8:$A$366,'SCH C-2.2 F'!$B69)*1000</f>
        <v>1123461</v>
      </c>
      <c r="G69" s="1">
        <f>SUMIFS('IS G'!W$8:W$366,'IS G'!$A$8:$A$366,'SCH C-2.2 F'!$B69)*1000</f>
        <v>1145252</v>
      </c>
      <c r="H69" s="1">
        <f>SUMIFS('IS G'!X$8:X$366,'IS G'!$A$8:$A$366,'SCH C-2.2 F'!$B69)*1000</f>
        <v>1093904</v>
      </c>
      <c r="I69" s="1">
        <f>SUMIFS('IS G'!Y$8:Y$366,'IS G'!$A$8:$A$366,'SCH C-2.2 F'!$B69)*1000</f>
        <v>1149694</v>
      </c>
      <c r="J69" s="1">
        <f>SUMIFS('IS G'!Z$8:Z$366,'IS G'!$A$8:$A$366,'SCH C-2.2 F'!$B69)*1000</f>
        <v>1069851</v>
      </c>
      <c r="K69" s="1">
        <f>SUMIFS('IS G'!AA$8:AA$366,'IS G'!$A$8:$A$366,'SCH C-2.2 F'!$B69)*1000</f>
        <v>998899</v>
      </c>
      <c r="L69" s="1">
        <f>SUMIFS('IS G'!AB$8:AB$366,'IS G'!$A$8:$A$366,'SCH C-2.2 F'!$B69)*1000</f>
        <v>1037079</v>
      </c>
      <c r="M69" s="1">
        <f>SUMIFS('IS G'!AC$8:AC$366,'IS G'!$A$8:$A$366,'SCH C-2.2 F'!$B69)*1000</f>
        <v>995533</v>
      </c>
      <c r="N69" s="1">
        <f>SUMIFS('IS G'!AD$8:AD$366,'IS G'!$A$8:$A$366,'SCH C-2.2 F'!$B69)*1000</f>
        <v>1082435</v>
      </c>
      <c r="O69" s="1">
        <f>SUMIFS('IS G'!AE$8:AE$366,'IS G'!$A$8:$A$366,'SCH C-2.2 F'!$B69)*1000</f>
        <v>1061850</v>
      </c>
      <c r="P69" s="151">
        <f t="shared" si="0"/>
        <v>12943632</v>
      </c>
    </row>
    <row r="70" spans="1:16" x14ac:dyDescent="0.2">
      <c r="A70" s="147">
        <f t="shared" si="1"/>
        <v>60</v>
      </c>
      <c r="B70" s="147" t="s">
        <v>847</v>
      </c>
      <c r="C70" s="137" t="s">
        <v>907</v>
      </c>
      <c r="D70" s="1">
        <f>SUMIFS('IS G'!T$8:T$366,'IS G'!$A$8:$A$366,'SCH C-2.2 F'!$B70)*1000</f>
        <v>9615</v>
      </c>
      <c r="E70" s="1">
        <f>SUMIFS('IS G'!U$8:U$366,'IS G'!$A$8:$A$366,'SCH C-2.2 F'!$B70)*1000</f>
        <v>19842</v>
      </c>
      <c r="F70" s="1">
        <f>SUMIFS('IS G'!V$8:V$366,'IS G'!$A$8:$A$366,'SCH C-2.2 F'!$B70)*1000</f>
        <v>45932</v>
      </c>
      <c r="G70" s="1">
        <f>SUMIFS('IS G'!W$8:W$366,'IS G'!$A$8:$A$366,'SCH C-2.2 F'!$B70)*1000</f>
        <v>44842</v>
      </c>
      <c r="H70" s="1">
        <f>SUMIFS('IS G'!X$8:X$366,'IS G'!$A$8:$A$366,'SCH C-2.2 F'!$B70)*1000</f>
        <v>45932</v>
      </c>
      <c r="I70" s="1">
        <f>SUMIFS('IS G'!Y$8:Y$366,'IS G'!$A$8:$A$366,'SCH C-2.2 F'!$B70)*1000</f>
        <v>44525</v>
      </c>
      <c r="J70" s="1">
        <f>SUMIFS('IS G'!Z$8:Z$366,'IS G'!$A$8:$A$366,'SCH C-2.2 F'!$B70)*1000</f>
        <v>18124</v>
      </c>
      <c r="K70" s="1">
        <f>SUMIFS('IS G'!AA$8:AA$366,'IS G'!$A$8:$A$366,'SCH C-2.2 F'!$B70)*1000</f>
        <v>12861</v>
      </c>
      <c r="L70" s="1">
        <f>SUMIFS('IS G'!AB$8:AB$366,'IS G'!$A$8:$A$366,'SCH C-2.2 F'!$B70)*1000</f>
        <v>12787</v>
      </c>
      <c r="M70" s="1">
        <f>SUMIFS('IS G'!AC$8:AC$366,'IS G'!$A$8:$A$366,'SCH C-2.2 F'!$B70)*1000</f>
        <v>11707</v>
      </c>
      <c r="N70" s="1">
        <f>SUMIFS('IS G'!AD$8:AD$366,'IS G'!$A$8:$A$366,'SCH C-2.2 F'!$B70)*1000</f>
        <v>12473</v>
      </c>
      <c r="O70" s="1">
        <f>SUMIFS('IS G'!AE$8:AE$366,'IS G'!$A$8:$A$366,'SCH C-2.2 F'!$B70)*1000</f>
        <v>10987</v>
      </c>
      <c r="P70" s="151">
        <f t="shared" si="0"/>
        <v>289627</v>
      </c>
    </row>
    <row r="71" spans="1:16" x14ac:dyDescent="0.2">
      <c r="A71" s="147">
        <f t="shared" si="1"/>
        <v>61</v>
      </c>
      <c r="B71" s="147" t="s">
        <v>848</v>
      </c>
      <c r="C71" s="137" t="s">
        <v>911</v>
      </c>
      <c r="D71" s="1">
        <f>SUMIFS('IS G'!T$8:T$366,'IS G'!$A$8:$A$366,'SCH C-2.2 F'!$B71)*1000</f>
        <v>21995</v>
      </c>
      <c r="E71" s="1">
        <f>SUMIFS('IS G'!U$8:U$366,'IS G'!$A$8:$A$366,'SCH C-2.2 F'!$B71)*1000</f>
        <v>11581</v>
      </c>
      <c r="F71" s="1">
        <f>SUMIFS('IS G'!V$8:V$366,'IS G'!$A$8:$A$366,'SCH C-2.2 F'!$B71)*1000</f>
        <v>11581</v>
      </c>
      <c r="G71" s="1">
        <f>SUMIFS('IS G'!W$8:W$366,'IS G'!$A$8:$A$366,'SCH C-2.2 F'!$B71)*1000</f>
        <v>11581</v>
      </c>
      <c r="H71" s="1">
        <f>SUMIFS('IS G'!X$8:X$366,'IS G'!$A$8:$A$366,'SCH C-2.2 F'!$B71)*1000</f>
        <v>12671</v>
      </c>
      <c r="I71" s="1">
        <f>SUMIFS('IS G'!Y$8:Y$366,'IS G'!$A$8:$A$366,'SCH C-2.2 F'!$B71)*1000</f>
        <v>21995</v>
      </c>
      <c r="J71" s="1">
        <f>SUMIFS('IS G'!Z$8:Z$366,'IS G'!$A$8:$A$366,'SCH C-2.2 F'!$B71)*1000</f>
        <v>27480</v>
      </c>
      <c r="K71" s="1">
        <f>SUMIFS('IS G'!AA$8:AA$366,'IS G'!$A$8:$A$366,'SCH C-2.2 F'!$B71)*1000</f>
        <v>28796</v>
      </c>
      <c r="L71" s="1">
        <f>SUMIFS('IS G'!AB$8:AB$366,'IS G'!$A$8:$A$366,'SCH C-2.2 F'!$B71)*1000</f>
        <v>32895</v>
      </c>
      <c r="M71" s="1">
        <f>SUMIFS('IS G'!AC$8:AC$366,'IS G'!$A$8:$A$366,'SCH C-2.2 F'!$B71)*1000</f>
        <v>31580</v>
      </c>
      <c r="N71" s="1">
        <f>SUMIFS('IS G'!AD$8:AD$366,'IS G'!$A$8:$A$366,'SCH C-2.2 F'!$B71)*1000</f>
        <v>28792</v>
      </c>
      <c r="O71" s="1">
        <f>SUMIFS('IS G'!AE$8:AE$366,'IS G'!$A$8:$A$366,'SCH C-2.2 F'!$B71)*1000</f>
        <v>22861</v>
      </c>
      <c r="P71" s="151">
        <f t="shared" si="0"/>
        <v>263808</v>
      </c>
    </row>
    <row r="72" spans="1:16" x14ac:dyDescent="0.2">
      <c r="A72" s="147">
        <f t="shared" si="1"/>
        <v>62</v>
      </c>
      <c r="B72" s="147">
        <v>891</v>
      </c>
      <c r="C72" s="137" t="s">
        <v>912</v>
      </c>
      <c r="D72" s="1">
        <f>SUMIFS('IS G'!T$8:T$366,'IS G'!$A$8:$A$366,'SCH C-2.2 F'!$B72)*1000</f>
        <v>52936</v>
      </c>
      <c r="E72" s="1">
        <f>SUMIFS('IS G'!U$8:U$366,'IS G'!$A$8:$A$366,'SCH C-2.2 F'!$B72)*1000</f>
        <v>49260</v>
      </c>
      <c r="F72" s="1">
        <f>SUMIFS('IS G'!V$8:V$366,'IS G'!$A$8:$A$366,'SCH C-2.2 F'!$B72)*1000</f>
        <v>56114</v>
      </c>
      <c r="G72" s="1">
        <f>SUMIFS('IS G'!W$8:W$366,'IS G'!$A$8:$A$366,'SCH C-2.2 F'!$B72)*1000</f>
        <v>44789</v>
      </c>
      <c r="H72" s="1">
        <f>SUMIFS('IS G'!X$8:X$366,'IS G'!$A$8:$A$366,'SCH C-2.2 F'!$B72)*1000</f>
        <v>46102</v>
      </c>
      <c r="I72" s="1">
        <f>SUMIFS('IS G'!Y$8:Y$366,'IS G'!$A$8:$A$366,'SCH C-2.2 F'!$B72)*1000</f>
        <v>60640</v>
      </c>
      <c r="J72" s="1">
        <f>SUMIFS('IS G'!Z$8:Z$366,'IS G'!$A$8:$A$366,'SCH C-2.2 F'!$B72)*1000</f>
        <v>46338</v>
      </c>
      <c r="K72" s="1">
        <f>SUMIFS('IS G'!AA$8:AA$366,'IS G'!$A$8:$A$366,'SCH C-2.2 F'!$B72)*1000</f>
        <v>35835</v>
      </c>
      <c r="L72" s="1">
        <f>SUMIFS('IS G'!AB$8:AB$366,'IS G'!$A$8:$A$366,'SCH C-2.2 F'!$B72)*1000</f>
        <v>64361.000000000007</v>
      </c>
      <c r="M72" s="1">
        <f>SUMIFS('IS G'!AC$8:AC$366,'IS G'!$A$8:$A$366,'SCH C-2.2 F'!$B72)*1000</f>
        <v>50605</v>
      </c>
      <c r="N72" s="1">
        <f>SUMIFS('IS G'!AD$8:AD$366,'IS G'!$A$8:$A$366,'SCH C-2.2 F'!$B72)*1000</f>
        <v>62749</v>
      </c>
      <c r="O72" s="1">
        <f>SUMIFS('IS G'!AE$8:AE$366,'IS G'!$A$8:$A$366,'SCH C-2.2 F'!$B72)*1000</f>
        <v>65016.999999999993</v>
      </c>
      <c r="P72" s="151">
        <f t="shared" si="0"/>
        <v>634746</v>
      </c>
    </row>
    <row r="73" spans="1:16" x14ac:dyDescent="0.2">
      <c r="A73" s="147">
        <f t="shared" si="1"/>
        <v>63</v>
      </c>
      <c r="B73" s="147" t="s">
        <v>849</v>
      </c>
      <c r="C73" s="137" t="s">
        <v>913</v>
      </c>
      <c r="D73" s="1">
        <f>SUMIFS('IS G'!T$8:T$366,'IS G'!$A$8:$A$366,'SCH C-2.2 F'!$B73)*1000</f>
        <v>132131</v>
      </c>
      <c r="E73" s="1">
        <f>SUMIFS('IS G'!U$8:U$366,'IS G'!$A$8:$A$366,'SCH C-2.2 F'!$B73)*1000</f>
        <v>122492</v>
      </c>
      <c r="F73" s="1">
        <f>SUMIFS('IS G'!V$8:V$366,'IS G'!$A$8:$A$366,'SCH C-2.2 F'!$B73)*1000</f>
        <v>132889</v>
      </c>
      <c r="G73" s="1">
        <f>SUMIFS('IS G'!W$8:W$366,'IS G'!$A$8:$A$366,'SCH C-2.2 F'!$B73)*1000</f>
        <v>133858</v>
      </c>
      <c r="H73" s="1">
        <f>SUMIFS('IS G'!X$8:X$366,'IS G'!$A$8:$A$366,'SCH C-2.2 F'!$B73)*1000</f>
        <v>126726</v>
      </c>
      <c r="I73" s="1">
        <f>SUMIFS('IS G'!Y$8:Y$366,'IS G'!$A$8:$A$366,'SCH C-2.2 F'!$B73)*1000</f>
        <v>143307</v>
      </c>
      <c r="J73" s="1">
        <f>SUMIFS('IS G'!Z$8:Z$366,'IS G'!$A$8:$A$366,'SCH C-2.2 F'!$B73)*1000</f>
        <v>117351</v>
      </c>
      <c r="K73" s="1">
        <f>SUMIFS('IS G'!AA$8:AA$366,'IS G'!$A$8:$A$366,'SCH C-2.2 F'!$B73)*1000</f>
        <v>113020</v>
      </c>
      <c r="L73" s="1">
        <f>SUMIFS('IS G'!AB$8:AB$366,'IS G'!$A$8:$A$366,'SCH C-2.2 F'!$B73)*1000</f>
        <v>166906</v>
      </c>
      <c r="M73" s="1">
        <f>SUMIFS('IS G'!AC$8:AC$366,'IS G'!$A$8:$A$366,'SCH C-2.2 F'!$B73)*1000</f>
        <v>136495</v>
      </c>
      <c r="N73" s="1">
        <f>SUMIFS('IS G'!AD$8:AD$366,'IS G'!$A$8:$A$366,'SCH C-2.2 F'!$B73)*1000</f>
        <v>157005</v>
      </c>
      <c r="O73" s="1">
        <f>SUMIFS('IS G'!AE$8:AE$366,'IS G'!$A$8:$A$366,'SCH C-2.2 F'!$B73)*1000</f>
        <v>144207</v>
      </c>
      <c r="P73" s="151">
        <f t="shared" si="0"/>
        <v>1626387</v>
      </c>
    </row>
    <row r="74" spans="1:16" x14ac:dyDescent="0.2">
      <c r="A74" s="147">
        <f>A73+1</f>
        <v>64</v>
      </c>
      <c r="B74" s="147" t="s">
        <v>850</v>
      </c>
      <c r="C74" s="137" t="s">
        <v>914</v>
      </c>
      <c r="D74" s="1">
        <f>SUMIFS('IS G'!T$8:T$366,'IS G'!$A$8:$A$366,'SCH C-2.2 F'!$B74)*1000</f>
        <v>0</v>
      </c>
      <c r="E74" s="1">
        <f>SUMIFS('IS G'!U$8:U$366,'IS G'!$A$8:$A$366,'SCH C-2.2 F'!$B74)*1000</f>
        <v>0</v>
      </c>
      <c r="F74" s="1">
        <f>SUMIFS('IS G'!V$8:V$366,'IS G'!$A$8:$A$366,'SCH C-2.2 F'!$B74)*1000</f>
        <v>0</v>
      </c>
      <c r="G74" s="1">
        <f>SUMIFS('IS G'!W$8:W$366,'IS G'!$A$8:$A$366,'SCH C-2.2 F'!$B74)*1000</f>
        <v>0</v>
      </c>
      <c r="H74" s="1">
        <f>SUMIFS('IS G'!X$8:X$366,'IS G'!$A$8:$A$366,'SCH C-2.2 F'!$B74)*1000</f>
        <v>0</v>
      </c>
      <c r="I74" s="1">
        <f>SUMIFS('IS G'!Y$8:Y$366,'IS G'!$A$8:$A$366,'SCH C-2.2 F'!$B74)*1000</f>
        <v>0</v>
      </c>
      <c r="J74" s="1">
        <f>SUMIFS('IS G'!Z$8:Z$366,'IS G'!$A$8:$A$366,'SCH C-2.2 F'!$B74)*1000</f>
        <v>0</v>
      </c>
      <c r="K74" s="1">
        <f>SUMIFS('IS G'!AA$8:AA$366,'IS G'!$A$8:$A$366,'SCH C-2.2 F'!$B74)*1000</f>
        <v>0</v>
      </c>
      <c r="L74" s="1">
        <f>SUMIFS('IS G'!AB$8:AB$366,'IS G'!$A$8:$A$366,'SCH C-2.2 F'!$B74)*1000</f>
        <v>0</v>
      </c>
      <c r="M74" s="1">
        <f>SUMIFS('IS G'!AC$8:AC$366,'IS G'!$A$8:$A$366,'SCH C-2.2 F'!$B74)*1000</f>
        <v>0</v>
      </c>
      <c r="N74" s="1">
        <f>SUMIFS('IS G'!AD$8:AD$366,'IS G'!$A$8:$A$366,'SCH C-2.2 F'!$B74)*1000</f>
        <v>0</v>
      </c>
      <c r="O74" s="1">
        <f>SUMIFS('IS G'!AE$8:AE$366,'IS G'!$A$8:$A$366,'SCH C-2.2 F'!$B74)*1000</f>
        <v>0</v>
      </c>
      <c r="P74" s="151">
        <f t="shared" si="0"/>
        <v>0</v>
      </c>
    </row>
    <row r="75" spans="1:16" x14ac:dyDescent="0.2">
      <c r="A75" s="147">
        <f t="shared" ref="A75:A112" si="2">A74+1</f>
        <v>65</v>
      </c>
      <c r="B75" s="147" t="s">
        <v>851</v>
      </c>
      <c r="C75" s="137" t="s">
        <v>895</v>
      </c>
      <c r="D75" s="1">
        <f>SUMIFS('IS G'!T$8:T$366,'IS G'!$A$8:$A$366,'SCH C-2.2 F'!$B75)*1000</f>
        <v>36005</v>
      </c>
      <c r="E75" s="1">
        <f>SUMIFS('IS G'!U$8:U$366,'IS G'!$A$8:$A$366,'SCH C-2.2 F'!$B75)*1000</f>
        <v>35763</v>
      </c>
      <c r="F75" s="1">
        <f>SUMIFS('IS G'!V$8:V$366,'IS G'!$A$8:$A$366,'SCH C-2.2 F'!$B75)*1000</f>
        <v>31348</v>
      </c>
      <c r="G75" s="1">
        <f>SUMIFS('IS G'!W$8:W$366,'IS G'!$A$8:$A$366,'SCH C-2.2 F'!$B75)*1000</f>
        <v>32438.000000000004</v>
      </c>
      <c r="H75" s="1">
        <f>SUMIFS('IS G'!X$8:X$366,'IS G'!$A$8:$A$366,'SCH C-2.2 F'!$B75)*1000</f>
        <v>33602</v>
      </c>
      <c r="I75" s="1">
        <f>SUMIFS('IS G'!Y$8:Y$366,'IS G'!$A$8:$A$366,'SCH C-2.2 F'!$B75)*1000</f>
        <v>35187</v>
      </c>
      <c r="J75" s="1">
        <f>SUMIFS('IS G'!Z$8:Z$366,'IS G'!$A$8:$A$366,'SCH C-2.2 F'!$B75)*1000</f>
        <v>33011</v>
      </c>
      <c r="K75" s="1">
        <f>SUMIFS('IS G'!AA$8:AA$366,'IS G'!$A$8:$A$366,'SCH C-2.2 F'!$B75)*1000</f>
        <v>37503</v>
      </c>
      <c r="L75" s="1">
        <f>SUMIFS('IS G'!AB$8:AB$366,'IS G'!$A$8:$A$366,'SCH C-2.2 F'!$B75)*1000</f>
        <v>36775.999999999898</v>
      </c>
      <c r="M75" s="1">
        <f>SUMIFS('IS G'!AC$8:AC$366,'IS G'!$A$8:$A$366,'SCH C-2.2 F'!$B75)*1000</f>
        <v>38061</v>
      </c>
      <c r="N75" s="1">
        <f>SUMIFS('IS G'!AD$8:AD$366,'IS G'!$A$8:$A$366,'SCH C-2.2 F'!$B75)*1000</f>
        <v>37211</v>
      </c>
      <c r="O75" s="1">
        <f>SUMIFS('IS G'!AE$8:AE$366,'IS G'!$A$8:$A$366,'SCH C-2.2 F'!$B75)*1000</f>
        <v>38952</v>
      </c>
      <c r="P75" s="151">
        <f t="shared" ref="P75:P112" si="3">SUM(D75:O75)</f>
        <v>425856.99999999988</v>
      </c>
    </row>
    <row r="76" spans="1:16" x14ac:dyDescent="0.2">
      <c r="A76" s="147">
        <f>A75+1</f>
        <v>66</v>
      </c>
      <c r="B76" s="147">
        <v>901</v>
      </c>
      <c r="C76" s="137" t="s">
        <v>22</v>
      </c>
      <c r="D76" s="1">
        <f>SUMIFS('IS G'!T$8:T$366,'IS G'!$A$8:$A$366,'SCH C-2.2 F'!$B76)*1000</f>
        <v>113834.59999999999</v>
      </c>
      <c r="E76" s="1">
        <f>SUMIFS('IS G'!U$8:U$366,'IS G'!$A$8:$A$366,'SCH C-2.2 F'!$B76)*1000</f>
        <v>96602.880000000005</v>
      </c>
      <c r="F76" s="1">
        <f>SUMIFS('IS G'!V$8:V$366,'IS G'!$A$8:$A$366,'SCH C-2.2 F'!$B76)*1000</f>
        <v>104862.12000000001</v>
      </c>
      <c r="G76" s="1">
        <f>SUMIFS('IS G'!W$8:W$366,'IS G'!$A$8:$A$366,'SCH C-2.2 F'!$B76)*1000</f>
        <v>106080.04</v>
      </c>
      <c r="H76" s="1">
        <f>SUMIFS('IS G'!X$8:X$366,'IS G'!$A$8:$A$366,'SCH C-2.2 F'!$B76)*1000</f>
        <v>101325.40000000001</v>
      </c>
      <c r="I76" s="1">
        <f>SUMIFS('IS G'!Y$8:Y$366,'IS G'!$A$8:$A$366,'SCH C-2.2 F'!$B76)*1000</f>
        <v>108373.76000000001</v>
      </c>
      <c r="J76" s="1">
        <f>SUMIFS('IS G'!Z$8:Z$366,'IS G'!$A$8:$A$366,'SCH C-2.2 F'!$B76)*1000</f>
        <v>89897.279999999999</v>
      </c>
      <c r="K76" s="1">
        <f>SUMIFS('IS G'!AA$8:AA$366,'IS G'!$A$8:$A$366,'SCH C-2.2 F'!$B76)*1000</f>
        <v>81961.87999999999</v>
      </c>
      <c r="L76" s="1">
        <f>SUMIFS('IS G'!AB$8:AB$366,'IS G'!$A$8:$A$366,'SCH C-2.2 F'!$B76)*1000</f>
        <v>112260.28</v>
      </c>
      <c r="M76" s="1">
        <f>SUMIFS('IS G'!AC$8:AC$366,'IS G'!$A$8:$A$366,'SCH C-2.2 F'!$B76)*1000</f>
        <v>94563.48</v>
      </c>
      <c r="N76" s="1">
        <f>SUMIFS('IS G'!AD$8:AD$366,'IS G'!$A$8:$A$366,'SCH C-2.2 F'!$B76)*1000</f>
        <v>106139</v>
      </c>
      <c r="O76" s="1">
        <f>SUMIFS('IS G'!AE$8:AE$366,'IS G'!$A$8:$A$366,'SCH C-2.2 F'!$B76)*1000</f>
        <v>120827.959999999</v>
      </c>
      <c r="P76" s="151">
        <f t="shared" si="3"/>
        <v>1236728.6799999992</v>
      </c>
    </row>
    <row r="77" spans="1:16" x14ac:dyDescent="0.2">
      <c r="A77" s="329" t="str">
        <f>A1</f>
        <v>LOUISVILLE GAS AND ELECTRIC COMPANY</v>
      </c>
      <c r="B77" s="330"/>
      <c r="C77" s="330"/>
      <c r="D77" s="330"/>
      <c r="E77" s="330"/>
      <c r="F77" s="330"/>
      <c r="G77" s="330"/>
      <c r="H77" s="330"/>
      <c r="I77" s="330"/>
      <c r="J77" s="330"/>
      <c r="K77" s="330"/>
      <c r="L77" s="330"/>
      <c r="M77" s="330"/>
      <c r="N77" s="330"/>
      <c r="O77" s="330"/>
      <c r="P77" s="330"/>
    </row>
    <row r="78" spans="1:16" x14ac:dyDescent="0.2">
      <c r="A78" s="329" t="str">
        <f t="shared" ref="A78:A80" si="4">A2</f>
        <v>CASE NO. 2018-00295 - GAS OPERATIONS - RESPONSE TO PSC 2-75 (SLIPPAGE FACTOR 97.153%)</v>
      </c>
      <c r="B78" s="330"/>
      <c r="C78" s="330"/>
      <c r="D78" s="330"/>
      <c r="E78" s="330"/>
      <c r="F78" s="330"/>
      <c r="G78" s="330"/>
      <c r="H78" s="330"/>
      <c r="I78" s="330"/>
      <c r="J78" s="330"/>
      <c r="K78" s="330"/>
      <c r="L78" s="330"/>
      <c r="M78" s="330"/>
      <c r="N78" s="330"/>
      <c r="O78" s="330"/>
      <c r="P78" s="330"/>
    </row>
    <row r="79" spans="1:16" x14ac:dyDescent="0.2">
      <c r="A79" s="329" t="str">
        <f t="shared" si="4"/>
        <v>COMPARISON OF GAS UTILITY ACTIVITY</v>
      </c>
      <c r="B79" s="330"/>
      <c r="C79" s="330"/>
      <c r="D79" s="330"/>
      <c r="E79" s="330"/>
      <c r="F79" s="330"/>
      <c r="G79" s="330"/>
      <c r="H79" s="330"/>
      <c r="I79" s="330"/>
      <c r="J79" s="330"/>
      <c r="K79" s="330"/>
      <c r="L79" s="330"/>
      <c r="M79" s="330"/>
      <c r="N79" s="330"/>
      <c r="O79" s="330"/>
      <c r="P79" s="330"/>
    </row>
    <row r="80" spans="1:16" x14ac:dyDescent="0.2">
      <c r="A80" s="329" t="str">
        <f t="shared" si="4"/>
        <v>FORECAST PERIOD FOR THE 12 MONTHS ENDED APRIL 30, 2020</v>
      </c>
      <c r="B80" s="330"/>
      <c r="C80" s="330"/>
      <c r="D80" s="330"/>
      <c r="E80" s="330"/>
      <c r="F80" s="330"/>
      <c r="G80" s="330"/>
      <c r="H80" s="330"/>
      <c r="I80" s="330"/>
      <c r="J80" s="330"/>
      <c r="K80" s="330"/>
      <c r="L80" s="330"/>
      <c r="M80" s="330"/>
      <c r="N80" s="330"/>
      <c r="O80" s="330"/>
      <c r="P80" s="330"/>
    </row>
    <row r="81" spans="1:16" x14ac:dyDescent="0.2">
      <c r="A81" s="137" t="s">
        <v>67</v>
      </c>
      <c r="P81" s="138" t="s">
        <v>50</v>
      </c>
    </row>
    <row r="82" spans="1:16" x14ac:dyDescent="0.2">
      <c r="A82" s="137" t="str">
        <f>'Rate Case Constants'!$C$29</f>
        <v>TYPE OF FILING: __X__ ORIGINAL  _____ UPDATED  _____ REVISED</v>
      </c>
      <c r="P82" s="139" t="s">
        <v>1008</v>
      </c>
    </row>
    <row r="83" spans="1:16" x14ac:dyDescent="0.2">
      <c r="A83" s="137" t="s">
        <v>9</v>
      </c>
      <c r="P83" s="139" t="str">
        <f>'Rate Case Constants'!$C$36</f>
        <v>WITNESS:   C. M. GARRETT</v>
      </c>
    </row>
    <row r="84" spans="1:16" x14ac:dyDescent="0.2">
      <c r="A84" s="140" t="s">
        <v>4</v>
      </c>
      <c r="B84" s="140" t="s">
        <v>6</v>
      </c>
      <c r="C84" s="141"/>
      <c r="D84" s="140" t="s">
        <v>2</v>
      </c>
      <c r="E84" s="140" t="s">
        <v>2</v>
      </c>
      <c r="F84" s="140" t="s">
        <v>2</v>
      </c>
      <c r="G84" s="140" t="s">
        <v>2</v>
      </c>
      <c r="H84" s="140" t="s">
        <v>2</v>
      </c>
      <c r="I84" s="140" t="s">
        <v>2</v>
      </c>
      <c r="J84" s="140" t="s">
        <v>2</v>
      </c>
      <c r="K84" s="140" t="s">
        <v>2</v>
      </c>
      <c r="L84" s="140" t="s">
        <v>2</v>
      </c>
      <c r="M84" s="140" t="s">
        <v>2</v>
      </c>
      <c r="N84" s="140" t="s">
        <v>2</v>
      </c>
      <c r="O84" s="140" t="s">
        <v>2</v>
      </c>
      <c r="P84" s="141"/>
    </row>
    <row r="85" spans="1:16" x14ac:dyDescent="0.2">
      <c r="A85" s="143" t="s">
        <v>5</v>
      </c>
      <c r="B85" s="143" t="s">
        <v>5</v>
      </c>
      <c r="C85" s="144" t="s">
        <v>7</v>
      </c>
      <c r="D85" s="145">
        <f>D9</f>
        <v>43586</v>
      </c>
      <c r="E85" s="145">
        <f t="shared" ref="E85:O85" si="5">E9</f>
        <v>43617</v>
      </c>
      <c r="F85" s="145">
        <f t="shared" si="5"/>
        <v>43647</v>
      </c>
      <c r="G85" s="145">
        <f t="shared" si="5"/>
        <v>43678</v>
      </c>
      <c r="H85" s="145">
        <f t="shared" si="5"/>
        <v>43709</v>
      </c>
      <c r="I85" s="145">
        <f t="shared" si="5"/>
        <v>43739</v>
      </c>
      <c r="J85" s="145">
        <f t="shared" si="5"/>
        <v>43770</v>
      </c>
      <c r="K85" s="145">
        <f t="shared" si="5"/>
        <v>43800</v>
      </c>
      <c r="L85" s="145">
        <f t="shared" si="5"/>
        <v>43831</v>
      </c>
      <c r="M85" s="145">
        <f t="shared" si="5"/>
        <v>43862</v>
      </c>
      <c r="N85" s="145">
        <f t="shared" si="5"/>
        <v>43891</v>
      </c>
      <c r="O85" s="145">
        <f t="shared" si="5"/>
        <v>43922</v>
      </c>
      <c r="P85" s="146" t="s">
        <v>3</v>
      </c>
    </row>
    <row r="86" spans="1:16" x14ac:dyDescent="0.2">
      <c r="A86" s="168"/>
      <c r="B86" s="168"/>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G'!T$8:T$366,'IS G'!$A$8:$A$366,'SCH C-2.2 F'!$B87)*1000</f>
        <v>173010.2</v>
      </c>
      <c r="E87" s="1">
        <f>SUMIFS('IS G'!U$8:U$366,'IS G'!$A$8:$A$366,'SCH C-2.2 F'!$B87)*1000</f>
        <v>217253.96000000002</v>
      </c>
      <c r="F87" s="1">
        <f>SUMIFS('IS G'!V$8:V$366,'IS G'!$A$8:$A$366,'SCH C-2.2 F'!$B87)*1000</f>
        <v>222428.36</v>
      </c>
      <c r="G87" s="1">
        <f>SUMIFS('IS G'!W$8:W$366,'IS G'!$A$8:$A$366,'SCH C-2.2 F'!$B87)*1000</f>
        <v>240126.47999999998</v>
      </c>
      <c r="H87" s="1">
        <f>SUMIFS('IS G'!X$8:X$366,'IS G'!$A$8:$A$366,'SCH C-2.2 F'!$B87)*1000</f>
        <v>218842.36000000002</v>
      </c>
      <c r="I87" s="1">
        <f>SUMIFS('IS G'!Y$8:Y$366,'IS G'!$A$8:$A$366,'SCH C-2.2 F'!$B87)*1000</f>
        <v>240921.12</v>
      </c>
      <c r="J87" s="1">
        <f>SUMIFS('IS G'!Z$8:Z$366,'IS G'!$A$8:$A$366,'SCH C-2.2 F'!$B87)*1000</f>
        <v>218993.72</v>
      </c>
      <c r="K87" s="1">
        <f>SUMIFS('IS G'!AA$8:AA$366,'IS G'!$A$8:$A$366,'SCH C-2.2 F'!$B87)*1000</f>
        <v>236796.56</v>
      </c>
      <c r="L87" s="1">
        <f>SUMIFS('IS G'!AB$8:AB$366,'IS G'!$A$8:$A$366,'SCH C-2.2 F'!$B87)*1000</f>
        <v>236222.80000000002</v>
      </c>
      <c r="M87" s="1">
        <f>SUMIFS('IS G'!AC$8:AC$366,'IS G'!$A$8:$A$366,'SCH C-2.2 F'!$B87)*1000</f>
        <v>230782.63999999998</v>
      </c>
      <c r="N87" s="1">
        <f>SUMIFS('IS G'!AD$8:AD$366,'IS G'!$A$8:$A$366,'SCH C-2.2 F'!$B87)*1000</f>
        <v>233264.68</v>
      </c>
      <c r="O87" s="1">
        <f>SUMIFS('IS G'!AE$8:AE$366,'IS G'!$A$8:$A$366,'SCH C-2.2 F'!$B87)*1000</f>
        <v>240336.80000000002</v>
      </c>
      <c r="P87" s="151">
        <f t="shared" si="3"/>
        <v>2708979.68</v>
      </c>
    </row>
    <row r="88" spans="1:16" x14ac:dyDescent="0.2">
      <c r="A88" s="147">
        <f t="shared" si="2"/>
        <v>68</v>
      </c>
      <c r="B88" s="147">
        <v>903</v>
      </c>
      <c r="C88" s="137" t="s">
        <v>19</v>
      </c>
      <c r="D88" s="1">
        <f>SUMIFS('IS G'!T$8:T$366,'IS G'!$A$8:$A$366,'SCH C-2.2 F'!$B88)*1000</f>
        <v>501936.16</v>
      </c>
      <c r="E88" s="1">
        <f>SUMIFS('IS G'!U$8:U$366,'IS G'!$A$8:$A$366,'SCH C-2.2 F'!$B88)*1000</f>
        <v>453814.24</v>
      </c>
      <c r="F88" s="1">
        <f>SUMIFS('IS G'!V$8:V$366,'IS G'!$A$8:$A$366,'SCH C-2.2 F'!$B88)*1000</f>
        <v>476800.72000000003</v>
      </c>
      <c r="G88" s="1">
        <f>SUMIFS('IS G'!W$8:W$366,'IS G'!$A$8:$A$366,'SCH C-2.2 F'!$B88)*1000</f>
        <v>498156.12</v>
      </c>
      <c r="H88" s="1">
        <f>SUMIFS('IS G'!X$8:X$366,'IS G'!$A$8:$A$366,'SCH C-2.2 F'!$B88)*1000</f>
        <v>458419.28</v>
      </c>
      <c r="I88" s="1">
        <f>SUMIFS('IS G'!Y$8:Y$366,'IS G'!$A$8:$A$366,'SCH C-2.2 F'!$B88)*1000</f>
        <v>510099.92</v>
      </c>
      <c r="J88" s="1">
        <f>SUMIFS('IS G'!Z$8:Z$366,'IS G'!$A$8:$A$366,'SCH C-2.2 F'!$B88)*1000</f>
        <v>445407.6</v>
      </c>
      <c r="K88" s="1">
        <f>SUMIFS('IS G'!AA$8:AA$366,'IS G'!$A$8:$A$366,'SCH C-2.2 F'!$B88)*1000</f>
        <v>442496.12</v>
      </c>
      <c r="L88" s="1">
        <f>SUMIFS('IS G'!AB$8:AB$366,'IS G'!$A$8:$A$366,'SCH C-2.2 F'!$B88)*1000</f>
        <v>456633.75999999896</v>
      </c>
      <c r="M88" s="1">
        <f>SUMIFS('IS G'!AC$8:AC$366,'IS G'!$A$8:$A$366,'SCH C-2.2 F'!$B88)*1000</f>
        <v>404279.04000000004</v>
      </c>
      <c r="N88" s="1">
        <f>SUMIFS('IS G'!AD$8:AD$366,'IS G'!$A$8:$A$366,'SCH C-2.2 F'!$B88)*1000</f>
        <v>459004.04</v>
      </c>
      <c r="O88" s="1">
        <f>SUMIFS('IS G'!AE$8:AE$366,'IS G'!$A$8:$A$366,'SCH C-2.2 F'!$B88)*1000</f>
        <v>428872.83999999997</v>
      </c>
      <c r="P88" s="151">
        <f t="shared" si="3"/>
        <v>5535919.8399999989</v>
      </c>
    </row>
    <row r="89" spans="1:16" x14ac:dyDescent="0.2">
      <c r="A89" s="147">
        <f t="shared" si="2"/>
        <v>69</v>
      </c>
      <c r="B89" s="147">
        <v>904</v>
      </c>
      <c r="C89" s="137" t="s">
        <v>20</v>
      </c>
      <c r="D89" s="1">
        <f>SUMIFS('IS G'!T$8:T$366,'IS G'!$A$8:$A$366,'SCH C-2.2 F'!$B89)*1000</f>
        <v>24003.999999999898</v>
      </c>
      <c r="E89" s="1">
        <f>SUMIFS('IS G'!U$8:U$366,'IS G'!$A$8:$A$366,'SCH C-2.2 F'!$B89)*1000</f>
        <v>39668</v>
      </c>
      <c r="F89" s="1">
        <f>SUMIFS('IS G'!V$8:V$366,'IS G'!$A$8:$A$366,'SCH C-2.2 F'!$B89)*1000</f>
        <v>53384</v>
      </c>
      <c r="G89" s="1">
        <f>SUMIFS('IS G'!W$8:W$366,'IS G'!$A$8:$A$366,'SCH C-2.2 F'!$B89)*1000</f>
        <v>76789.999999999796</v>
      </c>
      <c r="H89" s="1">
        <f>SUMIFS('IS G'!X$8:X$366,'IS G'!$A$8:$A$366,'SCH C-2.2 F'!$B89)*1000</f>
        <v>72326.999999999796</v>
      </c>
      <c r="I89" s="1">
        <f>SUMIFS('IS G'!Y$8:Y$366,'IS G'!$A$8:$A$366,'SCH C-2.2 F'!$B89)*1000</f>
        <v>45757</v>
      </c>
      <c r="J89" s="1">
        <f>SUMIFS('IS G'!Z$8:Z$366,'IS G'!$A$8:$A$366,'SCH C-2.2 F'!$B89)*1000</f>
        <v>34643</v>
      </c>
      <c r="K89" s="1">
        <f>SUMIFS('IS G'!AA$8:AA$366,'IS G'!$A$8:$A$366,'SCH C-2.2 F'!$B89)*1000</f>
        <v>53564.04</v>
      </c>
      <c r="L89" s="1">
        <f>SUMIFS('IS G'!AB$8:AB$366,'IS G'!$A$8:$A$366,'SCH C-2.2 F'!$B89)*1000</f>
        <v>62748.999999999905</v>
      </c>
      <c r="M89" s="1">
        <f>SUMIFS('IS G'!AC$8:AC$366,'IS G'!$A$8:$A$366,'SCH C-2.2 F'!$B89)*1000</f>
        <v>48060</v>
      </c>
      <c r="N89" s="1">
        <f>SUMIFS('IS G'!AD$8:AD$366,'IS G'!$A$8:$A$366,'SCH C-2.2 F'!$B89)*1000</f>
        <v>51257.999999999905</v>
      </c>
      <c r="O89" s="1">
        <f>SUMIFS('IS G'!AE$8:AE$366,'IS G'!$A$8:$A$366,'SCH C-2.2 F'!$B89)*1000</f>
        <v>30053</v>
      </c>
      <c r="P89" s="151">
        <f t="shared" si="3"/>
        <v>592257.03999999934</v>
      </c>
    </row>
    <row r="90" spans="1:16" x14ac:dyDescent="0.2">
      <c r="A90" s="147">
        <f t="shared" si="2"/>
        <v>70</v>
      </c>
      <c r="B90" s="147">
        <v>905</v>
      </c>
      <c r="C90" s="137" t="s">
        <v>21</v>
      </c>
      <c r="D90" s="1">
        <f>SUMIFS('IS G'!T$8:T$366,'IS G'!$A$8:$A$366,'SCH C-2.2 F'!$B90)*1000</f>
        <v>0</v>
      </c>
      <c r="E90" s="1">
        <f>SUMIFS('IS G'!U$8:U$366,'IS G'!$A$8:$A$366,'SCH C-2.2 F'!$B90)*1000</f>
        <v>0</v>
      </c>
      <c r="F90" s="1">
        <f>SUMIFS('IS G'!V$8:V$366,'IS G'!$A$8:$A$366,'SCH C-2.2 F'!$B90)*1000</f>
        <v>0</v>
      </c>
      <c r="G90" s="1">
        <f>SUMIFS('IS G'!W$8:W$366,'IS G'!$A$8:$A$366,'SCH C-2.2 F'!$B90)*1000</f>
        <v>0</v>
      </c>
      <c r="H90" s="1">
        <f>SUMIFS('IS G'!X$8:X$366,'IS G'!$A$8:$A$366,'SCH C-2.2 F'!$B90)*1000</f>
        <v>0</v>
      </c>
      <c r="I90" s="1">
        <f>SUMIFS('IS G'!Y$8:Y$366,'IS G'!$A$8:$A$366,'SCH C-2.2 F'!$B90)*1000</f>
        <v>0</v>
      </c>
      <c r="J90" s="1">
        <f>SUMIFS('IS G'!Z$8:Z$366,'IS G'!$A$8:$A$366,'SCH C-2.2 F'!$B90)*1000</f>
        <v>0</v>
      </c>
      <c r="K90" s="1">
        <f>SUMIFS('IS G'!AA$8:AA$366,'IS G'!$A$8:$A$366,'SCH C-2.2 F'!$B90)*1000</f>
        <v>0</v>
      </c>
      <c r="L90" s="1">
        <f>SUMIFS('IS G'!AB$8:AB$366,'IS G'!$A$8:$A$366,'SCH C-2.2 F'!$B90)*1000</f>
        <v>0</v>
      </c>
      <c r="M90" s="1">
        <f>SUMIFS('IS G'!AC$8:AC$366,'IS G'!$A$8:$A$366,'SCH C-2.2 F'!$B90)*1000</f>
        <v>0</v>
      </c>
      <c r="N90" s="1">
        <f>SUMIFS('IS G'!AD$8:AD$366,'IS G'!$A$8:$A$366,'SCH C-2.2 F'!$B90)*1000</f>
        <v>0</v>
      </c>
      <c r="O90" s="1">
        <f>SUMIFS('IS G'!AE$8:AE$366,'IS G'!$A$8:$A$366,'SCH C-2.2 F'!$B90)*1000</f>
        <v>0</v>
      </c>
      <c r="P90" s="151">
        <f t="shared" si="3"/>
        <v>0</v>
      </c>
    </row>
    <row r="91" spans="1:16" x14ac:dyDescent="0.2">
      <c r="A91" s="147">
        <f t="shared" si="2"/>
        <v>71</v>
      </c>
      <c r="B91" s="147">
        <v>907</v>
      </c>
      <c r="C91" s="137" t="s">
        <v>23</v>
      </c>
      <c r="D91" s="1">
        <f>SUMIFS('IS G'!T$8:T$366,'IS G'!$A$8:$A$366,'SCH C-2.2 F'!$B91)*1000</f>
        <v>8830.08</v>
      </c>
      <c r="E91" s="1">
        <f>SUMIFS('IS G'!U$8:U$366,'IS G'!$A$8:$A$366,'SCH C-2.2 F'!$B91)*1000</f>
        <v>7265.37</v>
      </c>
      <c r="F91" s="1">
        <f>SUMIFS('IS G'!V$8:V$366,'IS G'!$A$8:$A$366,'SCH C-2.2 F'!$B91)*1000</f>
        <v>8762.0400000000009</v>
      </c>
      <c r="G91" s="1">
        <f>SUMIFS('IS G'!W$8:W$366,'IS G'!$A$8:$A$366,'SCH C-2.2 F'!$B91)*1000</f>
        <v>8925.8399999999911</v>
      </c>
      <c r="H91" s="1">
        <f>SUMIFS('IS G'!X$8:X$366,'IS G'!$A$8:$A$366,'SCH C-2.2 F'!$B91)*1000</f>
        <v>8284.7100000000009</v>
      </c>
      <c r="I91" s="1">
        <f>SUMIFS('IS G'!Y$8:Y$366,'IS G'!$A$8:$A$366,'SCH C-2.2 F'!$B91)*1000</f>
        <v>9855.09</v>
      </c>
      <c r="J91" s="1">
        <f>SUMIFS('IS G'!Z$8:Z$366,'IS G'!$A$8:$A$366,'SCH C-2.2 F'!$B91)*1000</f>
        <v>7487.7599999999993</v>
      </c>
      <c r="K91" s="1">
        <f>SUMIFS('IS G'!AA$8:AA$366,'IS G'!$A$8:$A$366,'SCH C-2.2 F'!$B91)*1000</f>
        <v>6493.41</v>
      </c>
      <c r="L91" s="1">
        <f>SUMIFS('IS G'!AB$8:AB$366,'IS G'!$A$8:$A$366,'SCH C-2.2 F'!$B91)*1000</f>
        <v>8983.3799999999901</v>
      </c>
      <c r="M91" s="1">
        <f>SUMIFS('IS G'!AC$8:AC$366,'IS G'!$A$8:$A$366,'SCH C-2.2 F'!$B91)*1000</f>
        <v>7196.49</v>
      </c>
      <c r="N91" s="1">
        <f>SUMIFS('IS G'!AD$8:AD$366,'IS G'!$A$8:$A$366,'SCH C-2.2 F'!$B91)*1000</f>
        <v>8387.61</v>
      </c>
      <c r="O91" s="1">
        <f>SUMIFS('IS G'!AE$8:AE$366,'IS G'!$A$8:$A$366,'SCH C-2.2 F'!$B91)*1000</f>
        <v>8504.369999999999</v>
      </c>
      <c r="P91" s="151">
        <f t="shared" si="3"/>
        <v>98976.14999999998</v>
      </c>
    </row>
    <row r="92" spans="1:16" x14ac:dyDescent="0.2">
      <c r="A92" s="147">
        <f t="shared" si="2"/>
        <v>72</v>
      </c>
      <c r="B92" s="147">
        <v>908</v>
      </c>
      <c r="C92" s="137" t="s">
        <v>24</v>
      </c>
      <c r="D92" s="1">
        <f>SUMIFS('IS G'!T$8:T$366,'IS G'!$A$8:$A$366,'SCH C-2.2 F'!$B92)*1000</f>
        <v>160523.44</v>
      </c>
      <c r="E92" s="1">
        <f>SUMIFS('IS G'!U$8:U$366,'IS G'!$A$8:$A$366,'SCH C-2.2 F'!$B92)*1000</f>
        <v>181122.31</v>
      </c>
      <c r="F92" s="1">
        <f>SUMIFS('IS G'!V$8:V$366,'IS G'!$A$8:$A$366,'SCH C-2.2 F'!$B92)*1000</f>
        <v>167364.29</v>
      </c>
      <c r="G92" s="1">
        <f>SUMIFS('IS G'!W$8:W$366,'IS G'!$A$8:$A$366,'SCH C-2.2 F'!$B92)*1000</f>
        <v>191252.78</v>
      </c>
      <c r="H92" s="1">
        <f>SUMIFS('IS G'!X$8:X$366,'IS G'!$A$8:$A$366,'SCH C-2.2 F'!$B92)*1000</f>
        <v>191090.19999999899</v>
      </c>
      <c r="I92" s="1">
        <f>SUMIFS('IS G'!Y$8:Y$366,'IS G'!$A$8:$A$366,'SCH C-2.2 F'!$B92)*1000</f>
        <v>205028.99</v>
      </c>
      <c r="J92" s="1">
        <f>SUMIFS('IS G'!Z$8:Z$366,'IS G'!$A$8:$A$366,'SCH C-2.2 F'!$B92)*1000</f>
        <v>230284.96000000002</v>
      </c>
      <c r="K92" s="1">
        <f>SUMIFS('IS G'!AA$8:AA$366,'IS G'!$A$8:$A$366,'SCH C-2.2 F'!$B92)*1000</f>
        <v>227120.96</v>
      </c>
      <c r="L92" s="1">
        <f>SUMIFS('IS G'!AB$8:AB$366,'IS G'!$A$8:$A$366,'SCH C-2.2 F'!$B92)*1000</f>
        <v>176594.99</v>
      </c>
      <c r="M92" s="1">
        <f>SUMIFS('IS G'!AC$8:AC$366,'IS G'!$A$8:$A$366,'SCH C-2.2 F'!$B92)*1000</f>
        <v>170279.93999999898</v>
      </c>
      <c r="N92" s="1">
        <f>SUMIFS('IS G'!AD$8:AD$366,'IS G'!$A$8:$A$366,'SCH C-2.2 F'!$B92)*1000</f>
        <v>169701.27</v>
      </c>
      <c r="O92" s="1">
        <f>SUMIFS('IS G'!AE$8:AE$366,'IS G'!$A$8:$A$366,'SCH C-2.2 F'!$B92)*1000</f>
        <v>158324.10999999999</v>
      </c>
      <c r="P92" s="151">
        <f t="shared" si="3"/>
        <v>2228688.2399999979</v>
      </c>
    </row>
    <row r="93" spans="1:16" x14ac:dyDescent="0.2">
      <c r="A93" s="147">
        <f t="shared" si="2"/>
        <v>73</v>
      </c>
      <c r="B93" s="147">
        <v>909</v>
      </c>
      <c r="C93" s="137" t="s">
        <v>25</v>
      </c>
      <c r="D93" s="1">
        <f>SUMIFS('IS G'!T$8:T$366,'IS G'!$A$8:$A$366,'SCH C-2.2 F'!$B93)*1000</f>
        <v>101646.29</v>
      </c>
      <c r="E93" s="1">
        <f>SUMIFS('IS G'!U$8:U$366,'IS G'!$A$8:$A$366,'SCH C-2.2 F'!$B93)*1000</f>
        <v>39172.53</v>
      </c>
      <c r="F93" s="1">
        <f>SUMIFS('IS G'!V$8:V$366,'IS G'!$A$8:$A$366,'SCH C-2.2 F'!$B93)*1000</f>
        <v>49360.06</v>
      </c>
      <c r="G93" s="1">
        <f>SUMIFS('IS G'!W$8:W$366,'IS G'!$A$8:$A$366,'SCH C-2.2 F'!$B93)*1000</f>
        <v>33710.359999999899</v>
      </c>
      <c r="H93" s="1">
        <f>SUMIFS('IS G'!X$8:X$366,'IS G'!$A$8:$A$366,'SCH C-2.2 F'!$B93)*1000</f>
        <v>57557.459999999897</v>
      </c>
      <c r="I93" s="1">
        <f>SUMIFS('IS G'!Y$8:Y$366,'IS G'!$A$8:$A$366,'SCH C-2.2 F'!$B93)*1000</f>
        <v>59290.280000000006</v>
      </c>
      <c r="J93" s="1">
        <f>SUMIFS('IS G'!Z$8:Z$366,'IS G'!$A$8:$A$366,'SCH C-2.2 F'!$B93)*1000</f>
        <v>24077.7599999999</v>
      </c>
      <c r="K93" s="1">
        <f>SUMIFS('IS G'!AA$8:AA$366,'IS G'!$A$8:$A$366,'SCH C-2.2 F'!$B93)*1000</f>
        <v>24275.16</v>
      </c>
      <c r="L93" s="1">
        <f>SUMIFS('IS G'!AB$8:AB$366,'IS G'!$A$8:$A$366,'SCH C-2.2 F'!$B93)*1000</f>
        <v>26761.14</v>
      </c>
      <c r="M93" s="1">
        <f>SUMIFS('IS G'!AC$8:AC$366,'IS G'!$A$8:$A$366,'SCH C-2.2 F'!$B93)*1000</f>
        <v>23781.659999999898</v>
      </c>
      <c r="N93" s="1">
        <f>SUMIFS('IS G'!AD$8:AD$366,'IS G'!$A$8:$A$366,'SCH C-2.2 F'!$B93)*1000</f>
        <v>37900.099999999904</v>
      </c>
      <c r="O93" s="1">
        <f>SUMIFS('IS G'!AE$8:AE$366,'IS G'!$A$8:$A$366,'SCH C-2.2 F'!$B93)*1000</f>
        <v>70512.960000000006</v>
      </c>
      <c r="P93" s="151">
        <f t="shared" si="3"/>
        <v>548045.75999999954</v>
      </c>
    </row>
    <row r="94" spans="1:16" x14ac:dyDescent="0.2">
      <c r="A94" s="147">
        <f t="shared" si="2"/>
        <v>74</v>
      </c>
      <c r="B94" s="147">
        <v>910</v>
      </c>
      <c r="C94" s="137" t="s">
        <v>26</v>
      </c>
      <c r="D94" s="1">
        <f>SUMIFS('IS G'!T$8:T$366,'IS G'!$A$8:$A$366,'SCH C-2.2 F'!$B94)*1000</f>
        <v>12758.7599999999</v>
      </c>
      <c r="E94" s="1">
        <f>SUMIFS('IS G'!U$8:U$366,'IS G'!$A$8:$A$366,'SCH C-2.2 F'!$B94)*1000</f>
        <v>17273.759999999998</v>
      </c>
      <c r="F94" s="1">
        <f>SUMIFS('IS G'!V$8:V$366,'IS G'!$A$8:$A$366,'SCH C-2.2 F'!$B94)*1000</f>
        <v>23027.760000000002</v>
      </c>
      <c r="G94" s="1">
        <f>SUMIFS('IS G'!W$8:W$366,'IS G'!$A$8:$A$366,'SCH C-2.2 F'!$B94)*1000</f>
        <v>15950.76</v>
      </c>
      <c r="H94" s="1">
        <f>SUMIFS('IS G'!X$8:X$366,'IS G'!$A$8:$A$366,'SCH C-2.2 F'!$B94)*1000</f>
        <v>21750.959999999999</v>
      </c>
      <c r="I94" s="1">
        <f>SUMIFS('IS G'!Y$8:Y$366,'IS G'!$A$8:$A$366,'SCH C-2.2 F'!$B94)*1000</f>
        <v>16223.759999999998</v>
      </c>
      <c r="J94" s="1">
        <f>SUMIFS('IS G'!Z$8:Z$366,'IS G'!$A$8:$A$366,'SCH C-2.2 F'!$B94)*1000</f>
        <v>15674.609999999999</v>
      </c>
      <c r="K94" s="1">
        <f>SUMIFS('IS G'!AA$8:AA$366,'IS G'!$A$8:$A$366,'SCH C-2.2 F'!$B94)*1000</f>
        <v>18105.36</v>
      </c>
      <c r="L94" s="1">
        <f>SUMIFS('IS G'!AB$8:AB$366,'IS G'!$A$8:$A$366,'SCH C-2.2 F'!$B94)*1000</f>
        <v>14463.12</v>
      </c>
      <c r="M94" s="1">
        <f>SUMIFS('IS G'!AC$8:AC$366,'IS G'!$A$8:$A$366,'SCH C-2.2 F'!$B94)*1000</f>
        <v>11565.12</v>
      </c>
      <c r="N94" s="1">
        <f>SUMIFS('IS G'!AD$8:AD$366,'IS G'!$A$8:$A$366,'SCH C-2.2 F'!$B94)*1000</f>
        <v>14664.720000000001</v>
      </c>
      <c r="O94" s="1">
        <f>SUMIFS('IS G'!AE$8:AE$366,'IS G'!$A$8:$A$366,'SCH C-2.2 F'!$B94)*1000</f>
        <v>11565.12</v>
      </c>
      <c r="P94" s="151">
        <f t="shared" si="3"/>
        <v>193023.80999999985</v>
      </c>
    </row>
    <row r="95" spans="1:16" x14ac:dyDescent="0.2">
      <c r="A95" s="147">
        <f t="shared" si="2"/>
        <v>75</v>
      </c>
      <c r="B95" s="147">
        <v>911</v>
      </c>
      <c r="C95" s="137" t="s">
        <v>27</v>
      </c>
      <c r="D95" s="1">
        <f>SUMIFS('IS G'!T$8:T$366,'IS G'!$A$8:$A$366,'SCH C-2.2 F'!$B95)*1000</f>
        <v>0</v>
      </c>
      <c r="E95" s="1">
        <f>SUMIFS('IS G'!U$8:U$366,'IS G'!$A$8:$A$366,'SCH C-2.2 F'!$B95)*1000</f>
        <v>0</v>
      </c>
      <c r="F95" s="1">
        <f>SUMIFS('IS G'!V$8:V$366,'IS G'!$A$8:$A$366,'SCH C-2.2 F'!$B95)*1000</f>
        <v>0</v>
      </c>
      <c r="G95" s="1">
        <f>SUMIFS('IS G'!W$8:W$366,'IS G'!$A$8:$A$366,'SCH C-2.2 F'!$B95)*1000</f>
        <v>0</v>
      </c>
      <c r="H95" s="1">
        <f>SUMIFS('IS G'!X$8:X$366,'IS G'!$A$8:$A$366,'SCH C-2.2 F'!$B95)*1000</f>
        <v>0</v>
      </c>
      <c r="I95" s="1">
        <f>SUMIFS('IS G'!Y$8:Y$366,'IS G'!$A$8:$A$366,'SCH C-2.2 F'!$B95)*1000</f>
        <v>0</v>
      </c>
      <c r="J95" s="1">
        <f>SUMIFS('IS G'!Z$8:Z$366,'IS G'!$A$8:$A$366,'SCH C-2.2 F'!$B95)*1000</f>
        <v>0</v>
      </c>
      <c r="K95" s="1">
        <f>SUMIFS('IS G'!AA$8:AA$366,'IS G'!$A$8:$A$366,'SCH C-2.2 F'!$B95)*1000</f>
        <v>0</v>
      </c>
      <c r="L95" s="1">
        <f>SUMIFS('IS G'!AB$8:AB$366,'IS G'!$A$8:$A$366,'SCH C-2.2 F'!$B95)*1000</f>
        <v>0</v>
      </c>
      <c r="M95" s="1">
        <f>SUMIFS('IS G'!AC$8:AC$366,'IS G'!$A$8:$A$366,'SCH C-2.2 F'!$B95)*1000</f>
        <v>0</v>
      </c>
      <c r="N95" s="1">
        <f>SUMIFS('IS G'!AD$8:AD$366,'IS G'!$A$8:$A$366,'SCH C-2.2 F'!$B95)*1000</f>
        <v>0</v>
      </c>
      <c r="O95" s="1">
        <f>SUMIFS('IS G'!AE$8:AE$366,'IS G'!$A$8:$A$366,'SCH C-2.2 F'!$B95)*1000</f>
        <v>0</v>
      </c>
      <c r="P95" s="151">
        <f t="shared" si="3"/>
        <v>0</v>
      </c>
    </row>
    <row r="96" spans="1:16" x14ac:dyDescent="0.2">
      <c r="A96" s="147">
        <f t="shared" si="2"/>
        <v>76</v>
      </c>
      <c r="B96" s="147">
        <v>912</v>
      </c>
      <c r="C96" s="137" t="s">
        <v>28</v>
      </c>
      <c r="D96" s="1">
        <f>SUMIFS('IS G'!T$8:T$366,'IS G'!$A$8:$A$366,'SCH C-2.2 F'!$B96)*1000</f>
        <v>0</v>
      </c>
      <c r="E96" s="1">
        <f>SUMIFS('IS G'!U$8:U$366,'IS G'!$A$8:$A$366,'SCH C-2.2 F'!$B96)*1000</f>
        <v>0</v>
      </c>
      <c r="F96" s="1">
        <f>SUMIFS('IS G'!V$8:V$366,'IS G'!$A$8:$A$366,'SCH C-2.2 F'!$B96)*1000</f>
        <v>0</v>
      </c>
      <c r="G96" s="1">
        <f>SUMIFS('IS G'!W$8:W$366,'IS G'!$A$8:$A$366,'SCH C-2.2 F'!$B96)*1000</f>
        <v>0</v>
      </c>
      <c r="H96" s="1">
        <f>SUMIFS('IS G'!X$8:X$366,'IS G'!$A$8:$A$366,'SCH C-2.2 F'!$B96)*1000</f>
        <v>0</v>
      </c>
      <c r="I96" s="1">
        <f>SUMIFS('IS G'!Y$8:Y$366,'IS G'!$A$8:$A$366,'SCH C-2.2 F'!$B96)*1000</f>
        <v>0</v>
      </c>
      <c r="J96" s="1">
        <f>SUMIFS('IS G'!Z$8:Z$366,'IS G'!$A$8:$A$366,'SCH C-2.2 F'!$B96)*1000</f>
        <v>0</v>
      </c>
      <c r="K96" s="1">
        <f>SUMIFS('IS G'!AA$8:AA$366,'IS G'!$A$8:$A$366,'SCH C-2.2 F'!$B96)*1000</f>
        <v>0</v>
      </c>
      <c r="L96" s="1">
        <f>SUMIFS('IS G'!AB$8:AB$366,'IS G'!$A$8:$A$366,'SCH C-2.2 F'!$B96)*1000</f>
        <v>0</v>
      </c>
      <c r="M96" s="1">
        <f>SUMIFS('IS G'!AC$8:AC$366,'IS G'!$A$8:$A$366,'SCH C-2.2 F'!$B96)*1000</f>
        <v>0</v>
      </c>
      <c r="N96" s="1">
        <f>SUMIFS('IS G'!AD$8:AD$366,'IS G'!$A$8:$A$366,'SCH C-2.2 F'!$B96)*1000</f>
        <v>0</v>
      </c>
      <c r="O96" s="1">
        <f>SUMIFS('IS G'!AE$8:AE$366,'IS G'!$A$8:$A$366,'SCH C-2.2 F'!$B96)*1000</f>
        <v>0</v>
      </c>
      <c r="P96" s="151">
        <f t="shared" si="3"/>
        <v>0</v>
      </c>
    </row>
    <row r="97" spans="1:16" x14ac:dyDescent="0.2">
      <c r="A97" s="147">
        <f t="shared" si="2"/>
        <v>77</v>
      </c>
      <c r="B97" s="147">
        <v>913</v>
      </c>
      <c r="C97" s="137" t="s">
        <v>29</v>
      </c>
      <c r="D97" s="1">
        <f>SUMIFS('IS G'!T$8:T$366,'IS G'!$A$8:$A$366,'SCH C-2.2 F'!$B97)*1000</f>
        <v>13142.849999999999</v>
      </c>
      <c r="E97" s="1">
        <f>SUMIFS('IS G'!U$8:U$366,'IS G'!$A$8:$A$366,'SCH C-2.2 F'!$B97)*1000</f>
        <v>49346.01</v>
      </c>
      <c r="F97" s="1">
        <f>SUMIFS('IS G'!V$8:V$366,'IS G'!$A$8:$A$366,'SCH C-2.2 F'!$B97)*1000</f>
        <v>14644.349999999999</v>
      </c>
      <c r="G97" s="1">
        <f>SUMIFS('IS G'!W$8:W$366,'IS G'!$A$8:$A$366,'SCH C-2.2 F'!$B97)*1000</f>
        <v>14551.949999999999</v>
      </c>
      <c r="H97" s="1">
        <f>SUMIFS('IS G'!X$8:X$366,'IS G'!$A$8:$A$366,'SCH C-2.2 F'!$B97)*1000</f>
        <v>14644.349999999999</v>
      </c>
      <c r="I97" s="1">
        <f>SUMIFS('IS G'!Y$8:Y$366,'IS G'!$A$8:$A$366,'SCH C-2.2 F'!$B97)*1000</f>
        <v>14551.949999999999</v>
      </c>
      <c r="J97" s="1">
        <f>SUMIFS('IS G'!Z$8:Z$366,'IS G'!$A$8:$A$366,'SCH C-2.2 F'!$B97)*1000</f>
        <v>13142.849999999999</v>
      </c>
      <c r="K97" s="1">
        <f>SUMIFS('IS G'!AA$8:AA$366,'IS G'!$A$8:$A$366,'SCH C-2.2 F'!$B97)*1000</f>
        <v>13142.849999999999</v>
      </c>
      <c r="L97" s="1">
        <f>SUMIFS('IS G'!AB$8:AB$366,'IS G'!$A$8:$A$366,'SCH C-2.2 F'!$B97)*1000</f>
        <v>13208.16</v>
      </c>
      <c r="M97" s="1">
        <f>SUMIFS('IS G'!AC$8:AC$366,'IS G'!$A$8:$A$366,'SCH C-2.2 F'!$B97)*1000</f>
        <v>69489.84</v>
      </c>
      <c r="N97" s="1">
        <f>SUMIFS('IS G'!AD$8:AD$366,'IS G'!$A$8:$A$366,'SCH C-2.2 F'!$B97)*1000</f>
        <v>21910.560000000001</v>
      </c>
      <c r="O97" s="1">
        <f>SUMIFS('IS G'!AE$8:AE$366,'IS G'!$A$8:$A$366,'SCH C-2.2 F'!$B97)*1000</f>
        <v>26950.559999999998</v>
      </c>
      <c r="P97" s="151">
        <f t="shared" si="3"/>
        <v>278726.27999999997</v>
      </c>
    </row>
    <row r="98" spans="1:16" x14ac:dyDescent="0.2">
      <c r="A98" s="147">
        <f t="shared" si="2"/>
        <v>78</v>
      </c>
      <c r="B98" s="147">
        <v>916</v>
      </c>
      <c r="C98" s="137" t="s">
        <v>30</v>
      </c>
      <c r="D98" s="1">
        <f>SUMIFS('IS G'!T$8:T$366,'IS G'!$A$8:$A$366,'SCH C-2.2 F'!$B98)*1000</f>
        <v>0</v>
      </c>
      <c r="E98" s="1">
        <f>SUMIFS('IS G'!U$8:U$366,'IS G'!$A$8:$A$366,'SCH C-2.2 F'!$B98)*1000</f>
        <v>0</v>
      </c>
      <c r="F98" s="1">
        <f>SUMIFS('IS G'!V$8:V$366,'IS G'!$A$8:$A$366,'SCH C-2.2 F'!$B98)*1000</f>
        <v>0</v>
      </c>
      <c r="G98" s="1">
        <f>SUMIFS('IS G'!W$8:W$366,'IS G'!$A$8:$A$366,'SCH C-2.2 F'!$B98)*1000</f>
        <v>0</v>
      </c>
      <c r="H98" s="1">
        <f>SUMIFS('IS G'!X$8:X$366,'IS G'!$A$8:$A$366,'SCH C-2.2 F'!$B98)*1000</f>
        <v>0</v>
      </c>
      <c r="I98" s="1">
        <f>SUMIFS('IS G'!Y$8:Y$366,'IS G'!$A$8:$A$366,'SCH C-2.2 F'!$B98)*1000</f>
        <v>0</v>
      </c>
      <c r="J98" s="1">
        <f>SUMIFS('IS G'!Z$8:Z$366,'IS G'!$A$8:$A$366,'SCH C-2.2 F'!$B98)*1000</f>
        <v>0</v>
      </c>
      <c r="K98" s="1">
        <f>SUMIFS('IS G'!AA$8:AA$366,'IS G'!$A$8:$A$366,'SCH C-2.2 F'!$B98)*1000</f>
        <v>0</v>
      </c>
      <c r="L98" s="1">
        <f>SUMIFS('IS G'!AB$8:AB$366,'IS G'!$A$8:$A$366,'SCH C-2.2 F'!$B98)*1000</f>
        <v>0</v>
      </c>
      <c r="M98" s="1">
        <f>SUMIFS('IS G'!AC$8:AC$366,'IS G'!$A$8:$A$366,'SCH C-2.2 F'!$B98)*1000</f>
        <v>0</v>
      </c>
      <c r="N98" s="1">
        <f>SUMIFS('IS G'!AD$8:AD$366,'IS G'!$A$8:$A$366,'SCH C-2.2 F'!$B98)*1000</f>
        <v>0</v>
      </c>
      <c r="O98" s="1">
        <f>SUMIFS('IS G'!AE$8:AE$366,'IS G'!$A$8:$A$366,'SCH C-2.2 F'!$B98)*1000</f>
        <v>0</v>
      </c>
      <c r="P98" s="151">
        <f t="shared" si="3"/>
        <v>0</v>
      </c>
    </row>
    <row r="99" spans="1:16" x14ac:dyDescent="0.2">
      <c r="A99" s="147">
        <f t="shared" si="2"/>
        <v>79</v>
      </c>
      <c r="B99" s="147">
        <v>920</v>
      </c>
      <c r="C99" s="137" t="s">
        <v>31</v>
      </c>
      <c r="D99" s="1">
        <f>SUMIFS('IS G'!T$8:T$366,'IS G'!$A$8:$A$366,'SCH C-2.2 F'!$B99)*1000</f>
        <v>803688.79563108494</v>
      </c>
      <c r="E99" s="1">
        <f>SUMIFS('IS G'!U$8:U$366,'IS G'!$A$8:$A$366,'SCH C-2.2 F'!$B99)*1000</f>
        <v>619975.92529671791</v>
      </c>
      <c r="F99" s="1">
        <f>SUMIFS('IS G'!V$8:V$366,'IS G'!$A$8:$A$366,'SCH C-2.2 F'!$B99)*1000</f>
        <v>746633.28350824304</v>
      </c>
      <c r="G99" s="1">
        <f>SUMIFS('IS G'!W$8:W$366,'IS G'!$A$8:$A$366,'SCH C-2.2 F'!$B99)*1000</f>
        <v>752839.71584547998</v>
      </c>
      <c r="H99" s="1">
        <f>SUMIFS('IS G'!X$8:X$366,'IS G'!$A$8:$A$366,'SCH C-2.2 F'!$B99)*1000</f>
        <v>661693.679999999</v>
      </c>
      <c r="I99" s="1">
        <f>SUMIFS('IS G'!Y$8:Y$366,'IS G'!$A$8:$A$366,'SCH C-2.2 F'!$B99)*1000</f>
        <v>791908.71540534298</v>
      </c>
      <c r="J99" s="1">
        <f>SUMIFS('IS G'!Z$8:Z$366,'IS G'!$A$8:$A$366,'SCH C-2.2 F'!$B99)*1000</f>
        <v>631504.32000000007</v>
      </c>
      <c r="K99" s="1">
        <f>SUMIFS('IS G'!AA$8:AA$366,'IS G'!$A$8:$A$366,'SCH C-2.2 F'!$B99)*1000</f>
        <v>587611.64</v>
      </c>
      <c r="L99" s="1">
        <f>SUMIFS('IS G'!AB$8:AB$366,'IS G'!$A$8:$A$366,'SCH C-2.2 F'!$B99)*1000</f>
        <v>847718.55999999796</v>
      </c>
      <c r="M99" s="1">
        <f>SUMIFS('IS G'!AC$8:AC$366,'IS G'!$A$8:$A$366,'SCH C-2.2 F'!$B99)*1000</f>
        <v>693757.75472860096</v>
      </c>
      <c r="N99" s="1">
        <f>SUMIFS('IS G'!AD$8:AD$366,'IS G'!$A$8:$A$366,'SCH C-2.2 F'!$B99)*1000</f>
        <v>750555.72969002102</v>
      </c>
      <c r="O99" s="1">
        <f>SUMIFS('IS G'!AE$8:AE$366,'IS G'!$A$8:$A$366,'SCH C-2.2 F'!$B99)*1000</f>
        <v>723006.96000000008</v>
      </c>
      <c r="P99" s="151">
        <f t="shared" si="3"/>
        <v>8610895.0801054891</v>
      </c>
    </row>
    <row r="100" spans="1:16" x14ac:dyDescent="0.2">
      <c r="A100" s="147">
        <f t="shared" si="2"/>
        <v>80</v>
      </c>
      <c r="B100" s="147">
        <v>921</v>
      </c>
      <c r="C100" s="137" t="s">
        <v>32</v>
      </c>
      <c r="D100" s="1">
        <f>SUMIFS('IS G'!T$8:T$366,'IS G'!$A$8:$A$366,'SCH C-2.2 F'!$B100)*1000</f>
        <v>197240.051163625</v>
      </c>
      <c r="E100" s="1">
        <f>SUMIFS('IS G'!U$8:U$366,'IS G'!$A$8:$A$366,'SCH C-2.2 F'!$B100)*1000</f>
        <v>227079</v>
      </c>
      <c r="F100" s="1">
        <f>SUMIFS('IS G'!V$8:V$366,'IS G'!$A$8:$A$366,'SCH C-2.2 F'!$B100)*1000</f>
        <v>203136.48921114299</v>
      </c>
      <c r="G100" s="1">
        <f>SUMIFS('IS G'!W$8:W$366,'IS G'!$A$8:$A$366,'SCH C-2.2 F'!$B100)*1000</f>
        <v>193300.84</v>
      </c>
      <c r="H100" s="1">
        <f>SUMIFS('IS G'!X$8:X$366,'IS G'!$A$8:$A$366,'SCH C-2.2 F'!$B100)*1000</f>
        <v>205759.11999999901</v>
      </c>
      <c r="I100" s="1">
        <f>SUMIFS('IS G'!Y$8:Y$366,'IS G'!$A$8:$A$366,'SCH C-2.2 F'!$B100)*1000</f>
        <v>200415.91430343699</v>
      </c>
      <c r="J100" s="1">
        <f>SUMIFS('IS G'!Z$8:Z$366,'IS G'!$A$8:$A$366,'SCH C-2.2 F'!$B100)*1000</f>
        <v>185891.77726685698</v>
      </c>
      <c r="K100" s="1">
        <f>SUMIFS('IS G'!AA$8:AA$366,'IS G'!$A$8:$A$366,'SCH C-2.2 F'!$B100)*1000</f>
        <v>197313.349672554</v>
      </c>
      <c r="L100" s="1">
        <f>SUMIFS('IS G'!AB$8:AB$366,'IS G'!$A$8:$A$366,'SCH C-2.2 F'!$B100)*1000</f>
        <v>195319.84</v>
      </c>
      <c r="M100" s="1">
        <f>SUMIFS('IS G'!AC$8:AC$366,'IS G'!$A$8:$A$366,'SCH C-2.2 F'!$B100)*1000</f>
        <v>208411.239999999</v>
      </c>
      <c r="N100" s="1">
        <f>SUMIFS('IS G'!AD$8:AD$366,'IS G'!$A$8:$A$366,'SCH C-2.2 F'!$B100)*1000</f>
        <v>213293.88</v>
      </c>
      <c r="O100" s="1">
        <f>SUMIFS('IS G'!AE$8:AE$366,'IS G'!$A$8:$A$366,'SCH C-2.2 F'!$B100)*1000</f>
        <v>201911.67999999999</v>
      </c>
      <c r="P100" s="151">
        <f t="shared" si="3"/>
        <v>2429073.1816176143</v>
      </c>
    </row>
    <row r="101" spans="1:16" x14ac:dyDescent="0.2">
      <c r="A101" s="147">
        <f t="shared" si="2"/>
        <v>81</v>
      </c>
      <c r="B101" s="147">
        <v>922</v>
      </c>
      <c r="C101" s="137" t="s">
        <v>33</v>
      </c>
      <c r="D101" s="1">
        <f>SUMIFS('IS G'!T$8:T$366,'IS G'!$A$8:$A$366,'SCH C-2.2 F'!$B101)*1000</f>
        <v>-100590.516848395</v>
      </c>
      <c r="E101" s="1">
        <f>SUMIFS('IS G'!U$8:U$366,'IS G'!$A$8:$A$366,'SCH C-2.2 F'!$B101)*1000</f>
        <v>-84937.002438547599</v>
      </c>
      <c r="F101" s="1">
        <f>SUMIFS('IS G'!V$8:V$366,'IS G'!$A$8:$A$366,'SCH C-2.2 F'!$B101)*1000</f>
        <v>-95887.238366873207</v>
      </c>
      <c r="G101" s="1">
        <f>SUMIFS('IS G'!W$8:W$366,'IS G'!$A$8:$A$366,'SCH C-2.2 F'!$B101)*1000</f>
        <v>-94704.998768454199</v>
      </c>
      <c r="H101" s="1">
        <f>SUMIFS('IS G'!X$8:X$366,'IS G'!$A$8:$A$366,'SCH C-2.2 F'!$B101)*1000</f>
        <v>-86365.001859235606</v>
      </c>
      <c r="I101" s="1">
        <f>SUMIFS('IS G'!Y$8:Y$366,'IS G'!$A$8:$A$366,'SCH C-2.2 F'!$B101)*1000</f>
        <v>-99522.517182561103</v>
      </c>
      <c r="J101" s="1">
        <f>SUMIFS('IS G'!Z$8:Z$366,'IS G'!$A$8:$A$366,'SCH C-2.2 F'!$B101)*1000</f>
        <v>-81430.843931339594</v>
      </c>
      <c r="K101" s="1">
        <f>SUMIFS('IS G'!AA$8:AA$366,'IS G'!$A$8:$A$366,'SCH C-2.2 F'!$B101)*1000</f>
        <v>-78158.685422457696</v>
      </c>
      <c r="L101" s="1">
        <f>SUMIFS('IS G'!AB$8:AB$366,'IS G'!$A$8:$A$366,'SCH C-2.2 F'!$B101)*1000</f>
        <v>-103735.91999999899</v>
      </c>
      <c r="M101" s="1">
        <f>SUMIFS('IS G'!AC$8:AC$366,'IS G'!$A$8:$A$366,'SCH C-2.2 F'!$B101)*1000</f>
        <v>-89273.279999999999</v>
      </c>
      <c r="N101" s="1">
        <f>SUMIFS('IS G'!AD$8:AD$366,'IS G'!$A$8:$A$366,'SCH C-2.2 F'!$B101)*1000</f>
        <v>-96938.880000000005</v>
      </c>
      <c r="O101" s="1">
        <f>SUMIFS('IS G'!AE$8:AE$366,'IS G'!$A$8:$A$366,'SCH C-2.2 F'!$B101)*1000</f>
        <v>-92737.680000000197</v>
      </c>
      <c r="P101" s="151">
        <f t="shared" si="3"/>
        <v>-1104282.5648178633</v>
      </c>
    </row>
    <row r="102" spans="1:16" x14ac:dyDescent="0.2">
      <c r="A102" s="147">
        <f t="shared" si="2"/>
        <v>82</v>
      </c>
      <c r="B102" s="147">
        <v>923</v>
      </c>
      <c r="C102" s="137" t="s">
        <v>34</v>
      </c>
      <c r="D102" s="1">
        <f>SUMIFS('IS G'!T$8:T$366,'IS G'!$A$8:$A$366,'SCH C-2.2 F'!$B102)*1000</f>
        <v>415963.68</v>
      </c>
      <c r="E102" s="1">
        <f>SUMIFS('IS G'!U$8:U$366,'IS G'!$A$8:$A$366,'SCH C-2.2 F'!$B102)*1000</f>
        <v>460984.799999999</v>
      </c>
      <c r="F102" s="1">
        <f>SUMIFS('IS G'!V$8:V$366,'IS G'!$A$8:$A$366,'SCH C-2.2 F'!$B102)*1000</f>
        <v>374584.8</v>
      </c>
      <c r="G102" s="1">
        <f>SUMIFS('IS G'!W$8:W$366,'IS G'!$A$8:$A$366,'SCH C-2.2 F'!$B102)*1000</f>
        <v>413843.04</v>
      </c>
      <c r="H102" s="1">
        <f>SUMIFS('IS G'!X$8:X$366,'IS G'!$A$8:$A$366,'SCH C-2.2 F'!$B102)*1000</f>
        <v>475637.27999999997</v>
      </c>
      <c r="I102" s="1">
        <f>SUMIFS('IS G'!Y$8:Y$366,'IS G'!$A$8:$A$366,'SCH C-2.2 F'!$B102)*1000</f>
        <v>391516.55999999901</v>
      </c>
      <c r="J102" s="1">
        <f>SUMIFS('IS G'!Z$8:Z$366,'IS G'!$A$8:$A$366,'SCH C-2.2 F'!$B102)*1000</f>
        <v>384884.64</v>
      </c>
      <c r="K102" s="1">
        <f>SUMIFS('IS G'!AA$8:AA$366,'IS G'!$A$8:$A$366,'SCH C-2.2 F'!$B102)*1000</f>
        <v>460417.44</v>
      </c>
      <c r="L102" s="1">
        <f>SUMIFS('IS G'!AB$8:AB$366,'IS G'!$A$8:$A$366,'SCH C-2.2 F'!$B102)*1000</f>
        <v>354684.239999999</v>
      </c>
      <c r="M102" s="1">
        <f>SUMIFS('IS G'!AC$8:AC$366,'IS G'!$A$8:$A$366,'SCH C-2.2 F'!$B102)*1000</f>
        <v>389401.679999999</v>
      </c>
      <c r="N102" s="1">
        <f>SUMIFS('IS G'!AD$8:AD$366,'IS G'!$A$8:$A$366,'SCH C-2.2 F'!$B102)*1000</f>
        <v>455433.83999999997</v>
      </c>
      <c r="O102" s="1">
        <f>SUMIFS('IS G'!AE$8:AE$366,'IS G'!$A$8:$A$366,'SCH C-2.2 F'!$B102)*1000</f>
        <v>437312.39999999898</v>
      </c>
      <c r="P102" s="151">
        <f t="shared" si="3"/>
        <v>5014664.3999999948</v>
      </c>
    </row>
    <row r="103" spans="1:16" x14ac:dyDescent="0.2">
      <c r="A103" s="147">
        <f t="shared" si="2"/>
        <v>83</v>
      </c>
      <c r="B103" s="147">
        <v>924</v>
      </c>
      <c r="C103" s="137" t="s">
        <v>0</v>
      </c>
      <c r="D103" s="1">
        <f>SUMIFS('IS G'!T$8:T$366,'IS G'!$A$8:$A$366,'SCH C-2.2 F'!$B103)*1000</f>
        <v>18519.679999999902</v>
      </c>
      <c r="E103" s="1">
        <f>SUMIFS('IS G'!U$8:U$366,'IS G'!$A$8:$A$366,'SCH C-2.2 F'!$B103)*1000</f>
        <v>18519.679999999902</v>
      </c>
      <c r="F103" s="1">
        <f>SUMIFS('IS G'!V$8:V$366,'IS G'!$A$8:$A$366,'SCH C-2.2 F'!$B103)*1000</f>
        <v>27759.68</v>
      </c>
      <c r="G103" s="1">
        <f>SUMIFS('IS G'!W$8:W$366,'IS G'!$A$8:$A$366,'SCH C-2.2 F'!$B103)*1000</f>
        <v>18817.759999999998</v>
      </c>
      <c r="H103" s="1">
        <f>SUMIFS('IS G'!X$8:X$366,'IS G'!$A$8:$A$366,'SCH C-2.2 F'!$B103)*1000</f>
        <v>18519.679999999902</v>
      </c>
      <c r="I103" s="1">
        <f>SUMIFS('IS G'!Y$8:Y$366,'IS G'!$A$8:$A$366,'SCH C-2.2 F'!$B103)*1000</f>
        <v>27811.52</v>
      </c>
      <c r="J103" s="1">
        <f>SUMIFS('IS G'!Z$8:Z$366,'IS G'!$A$8:$A$366,'SCH C-2.2 F'!$B103)*1000</f>
        <v>18571.52</v>
      </c>
      <c r="K103" s="1">
        <f>SUMIFS('IS G'!AA$8:AA$366,'IS G'!$A$8:$A$366,'SCH C-2.2 F'!$B103)*1000</f>
        <v>18571.52</v>
      </c>
      <c r="L103" s="1">
        <f>SUMIFS('IS G'!AB$8:AB$366,'IS G'!$A$8:$A$366,'SCH C-2.2 F'!$B103)*1000</f>
        <v>59432</v>
      </c>
      <c r="M103" s="1">
        <f>SUMIFS('IS G'!AC$8:AC$366,'IS G'!$A$8:$A$366,'SCH C-2.2 F'!$B103)*1000</f>
        <v>18571.52</v>
      </c>
      <c r="N103" s="1">
        <f>SUMIFS('IS G'!AD$8:AD$366,'IS G'!$A$8:$A$366,'SCH C-2.2 F'!$B103)*1000</f>
        <v>18571.52</v>
      </c>
      <c r="O103" s="1">
        <f>SUMIFS('IS G'!AE$8:AE$366,'IS G'!$A$8:$A$366,'SCH C-2.2 F'!$B103)*1000</f>
        <v>50604.56</v>
      </c>
      <c r="P103" s="151">
        <f t="shared" si="3"/>
        <v>314270.63999999966</v>
      </c>
    </row>
    <row r="104" spans="1:16" x14ac:dyDescent="0.2">
      <c r="A104" s="147">
        <f t="shared" si="2"/>
        <v>84</v>
      </c>
      <c r="B104" s="147">
        <v>925</v>
      </c>
      <c r="C104" s="137" t="s">
        <v>35</v>
      </c>
      <c r="D104" s="1">
        <f>SUMIFS('IS G'!T$8:T$366,'IS G'!$A$8:$A$366,'SCH C-2.2 F'!$B104)*1000</f>
        <v>73771.799999999901</v>
      </c>
      <c r="E104" s="1">
        <f>SUMIFS('IS G'!U$8:U$366,'IS G'!$A$8:$A$366,'SCH C-2.2 F'!$B104)*1000</f>
        <v>78459.959999999992</v>
      </c>
      <c r="F104" s="1">
        <f>SUMIFS('IS G'!V$8:V$366,'IS G'!$A$8:$A$366,'SCH C-2.2 F'!$B104)*1000</f>
        <v>87344.040000000008</v>
      </c>
      <c r="G104" s="1">
        <f>SUMIFS('IS G'!W$8:W$366,'IS G'!$A$8:$A$366,'SCH C-2.2 F'!$B104)*1000</f>
        <v>74992.679999999993</v>
      </c>
      <c r="H104" s="1">
        <f>SUMIFS('IS G'!X$8:X$366,'IS G'!$A$8:$A$366,'SCH C-2.2 F'!$B104)*1000</f>
        <v>78313.08</v>
      </c>
      <c r="I104" s="1">
        <f>SUMIFS('IS G'!Y$8:Y$366,'IS G'!$A$8:$A$366,'SCH C-2.2 F'!$B104)*1000</f>
        <v>85341.959999999905</v>
      </c>
      <c r="J104" s="1">
        <f>SUMIFS('IS G'!Z$8:Z$366,'IS G'!$A$8:$A$366,'SCH C-2.2 F'!$B104)*1000</f>
        <v>73795.08</v>
      </c>
      <c r="K104" s="1">
        <f>SUMIFS('IS G'!AA$8:AA$366,'IS G'!$A$8:$A$366,'SCH C-2.2 F'!$B104)*1000</f>
        <v>77546.039999999906</v>
      </c>
      <c r="L104" s="1">
        <f>SUMIFS('IS G'!AB$8:AB$366,'IS G'!$A$8:$A$366,'SCH C-2.2 F'!$B104)*1000</f>
        <v>97942.2</v>
      </c>
      <c r="M104" s="1">
        <f>SUMIFS('IS G'!AC$8:AC$366,'IS G'!$A$8:$A$366,'SCH C-2.2 F'!$B104)*1000</f>
        <v>74596.680000000008</v>
      </c>
      <c r="N104" s="1">
        <f>SUMIFS('IS G'!AD$8:AD$366,'IS G'!$A$8:$A$366,'SCH C-2.2 F'!$B104)*1000</f>
        <v>78420.359999999899</v>
      </c>
      <c r="O104" s="1">
        <f>SUMIFS('IS G'!AE$8:AE$366,'IS G'!$A$8:$A$366,'SCH C-2.2 F'!$B104)*1000</f>
        <v>86445.719999999899</v>
      </c>
      <c r="P104" s="151">
        <f t="shared" si="3"/>
        <v>966969.59999999939</v>
      </c>
    </row>
    <row r="105" spans="1:16" x14ac:dyDescent="0.2">
      <c r="A105" s="147">
        <f t="shared" si="2"/>
        <v>85</v>
      </c>
      <c r="B105" s="147">
        <v>926</v>
      </c>
      <c r="C105" s="137" t="s">
        <v>36</v>
      </c>
      <c r="D105" s="1">
        <f>SUMIFS('IS G'!T$8:T$366,'IS G'!$A$8:$A$366,'SCH C-2.2 F'!$B105)*1000</f>
        <v>645437.75999999896</v>
      </c>
      <c r="E105" s="1">
        <f>SUMIFS('IS G'!U$8:U$366,'IS G'!$A$8:$A$366,'SCH C-2.2 F'!$B105)*1000</f>
        <v>655626.48</v>
      </c>
      <c r="F105" s="1">
        <f>SUMIFS('IS G'!V$8:V$366,'IS G'!$A$8:$A$366,'SCH C-2.2 F'!$B105)*1000</f>
        <v>643010.4</v>
      </c>
      <c r="G105" s="1">
        <f>SUMIFS('IS G'!W$8:W$366,'IS G'!$A$8:$A$366,'SCH C-2.2 F'!$B105)*1000</f>
        <v>645390.23999999906</v>
      </c>
      <c r="H105" s="1">
        <f>SUMIFS('IS G'!X$8:X$366,'IS G'!$A$8:$A$366,'SCH C-2.2 F'!$B105)*1000</f>
        <v>648754.55999999889</v>
      </c>
      <c r="I105" s="1">
        <f>SUMIFS('IS G'!Y$8:Y$366,'IS G'!$A$8:$A$366,'SCH C-2.2 F'!$B105)*1000</f>
        <v>639674.88</v>
      </c>
      <c r="J105" s="1">
        <f>SUMIFS('IS G'!Z$8:Z$366,'IS G'!$A$8:$A$366,'SCH C-2.2 F'!$B105)*1000</f>
        <v>649853.91999999795</v>
      </c>
      <c r="K105" s="1">
        <f>SUMIFS('IS G'!AA$8:AA$366,'IS G'!$A$8:$A$366,'SCH C-2.2 F'!$B105)*1000</f>
        <v>662130.72</v>
      </c>
      <c r="L105" s="1">
        <f>SUMIFS('IS G'!AB$8:AB$366,'IS G'!$A$8:$A$366,'SCH C-2.2 F'!$B105)*1000</f>
        <v>639896.4</v>
      </c>
      <c r="M105" s="1">
        <f>SUMIFS('IS G'!AC$8:AC$366,'IS G'!$A$8:$A$366,'SCH C-2.2 F'!$B105)*1000</f>
        <v>650143.84</v>
      </c>
      <c r="N105" s="1">
        <f>SUMIFS('IS G'!AD$8:AD$366,'IS G'!$A$8:$A$366,'SCH C-2.2 F'!$B105)*1000</f>
        <v>643357.92000000004</v>
      </c>
      <c r="O105" s="1">
        <f>SUMIFS('IS G'!AE$8:AE$366,'IS G'!$A$8:$A$366,'SCH C-2.2 F'!$B105)*1000</f>
        <v>646866.479999998</v>
      </c>
      <c r="P105" s="151">
        <f t="shared" si="3"/>
        <v>7770143.5999999922</v>
      </c>
    </row>
    <row r="106" spans="1:16" x14ac:dyDescent="0.2">
      <c r="A106" s="147">
        <f t="shared" si="2"/>
        <v>86</v>
      </c>
      <c r="B106" s="147">
        <v>927</v>
      </c>
      <c r="C106" s="137" t="s">
        <v>37</v>
      </c>
      <c r="D106" s="1">
        <f>SUMIFS('IS G'!T$8:T$366,'IS G'!$A$8:$A$366,'SCH C-2.2 F'!$B106)*1000</f>
        <v>0</v>
      </c>
      <c r="E106" s="1">
        <f>SUMIFS('IS G'!U$8:U$366,'IS G'!$A$8:$A$366,'SCH C-2.2 F'!$B106)*1000</f>
        <v>0</v>
      </c>
      <c r="F106" s="1">
        <f>SUMIFS('IS G'!V$8:V$366,'IS G'!$A$8:$A$366,'SCH C-2.2 F'!$B106)*1000</f>
        <v>0</v>
      </c>
      <c r="G106" s="1">
        <f>SUMIFS('IS G'!W$8:W$366,'IS G'!$A$8:$A$366,'SCH C-2.2 F'!$B106)*1000</f>
        <v>0</v>
      </c>
      <c r="H106" s="1">
        <f>SUMIFS('IS G'!X$8:X$366,'IS G'!$A$8:$A$366,'SCH C-2.2 F'!$B106)*1000</f>
        <v>0</v>
      </c>
      <c r="I106" s="1">
        <f>SUMIFS('IS G'!Y$8:Y$366,'IS G'!$A$8:$A$366,'SCH C-2.2 F'!$B106)*1000</f>
        <v>0</v>
      </c>
      <c r="J106" s="1">
        <f>SUMIFS('IS G'!Z$8:Z$366,'IS G'!$A$8:$A$366,'SCH C-2.2 F'!$B106)*1000</f>
        <v>0</v>
      </c>
      <c r="K106" s="1">
        <f>SUMIFS('IS G'!AA$8:AA$366,'IS G'!$A$8:$A$366,'SCH C-2.2 F'!$B106)*1000</f>
        <v>0</v>
      </c>
      <c r="L106" s="1">
        <f>SUMIFS('IS G'!AB$8:AB$366,'IS G'!$A$8:$A$366,'SCH C-2.2 F'!$B106)*1000</f>
        <v>0</v>
      </c>
      <c r="M106" s="1">
        <f>SUMIFS('IS G'!AC$8:AC$366,'IS G'!$A$8:$A$366,'SCH C-2.2 F'!$B106)*1000</f>
        <v>0</v>
      </c>
      <c r="N106" s="1">
        <f>SUMIFS('IS G'!AD$8:AD$366,'IS G'!$A$8:$A$366,'SCH C-2.2 F'!$B106)*1000</f>
        <v>0</v>
      </c>
      <c r="O106" s="1">
        <f>SUMIFS('IS G'!AE$8:AE$366,'IS G'!$A$8:$A$366,'SCH C-2.2 F'!$B106)*1000</f>
        <v>0</v>
      </c>
      <c r="P106" s="151">
        <f t="shared" si="3"/>
        <v>0</v>
      </c>
    </row>
    <row r="107" spans="1:16" x14ac:dyDescent="0.2">
      <c r="A107" s="147">
        <f t="shared" si="2"/>
        <v>87</v>
      </c>
      <c r="B107" s="147">
        <v>928</v>
      </c>
      <c r="C107" s="137" t="s">
        <v>38</v>
      </c>
      <c r="D107" s="1">
        <f>SUMIFS('IS G'!T$8:T$366,'IS G'!$A$8:$A$366,'SCH C-2.2 F'!$B107)*1000</f>
        <v>21920.000000000018</v>
      </c>
      <c r="E107" s="1">
        <f>SUMIFS('IS G'!U$8:U$366,'IS G'!$A$8:$A$366,'SCH C-2.2 F'!$B107)*1000</f>
        <v>21920.000000000018</v>
      </c>
      <c r="F107" s="1">
        <f>SUMIFS('IS G'!V$8:V$366,'IS G'!$A$8:$A$366,'SCH C-2.2 F'!$B107)*1000</f>
        <v>21222.499999999938</v>
      </c>
      <c r="G107" s="1">
        <f>SUMIFS('IS G'!W$8:W$366,'IS G'!$A$8:$A$366,'SCH C-2.2 F'!$B107)*1000</f>
        <v>21222.499999999913</v>
      </c>
      <c r="H107" s="1">
        <f>SUMIFS('IS G'!X$8:X$366,'IS G'!$A$8:$A$366,'SCH C-2.2 F'!$B107)*1000</f>
        <v>21222.499999999913</v>
      </c>
      <c r="I107" s="1">
        <f>SUMIFS('IS G'!Y$8:Y$366,'IS G'!$A$8:$A$366,'SCH C-2.2 F'!$B107)*1000</f>
        <v>22059.500000000022</v>
      </c>
      <c r="J107" s="1">
        <f>SUMIFS('IS G'!Z$8:Z$366,'IS G'!$A$8:$A$366,'SCH C-2.2 F'!$B107)*1000</f>
        <v>21222.499999999913</v>
      </c>
      <c r="K107" s="1">
        <f>SUMIFS('IS G'!AA$8:AA$366,'IS G'!$A$8:$A$366,'SCH C-2.2 F'!$B107)*1000</f>
        <v>21920.000000000018</v>
      </c>
      <c r="L107" s="1">
        <f>SUMIFS('IS G'!AB$8:AB$366,'IS G'!$A$8:$A$366,'SCH C-2.2 F'!$B107)*1000</f>
        <v>20990.000000000004</v>
      </c>
      <c r="M107" s="1">
        <f>SUMIFS('IS G'!AC$8:AC$366,'IS G'!$A$8:$A$366,'SCH C-2.2 F'!$B107)*1000</f>
        <v>20990.000000000004</v>
      </c>
      <c r="N107" s="1">
        <f>SUMIFS('IS G'!AD$8:AD$366,'IS G'!$A$8:$A$366,'SCH C-2.2 F'!$B107)*1000</f>
        <v>20990.000000000004</v>
      </c>
      <c r="O107" s="1">
        <f>SUMIFS('IS G'!AE$8:AE$366,'IS G'!$A$8:$A$366,'SCH C-2.2 F'!$B107)*1000</f>
        <v>22663.999999999836</v>
      </c>
      <c r="P107" s="151">
        <f t="shared" si="3"/>
        <v>258343.49999999959</v>
      </c>
    </row>
    <row r="108" spans="1:16" x14ac:dyDescent="0.2">
      <c r="A108" s="147">
        <f t="shared" si="2"/>
        <v>88</v>
      </c>
      <c r="B108" s="147">
        <v>929</v>
      </c>
      <c r="C108" s="137" t="s">
        <v>39</v>
      </c>
      <c r="D108" s="1">
        <f>SUMIFS('IS G'!T$8:T$366,'IS G'!$A$8:$A$366,'SCH C-2.2 F'!$B108)*1000</f>
        <v>-42000</v>
      </c>
      <c r="E108" s="1">
        <f>SUMIFS('IS G'!U$8:U$366,'IS G'!$A$8:$A$366,'SCH C-2.2 F'!$B108)*1000</f>
        <v>0</v>
      </c>
      <c r="F108" s="1">
        <f>SUMIFS('IS G'!V$8:V$366,'IS G'!$A$8:$A$366,'SCH C-2.2 F'!$B108)*1000</f>
        <v>0</v>
      </c>
      <c r="G108" s="1">
        <f>SUMIFS('IS G'!W$8:W$366,'IS G'!$A$8:$A$366,'SCH C-2.2 F'!$B108)*1000</f>
        <v>0</v>
      </c>
      <c r="H108" s="1">
        <f>SUMIFS('IS G'!X$8:X$366,'IS G'!$A$8:$A$366,'SCH C-2.2 F'!$B108)*1000</f>
        <v>0</v>
      </c>
      <c r="I108" s="1">
        <f>SUMIFS('IS G'!Y$8:Y$366,'IS G'!$A$8:$A$366,'SCH C-2.2 F'!$B108)*1000</f>
        <v>0</v>
      </c>
      <c r="J108" s="1">
        <f>SUMIFS('IS G'!Z$8:Z$366,'IS G'!$A$8:$A$366,'SCH C-2.2 F'!$B108)*1000</f>
        <v>-4000</v>
      </c>
      <c r="K108" s="1">
        <f>SUMIFS('IS G'!AA$8:AA$366,'IS G'!$A$8:$A$366,'SCH C-2.2 F'!$B108)*1000</f>
        <v>-108000</v>
      </c>
      <c r="L108" s="1">
        <f>SUMIFS('IS G'!AB$8:AB$366,'IS G'!$A$8:$A$366,'SCH C-2.2 F'!$B108)*1000</f>
        <v>-119000</v>
      </c>
      <c r="M108" s="1">
        <f>SUMIFS('IS G'!AC$8:AC$366,'IS G'!$A$8:$A$366,'SCH C-2.2 F'!$B108)*1000</f>
        <v>-115000</v>
      </c>
      <c r="N108" s="1">
        <f>SUMIFS('IS G'!AD$8:AD$366,'IS G'!$A$8:$A$366,'SCH C-2.2 F'!$B108)*1000</f>
        <v>-99000</v>
      </c>
      <c r="O108" s="1">
        <f>SUMIFS('IS G'!AE$8:AE$366,'IS G'!$A$8:$A$366,'SCH C-2.2 F'!$B108)*1000</f>
        <v>-84000</v>
      </c>
      <c r="P108" s="151">
        <f t="shared" si="3"/>
        <v>-571000</v>
      </c>
    </row>
    <row r="109" spans="1:16" x14ac:dyDescent="0.2">
      <c r="A109" s="147">
        <f t="shared" si="2"/>
        <v>89</v>
      </c>
      <c r="B109" s="147">
        <v>930.1</v>
      </c>
      <c r="C109" s="137" t="s">
        <v>40</v>
      </c>
      <c r="D109" s="1">
        <f>SUMIFS('IS G'!T$8:T$366,'IS G'!$A$8:$A$366,'SCH C-2.2 F'!$B109)*1000</f>
        <v>154.99999999999901</v>
      </c>
      <c r="E109" s="1">
        <f>SUMIFS('IS G'!U$8:U$366,'IS G'!$A$8:$A$366,'SCH C-2.2 F'!$B109)*1000</f>
        <v>232.5</v>
      </c>
      <c r="F109" s="1">
        <f>SUMIFS('IS G'!V$8:V$366,'IS G'!$A$8:$A$366,'SCH C-2.2 F'!$B109)*1000</f>
        <v>0</v>
      </c>
      <c r="G109" s="1">
        <f>SUMIFS('IS G'!W$8:W$366,'IS G'!$A$8:$A$366,'SCH C-2.2 F'!$B109)*1000</f>
        <v>0</v>
      </c>
      <c r="H109" s="1">
        <f>SUMIFS('IS G'!X$8:X$366,'IS G'!$A$8:$A$366,'SCH C-2.2 F'!$B109)*1000</f>
        <v>155</v>
      </c>
      <c r="I109" s="1">
        <f>SUMIFS('IS G'!Y$8:Y$366,'IS G'!$A$8:$A$366,'SCH C-2.2 F'!$B109)*1000</f>
        <v>0</v>
      </c>
      <c r="J109" s="1">
        <f>SUMIFS('IS G'!Z$8:Z$366,'IS G'!$A$8:$A$366,'SCH C-2.2 F'!$B109)*1000</f>
        <v>0</v>
      </c>
      <c r="K109" s="1">
        <f>SUMIFS('IS G'!AA$8:AA$366,'IS G'!$A$8:$A$366,'SCH C-2.2 F'!$B109)*1000</f>
        <v>0</v>
      </c>
      <c r="L109" s="1">
        <f>SUMIFS('IS G'!AB$8:AB$366,'IS G'!$A$8:$A$366,'SCH C-2.2 F'!$B109)*1000</f>
        <v>232.49999999999901</v>
      </c>
      <c r="M109" s="1">
        <f>SUMIFS('IS G'!AC$8:AC$366,'IS G'!$A$8:$A$366,'SCH C-2.2 F'!$B109)*1000</f>
        <v>0</v>
      </c>
      <c r="N109" s="1">
        <f>SUMIFS('IS G'!AD$8:AD$366,'IS G'!$A$8:$A$366,'SCH C-2.2 F'!$B109)*1000</f>
        <v>0</v>
      </c>
      <c r="O109" s="1">
        <f>SUMIFS('IS G'!AE$8:AE$366,'IS G'!$A$8:$A$366,'SCH C-2.2 F'!$B109)*1000</f>
        <v>0</v>
      </c>
      <c r="P109" s="151">
        <f t="shared" si="3"/>
        <v>774.99999999999795</v>
      </c>
    </row>
    <row r="110" spans="1:16" x14ac:dyDescent="0.2">
      <c r="A110" s="147">
        <f t="shared" si="2"/>
        <v>90</v>
      </c>
      <c r="B110" s="147">
        <v>930.2</v>
      </c>
      <c r="C110" s="137" t="s">
        <v>41</v>
      </c>
      <c r="D110" s="1">
        <f>SUMIFS('IS G'!T$8:T$366,'IS G'!$A$8:$A$366,'SCH C-2.2 F'!$B110)*1000</f>
        <v>33313.67</v>
      </c>
      <c r="E110" s="1">
        <f>SUMIFS('IS G'!U$8:U$366,'IS G'!$A$8:$A$366,'SCH C-2.2 F'!$B110)*1000</f>
        <v>32144.350000000002</v>
      </c>
      <c r="F110" s="1">
        <f>SUMIFS('IS G'!V$8:V$366,'IS G'!$A$8:$A$366,'SCH C-2.2 F'!$B110)*1000</f>
        <v>35003.789999999906</v>
      </c>
      <c r="G110" s="1">
        <f>SUMIFS('IS G'!W$8:W$366,'IS G'!$A$8:$A$366,'SCH C-2.2 F'!$B110)*1000</f>
        <v>31427.629999999903</v>
      </c>
      <c r="H110" s="1">
        <f>SUMIFS('IS G'!X$8:X$366,'IS G'!$A$8:$A$366,'SCH C-2.2 F'!$B110)*1000</f>
        <v>31750.34</v>
      </c>
      <c r="I110" s="1">
        <f>SUMIFS('IS G'!Y$8:Y$366,'IS G'!$A$8:$A$366,'SCH C-2.2 F'!$B110)*1000</f>
        <v>37919.339999999902</v>
      </c>
      <c r="J110" s="1">
        <f>SUMIFS('IS G'!Z$8:Z$366,'IS G'!$A$8:$A$366,'SCH C-2.2 F'!$B110)*1000</f>
        <v>35087.370000000003</v>
      </c>
      <c r="K110" s="1">
        <f>SUMIFS('IS G'!AA$8:AA$366,'IS G'!$A$8:$A$366,'SCH C-2.2 F'!$B110)*1000</f>
        <v>32770.239999999998</v>
      </c>
      <c r="L110" s="1">
        <f>SUMIFS('IS G'!AB$8:AB$366,'IS G'!$A$8:$A$366,'SCH C-2.2 F'!$B110)*1000</f>
        <v>64570.040000000103</v>
      </c>
      <c r="M110" s="1">
        <f>SUMIFS('IS G'!AC$8:AC$366,'IS G'!$A$8:$A$366,'SCH C-2.2 F'!$B110)*1000</f>
        <v>49096.699999999903</v>
      </c>
      <c r="N110" s="1">
        <f>SUMIFS('IS G'!AD$8:AD$366,'IS G'!$A$8:$A$366,'SCH C-2.2 F'!$B110)*1000</f>
        <v>35967.5799999999</v>
      </c>
      <c r="O110" s="1">
        <f>SUMIFS('IS G'!AE$8:AE$366,'IS G'!$A$8:$A$366,'SCH C-2.2 F'!$B110)*1000</f>
        <v>32774.89</v>
      </c>
      <c r="P110" s="151">
        <f t="shared" si="3"/>
        <v>451825.93999999965</v>
      </c>
    </row>
    <row r="111" spans="1:16" x14ac:dyDescent="0.2">
      <c r="A111" s="147">
        <f t="shared" si="2"/>
        <v>91</v>
      </c>
      <c r="B111" s="147">
        <v>931</v>
      </c>
      <c r="C111" s="137" t="s">
        <v>14</v>
      </c>
      <c r="D111" s="1">
        <f>SUMIFS('IS G'!T$8:T$366,'IS G'!$A$8:$A$366,'SCH C-2.2 F'!$B111)*1000</f>
        <v>45358.32</v>
      </c>
      <c r="E111" s="1">
        <f>SUMIFS('IS G'!U$8:U$366,'IS G'!$A$8:$A$366,'SCH C-2.2 F'!$B111)*1000</f>
        <v>51118.560000000005</v>
      </c>
      <c r="F111" s="1">
        <f>SUMIFS('IS G'!V$8:V$366,'IS G'!$A$8:$A$366,'SCH C-2.2 F'!$B111)*1000</f>
        <v>51118.32</v>
      </c>
      <c r="G111" s="1">
        <f>SUMIFS('IS G'!W$8:W$366,'IS G'!$A$8:$A$366,'SCH C-2.2 F'!$B111)*1000</f>
        <v>45359.040000000001</v>
      </c>
      <c r="H111" s="1">
        <f>SUMIFS('IS G'!X$8:X$366,'IS G'!$A$8:$A$366,'SCH C-2.2 F'!$B111)*1000</f>
        <v>51118.8</v>
      </c>
      <c r="I111" s="1">
        <f>SUMIFS('IS G'!Y$8:Y$366,'IS G'!$A$8:$A$366,'SCH C-2.2 F'!$B111)*1000</f>
        <v>51119.040000000001</v>
      </c>
      <c r="J111" s="1">
        <f>SUMIFS('IS G'!Z$8:Z$366,'IS G'!$A$8:$A$366,'SCH C-2.2 F'!$B111)*1000</f>
        <v>45940.32</v>
      </c>
      <c r="K111" s="1">
        <f>SUMIFS('IS G'!AA$8:AA$366,'IS G'!$A$8:$A$366,'SCH C-2.2 F'!$B111)*1000</f>
        <v>51119.040000000001</v>
      </c>
      <c r="L111" s="1">
        <f>SUMIFS('IS G'!AB$8:AB$366,'IS G'!$A$8:$A$366,'SCH C-2.2 F'!$B111)*1000</f>
        <v>50382.239999999903</v>
      </c>
      <c r="M111" s="1">
        <f>SUMIFS('IS G'!AC$8:AC$366,'IS G'!$A$8:$A$366,'SCH C-2.2 F'!$B111)*1000</f>
        <v>44622.479999999894</v>
      </c>
      <c r="N111" s="1">
        <f>SUMIFS('IS G'!AD$8:AD$366,'IS G'!$A$8:$A$366,'SCH C-2.2 F'!$B111)*1000</f>
        <v>50382.239999999903</v>
      </c>
      <c r="O111" s="1">
        <f>SUMIFS('IS G'!AE$8:AE$366,'IS G'!$A$8:$A$366,'SCH C-2.2 F'!$B111)*1000</f>
        <v>50382.48</v>
      </c>
      <c r="P111" s="151">
        <f t="shared" si="3"/>
        <v>588020.87999999966</v>
      </c>
    </row>
    <row r="112" spans="1:16" x14ac:dyDescent="0.2">
      <c r="A112" s="147">
        <f t="shared" si="2"/>
        <v>92</v>
      </c>
      <c r="B112" s="147">
        <v>935</v>
      </c>
      <c r="C112" s="137" t="s">
        <v>42</v>
      </c>
      <c r="D112" s="1">
        <f>SUMIFS('IS G'!T$8:T$366,'IS G'!$A$8:$A$366,'SCH C-2.2 F'!$B112)*1000</f>
        <v>40808.400000000001</v>
      </c>
      <c r="E112" s="1">
        <f>SUMIFS('IS G'!U$8:U$366,'IS G'!$A$8:$A$366,'SCH C-2.2 F'!$B112)*1000</f>
        <v>4438.8899999999994</v>
      </c>
      <c r="F112" s="1">
        <f>SUMIFS('IS G'!V$8:V$366,'IS G'!$A$8:$A$366,'SCH C-2.2 F'!$B112)*1000</f>
        <v>27441.510000000002</v>
      </c>
      <c r="G112" s="1">
        <f>SUMIFS('IS G'!W$8:W$366,'IS G'!$A$8:$A$366,'SCH C-2.2 F'!$B112)*1000</f>
        <v>28760.87</v>
      </c>
      <c r="H112" s="1">
        <f>SUMIFS('IS G'!X$8:X$366,'IS G'!$A$8:$A$366,'SCH C-2.2 F'!$B112)*1000</f>
        <v>25867.95</v>
      </c>
      <c r="I112" s="1">
        <f>SUMIFS('IS G'!Y$8:Y$366,'IS G'!$A$8:$A$366,'SCH C-2.2 F'!$B112)*1000</f>
        <v>30299.710000000003</v>
      </c>
      <c r="J112" s="1">
        <f>SUMIFS('IS G'!Z$8:Z$366,'IS G'!$A$8:$A$366,'SCH C-2.2 F'!$B112)*1000</f>
        <v>15668.02</v>
      </c>
      <c r="K112" s="1">
        <f>SUMIFS('IS G'!AA$8:AA$366,'IS G'!$A$8:$A$366,'SCH C-2.2 F'!$B112)*1000</f>
        <v>19348.34</v>
      </c>
      <c r="L112" s="1">
        <f>SUMIFS('IS G'!AB$8:AB$366,'IS G'!$A$8:$A$366,'SCH C-2.2 F'!$B112)*1000</f>
        <v>44178.720000000001</v>
      </c>
      <c r="M112" s="1">
        <f>SUMIFS('IS G'!AC$8:AC$366,'IS G'!$A$8:$A$366,'SCH C-2.2 F'!$B112)*1000</f>
        <v>37058.639999999999</v>
      </c>
      <c r="N112" s="1">
        <f>SUMIFS('IS G'!AD$8:AD$366,'IS G'!$A$8:$A$366,'SCH C-2.2 F'!$B112)*1000</f>
        <v>38975.68</v>
      </c>
      <c r="O112" s="1">
        <f>SUMIFS('IS G'!AE$8:AE$366,'IS G'!$A$8:$A$366,'SCH C-2.2 F'!$B112)*1000</f>
        <v>39466.410000000003</v>
      </c>
      <c r="P112" s="151">
        <f t="shared" si="3"/>
        <v>352313.14</v>
      </c>
    </row>
    <row r="113" spans="1:16" x14ac:dyDescent="0.2">
      <c r="A113" s="147"/>
      <c r="B113" s="147"/>
    </row>
    <row r="114" spans="1:16" x14ac:dyDescent="0.2">
      <c r="A114" s="147">
        <f>A112+1</f>
        <v>93</v>
      </c>
      <c r="C114" s="150" t="s">
        <v>43</v>
      </c>
      <c r="D114" s="1">
        <f>SUM(D11:D76,D87:D112)</f>
        <v>-508727.8449804266</v>
      </c>
      <c r="E114" s="1">
        <f t="shared" ref="E114:P114" si="6">SUM(E11:E76,E87:E112)</f>
        <v>326197.06833113416</v>
      </c>
      <c r="F114" s="1">
        <f t="shared" si="6"/>
        <v>3582540.9100717246</v>
      </c>
      <c r="G114" s="1">
        <f t="shared" si="6"/>
        <v>3904685.9935061177</v>
      </c>
      <c r="H114" s="1">
        <f t="shared" si="6"/>
        <v>6130612.5963327857</v>
      </c>
      <c r="I114" s="1">
        <f t="shared" si="6"/>
        <v>-723325.9674684637</v>
      </c>
      <c r="J114" s="1">
        <f t="shared" si="6"/>
        <v>-7040355.9228906156</v>
      </c>
      <c r="K114" s="1">
        <f t="shared" si="6"/>
        <v>-14331760.250367779</v>
      </c>
      <c r="L114" s="1">
        <f t="shared" si="6"/>
        <v>-18614401.265201185</v>
      </c>
      <c r="M114" s="1">
        <f t="shared" si="6"/>
        <v>-16500156.553037304</v>
      </c>
      <c r="N114" s="1">
        <f t="shared" si="6"/>
        <v>-10046791.904260786</v>
      </c>
      <c r="O114" s="1">
        <f t="shared" si="6"/>
        <v>-3459529.6652784827</v>
      </c>
      <c r="P114" s="1">
        <f t="shared" si="6"/>
        <v>-57281012.805243358</v>
      </c>
    </row>
    <row r="115" spans="1:16" x14ac:dyDescent="0.2">
      <c r="D115" s="1"/>
      <c r="E115" s="1"/>
      <c r="F115" s="1"/>
      <c r="G115" s="1"/>
      <c r="H115" s="1"/>
      <c r="I115" s="1"/>
      <c r="J115" s="1"/>
      <c r="K115" s="1"/>
      <c r="L115" s="1"/>
      <c r="M115" s="1"/>
      <c r="N115" s="1"/>
      <c r="O115" s="1"/>
    </row>
    <row r="116" spans="1:16" x14ac:dyDescent="0.2">
      <c r="C116" s="150" t="s">
        <v>49</v>
      </c>
      <c r="D116" s="1">
        <f>-'IS G'!T296*1000</f>
        <v>-508727.844980494</v>
      </c>
      <c r="E116" s="1">
        <f>-'IS G'!U296*1000</f>
        <v>326197.06833112298</v>
      </c>
      <c r="F116" s="1">
        <f>-'IS G'!V296*1000</f>
        <v>3582540.9100717902</v>
      </c>
      <c r="G116" s="1">
        <f>-'IS G'!W296*1000</f>
        <v>3904685.9935061503</v>
      </c>
      <c r="H116" s="1">
        <f>-'IS G'!X296*1000</f>
        <v>6130612.5963328006</v>
      </c>
      <c r="I116" s="1">
        <f>-'IS G'!Y296*1000</f>
        <v>-723325.96746837394</v>
      </c>
      <c r="J116" s="1">
        <f>-'IS G'!Z296*1000</f>
        <v>-7040355.9228906501</v>
      </c>
      <c r="K116" s="1">
        <f>-'IS G'!AA296*1000</f>
        <v>-14331760.250367701</v>
      </c>
      <c r="L116" s="1">
        <f>-'IS G'!AB296*1000</f>
        <v>-18614401.2652012</v>
      </c>
      <c r="M116" s="1">
        <f>-'IS G'!AC296*1000</f>
        <v>-16500156.553037301</v>
      </c>
      <c r="N116" s="1">
        <f>-'IS G'!AD296*1000</f>
        <v>-10046791.904260799</v>
      </c>
      <c r="O116" s="1">
        <f>-'IS G'!AE296*1000</f>
        <v>-3459529.6652784799</v>
      </c>
    </row>
    <row r="117" spans="1:16" x14ac:dyDescent="0.2">
      <c r="C117" s="150" t="s">
        <v>108</v>
      </c>
      <c r="D117" s="245">
        <f>D114-D116</f>
        <v>6.7404471337795258E-8</v>
      </c>
      <c r="E117" s="1">
        <f t="shared" ref="E117:O117" si="7">E114-E116</f>
        <v>1.1175870895385742E-8</v>
      </c>
      <c r="F117" s="1">
        <f t="shared" si="7"/>
        <v>-6.5658241510391235E-8</v>
      </c>
      <c r="G117" s="1">
        <f t="shared" si="7"/>
        <v>-3.2596290111541748E-8</v>
      </c>
      <c r="H117" s="1">
        <f t="shared" si="7"/>
        <v>-1.4901161193847656E-8</v>
      </c>
      <c r="I117" s="1">
        <f t="shared" si="7"/>
        <v>-8.9756213128566742E-8</v>
      </c>
      <c r="J117" s="1">
        <f t="shared" si="7"/>
        <v>3.4458935260772705E-8</v>
      </c>
      <c r="K117" s="1">
        <f t="shared" si="7"/>
        <v>-7.8231096267700195E-8</v>
      </c>
      <c r="L117" s="1">
        <f t="shared" si="7"/>
        <v>0</v>
      </c>
      <c r="M117" s="1">
        <f t="shared" si="7"/>
        <v>0</v>
      </c>
      <c r="N117" s="1">
        <f t="shared" si="7"/>
        <v>0</v>
      </c>
      <c r="O117" s="245">
        <f t="shared" si="7"/>
        <v>0</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7" t="s">
        <v>245</v>
      </c>
      <c r="B5" s="327"/>
      <c r="C5" s="327"/>
    </row>
    <row r="6" spans="1:3" ht="18.95" customHeight="1" x14ac:dyDescent="0.2">
      <c r="A6" s="53"/>
      <c r="B6" s="53"/>
      <c r="C6" s="53"/>
    </row>
    <row r="7" spans="1:3" ht="18.95" customHeight="1" x14ac:dyDescent="0.2">
      <c r="A7" s="327" t="s">
        <v>246</v>
      </c>
      <c r="B7" s="327"/>
      <c r="C7" s="327"/>
    </row>
    <row r="8" spans="1:3" ht="18.95" customHeight="1" x14ac:dyDescent="0.2">
      <c r="A8" s="53"/>
      <c r="B8" s="53"/>
      <c r="C8" s="53"/>
    </row>
    <row r="9" spans="1:3" ht="18.95" customHeight="1" x14ac:dyDescent="0.2">
      <c r="A9" s="328" t="str">
        <f>'Rate Case Constants'!C9</f>
        <v>LOUISVILLE GAS AND ELECTRIC COMPANY</v>
      </c>
      <c r="B9" s="327"/>
      <c r="C9" s="327"/>
    </row>
    <row r="10" spans="1:3" ht="18.95" customHeight="1" x14ac:dyDescent="0.2">
      <c r="A10" s="53"/>
      <c r="B10" s="53"/>
      <c r="C10" s="53"/>
    </row>
    <row r="11" spans="1:3" ht="18.95" customHeight="1" x14ac:dyDescent="0.2">
      <c r="A11" s="328" t="str">
        <f>'Rate Case Constants'!C10</f>
        <v>CASE NO. 2018-00295 - GAS OPERATIONS - RESPONSE TO PSC 2-75 (SLIPPAGE FACTOR 97.153%)</v>
      </c>
      <c r="B11" s="327"/>
      <c r="C11" s="327"/>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247</v>
      </c>
      <c r="B22" s="60"/>
      <c r="C22" s="59" t="s">
        <v>251</v>
      </c>
    </row>
    <row r="23" spans="1:9" ht="18.95" customHeight="1" x14ac:dyDescent="0.2">
      <c r="A23" s="59" t="s">
        <v>248</v>
      </c>
      <c r="B23" s="60"/>
      <c r="C23" s="59" t="s">
        <v>238</v>
      </c>
    </row>
    <row r="24" spans="1:9" ht="18.95" customHeight="1" x14ac:dyDescent="0.2">
      <c r="A24" s="59" t="s">
        <v>249</v>
      </c>
      <c r="B24" s="60"/>
      <c r="C24" s="59" t="s">
        <v>250</v>
      </c>
      <c r="D24" s="61"/>
    </row>
    <row r="25" spans="1:9" ht="18.95" customHeight="1" x14ac:dyDescent="0.2">
      <c r="A25" s="59" t="s">
        <v>1011</v>
      </c>
      <c r="B25" s="60"/>
      <c r="C25" s="59" t="s">
        <v>1012</v>
      </c>
      <c r="D25" s="61"/>
    </row>
    <row r="26" spans="1:9" ht="18.95" customHeight="1" x14ac:dyDescent="0.2">
      <c r="A26" s="59" t="s">
        <v>1108</v>
      </c>
      <c r="B26" s="60"/>
      <c r="C26" s="59" t="s">
        <v>1013</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zoomScaleNormal="100" zoomScaleSheetLayoutView="106" workbookViewId="0">
      <selection activeCell="A4" sqref="A4:I4"/>
    </sheetView>
  </sheetViews>
  <sheetFormatPr defaultColWidth="9.140625"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24" t="str">
        <f>'Rate Case Constants'!C9</f>
        <v>LOUISVILLE GAS AND ELECTRIC COMPANY</v>
      </c>
      <c r="B1" s="323"/>
      <c r="C1" s="323"/>
      <c r="D1" s="323"/>
      <c r="E1" s="323"/>
      <c r="F1" s="323"/>
      <c r="G1" s="323"/>
      <c r="H1" s="323"/>
      <c r="I1" s="323"/>
    </row>
    <row r="2" spans="1:9"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row>
    <row r="3" spans="1:9" s="16" customFormat="1" ht="20.100000000000001" customHeight="1" x14ac:dyDescent="0.2">
      <c r="A3" s="323" t="s">
        <v>105</v>
      </c>
      <c r="B3" s="323"/>
      <c r="C3" s="323"/>
      <c r="D3" s="323"/>
      <c r="E3" s="323"/>
      <c r="F3" s="323"/>
      <c r="G3" s="323"/>
      <c r="H3" s="323"/>
      <c r="I3" s="323"/>
    </row>
    <row r="4" spans="1:9" s="16" customFormat="1" ht="20.100000000000001" customHeight="1" x14ac:dyDescent="0.2">
      <c r="A4" s="324" t="str">
        <f>'Rate Case Constants'!C16</f>
        <v>FOR THE 12 MONTHS ENDED DECEMBER 31, 2018</v>
      </c>
      <c r="B4" s="323"/>
      <c r="C4" s="323"/>
      <c r="D4" s="323"/>
      <c r="E4" s="323"/>
      <c r="F4" s="323"/>
      <c r="G4" s="323"/>
      <c r="H4" s="323"/>
      <c r="I4" s="323"/>
    </row>
    <row r="5" spans="1:9" s="16" customFormat="1" ht="20.100000000000001" customHeight="1" x14ac:dyDescent="0.2">
      <c r="A5" s="306"/>
      <c r="B5" s="306"/>
      <c r="C5" s="306"/>
      <c r="D5" s="306"/>
      <c r="E5" s="306"/>
      <c r="F5" s="306"/>
      <c r="G5" s="306"/>
      <c r="H5" s="306"/>
      <c r="I5" s="306"/>
    </row>
    <row r="6" spans="1:9" s="16" customFormat="1" ht="20.100000000000001" customHeight="1" x14ac:dyDescent="0.2">
      <c r="A6" s="18" t="s">
        <v>140</v>
      </c>
      <c r="B6" s="18"/>
      <c r="I6" s="19" t="s">
        <v>252</v>
      </c>
    </row>
    <row r="7" spans="1:9" s="16" customFormat="1" ht="20.100000000000001" customHeight="1" x14ac:dyDescent="0.2">
      <c r="A7" s="16" t="str">
        <f>'Rate Case Constants'!C29</f>
        <v>TYPE OF FILING: __X__ ORIGINAL  _____ UPDATED  _____ REVISED</v>
      </c>
      <c r="I7" s="19" t="s">
        <v>1022</v>
      </c>
    </row>
    <row r="8" spans="1:9" s="16" customFormat="1" ht="20.100000000000001" customHeight="1" x14ac:dyDescent="0.2">
      <c r="A8" s="18" t="s">
        <v>95</v>
      </c>
      <c r="B8" s="18"/>
      <c r="E8" s="18"/>
      <c r="G8" s="18"/>
      <c r="H8" s="18"/>
      <c r="I8" s="20" t="str">
        <f>'Rate Case Constants'!C36</f>
        <v>WITNESS:   C. M. GARRETT</v>
      </c>
    </row>
    <row r="9" spans="1:9" s="16" customFormat="1" ht="18.95" customHeight="1" x14ac:dyDescent="0.2"/>
    <row r="10" spans="1:9" ht="75" customHeight="1" x14ac:dyDescent="0.2">
      <c r="A10" s="31" t="s">
        <v>96</v>
      </c>
      <c r="B10" s="31" t="s">
        <v>97</v>
      </c>
      <c r="C10" s="31" t="s">
        <v>101</v>
      </c>
      <c r="D10" s="31" t="s">
        <v>144</v>
      </c>
      <c r="E10" s="31" t="s">
        <v>145</v>
      </c>
      <c r="F10" s="31" t="s">
        <v>151</v>
      </c>
      <c r="G10" s="31" t="s">
        <v>1031</v>
      </c>
      <c r="H10" s="31" t="s">
        <v>153</v>
      </c>
      <c r="I10" s="31" t="s">
        <v>1032</v>
      </c>
    </row>
    <row r="11" spans="1:9" ht="18.95" customHeight="1" x14ac:dyDescent="0.2">
      <c r="A11" s="27"/>
      <c r="B11" s="27"/>
      <c r="C11" s="23"/>
      <c r="D11" s="33" t="s">
        <v>69</v>
      </c>
      <c r="E11" s="33" t="s">
        <v>70</v>
      </c>
      <c r="F11" s="33" t="s">
        <v>106</v>
      </c>
      <c r="G11" s="33" t="s">
        <v>107</v>
      </c>
      <c r="H11" s="33" t="s">
        <v>233</v>
      </c>
      <c r="I11" s="33" t="s">
        <v>71</v>
      </c>
    </row>
    <row r="12" spans="1:9" ht="18.95" customHeight="1" x14ac:dyDescent="0.2">
      <c r="A12" s="22"/>
      <c r="B12" s="22"/>
      <c r="C12" s="29"/>
      <c r="D12" s="30" t="s">
        <v>99</v>
      </c>
      <c r="E12" s="30" t="s">
        <v>99</v>
      </c>
      <c r="F12" s="30" t="s">
        <v>99</v>
      </c>
      <c r="G12" s="30" t="s">
        <v>99</v>
      </c>
      <c r="H12" s="30" t="s">
        <v>99</v>
      </c>
      <c r="I12" s="30"/>
    </row>
    <row r="13" spans="1:9" ht="18.95" customHeight="1" x14ac:dyDescent="0.2">
      <c r="A13" s="22">
        <v>1</v>
      </c>
      <c r="B13" s="22"/>
      <c r="C13" s="41" t="s">
        <v>72</v>
      </c>
      <c r="D13" s="24"/>
      <c r="E13" s="24"/>
      <c r="F13" s="24"/>
      <c r="G13" s="24"/>
      <c r="H13" s="24"/>
      <c r="I13" s="24"/>
    </row>
    <row r="14" spans="1:9" ht="18.95" customHeight="1" x14ac:dyDescent="0.2">
      <c r="A14" s="26">
        <f>A13+1</f>
        <v>2</v>
      </c>
      <c r="B14" s="27"/>
      <c r="C14" s="34" t="s">
        <v>920</v>
      </c>
      <c r="D14" s="24"/>
      <c r="E14" s="24"/>
      <c r="F14" s="24"/>
      <c r="G14" s="24"/>
      <c r="H14" s="24"/>
      <c r="I14" s="24"/>
    </row>
    <row r="15" spans="1:9" ht="30" customHeight="1" x14ac:dyDescent="0.2">
      <c r="A15" s="26">
        <f t="shared" ref="A15:A22" si="0">A14+1</f>
        <v>3</v>
      </c>
      <c r="B15" s="27">
        <v>480</v>
      </c>
      <c r="C15" s="23" t="s">
        <v>109</v>
      </c>
      <c r="D15" s="24">
        <f>'SCH C-2.1 B'!$H15</f>
        <v>119592420.82381836</v>
      </c>
      <c r="E15" s="24">
        <f>F15-D15</f>
        <v>9287879.1126328111</v>
      </c>
      <c r="F15" s="24">
        <f>'SCH C-2.1 F'!$H15</f>
        <v>128880299.93645117</v>
      </c>
      <c r="G15" s="24">
        <f>'SCH D-2.1'!$H16</f>
        <v>0</v>
      </c>
      <c r="H15" s="24">
        <f>SUM(F15:G15)</f>
        <v>128880299.93645117</v>
      </c>
      <c r="I15" s="189" t="s">
        <v>1270</v>
      </c>
    </row>
    <row r="16" spans="1:9" ht="30" customHeight="1" x14ac:dyDescent="0.2">
      <c r="A16" s="26">
        <f t="shared" si="0"/>
        <v>4</v>
      </c>
      <c r="B16" s="27">
        <v>481.1</v>
      </c>
      <c r="C16" s="23" t="s">
        <v>110</v>
      </c>
      <c r="D16" s="24">
        <f>'SCH C-2.1 B'!$H16</f>
        <v>40960625.835136756</v>
      </c>
      <c r="E16" s="24">
        <f t="shared" ref="E16:E18" si="1">F16-D16</f>
        <v>761820.33990621567</v>
      </c>
      <c r="F16" s="24">
        <f>'SCH C-2.1 F'!$H16</f>
        <v>41722446.175042972</v>
      </c>
      <c r="G16" s="24">
        <f>'SCH D-2.1'!$H17</f>
        <v>0</v>
      </c>
      <c r="H16" s="24">
        <f t="shared" ref="H16:H18" si="2">SUM(F16:G16)</f>
        <v>41722446.175042972</v>
      </c>
      <c r="I16" s="189" t="s">
        <v>1270</v>
      </c>
    </row>
    <row r="17" spans="1:9" ht="30" customHeight="1" x14ac:dyDescent="0.2">
      <c r="A17" s="26">
        <f t="shared" si="0"/>
        <v>5</v>
      </c>
      <c r="B17" s="27">
        <v>481.2</v>
      </c>
      <c r="C17" s="23" t="s">
        <v>111</v>
      </c>
      <c r="D17" s="24">
        <f>'SCH C-2.1 B'!$H17</f>
        <v>3903321.8637910755</v>
      </c>
      <c r="E17" s="24">
        <f t="shared" si="1"/>
        <v>518880.4920610711</v>
      </c>
      <c r="F17" s="24">
        <f>'SCH C-2.1 F'!$H17</f>
        <v>4422202.3558521466</v>
      </c>
      <c r="G17" s="24">
        <f>'SCH D-2.1'!$H18</f>
        <v>0</v>
      </c>
      <c r="H17" s="24">
        <f t="shared" si="2"/>
        <v>4422202.3558521466</v>
      </c>
      <c r="I17" s="189" t="s">
        <v>1270</v>
      </c>
    </row>
    <row r="18" spans="1:9" ht="30" customHeight="1" x14ac:dyDescent="0.2">
      <c r="A18" s="26">
        <f>A17+1</f>
        <v>6</v>
      </c>
      <c r="B18" s="26">
        <v>482</v>
      </c>
      <c r="C18" s="307" t="s">
        <v>112</v>
      </c>
      <c r="D18" s="35">
        <f>'SCH C-2.1 B'!$H18</f>
        <v>4288899.2668182245</v>
      </c>
      <c r="E18" s="35">
        <f t="shared" si="1"/>
        <v>117803.01982526202</v>
      </c>
      <c r="F18" s="35">
        <f>'SCH C-2.1 F'!$H18</f>
        <v>4406702.2866434865</v>
      </c>
      <c r="G18" s="35">
        <f>'SCH D-2.1'!$H19</f>
        <v>0</v>
      </c>
      <c r="H18" s="35">
        <f t="shared" si="2"/>
        <v>4406702.2866434865</v>
      </c>
      <c r="I18" s="189" t="s">
        <v>1270</v>
      </c>
    </row>
    <row r="19" spans="1:9" ht="18.95" customHeight="1" x14ac:dyDescent="0.2">
      <c r="A19" s="26">
        <f t="shared" si="0"/>
        <v>7</v>
      </c>
      <c r="B19" s="26"/>
      <c r="C19" s="23" t="s">
        <v>113</v>
      </c>
      <c r="D19" s="24">
        <f>SUM(D15:D18)</f>
        <v>168745267.7895644</v>
      </c>
      <c r="E19" s="24">
        <f>SUM(E15:E18)</f>
        <v>10686382.964425359</v>
      </c>
      <c r="F19" s="24">
        <f>SUM(F15:F18)</f>
        <v>179431650.75398976</v>
      </c>
      <c r="G19" s="24">
        <f>SUM(G15:G18)</f>
        <v>0</v>
      </c>
      <c r="H19" s="24">
        <f>SUM(H15:H18)</f>
        <v>179431650.75398976</v>
      </c>
      <c r="I19" s="189"/>
    </row>
    <row r="20" spans="1:9" ht="30" customHeight="1" x14ac:dyDescent="0.2">
      <c r="A20" s="26">
        <f t="shared" si="0"/>
        <v>8</v>
      </c>
      <c r="B20" s="26" t="s">
        <v>918</v>
      </c>
      <c r="C20" s="23" t="s">
        <v>114</v>
      </c>
      <c r="D20" s="24">
        <f>'SCH C-2.1 B'!$H20</f>
        <v>4117143.6312199994</v>
      </c>
      <c r="E20" s="24">
        <f t="shared" ref="E20:E21" si="3">F20-D20</f>
        <v>-1821536.2155400035</v>
      </c>
      <c r="F20" s="24">
        <f>'SCH C-2.1 F'!$H20</f>
        <v>2295607.4156799959</v>
      </c>
      <c r="G20" s="24">
        <f>'SCH D-2.1'!$H21</f>
        <v>0</v>
      </c>
      <c r="H20" s="24">
        <f t="shared" ref="H20:H21" si="4">SUM(F20:G20)</f>
        <v>2295607.4156799959</v>
      </c>
      <c r="I20" s="189" t="s">
        <v>1271</v>
      </c>
    </row>
    <row r="21" spans="1:9" ht="18.95" customHeight="1" x14ac:dyDescent="0.2">
      <c r="A21" s="26">
        <f t="shared" si="0"/>
        <v>9</v>
      </c>
      <c r="B21" s="27">
        <v>496</v>
      </c>
      <c r="C21" s="23" t="s">
        <v>115</v>
      </c>
      <c r="D21" s="35">
        <f>'SCH C-2.1 B'!$H21</f>
        <v>0</v>
      </c>
      <c r="E21" s="35">
        <f t="shared" si="3"/>
        <v>0</v>
      </c>
      <c r="F21" s="35">
        <f>'SCH C-2.1 F'!$H21</f>
        <v>0</v>
      </c>
      <c r="G21" s="35">
        <f>'SCH D-2.1'!$H22</f>
        <v>0</v>
      </c>
      <c r="H21" s="35">
        <f t="shared" si="4"/>
        <v>0</v>
      </c>
      <c r="I21" s="40"/>
    </row>
    <row r="22" spans="1:9" ht="18.95" customHeight="1" x14ac:dyDescent="0.2">
      <c r="A22" s="26">
        <f t="shared" si="0"/>
        <v>10</v>
      </c>
      <c r="C22" s="23" t="s">
        <v>919</v>
      </c>
      <c r="D22" s="36">
        <f>SUM(D19:D21)</f>
        <v>172862411.42078441</v>
      </c>
      <c r="E22" s="36">
        <f>SUM(E19:E21)</f>
        <v>8864846.7488853559</v>
      </c>
      <c r="F22" s="36">
        <f>SUM(F19:F21)</f>
        <v>181727258.16966975</v>
      </c>
      <c r="G22" s="36">
        <f>SUM(G19:G21)</f>
        <v>0</v>
      </c>
      <c r="H22" s="36">
        <f>SUM(H19:H21)</f>
        <v>181727258.16966975</v>
      </c>
      <c r="I22" s="40"/>
    </row>
    <row r="23" spans="1:9" ht="18.95" customHeight="1" x14ac:dyDescent="0.2"/>
    <row r="24" spans="1:9" ht="18.95" customHeight="1" x14ac:dyDescent="0.2">
      <c r="A24" s="26">
        <f>A22+1</f>
        <v>11</v>
      </c>
      <c r="B24" s="26"/>
      <c r="C24" s="34" t="s">
        <v>116</v>
      </c>
    </row>
    <row r="25" spans="1:9" ht="35.1" customHeight="1" x14ac:dyDescent="0.2">
      <c r="A25" s="26">
        <f>A24+1</f>
        <v>12</v>
      </c>
      <c r="B25" s="26">
        <v>487</v>
      </c>
      <c r="C25" s="23" t="s">
        <v>13</v>
      </c>
      <c r="D25" s="24">
        <f>'SCH C-2.1 B'!$H25</f>
        <v>1164388.8166666669</v>
      </c>
      <c r="E25" s="24">
        <f t="shared" ref="E25:E29" si="5">F25-D25</f>
        <v>-98439.896666666493</v>
      </c>
      <c r="F25" s="24">
        <f>'SCH C-2.1 F'!$H25</f>
        <v>1065948.9200000004</v>
      </c>
      <c r="G25" s="24">
        <f>'SCH D-2.1'!$H26</f>
        <v>0</v>
      </c>
      <c r="H25" s="24">
        <f t="shared" ref="H25:H29" si="6">SUM(F25:G25)</f>
        <v>1065948.9200000004</v>
      </c>
      <c r="I25" s="189" t="s">
        <v>1033</v>
      </c>
    </row>
    <row r="26" spans="1:9" ht="35.1" customHeight="1" x14ac:dyDescent="0.2">
      <c r="A26" s="26">
        <f t="shared" ref="A26:A29" si="7">A25+1</f>
        <v>13</v>
      </c>
      <c r="B26" s="26">
        <v>488</v>
      </c>
      <c r="C26" s="307" t="s">
        <v>852</v>
      </c>
      <c r="D26" s="24">
        <f>'SCH C-2.1 B'!$H26</f>
        <v>101091.43</v>
      </c>
      <c r="E26" s="24">
        <f t="shared" si="5"/>
        <v>-10099.636666666673</v>
      </c>
      <c r="F26" s="24">
        <f>'SCH C-2.1 F'!$H26</f>
        <v>90991.79333333332</v>
      </c>
      <c r="G26" s="24">
        <f>'SCH D-2.1'!$H27</f>
        <v>0</v>
      </c>
      <c r="H26" s="24">
        <f t="shared" si="6"/>
        <v>90991.79333333332</v>
      </c>
      <c r="I26" s="189" t="s">
        <v>1033</v>
      </c>
    </row>
    <row r="27" spans="1:9" ht="31.5" customHeight="1" x14ac:dyDescent="0.2">
      <c r="A27" s="26">
        <f t="shared" si="7"/>
        <v>14</v>
      </c>
      <c r="B27" s="26" t="s">
        <v>824</v>
      </c>
      <c r="C27" s="305" t="s">
        <v>825</v>
      </c>
      <c r="D27" s="24">
        <f>'SCH C-2.1 B'!$H27</f>
        <v>5778206.3450847203</v>
      </c>
      <c r="E27" s="24">
        <f t="shared" si="5"/>
        <v>1511309.3504640469</v>
      </c>
      <c r="F27" s="24">
        <f>'SCH C-2.1 F'!$H27</f>
        <v>7289515.6955487672</v>
      </c>
      <c r="G27" s="24">
        <f>'SCH D-2.1'!$H28</f>
        <v>0</v>
      </c>
      <c r="H27" s="24">
        <f t="shared" si="6"/>
        <v>7289515.6955487672</v>
      </c>
      <c r="I27" s="189" t="s">
        <v>1270</v>
      </c>
    </row>
    <row r="28" spans="1:9" ht="35.1" customHeight="1" x14ac:dyDescent="0.2">
      <c r="A28" s="26">
        <f t="shared" si="7"/>
        <v>15</v>
      </c>
      <c r="B28" s="26">
        <v>493</v>
      </c>
      <c r="C28" s="305" t="s">
        <v>826</v>
      </c>
      <c r="D28" s="24">
        <f>'SCH C-2.1 B'!$H28</f>
        <v>410866.18333333317</v>
      </c>
      <c r="E28" s="24">
        <f t="shared" si="5"/>
        <v>-36523.796666666865</v>
      </c>
      <c r="F28" s="24">
        <f>'SCH C-2.1 F'!$H28</f>
        <v>374342.38666666631</v>
      </c>
      <c r="G28" s="24">
        <f>'SCH D-2.1'!$H29</f>
        <v>0</v>
      </c>
      <c r="H28" s="24">
        <f t="shared" si="6"/>
        <v>374342.38666666631</v>
      </c>
      <c r="I28" s="189" t="s">
        <v>1033</v>
      </c>
    </row>
    <row r="29" spans="1:9" ht="32.25" customHeight="1" x14ac:dyDescent="0.2">
      <c r="A29" s="26">
        <f t="shared" si="7"/>
        <v>16</v>
      </c>
      <c r="B29" s="26">
        <v>495</v>
      </c>
      <c r="C29" s="305" t="s">
        <v>827</v>
      </c>
      <c r="D29" s="35">
        <f>'SCH C-2.1 B'!$H29</f>
        <v>249.92500000000018</v>
      </c>
      <c r="E29" s="35">
        <f t="shared" si="5"/>
        <v>75.925000000000239</v>
      </c>
      <c r="F29" s="35">
        <f>'SCH C-2.1 F'!$H29</f>
        <v>325.85000000000042</v>
      </c>
      <c r="G29" s="35">
        <f>'SCH D-2.1'!$H30</f>
        <v>0</v>
      </c>
      <c r="H29" s="35">
        <f t="shared" si="6"/>
        <v>325.85000000000042</v>
      </c>
      <c r="I29" s="189" t="s">
        <v>1033</v>
      </c>
    </row>
    <row r="30" spans="1:9" ht="18.95" customHeight="1" x14ac:dyDescent="0.2">
      <c r="A30" s="26">
        <f>A29+1</f>
        <v>17</v>
      </c>
      <c r="B30" s="26"/>
      <c r="C30" s="23" t="s">
        <v>134</v>
      </c>
      <c r="D30" s="36">
        <f>SUM(D25:D29)</f>
        <v>7454802.7000847207</v>
      </c>
      <c r="E30" s="36">
        <f t="shared" ref="E30" si="8">SUM(E25:E29)</f>
        <v>1366321.9454640469</v>
      </c>
      <c r="F30" s="36">
        <f>SUM(F25:F29)</f>
        <v>8821124.6455487665</v>
      </c>
      <c r="G30" s="36">
        <f t="shared" ref="G30:H30" si="9">SUM(G25:G29)</f>
        <v>0</v>
      </c>
      <c r="H30" s="36">
        <f t="shared" si="9"/>
        <v>8821124.6455487665</v>
      </c>
    </row>
    <row r="31" spans="1:9" ht="18.95" customHeight="1" x14ac:dyDescent="0.2">
      <c r="A31" s="26"/>
      <c r="B31" s="26"/>
      <c r="C31" s="23"/>
    </row>
    <row r="32" spans="1:9" ht="18.95" customHeight="1" x14ac:dyDescent="0.2">
      <c r="A32" s="26">
        <f>A30+1</f>
        <v>18</v>
      </c>
      <c r="B32" s="26"/>
      <c r="C32" s="42" t="s">
        <v>76</v>
      </c>
      <c r="D32" s="35">
        <f>D22+D30</f>
        <v>180317214.12086913</v>
      </c>
      <c r="E32" s="35">
        <f>E22+E30</f>
        <v>10231168.694349403</v>
      </c>
      <c r="F32" s="35">
        <f>F22+F30</f>
        <v>190548382.81521851</v>
      </c>
      <c r="G32" s="35">
        <f>G22+G30</f>
        <v>0</v>
      </c>
      <c r="H32" s="35">
        <f>H22+H30</f>
        <v>190548382.81521851</v>
      </c>
    </row>
    <row r="33" spans="1:9" ht="18.95" customHeight="1" x14ac:dyDescent="0.2">
      <c r="B33" s="26"/>
      <c r="C33" s="23"/>
    </row>
    <row r="34" spans="1:9" ht="18.95" customHeight="1" x14ac:dyDescent="0.2">
      <c r="A34" s="26">
        <f>A32+1</f>
        <v>19</v>
      </c>
      <c r="B34" s="26"/>
      <c r="C34" s="41" t="s">
        <v>73</v>
      </c>
    </row>
    <row r="35" spans="1:9" ht="18.95" customHeight="1" x14ac:dyDescent="0.2">
      <c r="A35" s="26">
        <f>A34+1</f>
        <v>20</v>
      </c>
      <c r="B35" s="26"/>
      <c r="C35" s="34" t="s">
        <v>127</v>
      </c>
    </row>
    <row r="36" spans="1:9" ht="18.95" customHeight="1" x14ac:dyDescent="0.2">
      <c r="A36" s="26">
        <f t="shared" ref="A36:A52" si="10">A35+1</f>
        <v>21</v>
      </c>
      <c r="B36" s="26"/>
      <c r="C36" s="34" t="s">
        <v>924</v>
      </c>
    </row>
    <row r="37" spans="1:9" ht="18.95" customHeight="1" x14ac:dyDescent="0.2">
      <c r="A37" s="26">
        <f t="shared" si="10"/>
        <v>22</v>
      </c>
      <c r="B37" s="308" t="s">
        <v>828</v>
      </c>
      <c r="C37" s="305" t="s">
        <v>853</v>
      </c>
      <c r="D37" s="24">
        <f>'SCH C-2.1 B'!$H37</f>
        <v>0</v>
      </c>
      <c r="E37" s="24">
        <f t="shared" ref="E37:E52" si="11">F37-D37</f>
        <v>0</v>
      </c>
      <c r="F37" s="24">
        <f>'SCH C-2.1 F'!$H37</f>
        <v>0</v>
      </c>
      <c r="G37" s="24">
        <f>'SCH D-2.1'!$H38</f>
        <v>0</v>
      </c>
      <c r="H37" s="24">
        <f t="shared" ref="H37:H52" si="12">SUM(F37:G37)</f>
        <v>0</v>
      </c>
      <c r="I37" s="40"/>
    </row>
    <row r="38" spans="1:9" ht="18.95" customHeight="1" x14ac:dyDescent="0.2">
      <c r="A38" s="26">
        <f t="shared" si="10"/>
        <v>23</v>
      </c>
      <c r="B38" s="304" t="s">
        <v>829</v>
      </c>
      <c r="C38" s="305" t="s">
        <v>854</v>
      </c>
      <c r="D38" s="24">
        <f>'SCH C-2.1 B'!$H38</f>
        <v>0</v>
      </c>
      <c r="E38" s="24">
        <f t="shared" si="11"/>
        <v>0</v>
      </c>
      <c r="F38" s="24">
        <f>'SCH C-2.1 F'!$H38</f>
        <v>0</v>
      </c>
      <c r="G38" s="24">
        <f>'SCH D-2.1'!$H39</f>
        <v>0</v>
      </c>
      <c r="H38" s="24">
        <f t="shared" si="12"/>
        <v>0</v>
      </c>
      <c r="I38" s="40"/>
    </row>
    <row r="39" spans="1:9" s="16" customFormat="1" ht="20.100000000000001" customHeight="1" x14ac:dyDescent="0.2">
      <c r="A39" s="323" t="str">
        <f>$A$1</f>
        <v>LOUISVILLE GAS AND ELECTRIC COMPANY</v>
      </c>
      <c r="B39" s="323"/>
      <c r="C39" s="323"/>
      <c r="D39" s="323"/>
      <c r="E39" s="323"/>
      <c r="F39" s="323"/>
      <c r="G39" s="323"/>
      <c r="H39" s="323"/>
      <c r="I39" s="323"/>
    </row>
    <row r="40" spans="1:9" s="16" customFormat="1" ht="20.100000000000001" customHeight="1" x14ac:dyDescent="0.2">
      <c r="A40" s="323" t="str">
        <f>$A$2</f>
        <v>CASE NO. 2018-00295 - GAS OPERATIONS - RESPONSE TO PSC 2-75 (SLIPPAGE FACTOR 97.153%)</v>
      </c>
      <c r="B40" s="323"/>
      <c r="C40" s="323"/>
      <c r="D40" s="323"/>
      <c r="E40" s="323"/>
      <c r="F40" s="323"/>
      <c r="G40" s="323"/>
      <c r="H40" s="323"/>
      <c r="I40" s="323"/>
    </row>
    <row r="41" spans="1:9" s="16" customFormat="1" ht="20.100000000000001" customHeight="1" x14ac:dyDescent="0.2">
      <c r="A41" s="323" t="s">
        <v>105</v>
      </c>
      <c r="B41" s="323"/>
      <c r="C41" s="323"/>
      <c r="D41" s="323"/>
      <c r="E41" s="323"/>
      <c r="F41" s="323"/>
      <c r="G41" s="323"/>
      <c r="H41" s="323"/>
      <c r="I41" s="323"/>
    </row>
    <row r="42" spans="1:9" s="16" customFormat="1" ht="20.100000000000001" customHeight="1" x14ac:dyDescent="0.2">
      <c r="A42" s="323" t="str">
        <f>$A$4</f>
        <v>FOR THE 12 MONTHS ENDED DECEMBER 31, 2018</v>
      </c>
      <c r="B42" s="323"/>
      <c r="C42" s="323"/>
      <c r="D42" s="323"/>
      <c r="E42" s="323"/>
      <c r="F42" s="323"/>
      <c r="G42" s="323"/>
      <c r="H42" s="323"/>
      <c r="I42" s="323"/>
    </row>
    <row r="43" spans="1:9" s="16" customFormat="1" ht="20.100000000000001" customHeight="1" x14ac:dyDescent="0.2">
      <c r="A43" s="306"/>
      <c r="B43" s="306"/>
      <c r="C43" s="306"/>
      <c r="D43" s="306"/>
      <c r="E43" s="306"/>
      <c r="F43" s="306"/>
      <c r="G43" s="306"/>
      <c r="H43" s="306"/>
      <c r="I43" s="306"/>
    </row>
    <row r="44" spans="1:9" s="16" customFormat="1" ht="20.100000000000001" customHeight="1" x14ac:dyDescent="0.2">
      <c r="A44" s="16" t="str">
        <f>$A$6</f>
        <v>DATA:__X__BASE  PERIOD__X__FORECASTED  PERIOD</v>
      </c>
      <c r="B44" s="18"/>
      <c r="I44" s="19" t="s">
        <v>252</v>
      </c>
    </row>
    <row r="45" spans="1:9" s="16" customFormat="1" ht="20.100000000000001" customHeight="1" x14ac:dyDescent="0.2">
      <c r="A45" s="16" t="str">
        <f>$A$7</f>
        <v>TYPE OF FILING: __X__ ORIGINAL  _____ UPDATED  _____ REVISED</v>
      </c>
      <c r="I45" s="19" t="s">
        <v>1023</v>
      </c>
    </row>
    <row r="46" spans="1:9" s="16" customFormat="1" ht="20.100000000000001" customHeight="1" x14ac:dyDescent="0.2">
      <c r="A46" s="18" t="s">
        <v>95</v>
      </c>
      <c r="B46" s="18"/>
      <c r="E46" s="18"/>
      <c r="G46" s="18"/>
      <c r="H46" s="18"/>
      <c r="I46" s="20" t="str">
        <f>$I$8</f>
        <v>WITNESS:   C. M. GARRETT</v>
      </c>
    </row>
    <row r="47" spans="1:9" s="16" customFormat="1" ht="20.100000000000001" customHeight="1" x14ac:dyDescent="0.2"/>
    <row r="48" spans="1:9" ht="75" customHeight="1" x14ac:dyDescent="0.2">
      <c r="A48" s="31" t="s">
        <v>96</v>
      </c>
      <c r="B48" s="31" t="s">
        <v>97</v>
      </c>
      <c r="C48" s="31" t="s">
        <v>101</v>
      </c>
      <c r="D48" s="31" t="s">
        <v>144</v>
      </c>
      <c r="E48" s="31" t="s">
        <v>145</v>
      </c>
      <c r="F48" s="31" t="s">
        <v>151</v>
      </c>
      <c r="G48" s="31" t="s">
        <v>1031</v>
      </c>
      <c r="H48" s="31" t="s">
        <v>153</v>
      </c>
      <c r="I48" s="31" t="s">
        <v>1032</v>
      </c>
    </row>
    <row r="49" spans="1:9" ht="18.95" customHeight="1" x14ac:dyDescent="0.2">
      <c r="A49" s="27"/>
      <c r="B49" s="27"/>
      <c r="C49" s="23"/>
      <c r="D49" s="33" t="s">
        <v>69</v>
      </c>
      <c r="E49" s="33" t="s">
        <v>70</v>
      </c>
      <c r="F49" s="33" t="s">
        <v>106</v>
      </c>
      <c r="G49" s="33" t="s">
        <v>107</v>
      </c>
      <c r="H49" s="33" t="s">
        <v>233</v>
      </c>
      <c r="I49" s="33" t="s">
        <v>71</v>
      </c>
    </row>
    <row r="50" spans="1:9" ht="18.95" customHeight="1" x14ac:dyDescent="0.2">
      <c r="A50" s="22"/>
      <c r="B50" s="22"/>
      <c r="C50" s="29"/>
      <c r="D50" s="30" t="s">
        <v>99</v>
      </c>
      <c r="E50" s="30" t="s">
        <v>99</v>
      </c>
      <c r="F50" s="30" t="s">
        <v>99</v>
      </c>
      <c r="G50" s="30" t="s">
        <v>99</v>
      </c>
      <c r="H50" s="30" t="s">
        <v>99</v>
      </c>
      <c r="I50" s="30"/>
    </row>
    <row r="51" spans="1:9" ht="18.95" customHeight="1" x14ac:dyDescent="0.2">
      <c r="A51" s="26">
        <f>A38+1</f>
        <v>24</v>
      </c>
      <c r="B51" s="304" t="s">
        <v>830</v>
      </c>
      <c r="C51" s="305" t="s">
        <v>855</v>
      </c>
      <c r="D51" s="24">
        <f>'SCH C-2.1 B'!$H39</f>
        <v>0</v>
      </c>
      <c r="E51" s="24">
        <f t="shared" si="11"/>
        <v>0</v>
      </c>
      <c r="F51" s="24">
        <f>'SCH C-2.1 F'!$H39</f>
        <v>0</v>
      </c>
      <c r="G51" s="24">
        <f>'SCH D-2.1'!$H40</f>
        <v>0</v>
      </c>
      <c r="H51" s="24">
        <f t="shared" si="12"/>
        <v>0</v>
      </c>
      <c r="I51" s="40"/>
    </row>
    <row r="52" spans="1:9" ht="18.95" customHeight="1" x14ac:dyDescent="0.2">
      <c r="A52" s="26">
        <f t="shared" si="10"/>
        <v>25</v>
      </c>
      <c r="B52" s="304" t="s">
        <v>831</v>
      </c>
      <c r="C52" s="305" t="s">
        <v>856</v>
      </c>
      <c r="D52" s="24">
        <f>'SCH C-2.1 B'!$H40</f>
        <v>0</v>
      </c>
      <c r="E52" s="24">
        <f t="shared" si="11"/>
        <v>0</v>
      </c>
      <c r="F52" s="24">
        <f>'SCH C-2.1 F'!$H40</f>
        <v>0</v>
      </c>
      <c r="G52" s="24">
        <f>'SCH D-2.1'!$H41</f>
        <v>0</v>
      </c>
      <c r="H52" s="24">
        <f t="shared" si="12"/>
        <v>0</v>
      </c>
      <c r="I52" s="40"/>
    </row>
    <row r="53" spans="1:9" ht="24.95" customHeight="1" x14ac:dyDescent="0.2">
      <c r="A53" s="26">
        <f>A52+1</f>
        <v>26</v>
      </c>
      <c r="B53" s="304" t="s">
        <v>832</v>
      </c>
      <c r="C53" s="305" t="s">
        <v>857</v>
      </c>
      <c r="D53" s="24">
        <f>'SCH C-2.1 B'!$H53</f>
        <v>872025.86999999988</v>
      </c>
      <c r="E53" s="24">
        <f t="shared" ref="E53:E57" si="13">F53-D53</f>
        <v>41051.130000000121</v>
      </c>
      <c r="F53" s="24">
        <f>'SCH C-2.1 F'!$H53</f>
        <v>913077</v>
      </c>
      <c r="G53" s="24">
        <f>'SCH D-2.1'!$H54</f>
        <v>0</v>
      </c>
      <c r="H53" s="24">
        <f t="shared" ref="H53:H57" si="14">SUM(F53:G53)</f>
        <v>913077</v>
      </c>
      <c r="I53" s="189" t="s">
        <v>1034</v>
      </c>
    </row>
    <row r="54" spans="1:9" ht="18.95" customHeight="1" x14ac:dyDescent="0.2">
      <c r="A54" s="26">
        <f t="shared" ref="A54:A57" si="15">A53+1</f>
        <v>27</v>
      </c>
      <c r="B54" s="304" t="s">
        <v>833</v>
      </c>
      <c r="C54" s="305" t="s">
        <v>858</v>
      </c>
      <c r="D54" s="24">
        <f>'SCH C-2.1 B'!$H54</f>
        <v>-1.3387762010097504E-9</v>
      </c>
      <c r="E54" s="24">
        <f t="shared" si="13"/>
        <v>1.3387762010097504E-9</v>
      </c>
      <c r="F54" s="24">
        <f>'SCH C-2.1 F'!$H54</f>
        <v>0</v>
      </c>
      <c r="G54" s="24">
        <f>'SCH D-2.1'!$H55</f>
        <v>0</v>
      </c>
      <c r="H54" s="24">
        <f t="shared" si="14"/>
        <v>0</v>
      </c>
      <c r="I54" s="190"/>
    </row>
    <row r="55" spans="1:9" ht="24.95" customHeight="1" x14ac:dyDescent="0.2">
      <c r="A55" s="26">
        <f t="shared" si="15"/>
        <v>28</v>
      </c>
      <c r="B55" s="304">
        <v>810</v>
      </c>
      <c r="C55" s="305" t="s">
        <v>859</v>
      </c>
      <c r="D55" s="24">
        <f>'SCH C-2.1 B'!$H55</f>
        <v>-610290.12999999896</v>
      </c>
      <c r="E55" s="24">
        <f t="shared" si="13"/>
        <v>28290.129999998957</v>
      </c>
      <c r="F55" s="24">
        <f>'SCH C-2.1 F'!$H55</f>
        <v>-582000</v>
      </c>
      <c r="G55" s="24">
        <f>'SCH D-2.1'!$H56</f>
        <v>0</v>
      </c>
      <c r="H55" s="24">
        <f t="shared" si="14"/>
        <v>-582000</v>
      </c>
      <c r="I55" s="189" t="s">
        <v>1034</v>
      </c>
    </row>
    <row r="56" spans="1:9" ht="18.95" customHeight="1" x14ac:dyDescent="0.2">
      <c r="A56" s="26">
        <f t="shared" si="15"/>
        <v>29</v>
      </c>
      <c r="B56" s="304" t="s">
        <v>834</v>
      </c>
      <c r="C56" s="305" t="s">
        <v>860</v>
      </c>
      <c r="D56" s="24">
        <f>'SCH C-2.1 B'!$H56</f>
        <v>0</v>
      </c>
      <c r="E56" s="24">
        <f t="shared" si="13"/>
        <v>0</v>
      </c>
      <c r="F56" s="24">
        <f>'SCH C-2.1 F'!$H56</f>
        <v>0</v>
      </c>
      <c r="G56" s="24">
        <f>'SCH D-2.1'!$H57</f>
        <v>0</v>
      </c>
      <c r="H56" s="24">
        <f t="shared" si="14"/>
        <v>0</v>
      </c>
      <c r="I56" s="190"/>
    </row>
    <row r="57" spans="1:9" ht="18.95" customHeight="1" x14ac:dyDescent="0.2">
      <c r="A57" s="26">
        <f t="shared" si="15"/>
        <v>30</v>
      </c>
      <c r="B57" s="304">
        <v>813</v>
      </c>
      <c r="C57" s="305" t="s">
        <v>861</v>
      </c>
      <c r="D57" s="24">
        <f>'SCH C-2.1 B'!$H57</f>
        <v>0</v>
      </c>
      <c r="E57" s="24">
        <f t="shared" si="13"/>
        <v>0</v>
      </c>
      <c r="F57" s="24">
        <f>'SCH C-2.1 F'!$H57</f>
        <v>0</v>
      </c>
      <c r="G57" s="24">
        <f>'SCH D-2.1'!$H58</f>
        <v>0</v>
      </c>
      <c r="H57" s="24">
        <f t="shared" si="14"/>
        <v>0</v>
      </c>
      <c r="I57" s="190"/>
    </row>
    <row r="58" spans="1:9" ht="18.95" customHeight="1" x14ac:dyDescent="0.2">
      <c r="A58" s="26">
        <f>A57+1</f>
        <v>31</v>
      </c>
      <c r="B58" s="304"/>
      <c r="C58" s="309" t="s">
        <v>925</v>
      </c>
      <c r="D58" s="36">
        <f>SUM(D37:D38,D51:D57)</f>
        <v>261735.73999999953</v>
      </c>
      <c r="E58" s="36">
        <f>SUM(E37:E38,E51:E57)</f>
        <v>69341.260000000417</v>
      </c>
      <c r="F58" s="36">
        <f>SUM(F37:F38,F51:F57)</f>
        <v>331077</v>
      </c>
      <c r="G58" s="36">
        <f>SUM(G37:G52,G53:G57)</f>
        <v>0</v>
      </c>
      <c r="H58" s="36">
        <f>SUM(H37:H38,H51:H57)</f>
        <v>331077</v>
      </c>
      <c r="I58" s="190"/>
    </row>
    <row r="59" spans="1:9" ht="18.95" customHeight="1" x14ac:dyDescent="0.2">
      <c r="B59" s="304"/>
      <c r="C59" s="309"/>
      <c r="I59" s="190"/>
    </row>
    <row r="60" spans="1:9" ht="18.95" customHeight="1" x14ac:dyDescent="0.2">
      <c r="A60" s="26">
        <f>A58+1</f>
        <v>32</v>
      </c>
      <c r="B60" s="304"/>
      <c r="C60" s="310" t="s">
        <v>921</v>
      </c>
      <c r="I60" s="190"/>
    </row>
    <row r="61" spans="1:9" ht="63.75" customHeight="1" x14ac:dyDescent="0.2">
      <c r="A61" s="26">
        <f>A60+1</f>
        <v>33</v>
      </c>
      <c r="B61" s="304" t="s">
        <v>863</v>
      </c>
      <c r="C61" s="305" t="s">
        <v>889</v>
      </c>
      <c r="D61" s="24">
        <f>'SCH C-2.1 B'!$H61</f>
        <v>947823.24</v>
      </c>
      <c r="E61" s="24">
        <f t="shared" ref="E61:E89" si="16">F61-D61</f>
        <v>156135.76</v>
      </c>
      <c r="F61" s="24">
        <f>'SCH C-2.1 F'!$H61</f>
        <v>1103959</v>
      </c>
      <c r="G61" s="24">
        <f>'SCH D-2.1'!$H62</f>
        <v>0</v>
      </c>
      <c r="H61" s="24">
        <f t="shared" ref="H61:H89" si="17">SUM(F61:G61)</f>
        <v>1103959</v>
      </c>
      <c r="I61" s="311" t="s">
        <v>1284</v>
      </c>
    </row>
    <row r="62" spans="1:9" ht="24.95" customHeight="1" x14ac:dyDescent="0.2">
      <c r="A62" s="26">
        <f t="shared" ref="A62:A70" si="18">A61+1</f>
        <v>34</v>
      </c>
      <c r="B62" s="304" t="s">
        <v>864</v>
      </c>
      <c r="C62" s="305" t="s">
        <v>820</v>
      </c>
      <c r="D62" s="24">
        <f>'SCH C-2.1 B'!$H62</f>
        <v>76204.72</v>
      </c>
      <c r="E62" s="24">
        <f t="shared" si="16"/>
        <v>25950.28</v>
      </c>
      <c r="F62" s="24">
        <f>'SCH C-2.1 F'!$H62</f>
        <v>102155</v>
      </c>
      <c r="G62" s="24">
        <f>'SCH D-2.1'!$H63</f>
        <v>0</v>
      </c>
      <c r="H62" s="24">
        <f t="shared" si="17"/>
        <v>102155</v>
      </c>
      <c r="I62" s="189" t="s">
        <v>1034</v>
      </c>
    </row>
    <row r="63" spans="1:9" ht="50.1" customHeight="1" x14ac:dyDescent="0.2">
      <c r="A63" s="26">
        <f t="shared" si="18"/>
        <v>35</v>
      </c>
      <c r="B63" s="304" t="s">
        <v>865</v>
      </c>
      <c r="C63" s="305" t="s">
        <v>821</v>
      </c>
      <c r="D63" s="24">
        <f>'SCH C-2.1 B'!$H63</f>
        <v>424413.04999999993</v>
      </c>
      <c r="E63" s="24">
        <f t="shared" si="16"/>
        <v>139036.95000000007</v>
      </c>
      <c r="F63" s="24">
        <f>'SCH C-2.1 F'!$H63</f>
        <v>563450</v>
      </c>
      <c r="G63" s="24">
        <f>'SCH D-2.1'!$H64</f>
        <v>0</v>
      </c>
      <c r="H63" s="24">
        <f t="shared" si="17"/>
        <v>563450</v>
      </c>
      <c r="I63" s="189" t="s">
        <v>1273</v>
      </c>
    </row>
    <row r="64" spans="1:9" ht="60" customHeight="1" x14ac:dyDescent="0.2">
      <c r="A64" s="26">
        <f t="shared" si="18"/>
        <v>36</v>
      </c>
      <c r="B64" s="304" t="s">
        <v>866</v>
      </c>
      <c r="C64" s="305" t="s">
        <v>885</v>
      </c>
      <c r="D64" s="24">
        <f>'SCH C-2.1 B'!$H64</f>
        <v>2303783.79</v>
      </c>
      <c r="E64" s="24">
        <f t="shared" si="16"/>
        <v>-147940.79000000004</v>
      </c>
      <c r="F64" s="24">
        <f>'SCH C-2.1 F'!$H64</f>
        <v>2155843</v>
      </c>
      <c r="G64" s="24">
        <f>'SCH D-2.1'!$H65</f>
        <v>0</v>
      </c>
      <c r="H64" s="24">
        <f t="shared" si="17"/>
        <v>2155843</v>
      </c>
      <c r="I64" s="311" t="s">
        <v>1285</v>
      </c>
    </row>
    <row r="65" spans="1:9" ht="25.5" customHeight="1" x14ac:dyDescent="0.2">
      <c r="A65" s="26">
        <f t="shared" si="18"/>
        <v>37</v>
      </c>
      <c r="B65" s="304" t="s">
        <v>867</v>
      </c>
      <c r="C65" s="305" t="s">
        <v>886</v>
      </c>
      <c r="D65" s="24">
        <f>'SCH C-2.1 B'!$H65</f>
        <v>610290.12999999896</v>
      </c>
      <c r="E65" s="24">
        <f t="shared" si="16"/>
        <v>-28290.129999998957</v>
      </c>
      <c r="F65" s="24">
        <f>'SCH C-2.1 F'!$H65</f>
        <v>582000</v>
      </c>
      <c r="G65" s="24">
        <f>'SCH D-2.1'!$H66</f>
        <v>0</v>
      </c>
      <c r="H65" s="24">
        <f t="shared" si="17"/>
        <v>582000</v>
      </c>
      <c r="I65" s="189" t="s">
        <v>1034</v>
      </c>
    </row>
    <row r="66" spans="1:9" ht="45.75" customHeight="1" x14ac:dyDescent="0.2">
      <c r="A66" s="26">
        <f t="shared" si="18"/>
        <v>38</v>
      </c>
      <c r="B66" s="304" t="s">
        <v>868</v>
      </c>
      <c r="C66" s="305" t="s">
        <v>887</v>
      </c>
      <c r="D66" s="24">
        <f>'SCH C-2.1 B'!$H66</f>
        <v>1452234.83</v>
      </c>
      <c r="E66" s="24">
        <f t="shared" si="16"/>
        <v>384082.16999999993</v>
      </c>
      <c r="F66" s="24">
        <f>'SCH C-2.1 F'!$H66</f>
        <v>1836317</v>
      </c>
      <c r="G66" s="24">
        <f>'SCH D-2.1'!$H67</f>
        <v>0</v>
      </c>
      <c r="H66" s="24">
        <f t="shared" si="17"/>
        <v>1836317</v>
      </c>
      <c r="I66" s="312" t="s">
        <v>1293</v>
      </c>
    </row>
    <row r="67" spans="1:9" ht="18.95" customHeight="1" x14ac:dyDescent="0.2">
      <c r="A67" s="26">
        <f t="shared" si="18"/>
        <v>39</v>
      </c>
      <c r="B67" s="304" t="s">
        <v>869</v>
      </c>
      <c r="C67" s="305" t="s">
        <v>822</v>
      </c>
      <c r="D67" s="24">
        <f>'SCH C-2.1 B'!$H67</f>
        <v>0</v>
      </c>
      <c r="E67" s="24">
        <f t="shared" si="16"/>
        <v>0</v>
      </c>
      <c r="F67" s="24">
        <f>'SCH C-2.1 F'!$H67</f>
        <v>0</v>
      </c>
      <c r="G67" s="24">
        <f>'SCH D-2.1'!$H68</f>
        <v>0</v>
      </c>
      <c r="H67" s="24">
        <f t="shared" si="17"/>
        <v>0</v>
      </c>
      <c r="I67" s="190"/>
    </row>
    <row r="68" spans="1:9" ht="24.95" customHeight="1" x14ac:dyDescent="0.2">
      <c r="A68" s="26">
        <f t="shared" si="18"/>
        <v>40</v>
      </c>
      <c r="B68" s="304" t="s">
        <v>870</v>
      </c>
      <c r="C68" s="305" t="s">
        <v>17</v>
      </c>
      <c r="D68" s="24">
        <f>'SCH C-2.1 B'!$H68</f>
        <v>16314.48</v>
      </c>
      <c r="E68" s="24">
        <f t="shared" si="16"/>
        <v>-16314.48</v>
      </c>
      <c r="F68" s="24">
        <f>'SCH C-2.1 F'!$H68</f>
        <v>0</v>
      </c>
      <c r="G68" s="24">
        <f>'SCH D-2.1'!$H69</f>
        <v>0</v>
      </c>
      <c r="H68" s="24">
        <f t="shared" si="17"/>
        <v>0</v>
      </c>
      <c r="I68" s="312" t="s">
        <v>1295</v>
      </c>
    </row>
    <row r="69" spans="1:9" ht="24.95" customHeight="1" x14ac:dyDescent="0.2">
      <c r="A69" s="26">
        <f t="shared" si="18"/>
        <v>41</v>
      </c>
      <c r="B69" s="304" t="s">
        <v>871</v>
      </c>
      <c r="C69" s="305" t="s">
        <v>888</v>
      </c>
      <c r="D69" s="24">
        <f>'SCH C-2.1 B'!$H69</f>
        <v>161661.29999999999</v>
      </c>
      <c r="E69" s="24">
        <f t="shared" si="16"/>
        <v>-5154.2999999999884</v>
      </c>
      <c r="F69" s="24">
        <f>'SCH C-2.1 F'!$H69</f>
        <v>156507</v>
      </c>
      <c r="G69" s="24">
        <f>'SCH D-2.1'!$H70</f>
        <v>0</v>
      </c>
      <c r="H69" s="24">
        <f t="shared" si="17"/>
        <v>156507</v>
      </c>
      <c r="I69" s="190" t="s">
        <v>1034</v>
      </c>
    </row>
    <row r="70" spans="1:9" ht="24.95" customHeight="1" x14ac:dyDescent="0.2">
      <c r="A70" s="26">
        <f t="shared" si="18"/>
        <v>42</v>
      </c>
      <c r="B70" s="304" t="s">
        <v>872</v>
      </c>
      <c r="C70" s="305" t="s">
        <v>823</v>
      </c>
      <c r="D70" s="24">
        <f>'SCH C-2.1 B'!$H70</f>
        <v>0</v>
      </c>
      <c r="E70" s="24">
        <f t="shared" si="16"/>
        <v>0</v>
      </c>
      <c r="F70" s="24">
        <f>'SCH C-2.1 F'!$H70</f>
        <v>0</v>
      </c>
      <c r="G70" s="24">
        <f>'SCH D-2.1'!$H71</f>
        <v>0</v>
      </c>
      <c r="H70" s="24">
        <f t="shared" si="17"/>
        <v>0</v>
      </c>
      <c r="I70" s="189"/>
    </row>
    <row r="71" spans="1:9" ht="24.95" customHeight="1" x14ac:dyDescent="0.2">
      <c r="A71" s="26">
        <f>A70+1</f>
        <v>43</v>
      </c>
      <c r="B71" s="304" t="s">
        <v>873</v>
      </c>
      <c r="C71" s="305" t="s">
        <v>15</v>
      </c>
      <c r="D71" s="24">
        <f>'SCH C-2.1 B'!$H71</f>
        <v>618923.62999999989</v>
      </c>
      <c r="E71" s="24">
        <f t="shared" si="16"/>
        <v>-41592.629999999888</v>
      </c>
      <c r="F71" s="24">
        <f>'SCH C-2.1 F'!$H71</f>
        <v>577331</v>
      </c>
      <c r="G71" s="24">
        <f>'SCH D-2.1'!$H72</f>
        <v>0</v>
      </c>
      <c r="H71" s="24">
        <f t="shared" si="17"/>
        <v>577331</v>
      </c>
      <c r="I71" s="190" t="s">
        <v>1034</v>
      </c>
    </row>
    <row r="72" spans="1:9" s="16" customFormat="1" ht="20.100000000000001" customHeight="1" x14ac:dyDescent="0.2">
      <c r="A72" s="323" t="str">
        <f>$A$1</f>
        <v>LOUISVILLE GAS AND ELECTRIC COMPANY</v>
      </c>
      <c r="B72" s="323"/>
      <c r="C72" s="323"/>
      <c r="D72" s="323"/>
      <c r="E72" s="323"/>
      <c r="F72" s="323"/>
      <c r="G72" s="323"/>
      <c r="H72" s="323"/>
      <c r="I72" s="323"/>
    </row>
    <row r="73" spans="1:9" s="16" customFormat="1" ht="20.100000000000001" customHeight="1" x14ac:dyDescent="0.2">
      <c r="A73" s="323" t="str">
        <f>$A$2</f>
        <v>CASE NO. 2018-00295 - GAS OPERATIONS - RESPONSE TO PSC 2-75 (SLIPPAGE FACTOR 97.153%)</v>
      </c>
      <c r="B73" s="323"/>
      <c r="C73" s="323"/>
      <c r="D73" s="323"/>
      <c r="E73" s="323"/>
      <c r="F73" s="323"/>
      <c r="G73" s="323"/>
      <c r="H73" s="323"/>
      <c r="I73" s="323"/>
    </row>
    <row r="74" spans="1:9" s="16" customFormat="1" ht="20.100000000000001" customHeight="1" x14ac:dyDescent="0.2">
      <c r="A74" s="323" t="s">
        <v>105</v>
      </c>
      <c r="B74" s="323"/>
      <c r="C74" s="323"/>
      <c r="D74" s="323"/>
      <c r="E74" s="323"/>
      <c r="F74" s="323"/>
      <c r="G74" s="323"/>
      <c r="H74" s="323"/>
      <c r="I74" s="323"/>
    </row>
    <row r="75" spans="1:9" s="16" customFormat="1" ht="20.100000000000001" customHeight="1" x14ac:dyDescent="0.2">
      <c r="A75" s="323" t="str">
        <f>$A$4</f>
        <v>FOR THE 12 MONTHS ENDED DECEMBER 31, 2018</v>
      </c>
      <c r="B75" s="323"/>
      <c r="C75" s="323"/>
      <c r="D75" s="323"/>
      <c r="E75" s="323"/>
      <c r="F75" s="323"/>
      <c r="G75" s="323"/>
      <c r="H75" s="323"/>
      <c r="I75" s="323"/>
    </row>
    <row r="76" spans="1:9" s="16" customFormat="1" ht="20.100000000000001" customHeight="1" x14ac:dyDescent="0.2">
      <c r="A76" s="306"/>
      <c r="B76" s="306"/>
      <c r="C76" s="306"/>
      <c r="D76" s="306"/>
      <c r="E76" s="306"/>
      <c r="F76" s="306"/>
      <c r="G76" s="306"/>
      <c r="H76" s="306"/>
      <c r="I76" s="306"/>
    </row>
    <row r="77" spans="1:9" s="16" customFormat="1" ht="20.100000000000001" customHeight="1" x14ac:dyDescent="0.2">
      <c r="A77" s="16" t="str">
        <f>$A$6</f>
        <v>DATA:__X__BASE  PERIOD__X__FORECASTED  PERIOD</v>
      </c>
      <c r="B77" s="18"/>
      <c r="I77" s="19" t="s">
        <v>252</v>
      </c>
    </row>
    <row r="78" spans="1:9" s="16" customFormat="1" ht="20.100000000000001" customHeight="1" x14ac:dyDescent="0.2">
      <c r="A78" s="16" t="str">
        <f>$A$7</f>
        <v>TYPE OF FILING: __X__ ORIGINAL  _____ UPDATED  _____ REVISED</v>
      </c>
      <c r="I78" s="19" t="s">
        <v>1024</v>
      </c>
    </row>
    <row r="79" spans="1:9" s="16" customFormat="1" ht="20.100000000000001" customHeight="1" x14ac:dyDescent="0.2">
      <c r="A79" s="18" t="s">
        <v>95</v>
      </c>
      <c r="B79" s="18"/>
      <c r="E79" s="18"/>
      <c r="G79" s="18"/>
      <c r="H79" s="18"/>
      <c r="I79" s="20" t="str">
        <f>$I$8</f>
        <v>WITNESS:   C. M. GARRETT</v>
      </c>
    </row>
    <row r="80" spans="1:9" s="16" customFormat="1" ht="20.100000000000001" customHeight="1" x14ac:dyDescent="0.2"/>
    <row r="81" spans="1:9" ht="75" customHeight="1" x14ac:dyDescent="0.2">
      <c r="A81" s="31" t="s">
        <v>96</v>
      </c>
      <c r="B81" s="31" t="s">
        <v>97</v>
      </c>
      <c r="C81" s="31" t="s">
        <v>101</v>
      </c>
      <c r="D81" s="31" t="s">
        <v>144</v>
      </c>
      <c r="E81" s="31" t="s">
        <v>145</v>
      </c>
      <c r="F81" s="31" t="s">
        <v>151</v>
      </c>
      <c r="G81" s="31" t="s">
        <v>1031</v>
      </c>
      <c r="H81" s="31" t="s">
        <v>153</v>
      </c>
      <c r="I81" s="31" t="s">
        <v>1032</v>
      </c>
    </row>
    <row r="82" spans="1:9" ht="18.95" customHeight="1" x14ac:dyDescent="0.2">
      <c r="A82" s="27"/>
      <c r="B82" s="27"/>
      <c r="C82" s="23"/>
      <c r="D82" s="33" t="s">
        <v>69</v>
      </c>
      <c r="E82" s="33" t="s">
        <v>70</v>
      </c>
      <c r="F82" s="33" t="s">
        <v>106</v>
      </c>
      <c r="G82" s="33" t="s">
        <v>107</v>
      </c>
      <c r="H82" s="33" t="s">
        <v>233</v>
      </c>
      <c r="I82" s="33" t="s">
        <v>71</v>
      </c>
    </row>
    <row r="83" spans="1:9" ht="18.95" customHeight="1" x14ac:dyDescent="0.2">
      <c r="A83" s="22"/>
      <c r="B83" s="22"/>
      <c r="C83" s="29"/>
      <c r="D83" s="30" t="s">
        <v>99</v>
      </c>
      <c r="E83" s="30" t="s">
        <v>99</v>
      </c>
      <c r="F83" s="30" t="s">
        <v>99</v>
      </c>
      <c r="G83" s="30" t="s">
        <v>99</v>
      </c>
      <c r="H83" s="30" t="s">
        <v>99</v>
      </c>
      <c r="I83" s="30"/>
    </row>
    <row r="84" spans="1:9" ht="65.099999999999994" customHeight="1" x14ac:dyDescent="0.2">
      <c r="A84" s="26">
        <f>A71+1</f>
        <v>44</v>
      </c>
      <c r="B84" s="304" t="s">
        <v>874</v>
      </c>
      <c r="C84" s="305" t="s">
        <v>892</v>
      </c>
      <c r="D84" s="24">
        <f>'SCH C-2.1 B'!$H72</f>
        <v>531048.17999999993</v>
      </c>
      <c r="E84" s="24">
        <f>F84-D84</f>
        <v>736093.82000000007</v>
      </c>
      <c r="F84" s="24">
        <f>'SCH C-2.1 F'!$H72</f>
        <v>1267142</v>
      </c>
      <c r="G84" s="24">
        <f>'SCH D-2.1'!$H73</f>
        <v>0</v>
      </c>
      <c r="H84" s="24">
        <f>SUM(F84:G84)</f>
        <v>1267142</v>
      </c>
      <c r="I84" s="312" t="s">
        <v>1286</v>
      </c>
    </row>
    <row r="85" spans="1:9" ht="33" customHeight="1" x14ac:dyDescent="0.2">
      <c r="A85" s="26">
        <f>A84+1</f>
        <v>45</v>
      </c>
      <c r="B85" s="304" t="s">
        <v>875</v>
      </c>
      <c r="C85" s="305" t="s">
        <v>890</v>
      </c>
      <c r="D85" s="24">
        <f>'SCH C-2.1 B'!$H73</f>
        <v>476073.39</v>
      </c>
      <c r="E85" s="24">
        <f>F85-D85</f>
        <v>259871.61</v>
      </c>
      <c r="F85" s="24">
        <f>'SCH C-2.1 F'!$H73</f>
        <v>735945</v>
      </c>
      <c r="G85" s="24">
        <f>'SCH D-2.1'!$H74</f>
        <v>0</v>
      </c>
      <c r="H85" s="24">
        <f>SUM(F85:G85)</f>
        <v>735945</v>
      </c>
      <c r="I85" s="313" t="s">
        <v>1274</v>
      </c>
    </row>
    <row r="86" spans="1:9" ht="68.25" customHeight="1" x14ac:dyDescent="0.2">
      <c r="A86" s="26">
        <f>A85+1</f>
        <v>46</v>
      </c>
      <c r="B86" s="304" t="s">
        <v>876</v>
      </c>
      <c r="C86" s="305" t="s">
        <v>891</v>
      </c>
      <c r="D86" s="24">
        <f>'SCH C-2.1 B'!$H74</f>
        <v>704099.6399999999</v>
      </c>
      <c r="E86" s="24">
        <f t="shared" si="16"/>
        <v>-242621.6399999999</v>
      </c>
      <c r="F86" s="24">
        <f>'SCH C-2.1 F'!$H74</f>
        <v>461478</v>
      </c>
      <c r="G86" s="24">
        <f>'SCH D-2.1'!$H75</f>
        <v>0</v>
      </c>
      <c r="H86" s="24">
        <f t="shared" si="17"/>
        <v>461478</v>
      </c>
      <c r="I86" s="314" t="s">
        <v>1275</v>
      </c>
    </row>
    <row r="87" spans="1:9" ht="24.95" customHeight="1" x14ac:dyDescent="0.2">
      <c r="A87" s="26">
        <f>A86+1</f>
        <v>47</v>
      </c>
      <c r="B87" s="304" t="s">
        <v>877</v>
      </c>
      <c r="C87" s="305" t="s">
        <v>893</v>
      </c>
      <c r="D87" s="24">
        <f>'SCH C-2.1 B'!$H75</f>
        <v>35074.020000000004</v>
      </c>
      <c r="E87" s="24">
        <f t="shared" si="16"/>
        <v>-35074.020000000004</v>
      </c>
      <c r="F87" s="24">
        <f>'SCH C-2.1 F'!$H75</f>
        <v>0</v>
      </c>
      <c r="G87" s="24">
        <f>'SCH D-2.1'!$H76</f>
        <v>0</v>
      </c>
      <c r="H87" s="24">
        <f t="shared" si="17"/>
        <v>0</v>
      </c>
      <c r="I87" s="312" t="s">
        <v>1295</v>
      </c>
    </row>
    <row r="88" spans="1:9" ht="21.75" customHeight="1" x14ac:dyDescent="0.2">
      <c r="A88" s="26">
        <f t="shared" ref="A88:A90" si="19">A87+1</f>
        <v>48</v>
      </c>
      <c r="B88" s="304" t="s">
        <v>878</v>
      </c>
      <c r="C88" s="305" t="s">
        <v>894</v>
      </c>
      <c r="D88" s="24">
        <f>'SCH C-2.1 B'!$H76</f>
        <v>732041.13</v>
      </c>
      <c r="E88" s="24">
        <f t="shared" si="16"/>
        <v>-71435.13</v>
      </c>
      <c r="F88" s="24">
        <f>'SCH C-2.1 F'!$H76</f>
        <v>660606</v>
      </c>
      <c r="G88" s="24">
        <f>'SCH D-2.1'!$H77</f>
        <v>0</v>
      </c>
      <c r="H88" s="24">
        <f t="shared" si="17"/>
        <v>660606</v>
      </c>
      <c r="I88" s="190" t="s">
        <v>1034</v>
      </c>
    </row>
    <row r="89" spans="1:9" ht="24.95" customHeight="1" x14ac:dyDescent="0.2">
      <c r="A89" s="26">
        <f t="shared" si="19"/>
        <v>49</v>
      </c>
      <c r="B89" s="304" t="s">
        <v>879</v>
      </c>
      <c r="C89" s="305" t="s">
        <v>895</v>
      </c>
      <c r="D89" s="24">
        <f>'SCH C-2.1 B'!$H77</f>
        <v>386058.73</v>
      </c>
      <c r="E89" s="24">
        <f t="shared" si="16"/>
        <v>-17642.729999999981</v>
      </c>
      <c r="F89" s="24">
        <f>'SCH C-2.1 F'!$H77</f>
        <v>368416</v>
      </c>
      <c r="G89" s="24">
        <f>'SCH D-2.1'!$H78</f>
        <v>0</v>
      </c>
      <c r="H89" s="24">
        <f t="shared" si="17"/>
        <v>368416</v>
      </c>
      <c r="I89" s="189" t="s">
        <v>1034</v>
      </c>
    </row>
    <row r="90" spans="1:9" ht="18.95" customHeight="1" x14ac:dyDescent="0.2">
      <c r="A90" s="26">
        <f t="shared" si="19"/>
        <v>50</v>
      </c>
      <c r="B90" s="304"/>
      <c r="C90" s="309" t="s">
        <v>923</v>
      </c>
      <c r="D90" s="36">
        <f>SUM(D61:D85,D86:D89)</f>
        <v>9476044.2599999979</v>
      </c>
      <c r="E90" s="36">
        <f>SUM(E61:E85,E86:E89)</f>
        <v>1095104.7400000012</v>
      </c>
      <c r="F90" s="36">
        <f>SUM(F61:F85,F86:F89)</f>
        <v>10571149</v>
      </c>
      <c r="G90" s="36">
        <f>SUM(G61:G89)</f>
        <v>0</v>
      </c>
      <c r="H90" s="36">
        <f>SUM(H61:H85,H86:H89)</f>
        <v>10571149</v>
      </c>
    </row>
    <row r="91" spans="1:9" ht="18.95" customHeight="1" x14ac:dyDescent="0.2">
      <c r="B91" s="304"/>
      <c r="C91" s="309"/>
      <c r="I91" s="40"/>
    </row>
    <row r="92" spans="1:9" ht="18.95" customHeight="1" x14ac:dyDescent="0.2">
      <c r="A92" s="26"/>
      <c r="B92" s="304"/>
      <c r="C92" s="305"/>
      <c r="D92" s="24"/>
      <c r="E92" s="24"/>
      <c r="F92" s="24"/>
      <c r="G92" s="24"/>
      <c r="H92" s="24"/>
      <c r="I92" s="40"/>
    </row>
    <row r="93" spans="1:9" ht="18.95" customHeight="1" x14ac:dyDescent="0.2">
      <c r="A93" s="26">
        <f>A90+1</f>
        <v>51</v>
      </c>
      <c r="B93" s="304"/>
      <c r="C93" s="310" t="s">
        <v>117</v>
      </c>
      <c r="I93" s="40"/>
    </row>
    <row r="94" spans="1:9" ht="51" customHeight="1" x14ac:dyDescent="0.2">
      <c r="A94" s="26">
        <f>A93+1</f>
        <v>52</v>
      </c>
      <c r="B94" s="304" t="s">
        <v>880</v>
      </c>
      <c r="C94" s="305" t="s">
        <v>889</v>
      </c>
      <c r="D94" s="24">
        <f>'SCH C-2.1 B'!$H94</f>
        <v>1217870.81</v>
      </c>
      <c r="E94" s="24">
        <f t="shared" ref="E94:E100" si="20">F94-D94</f>
        <v>863598.19</v>
      </c>
      <c r="F94" s="24">
        <f>'SCH C-2.1 F'!$H94</f>
        <v>2081469</v>
      </c>
      <c r="G94" s="24">
        <f>'SCH D-2.1'!$H95</f>
        <v>0</v>
      </c>
      <c r="H94" s="24">
        <f t="shared" ref="H94:H100" si="21">SUM(F94:G94)</f>
        <v>2081469</v>
      </c>
      <c r="I94" s="189" t="s">
        <v>1276</v>
      </c>
    </row>
    <row r="95" spans="1:9" ht="45" customHeight="1" x14ac:dyDescent="0.2">
      <c r="A95" s="26">
        <f t="shared" ref="A95:A101" si="22">A94+1</f>
        <v>53</v>
      </c>
      <c r="B95" s="304" t="s">
        <v>881</v>
      </c>
      <c r="C95" s="305" t="s">
        <v>16</v>
      </c>
      <c r="D95" s="24">
        <f>'SCH C-2.1 B'!$H95</f>
        <v>510886.95</v>
      </c>
      <c r="E95" s="24">
        <f t="shared" si="20"/>
        <v>173957.05</v>
      </c>
      <c r="F95" s="24">
        <f>'SCH C-2.1 F'!$H95</f>
        <v>684844</v>
      </c>
      <c r="G95" s="24">
        <f>'SCH D-2.1'!$H96</f>
        <v>0</v>
      </c>
      <c r="H95" s="24">
        <f t="shared" si="21"/>
        <v>684844</v>
      </c>
      <c r="I95" s="312" t="s">
        <v>1287</v>
      </c>
    </row>
    <row r="96" spans="1:9" ht="18.95" customHeight="1" x14ac:dyDescent="0.2">
      <c r="A96" s="26">
        <f t="shared" si="22"/>
        <v>54</v>
      </c>
      <c r="B96" s="304">
        <v>852</v>
      </c>
      <c r="C96" s="305" t="s">
        <v>896</v>
      </c>
      <c r="D96" s="24">
        <f>'SCH C-2.1 B'!$H96</f>
        <v>0</v>
      </c>
      <c r="E96" s="24">
        <f t="shared" si="20"/>
        <v>0</v>
      </c>
      <c r="F96" s="24">
        <f>'SCH C-2.1 F'!$H96</f>
        <v>0</v>
      </c>
      <c r="G96" s="24">
        <f>'SCH D-2.1'!$H97</f>
        <v>0</v>
      </c>
      <c r="H96" s="24">
        <f t="shared" si="21"/>
        <v>0</v>
      </c>
      <c r="I96" s="190"/>
    </row>
    <row r="97" spans="1:10" ht="36" customHeight="1" x14ac:dyDescent="0.2">
      <c r="A97" s="26">
        <f t="shared" si="22"/>
        <v>55</v>
      </c>
      <c r="B97" s="304" t="s">
        <v>882</v>
      </c>
      <c r="C97" s="305" t="s">
        <v>897</v>
      </c>
      <c r="D97" s="24">
        <f>'SCH C-2.1 B'!$H97</f>
        <v>624158.4</v>
      </c>
      <c r="E97" s="24">
        <f t="shared" si="20"/>
        <v>240682.59999999998</v>
      </c>
      <c r="F97" s="24">
        <f>'SCH C-2.1 F'!$H97</f>
        <v>864841</v>
      </c>
      <c r="G97" s="24">
        <f>'SCH D-2.1'!$H98</f>
        <v>0</v>
      </c>
      <c r="H97" s="24">
        <f t="shared" si="21"/>
        <v>864841</v>
      </c>
      <c r="I97" s="312" t="s">
        <v>1288</v>
      </c>
    </row>
    <row r="98" spans="1:10" ht="24" customHeight="1" x14ac:dyDescent="0.2">
      <c r="A98" s="26">
        <f t="shared" si="22"/>
        <v>56</v>
      </c>
      <c r="B98" s="304">
        <v>859</v>
      </c>
      <c r="C98" s="305" t="s">
        <v>17</v>
      </c>
      <c r="D98" s="24">
        <f>'SCH C-2.1 B'!$H98</f>
        <v>28838.45</v>
      </c>
      <c r="E98" s="24">
        <f t="shared" si="20"/>
        <v>32495.55</v>
      </c>
      <c r="F98" s="24">
        <f>'SCH C-2.1 F'!$H98</f>
        <v>61334</v>
      </c>
      <c r="G98" s="24">
        <f>'SCH D-2.1'!$H99</f>
        <v>0</v>
      </c>
      <c r="H98" s="24">
        <f t="shared" si="21"/>
        <v>61334</v>
      </c>
      <c r="I98" s="189" t="s">
        <v>1034</v>
      </c>
    </row>
    <row r="99" spans="1:10" ht="24.95" customHeight="1" x14ac:dyDescent="0.2">
      <c r="A99" s="26">
        <f t="shared" si="22"/>
        <v>57</v>
      </c>
      <c r="B99" s="304" t="s">
        <v>883</v>
      </c>
      <c r="C99" s="305" t="s">
        <v>898</v>
      </c>
      <c r="D99" s="24">
        <f>'SCH C-2.1 B'!$H99</f>
        <v>28901.959999999905</v>
      </c>
      <c r="E99" s="24">
        <f t="shared" si="20"/>
        <v>-14901.959999999905</v>
      </c>
      <c r="F99" s="24">
        <f>'SCH C-2.1 F'!$H99</f>
        <v>14000</v>
      </c>
      <c r="G99" s="24">
        <f>'SCH D-2.1'!$H100</f>
        <v>0</v>
      </c>
      <c r="H99" s="24">
        <f t="shared" si="21"/>
        <v>14000</v>
      </c>
      <c r="I99" s="312" t="s">
        <v>1034</v>
      </c>
    </row>
    <row r="100" spans="1:10" ht="44.25" customHeight="1" x14ac:dyDescent="0.2">
      <c r="A100" s="26">
        <f t="shared" si="22"/>
        <v>58</v>
      </c>
      <c r="B100" s="304" t="s">
        <v>884</v>
      </c>
      <c r="C100" s="307" t="s">
        <v>899</v>
      </c>
      <c r="D100" s="24">
        <f>'SCH C-2.1 B'!$H100</f>
        <v>5437914.1200000001</v>
      </c>
      <c r="E100" s="24">
        <f t="shared" si="20"/>
        <v>6937987.8799999999</v>
      </c>
      <c r="F100" s="24">
        <f>'SCH C-2.1 F'!$H100</f>
        <v>12375902</v>
      </c>
      <c r="G100" s="24">
        <f>'SCH D-2.1'!$H101</f>
        <v>0</v>
      </c>
      <c r="H100" s="24">
        <f t="shared" si="21"/>
        <v>12375902</v>
      </c>
      <c r="I100" s="312" t="s">
        <v>1290</v>
      </c>
      <c r="J100" s="302"/>
    </row>
    <row r="101" spans="1:10" ht="18.95" customHeight="1" x14ac:dyDescent="0.2">
      <c r="A101" s="26">
        <f t="shared" si="22"/>
        <v>59</v>
      </c>
      <c r="B101" s="304"/>
      <c r="C101" s="307" t="s">
        <v>83</v>
      </c>
      <c r="D101" s="36">
        <f>SUM(D94:D100)</f>
        <v>7848570.6900000004</v>
      </c>
      <c r="E101" s="36">
        <f t="shared" ref="E101" si="23">SUM(E94:E100)</f>
        <v>8233819.3099999996</v>
      </c>
      <c r="F101" s="36">
        <f>SUM(F94:F100)</f>
        <v>16082390</v>
      </c>
      <c r="G101" s="36">
        <f t="shared" ref="G101:H101" si="24">SUM(G94:G100)</f>
        <v>0</v>
      </c>
      <c r="H101" s="36">
        <f t="shared" si="24"/>
        <v>16082390</v>
      </c>
      <c r="J101" s="302"/>
    </row>
    <row r="102" spans="1:10" ht="18.95" customHeight="1" x14ac:dyDescent="0.2">
      <c r="A102" s="26"/>
      <c r="B102" s="304"/>
      <c r="C102" s="307"/>
      <c r="I102" s="190"/>
    </row>
    <row r="103" spans="1:10" s="16" customFormat="1" ht="20.100000000000001" customHeight="1" x14ac:dyDescent="0.2">
      <c r="A103" s="323" t="str">
        <f>$A$1</f>
        <v>LOUISVILLE GAS AND ELECTRIC COMPANY</v>
      </c>
      <c r="B103" s="323"/>
      <c r="C103" s="323"/>
      <c r="D103" s="323"/>
      <c r="E103" s="323"/>
      <c r="F103" s="323"/>
      <c r="G103" s="323"/>
      <c r="H103" s="323"/>
      <c r="I103" s="323"/>
    </row>
    <row r="104" spans="1:10" s="16" customFormat="1" ht="20.100000000000001" customHeight="1" x14ac:dyDescent="0.2">
      <c r="A104" s="323" t="str">
        <f>$A$2</f>
        <v>CASE NO. 2018-00295 - GAS OPERATIONS - RESPONSE TO PSC 2-75 (SLIPPAGE FACTOR 97.153%)</v>
      </c>
      <c r="B104" s="323"/>
      <c r="C104" s="323"/>
      <c r="D104" s="323"/>
      <c r="E104" s="323"/>
      <c r="F104" s="323"/>
      <c r="G104" s="323"/>
      <c r="H104" s="323"/>
      <c r="I104" s="323"/>
    </row>
    <row r="105" spans="1:10" s="16" customFormat="1" ht="20.100000000000001" customHeight="1" x14ac:dyDescent="0.2">
      <c r="A105" s="323" t="s">
        <v>105</v>
      </c>
      <c r="B105" s="323"/>
      <c r="C105" s="323"/>
      <c r="D105" s="323"/>
      <c r="E105" s="323"/>
      <c r="F105" s="323"/>
      <c r="G105" s="323"/>
      <c r="H105" s="323"/>
      <c r="I105" s="323"/>
    </row>
    <row r="106" spans="1:10" s="16" customFormat="1" ht="20.100000000000001" customHeight="1" x14ac:dyDescent="0.2">
      <c r="A106" s="323" t="str">
        <f>$A$4</f>
        <v>FOR THE 12 MONTHS ENDED DECEMBER 31, 2018</v>
      </c>
      <c r="B106" s="323"/>
      <c r="C106" s="323"/>
      <c r="D106" s="323"/>
      <c r="E106" s="323"/>
      <c r="F106" s="323"/>
      <c r="G106" s="323"/>
      <c r="H106" s="323"/>
      <c r="I106" s="323"/>
    </row>
    <row r="107" spans="1:10" s="16" customFormat="1" ht="20.100000000000001" customHeight="1" x14ac:dyDescent="0.2">
      <c r="A107" s="306"/>
      <c r="B107" s="306"/>
      <c r="C107" s="306"/>
      <c r="D107" s="306"/>
      <c r="E107" s="306"/>
      <c r="F107" s="306"/>
      <c r="G107" s="306"/>
      <c r="H107" s="306"/>
      <c r="I107" s="306"/>
    </row>
    <row r="108" spans="1:10" s="16" customFormat="1" ht="20.100000000000001" customHeight="1" x14ac:dyDescent="0.2">
      <c r="A108" s="16" t="str">
        <f>$A$6</f>
        <v>DATA:__X__BASE  PERIOD__X__FORECASTED  PERIOD</v>
      </c>
      <c r="B108" s="18"/>
      <c r="I108" s="19" t="s">
        <v>252</v>
      </c>
    </row>
    <row r="109" spans="1:10" s="16" customFormat="1" ht="20.100000000000001" customHeight="1" x14ac:dyDescent="0.2">
      <c r="A109" s="16" t="str">
        <f>$A$7</f>
        <v>TYPE OF FILING: __X__ ORIGINAL  _____ UPDATED  _____ REVISED</v>
      </c>
      <c r="I109" s="19" t="s">
        <v>1025</v>
      </c>
    </row>
    <row r="110" spans="1:10" s="16" customFormat="1" ht="20.100000000000001" customHeight="1" x14ac:dyDescent="0.2">
      <c r="A110" s="18" t="s">
        <v>95</v>
      </c>
      <c r="B110" s="18"/>
      <c r="E110" s="18"/>
      <c r="G110" s="18"/>
      <c r="H110" s="18"/>
      <c r="I110" s="20" t="str">
        <f>$I$8</f>
        <v>WITNESS:   C. M. GARRETT</v>
      </c>
    </row>
    <row r="111" spans="1:10" s="16" customFormat="1" ht="20.100000000000001" customHeight="1" x14ac:dyDescent="0.2"/>
    <row r="112" spans="1:10" ht="75" customHeight="1" x14ac:dyDescent="0.2">
      <c r="A112" s="31" t="s">
        <v>96</v>
      </c>
      <c r="B112" s="31" t="s">
        <v>97</v>
      </c>
      <c r="C112" s="31" t="s">
        <v>101</v>
      </c>
      <c r="D112" s="31" t="s">
        <v>144</v>
      </c>
      <c r="E112" s="31" t="s">
        <v>145</v>
      </c>
      <c r="F112" s="31" t="s">
        <v>151</v>
      </c>
      <c r="G112" s="31" t="s">
        <v>1031</v>
      </c>
      <c r="H112" s="31" t="s">
        <v>153</v>
      </c>
      <c r="I112" s="31" t="s">
        <v>1032</v>
      </c>
    </row>
    <row r="113" spans="1:9" ht="18.95" customHeight="1" x14ac:dyDescent="0.2">
      <c r="A113" s="27"/>
      <c r="B113" s="27"/>
      <c r="C113" s="23"/>
      <c r="D113" s="33" t="s">
        <v>69</v>
      </c>
      <c r="E113" s="33" t="s">
        <v>70</v>
      </c>
      <c r="F113" s="33" t="s">
        <v>106</v>
      </c>
      <c r="G113" s="33" t="s">
        <v>107</v>
      </c>
      <c r="H113" s="33" t="s">
        <v>233</v>
      </c>
      <c r="I113" s="33" t="s">
        <v>71</v>
      </c>
    </row>
    <row r="114" spans="1:9" ht="18.95" customHeight="1" x14ac:dyDescent="0.2">
      <c r="A114" s="22"/>
      <c r="B114" s="22"/>
      <c r="C114" s="29"/>
      <c r="D114" s="30" t="s">
        <v>99</v>
      </c>
      <c r="E114" s="30" t="s">
        <v>99</v>
      </c>
      <c r="F114" s="30" t="s">
        <v>99</v>
      </c>
      <c r="G114" s="30" t="s">
        <v>99</v>
      </c>
      <c r="H114" s="30" t="s">
        <v>99</v>
      </c>
      <c r="I114" s="30"/>
    </row>
    <row r="115" spans="1:9" ht="18.95" customHeight="1" x14ac:dyDescent="0.2">
      <c r="A115" s="26">
        <f>A101+1</f>
        <v>60</v>
      </c>
      <c r="B115" s="304"/>
      <c r="C115" s="310" t="s">
        <v>118</v>
      </c>
      <c r="I115" s="303"/>
    </row>
    <row r="116" spans="1:9" ht="18.95" customHeight="1" x14ac:dyDescent="0.2">
      <c r="A116" s="26">
        <f t="shared" ref="A116:A121" si="25">A115+1</f>
        <v>61</v>
      </c>
      <c r="B116" s="304" t="s">
        <v>835</v>
      </c>
      <c r="C116" s="305" t="s">
        <v>889</v>
      </c>
      <c r="D116" s="24">
        <f>'SCH C-2.1 B'!$H104</f>
        <v>0</v>
      </c>
      <c r="E116" s="24">
        <f>F116-D116</f>
        <v>0</v>
      </c>
      <c r="F116" s="24">
        <f>'SCH C-2.1 F'!$H104</f>
        <v>0</v>
      </c>
      <c r="G116" s="24">
        <f>'SCH D-2.1'!$H105</f>
        <v>0</v>
      </c>
      <c r="H116" s="24">
        <f>SUM(F116:G116)</f>
        <v>0</v>
      </c>
      <c r="I116" s="190"/>
    </row>
    <row r="117" spans="1:9" ht="26.25" customHeight="1" x14ac:dyDescent="0.2">
      <c r="A117" s="26">
        <f t="shared" si="25"/>
        <v>62</v>
      </c>
      <c r="B117" s="304" t="s">
        <v>836</v>
      </c>
      <c r="C117" s="305" t="s">
        <v>900</v>
      </c>
      <c r="D117" s="24">
        <f>'SCH C-2.1 B'!$H105</f>
        <v>867743.33999999985</v>
      </c>
      <c r="E117" s="24">
        <f>F117-D117</f>
        <v>44914.660000000149</v>
      </c>
      <c r="F117" s="24">
        <f>'SCH C-2.1 F'!$H105</f>
        <v>912658</v>
      </c>
      <c r="G117" s="24">
        <f>'SCH D-2.1'!$H106</f>
        <v>0</v>
      </c>
      <c r="H117" s="24">
        <f>SUM(F117:G117)</f>
        <v>912658</v>
      </c>
      <c r="I117" s="189" t="s">
        <v>1034</v>
      </c>
    </row>
    <row r="118" spans="1:9" ht="31.5" customHeight="1" x14ac:dyDescent="0.2">
      <c r="A118" s="26">
        <f t="shared" si="25"/>
        <v>63</v>
      </c>
      <c r="B118" s="304" t="s">
        <v>837</v>
      </c>
      <c r="C118" s="305" t="s">
        <v>901</v>
      </c>
      <c r="D118" s="24">
        <f>'SCH C-2.1 B'!$H106</f>
        <v>4822184.2</v>
      </c>
      <c r="E118" s="24">
        <f>F118-D118</f>
        <v>648509.79999999981</v>
      </c>
      <c r="F118" s="24">
        <f>'SCH C-2.1 F'!$H106</f>
        <v>5470694</v>
      </c>
      <c r="G118" s="24">
        <f>'SCH D-2.1'!$H107</f>
        <v>0</v>
      </c>
      <c r="H118" s="24">
        <f>SUM(F118:G118)</f>
        <v>5470694</v>
      </c>
      <c r="I118" s="189" t="s">
        <v>1272</v>
      </c>
    </row>
    <row r="119" spans="1:9" ht="60" customHeight="1" x14ac:dyDescent="0.2">
      <c r="A119" s="26">
        <f t="shared" si="25"/>
        <v>64</v>
      </c>
      <c r="B119" s="304" t="s">
        <v>838</v>
      </c>
      <c r="C119" s="305" t="s">
        <v>908</v>
      </c>
      <c r="D119" s="24">
        <f>'SCH C-2.1 B'!$H107</f>
        <v>1123386.01</v>
      </c>
      <c r="E119" s="24">
        <f>F119-D119</f>
        <v>197507.99</v>
      </c>
      <c r="F119" s="24">
        <f>'SCH C-2.1 F'!$H107</f>
        <v>1320894</v>
      </c>
      <c r="G119" s="24">
        <f>'SCH D-2.1'!$H108</f>
        <v>0</v>
      </c>
      <c r="H119" s="24">
        <f>SUM(F119:G119)</f>
        <v>1320894</v>
      </c>
      <c r="I119" s="189" t="s">
        <v>1277</v>
      </c>
    </row>
    <row r="120" spans="1:9" ht="55.5" customHeight="1" x14ac:dyDescent="0.2">
      <c r="A120" s="26">
        <f t="shared" si="25"/>
        <v>65</v>
      </c>
      <c r="B120" s="304" t="s">
        <v>839</v>
      </c>
      <c r="C120" s="305" t="s">
        <v>909</v>
      </c>
      <c r="D120" s="24">
        <f>'SCH C-2.1 B'!$H108</f>
        <v>376382.93</v>
      </c>
      <c r="E120" s="24">
        <f>F120-D120</f>
        <v>136458.07</v>
      </c>
      <c r="F120" s="24">
        <f>'SCH C-2.1 F'!$H108</f>
        <v>512841</v>
      </c>
      <c r="G120" s="24">
        <f>'SCH D-2.1'!$H109</f>
        <v>0</v>
      </c>
      <c r="H120" s="24">
        <f>SUM(F120:G120)</f>
        <v>512841</v>
      </c>
      <c r="I120" s="189" t="s">
        <v>1278</v>
      </c>
    </row>
    <row r="121" spans="1:9" ht="24.95" customHeight="1" x14ac:dyDescent="0.2">
      <c r="A121" s="26">
        <f t="shared" si="25"/>
        <v>66</v>
      </c>
      <c r="B121" s="304">
        <v>877</v>
      </c>
      <c r="C121" s="305" t="s">
        <v>910</v>
      </c>
      <c r="D121" s="24">
        <f>'SCH C-2.1 B'!$H109</f>
        <v>273499.75</v>
      </c>
      <c r="E121" s="24">
        <f t="shared" ref="E121:E145" si="26">F121-D121</f>
        <v>-74440.75</v>
      </c>
      <c r="F121" s="24">
        <f>'SCH C-2.1 F'!$H109</f>
        <v>199059</v>
      </c>
      <c r="G121" s="24">
        <f>'SCH D-2.1'!$H110</f>
        <v>0</v>
      </c>
      <c r="H121" s="24">
        <f t="shared" ref="H121:H145" si="27">SUM(F121:G121)</f>
        <v>199059</v>
      </c>
      <c r="I121" s="190" t="s">
        <v>1034</v>
      </c>
    </row>
    <row r="122" spans="1:9" ht="151.5" customHeight="1" x14ac:dyDescent="0.2">
      <c r="A122" s="26">
        <f t="shared" ref="A122:A145" si="28">A121+1</f>
        <v>67</v>
      </c>
      <c r="B122" s="304" t="s">
        <v>840</v>
      </c>
      <c r="C122" s="305" t="s">
        <v>902</v>
      </c>
      <c r="D122" s="24">
        <f>'SCH C-2.1 B'!$H110</f>
        <v>1462622.3199999989</v>
      </c>
      <c r="E122" s="24">
        <f t="shared" si="26"/>
        <v>730587.6800000011</v>
      </c>
      <c r="F122" s="24">
        <f>'SCH C-2.1 F'!$H110</f>
        <v>2193210</v>
      </c>
      <c r="G122" s="24">
        <f>'SCH D-2.1'!$H111</f>
        <v>0</v>
      </c>
      <c r="H122" s="24">
        <f t="shared" si="27"/>
        <v>2193210</v>
      </c>
      <c r="I122" s="315" t="s">
        <v>1296</v>
      </c>
    </row>
    <row r="123" spans="1:9" ht="21.75" customHeight="1" x14ac:dyDescent="0.2">
      <c r="A123" s="26">
        <f>A122+1</f>
        <v>68</v>
      </c>
      <c r="B123" s="304" t="s">
        <v>841</v>
      </c>
      <c r="C123" s="305" t="s">
        <v>903</v>
      </c>
      <c r="D123" s="24">
        <f>'SCH C-2.1 B'!$H111</f>
        <v>317485.2099999999</v>
      </c>
      <c r="E123" s="24">
        <f t="shared" si="26"/>
        <v>-137910.2099999999</v>
      </c>
      <c r="F123" s="24">
        <f>'SCH C-2.1 F'!$H111</f>
        <v>179575</v>
      </c>
      <c r="G123" s="24">
        <f>'SCH D-2.1'!$H112</f>
        <v>0</v>
      </c>
      <c r="H123" s="24">
        <f t="shared" si="27"/>
        <v>179575</v>
      </c>
      <c r="I123" s="315" t="s">
        <v>1300</v>
      </c>
    </row>
    <row r="124" spans="1:9" ht="85.5" customHeight="1" x14ac:dyDescent="0.2">
      <c r="A124" s="26">
        <f t="shared" si="28"/>
        <v>69</v>
      </c>
      <c r="B124" s="304" t="s">
        <v>842</v>
      </c>
      <c r="C124" s="305" t="s">
        <v>17</v>
      </c>
      <c r="D124" s="24">
        <f>'SCH C-2.1 B'!$H112</f>
        <v>5123111.6399999978</v>
      </c>
      <c r="E124" s="24">
        <f t="shared" si="26"/>
        <v>-531910.6399999978</v>
      </c>
      <c r="F124" s="24">
        <f>'SCH C-2.1 F'!$H112</f>
        <v>4591201</v>
      </c>
      <c r="G124" s="24">
        <f>'SCH D-2.1'!$H113</f>
        <v>0</v>
      </c>
      <c r="H124" s="24">
        <f t="shared" si="27"/>
        <v>4591201</v>
      </c>
      <c r="I124" s="313" t="s">
        <v>1281</v>
      </c>
    </row>
    <row r="125" spans="1:9" ht="24.95" customHeight="1" x14ac:dyDescent="0.2">
      <c r="A125" s="26">
        <f t="shared" si="28"/>
        <v>70</v>
      </c>
      <c r="B125" s="304" t="s">
        <v>843</v>
      </c>
      <c r="C125" s="305" t="s">
        <v>904</v>
      </c>
      <c r="D125" s="24">
        <f>'SCH C-2.1 B'!$H113</f>
        <v>24937.51999999999</v>
      </c>
      <c r="E125" s="24">
        <f t="shared" si="26"/>
        <v>-14937.51999999999</v>
      </c>
      <c r="F125" s="24">
        <f>'SCH C-2.1 F'!$H113</f>
        <v>10000</v>
      </c>
      <c r="G125" s="24">
        <f>'SCH D-2.1'!$H114</f>
        <v>0</v>
      </c>
      <c r="H125" s="24">
        <f t="shared" si="27"/>
        <v>10000</v>
      </c>
      <c r="I125" s="189" t="s">
        <v>1034</v>
      </c>
    </row>
    <row r="126" spans="1:9" ht="20.100000000000001" customHeight="1" x14ac:dyDescent="0.2">
      <c r="A126" s="26">
        <f t="shared" si="28"/>
        <v>71</v>
      </c>
      <c r="B126" s="304" t="s">
        <v>844</v>
      </c>
      <c r="C126" s="305" t="s">
        <v>15</v>
      </c>
      <c r="D126" s="24">
        <f>'SCH C-2.1 B'!$H114</f>
        <v>0</v>
      </c>
      <c r="E126" s="24">
        <f t="shared" si="26"/>
        <v>0</v>
      </c>
      <c r="F126" s="24">
        <f>'SCH C-2.1 F'!$H114</f>
        <v>0</v>
      </c>
      <c r="G126" s="24">
        <f>'SCH D-2.1'!$H115</f>
        <v>0</v>
      </c>
      <c r="H126" s="24">
        <f t="shared" si="27"/>
        <v>0</v>
      </c>
      <c r="I126" s="190"/>
    </row>
    <row r="127" spans="1:9" ht="20.100000000000001" customHeight="1" x14ac:dyDescent="0.2">
      <c r="A127" s="26">
        <f t="shared" si="28"/>
        <v>72</v>
      </c>
      <c r="B127" s="304" t="s">
        <v>845</v>
      </c>
      <c r="C127" s="305" t="s">
        <v>905</v>
      </c>
      <c r="D127" s="24">
        <f>'SCH C-2.1 B'!$H115</f>
        <v>0</v>
      </c>
      <c r="E127" s="24">
        <f t="shared" si="26"/>
        <v>0</v>
      </c>
      <c r="F127" s="24">
        <f>'SCH C-2.1 F'!$H115</f>
        <v>0</v>
      </c>
      <c r="G127" s="24">
        <f>'SCH D-2.1'!$H116</f>
        <v>0</v>
      </c>
      <c r="H127" s="24">
        <f t="shared" si="27"/>
        <v>0</v>
      </c>
      <c r="I127" s="189"/>
    </row>
    <row r="128" spans="1:9" ht="21.75" customHeight="1" x14ac:dyDescent="0.2">
      <c r="A128" s="26">
        <f t="shared" si="28"/>
        <v>73</v>
      </c>
      <c r="B128" s="304" t="s">
        <v>846</v>
      </c>
      <c r="C128" s="305" t="s">
        <v>906</v>
      </c>
      <c r="D128" s="24">
        <f>'SCH C-2.1 B'!$H116</f>
        <v>11612395.839999981</v>
      </c>
      <c r="E128" s="24">
        <f t="shared" si="26"/>
        <v>1331236.1600000188</v>
      </c>
      <c r="F128" s="24">
        <f>'SCH C-2.1 F'!$H116</f>
        <v>12943632</v>
      </c>
      <c r="G128" s="24">
        <f>'SCH D-2.1'!$H117</f>
        <v>0</v>
      </c>
      <c r="H128" s="24">
        <f t="shared" si="27"/>
        <v>12943632</v>
      </c>
      <c r="I128" s="190" t="s">
        <v>1303</v>
      </c>
    </row>
    <row r="129" spans="1:9" ht="30.75" customHeight="1" x14ac:dyDescent="0.2">
      <c r="A129" s="26">
        <f t="shared" si="28"/>
        <v>74</v>
      </c>
      <c r="B129" s="304" t="s">
        <v>847</v>
      </c>
      <c r="C129" s="305" t="s">
        <v>907</v>
      </c>
      <c r="D129" s="24">
        <f>'SCH C-2.1 B'!$H117</f>
        <v>133544.35999999999</v>
      </c>
      <c r="E129" s="24">
        <f t="shared" si="26"/>
        <v>156082.64000000001</v>
      </c>
      <c r="F129" s="24">
        <f>'SCH C-2.1 F'!$H117</f>
        <v>289627</v>
      </c>
      <c r="G129" s="24">
        <f>'SCH D-2.1'!$H118</f>
        <v>0</v>
      </c>
      <c r="H129" s="24">
        <f t="shared" si="27"/>
        <v>289627</v>
      </c>
      <c r="I129" s="312" t="s">
        <v>1279</v>
      </c>
    </row>
    <row r="130" spans="1:9" ht="24.95" customHeight="1" x14ac:dyDescent="0.2">
      <c r="A130" s="26">
        <f t="shared" si="28"/>
        <v>75</v>
      </c>
      <c r="B130" s="304" t="s">
        <v>848</v>
      </c>
      <c r="C130" s="305" t="s">
        <v>911</v>
      </c>
      <c r="D130" s="24">
        <f>'SCH C-2.1 B'!$H118</f>
        <v>310942.91000000003</v>
      </c>
      <c r="E130" s="24">
        <f t="shared" si="26"/>
        <v>-47134.910000000033</v>
      </c>
      <c r="F130" s="24">
        <f>'SCH C-2.1 F'!$H118</f>
        <v>263808</v>
      </c>
      <c r="G130" s="24">
        <f>'SCH D-2.1'!$H119</f>
        <v>0</v>
      </c>
      <c r="H130" s="24">
        <f t="shared" si="27"/>
        <v>263808</v>
      </c>
      <c r="I130" s="190" t="s">
        <v>1034</v>
      </c>
    </row>
    <row r="131" spans="1:9" ht="18.75" customHeight="1" x14ac:dyDescent="0.2">
      <c r="A131" s="26">
        <f t="shared" si="28"/>
        <v>76</v>
      </c>
      <c r="B131" s="304">
        <v>891</v>
      </c>
      <c r="C131" s="305" t="s">
        <v>912</v>
      </c>
      <c r="D131" s="24">
        <f>'SCH C-2.1 B'!$H119</f>
        <v>542990.07999999996</v>
      </c>
      <c r="E131" s="24">
        <f t="shared" si="26"/>
        <v>91755.920000000042</v>
      </c>
      <c r="F131" s="24">
        <f>'SCH C-2.1 F'!$H119</f>
        <v>634746</v>
      </c>
      <c r="G131" s="24">
        <f>'SCH D-2.1'!$H120</f>
        <v>0</v>
      </c>
      <c r="H131" s="24">
        <f t="shared" si="27"/>
        <v>634746</v>
      </c>
      <c r="I131" s="190" t="s">
        <v>1034</v>
      </c>
    </row>
    <row r="132" spans="1:9" s="16" customFormat="1" ht="20.100000000000001" customHeight="1" x14ac:dyDescent="0.2">
      <c r="A132" s="323" t="str">
        <f>$A$1</f>
        <v>LOUISVILLE GAS AND ELECTRIC COMPANY</v>
      </c>
      <c r="B132" s="323"/>
      <c r="C132" s="323"/>
      <c r="D132" s="323"/>
      <c r="E132" s="323"/>
      <c r="F132" s="323"/>
      <c r="G132" s="323"/>
      <c r="H132" s="323"/>
      <c r="I132" s="323"/>
    </row>
    <row r="133" spans="1:9" s="16" customFormat="1" ht="20.100000000000001" customHeight="1" x14ac:dyDescent="0.2">
      <c r="A133" s="323" t="str">
        <f>$A$2</f>
        <v>CASE NO. 2018-00295 - GAS OPERATIONS - RESPONSE TO PSC 2-75 (SLIPPAGE FACTOR 97.153%)</v>
      </c>
      <c r="B133" s="323"/>
      <c r="C133" s="323"/>
      <c r="D133" s="323"/>
      <c r="E133" s="323"/>
      <c r="F133" s="323"/>
      <c r="G133" s="323"/>
      <c r="H133" s="323"/>
      <c r="I133" s="323"/>
    </row>
    <row r="134" spans="1:9" s="16" customFormat="1" ht="20.100000000000001" customHeight="1" x14ac:dyDescent="0.2">
      <c r="A134" s="323" t="s">
        <v>105</v>
      </c>
      <c r="B134" s="323"/>
      <c r="C134" s="323"/>
      <c r="D134" s="323"/>
      <c r="E134" s="323"/>
      <c r="F134" s="323"/>
      <c r="G134" s="323"/>
      <c r="H134" s="323"/>
      <c r="I134" s="323"/>
    </row>
    <row r="135" spans="1:9" s="16" customFormat="1" ht="20.100000000000001" customHeight="1" x14ac:dyDescent="0.2">
      <c r="A135" s="323" t="str">
        <f>$A$4</f>
        <v>FOR THE 12 MONTHS ENDED DECEMBER 31, 2018</v>
      </c>
      <c r="B135" s="323"/>
      <c r="C135" s="323"/>
      <c r="D135" s="323"/>
      <c r="E135" s="323"/>
      <c r="F135" s="323"/>
      <c r="G135" s="323"/>
      <c r="H135" s="323"/>
      <c r="I135" s="323"/>
    </row>
    <row r="136" spans="1:9" s="16" customFormat="1" ht="20.100000000000001" customHeight="1" x14ac:dyDescent="0.2">
      <c r="A136" s="306"/>
      <c r="B136" s="306"/>
      <c r="C136" s="306"/>
      <c r="D136" s="306"/>
      <c r="E136" s="306"/>
      <c r="F136" s="306"/>
      <c r="G136" s="306"/>
      <c r="H136" s="306"/>
      <c r="I136" s="306"/>
    </row>
    <row r="137" spans="1:9" s="16" customFormat="1" ht="20.100000000000001" customHeight="1" x14ac:dyDescent="0.2">
      <c r="A137" s="16" t="str">
        <f>$A$6</f>
        <v>DATA:__X__BASE  PERIOD__X__FORECASTED  PERIOD</v>
      </c>
      <c r="B137" s="18"/>
      <c r="I137" s="19" t="s">
        <v>252</v>
      </c>
    </row>
    <row r="138" spans="1:9" s="16" customFormat="1" ht="20.100000000000001" customHeight="1" x14ac:dyDescent="0.2">
      <c r="A138" s="16" t="str">
        <f>$A$7</f>
        <v>TYPE OF FILING: __X__ ORIGINAL  _____ UPDATED  _____ REVISED</v>
      </c>
      <c r="I138" s="19" t="s">
        <v>1026</v>
      </c>
    </row>
    <row r="139" spans="1:9" s="16" customFormat="1" ht="20.100000000000001" customHeight="1" x14ac:dyDescent="0.2">
      <c r="A139" s="18" t="s">
        <v>95</v>
      </c>
      <c r="B139" s="18"/>
      <c r="E139" s="18"/>
      <c r="G139" s="18"/>
      <c r="H139" s="18"/>
      <c r="I139" s="20" t="str">
        <f>$I$8</f>
        <v>WITNESS:   C. M. GARRETT</v>
      </c>
    </row>
    <row r="140" spans="1:9" s="16" customFormat="1" ht="20.100000000000001" customHeight="1" x14ac:dyDescent="0.2"/>
    <row r="141" spans="1:9" ht="75" customHeight="1" x14ac:dyDescent="0.2">
      <c r="A141" s="31" t="s">
        <v>96</v>
      </c>
      <c r="B141" s="31" t="s">
        <v>97</v>
      </c>
      <c r="C141" s="31" t="s">
        <v>101</v>
      </c>
      <c r="D141" s="31" t="s">
        <v>144</v>
      </c>
      <c r="E141" s="31" t="s">
        <v>145</v>
      </c>
      <c r="F141" s="31" t="s">
        <v>151</v>
      </c>
      <c r="G141" s="31" t="s">
        <v>1031</v>
      </c>
      <c r="H141" s="31" t="s">
        <v>153</v>
      </c>
      <c r="I141" s="31" t="s">
        <v>1032</v>
      </c>
    </row>
    <row r="142" spans="1:9" ht="18.95" customHeight="1" x14ac:dyDescent="0.2">
      <c r="A142" s="27"/>
      <c r="B142" s="27"/>
      <c r="C142" s="23"/>
      <c r="D142" s="33" t="s">
        <v>69</v>
      </c>
      <c r="E142" s="33" t="s">
        <v>70</v>
      </c>
      <c r="F142" s="33" t="s">
        <v>106</v>
      </c>
      <c r="G142" s="33" t="s">
        <v>107</v>
      </c>
      <c r="H142" s="33" t="s">
        <v>233</v>
      </c>
      <c r="I142" s="33" t="s">
        <v>71</v>
      </c>
    </row>
    <row r="143" spans="1:9" ht="18.95" customHeight="1" x14ac:dyDescent="0.2">
      <c r="A143" s="22"/>
      <c r="B143" s="22"/>
      <c r="C143" s="29"/>
      <c r="D143" s="30" t="s">
        <v>99</v>
      </c>
      <c r="E143" s="30" t="s">
        <v>99</v>
      </c>
      <c r="F143" s="30" t="s">
        <v>99</v>
      </c>
      <c r="G143" s="30" t="s">
        <v>99</v>
      </c>
      <c r="H143" s="30" t="s">
        <v>99</v>
      </c>
      <c r="I143" s="30"/>
    </row>
    <row r="144" spans="1:9" ht="21.75" customHeight="1" x14ac:dyDescent="0.2">
      <c r="A144" s="26">
        <f>A131+1</f>
        <v>77</v>
      </c>
      <c r="B144" s="304" t="s">
        <v>849</v>
      </c>
      <c r="C144" s="305" t="s">
        <v>913</v>
      </c>
      <c r="D144" s="24">
        <f>'SCH C-2.1 B'!$H120</f>
        <v>1377774.8799999971</v>
      </c>
      <c r="E144" s="24">
        <f t="shared" si="26"/>
        <v>-593090.87999999709</v>
      </c>
      <c r="F144" s="24">
        <f>'SCH C-2.1 F'!$H120</f>
        <v>784684</v>
      </c>
      <c r="G144" s="24">
        <f>'SCH D-2.1'!$H121</f>
        <v>0</v>
      </c>
      <c r="H144" s="24">
        <f t="shared" si="27"/>
        <v>784684</v>
      </c>
      <c r="I144" s="190" t="s">
        <v>1303</v>
      </c>
    </row>
    <row r="145" spans="1:9" ht="24.95" customHeight="1" x14ac:dyDescent="0.2">
      <c r="A145" s="26">
        <f t="shared" si="28"/>
        <v>78</v>
      </c>
      <c r="B145" s="304" t="s">
        <v>850</v>
      </c>
      <c r="C145" s="305" t="s">
        <v>914</v>
      </c>
      <c r="D145" s="24">
        <f>'SCH C-2.1 B'!$H121</f>
        <v>0</v>
      </c>
      <c r="E145" s="24">
        <f t="shared" si="26"/>
        <v>0</v>
      </c>
      <c r="F145" s="24">
        <f>'SCH C-2.1 F'!$H121</f>
        <v>0</v>
      </c>
      <c r="G145" s="24">
        <f>'SCH D-2.1'!$H122</f>
        <v>0</v>
      </c>
      <c r="H145" s="24">
        <f t="shared" si="27"/>
        <v>0</v>
      </c>
      <c r="I145" s="190"/>
    </row>
    <row r="146" spans="1:9" ht="24.95" customHeight="1" x14ac:dyDescent="0.2">
      <c r="A146" s="26">
        <f>A128+1</f>
        <v>74</v>
      </c>
      <c r="B146" s="304" t="s">
        <v>851</v>
      </c>
      <c r="C146" s="305" t="s">
        <v>895</v>
      </c>
      <c r="D146" s="24">
        <f>'SCH C-2.1 B'!$H134</f>
        <v>430750.66000000003</v>
      </c>
      <c r="E146" s="24">
        <f>F146-D146</f>
        <v>-4893.660000000149</v>
      </c>
      <c r="F146" s="24">
        <f>'SCH C-2.1 F'!$H134</f>
        <v>425856.99999999988</v>
      </c>
      <c r="G146" s="24">
        <f>'SCH D-2.1'!$H135</f>
        <v>0</v>
      </c>
      <c r="H146" s="24">
        <f t="shared" ref="H146" si="29">SUM(F146:G146)</f>
        <v>425856.99999999988</v>
      </c>
      <c r="I146" s="189" t="s">
        <v>1034</v>
      </c>
    </row>
    <row r="147" spans="1:9" ht="18.95" customHeight="1" x14ac:dyDescent="0.2">
      <c r="A147" s="26">
        <f>A146+1</f>
        <v>75</v>
      </c>
      <c r="B147" s="304"/>
      <c r="C147" s="307" t="s">
        <v>84</v>
      </c>
      <c r="D147" s="36">
        <f>SUM(D116:D131,D144:D146)</f>
        <v>28799751.649999972</v>
      </c>
      <c r="E147" s="36">
        <f t="shared" ref="E147:H147" si="30">SUM(E116:E131,E144:E146)</f>
        <v>1932734.3500000248</v>
      </c>
      <c r="F147" s="36">
        <f t="shared" si="30"/>
        <v>30732486</v>
      </c>
      <c r="G147" s="36">
        <f t="shared" si="30"/>
        <v>0</v>
      </c>
      <c r="H147" s="36">
        <f t="shared" si="30"/>
        <v>30732486</v>
      </c>
      <c r="I147" s="190"/>
    </row>
    <row r="148" spans="1:9" ht="18.95" customHeight="1" x14ac:dyDescent="0.2">
      <c r="B148" s="304"/>
      <c r="C148" s="305"/>
      <c r="I148" s="190"/>
    </row>
    <row r="149" spans="1:9" ht="18.95" customHeight="1" x14ac:dyDescent="0.2">
      <c r="A149" s="26">
        <f>A147+1</f>
        <v>76</v>
      </c>
      <c r="B149" s="304"/>
      <c r="C149" s="310" t="s">
        <v>119</v>
      </c>
      <c r="I149" s="190"/>
    </row>
    <row r="150" spans="1:9" ht="48.75" customHeight="1" x14ac:dyDescent="0.2">
      <c r="A150" s="26">
        <f>A149+1</f>
        <v>77</v>
      </c>
      <c r="B150" s="304">
        <v>901</v>
      </c>
      <c r="C150" s="305" t="s">
        <v>22</v>
      </c>
      <c r="D150" s="24">
        <f>'SCH C-2.1 B'!$H138</f>
        <v>1122200.33</v>
      </c>
      <c r="E150" s="24">
        <f t="shared" ref="E150:E154" si="31">F150-D150</f>
        <v>114528.34999999916</v>
      </c>
      <c r="F150" s="24">
        <f>'SCH C-2.1 F'!$H138</f>
        <v>1236728.6799999992</v>
      </c>
      <c r="G150" s="24">
        <f>'SCH D-2.1'!$H139</f>
        <v>0</v>
      </c>
      <c r="H150" s="24">
        <f t="shared" ref="H150:H154" si="32">SUM(F150:G150)</f>
        <v>1236728.6799999992</v>
      </c>
      <c r="I150" s="189" t="s">
        <v>1292</v>
      </c>
    </row>
    <row r="151" spans="1:9" ht="33" customHeight="1" x14ac:dyDescent="0.2">
      <c r="A151" s="26">
        <f>A150+1</f>
        <v>78</v>
      </c>
      <c r="B151" s="304">
        <v>902</v>
      </c>
      <c r="C151" s="305" t="s">
        <v>18</v>
      </c>
      <c r="D151" s="24">
        <f>'SCH C-2.1 B'!$H139</f>
        <v>1975407.0999999966</v>
      </c>
      <c r="E151" s="24">
        <f t="shared" si="31"/>
        <v>733572.58000000357</v>
      </c>
      <c r="F151" s="24">
        <f>'SCH C-2.1 F'!$H139</f>
        <v>2708979.68</v>
      </c>
      <c r="G151" s="24">
        <f>'SCH D-2.1'!$H140</f>
        <v>0</v>
      </c>
      <c r="H151" s="24">
        <f t="shared" si="32"/>
        <v>2708979.68</v>
      </c>
      <c r="I151" s="189" t="s">
        <v>1298</v>
      </c>
    </row>
    <row r="152" spans="1:9" ht="18.75" customHeight="1" x14ac:dyDescent="0.2">
      <c r="A152" s="26">
        <f>A151+1</f>
        <v>79</v>
      </c>
      <c r="B152" s="304">
        <v>903</v>
      </c>
      <c r="C152" s="305" t="s">
        <v>19</v>
      </c>
      <c r="D152" s="24">
        <f>'SCH C-2.1 B'!$H140</f>
        <v>5577628.71</v>
      </c>
      <c r="E152" s="24">
        <f t="shared" si="31"/>
        <v>-41708.870000001043</v>
      </c>
      <c r="F152" s="24">
        <f>'SCH C-2.1 F'!$H140</f>
        <v>5535919.8399999989</v>
      </c>
      <c r="G152" s="24">
        <f>'SCH D-2.1'!$H141</f>
        <v>0</v>
      </c>
      <c r="H152" s="24">
        <f t="shared" si="32"/>
        <v>5535919.8399999989</v>
      </c>
      <c r="I152" s="189" t="s">
        <v>1034</v>
      </c>
    </row>
    <row r="153" spans="1:9" ht="32.25" customHeight="1" x14ac:dyDescent="0.2">
      <c r="A153" s="26">
        <f t="shared" ref="A153:A155" si="33">A152+1</f>
        <v>80</v>
      </c>
      <c r="B153" s="304">
        <v>904</v>
      </c>
      <c r="C153" s="305" t="s">
        <v>20</v>
      </c>
      <c r="D153" s="24">
        <f>'SCH C-2.1 B'!$H141</f>
        <v>454033.86999999988</v>
      </c>
      <c r="E153" s="24">
        <f t="shared" si="31"/>
        <v>-77869.980000000563</v>
      </c>
      <c r="F153" s="24">
        <f>'SCH C-2.1 F'!$H141</f>
        <v>376163.88999999932</v>
      </c>
      <c r="G153" s="24">
        <f>'SCH D-2.1'!$H142</f>
        <v>0</v>
      </c>
      <c r="H153" s="24">
        <f t="shared" si="32"/>
        <v>376163.88999999932</v>
      </c>
      <c r="I153" s="189" t="s">
        <v>1289</v>
      </c>
    </row>
    <row r="154" spans="1:9" ht="24.95" customHeight="1" x14ac:dyDescent="0.2">
      <c r="A154" s="26">
        <f>A153+1</f>
        <v>81</v>
      </c>
      <c r="B154" s="304">
        <v>905</v>
      </c>
      <c r="C154" s="305" t="s">
        <v>21</v>
      </c>
      <c r="D154" s="24">
        <f>'SCH C-2.1 B'!$H142</f>
        <v>20143.269999999997</v>
      </c>
      <c r="E154" s="24">
        <f t="shared" si="31"/>
        <v>-20143.269999999997</v>
      </c>
      <c r="F154" s="24">
        <f>'SCH C-2.1 F'!$H142</f>
        <v>0</v>
      </c>
      <c r="G154" s="24">
        <f>'SCH D-2.1'!$H143</f>
        <v>0</v>
      </c>
      <c r="H154" s="24">
        <f t="shared" si="32"/>
        <v>0</v>
      </c>
      <c r="I154" s="189" t="s">
        <v>1034</v>
      </c>
    </row>
    <row r="155" spans="1:9" ht="18.95" customHeight="1" x14ac:dyDescent="0.2">
      <c r="A155" s="26">
        <f t="shared" si="33"/>
        <v>82</v>
      </c>
      <c r="B155" s="304"/>
      <c r="C155" s="307" t="s">
        <v>120</v>
      </c>
      <c r="D155" s="36">
        <f>SUM(D150:D154)</f>
        <v>9149413.2799999956</v>
      </c>
      <c r="E155" s="36">
        <f>SUM(E150:E154)</f>
        <v>708378.8100000011</v>
      </c>
      <c r="F155" s="36">
        <f>SUM(F150:F154)</f>
        <v>9857792.089999998</v>
      </c>
      <c r="G155" s="36">
        <f>SUM(G150:G154)</f>
        <v>0</v>
      </c>
      <c r="H155" s="36">
        <f>SUM(H150:H154)</f>
        <v>9857792.089999998</v>
      </c>
      <c r="I155" s="190"/>
    </row>
    <row r="156" spans="1:9" ht="18.95" customHeight="1" x14ac:dyDescent="0.2">
      <c r="B156" s="304"/>
      <c r="C156" s="305"/>
      <c r="I156" s="190"/>
    </row>
    <row r="157" spans="1:9" ht="18.95" customHeight="1" x14ac:dyDescent="0.2">
      <c r="A157" s="26">
        <f>A155+1</f>
        <v>83</v>
      </c>
      <c r="B157" s="304"/>
      <c r="C157" s="310" t="s">
        <v>121</v>
      </c>
      <c r="I157" s="190"/>
    </row>
    <row r="158" spans="1:9" ht="24.95" customHeight="1" x14ac:dyDescent="0.2">
      <c r="A158" s="26">
        <f>A157+1</f>
        <v>84</v>
      </c>
      <c r="B158" s="304">
        <v>907</v>
      </c>
      <c r="C158" s="305" t="s">
        <v>23</v>
      </c>
      <c r="D158" s="24">
        <f>'SCH C-2.1 B'!$H146</f>
        <v>91321.35</v>
      </c>
      <c r="E158" s="24">
        <f t="shared" ref="E158:E161" si="34">F158-D158</f>
        <v>7654.7999999999738</v>
      </c>
      <c r="F158" s="24">
        <f>'SCH C-2.1 F'!$H146</f>
        <v>98976.14999999998</v>
      </c>
      <c r="G158" s="24">
        <f>'SCH D-2.1'!$H147</f>
        <v>0</v>
      </c>
      <c r="H158" s="24">
        <f t="shared" ref="H158:H161" si="35">SUM(F158:G158)</f>
        <v>98976.14999999998</v>
      </c>
      <c r="I158" s="189" t="s">
        <v>1034</v>
      </c>
    </row>
    <row r="159" spans="1:9" ht="24" customHeight="1" x14ac:dyDescent="0.2">
      <c r="A159" s="26">
        <f>A158+1</f>
        <v>85</v>
      </c>
      <c r="B159" s="304">
        <v>908</v>
      </c>
      <c r="C159" s="305" t="s">
        <v>24</v>
      </c>
      <c r="D159" s="24">
        <f>'SCH C-2.1 B'!$H147</f>
        <v>142837.35999999917</v>
      </c>
      <c r="E159" s="24">
        <f t="shared" si="34"/>
        <v>-22267.12000000081</v>
      </c>
      <c r="F159" s="24">
        <f>'SCH C-2.1 F'!$H147</f>
        <v>120570.23999999836</v>
      </c>
      <c r="G159" s="24">
        <f>'SCH D-2.1'!$H148</f>
        <v>0</v>
      </c>
      <c r="H159" s="24">
        <f t="shared" si="35"/>
        <v>120570.23999999836</v>
      </c>
      <c r="I159" s="189" t="s">
        <v>1034</v>
      </c>
    </row>
    <row r="160" spans="1:9" ht="42.75" customHeight="1" x14ac:dyDescent="0.2">
      <c r="A160" s="26">
        <f t="shared" ref="A160:A162" si="36">A159+1</f>
        <v>86</v>
      </c>
      <c r="B160" s="304">
        <v>909</v>
      </c>
      <c r="C160" s="305" t="s">
        <v>25</v>
      </c>
      <c r="D160" s="24">
        <f>'SCH C-2.1 B'!$H148</f>
        <v>107372.1599999999</v>
      </c>
      <c r="E160" s="24">
        <f t="shared" si="34"/>
        <v>440673.59999999963</v>
      </c>
      <c r="F160" s="24">
        <f>'SCH C-2.1 F'!$H148</f>
        <v>548045.75999999954</v>
      </c>
      <c r="G160" s="24">
        <f>'SCH D-2.1'!$H149</f>
        <v>0</v>
      </c>
      <c r="H160" s="24">
        <f t="shared" si="35"/>
        <v>548045.75999999954</v>
      </c>
      <c r="I160" s="189" t="s">
        <v>1280</v>
      </c>
    </row>
    <row r="161" spans="1:9" ht="18.75" customHeight="1" x14ac:dyDescent="0.2">
      <c r="A161" s="26">
        <f t="shared" si="36"/>
        <v>87</v>
      </c>
      <c r="B161" s="304">
        <v>910</v>
      </c>
      <c r="C161" s="305" t="s">
        <v>26</v>
      </c>
      <c r="D161" s="24">
        <f>'SCH C-2.1 B'!$H149</f>
        <v>183031.49999999988</v>
      </c>
      <c r="E161" s="24">
        <f t="shared" si="34"/>
        <v>9992.3099999999686</v>
      </c>
      <c r="F161" s="24">
        <f>'SCH C-2.1 F'!$H149</f>
        <v>193023.80999999985</v>
      </c>
      <c r="G161" s="24">
        <f>'SCH D-2.1'!$H150</f>
        <v>0</v>
      </c>
      <c r="H161" s="24">
        <f t="shared" si="35"/>
        <v>193023.80999999985</v>
      </c>
      <c r="I161" s="189" t="s">
        <v>1034</v>
      </c>
    </row>
    <row r="162" spans="1:9" ht="18.95" customHeight="1" x14ac:dyDescent="0.2">
      <c r="A162" s="26">
        <f t="shared" si="36"/>
        <v>88</v>
      </c>
      <c r="B162" s="304"/>
      <c r="C162" s="307" t="s">
        <v>122</v>
      </c>
      <c r="D162" s="36">
        <f>SUM(D158:D161)</f>
        <v>524562.36999999895</v>
      </c>
      <c r="E162" s="36">
        <f>SUM(E158:E161)</f>
        <v>436053.5899999988</v>
      </c>
      <c r="F162" s="36">
        <f>SUM(F158:F161)</f>
        <v>960615.95999999763</v>
      </c>
      <c r="G162" s="36">
        <f>SUM(G158:G161)</f>
        <v>0</v>
      </c>
      <c r="H162" s="36">
        <f>SUM(H158:H161)</f>
        <v>960615.95999999763</v>
      </c>
      <c r="I162" s="190"/>
    </row>
    <row r="163" spans="1:9" ht="18.95" customHeight="1" x14ac:dyDescent="0.2">
      <c r="A163" s="26"/>
      <c r="B163" s="304"/>
      <c r="C163" s="305"/>
      <c r="I163" s="190"/>
    </row>
    <row r="164" spans="1:9" ht="18.95" customHeight="1" x14ac:dyDescent="0.2">
      <c r="A164" s="26">
        <f>A162+1</f>
        <v>89</v>
      </c>
      <c r="B164" s="304"/>
      <c r="C164" s="310" t="s">
        <v>123</v>
      </c>
      <c r="I164" s="190"/>
    </row>
    <row r="165" spans="1:9" ht="18.95" customHeight="1" x14ac:dyDescent="0.2">
      <c r="A165" s="26">
        <f>A164+1</f>
        <v>90</v>
      </c>
      <c r="B165" s="304">
        <v>911</v>
      </c>
      <c r="C165" s="305" t="s">
        <v>27</v>
      </c>
      <c r="D165" s="24">
        <f>'SCH C-2.1 B'!$H153</f>
        <v>0</v>
      </c>
      <c r="E165" s="24">
        <f t="shared" ref="E165:E168" si="37">F165-D165</f>
        <v>0</v>
      </c>
      <c r="F165" s="24">
        <f>'SCH C-2.1 F'!$H153</f>
        <v>0</v>
      </c>
      <c r="G165" s="24">
        <f>'SCH D-2.1'!$H154</f>
        <v>0</v>
      </c>
      <c r="H165" s="24">
        <f t="shared" ref="H165:H168" si="38">SUM(F165:G165)</f>
        <v>0</v>
      </c>
      <c r="I165" s="190"/>
    </row>
    <row r="166" spans="1:9" ht="18.95" customHeight="1" x14ac:dyDescent="0.2">
      <c r="A166" s="26">
        <f t="shared" ref="A166:A169" si="39">A165+1</f>
        <v>91</v>
      </c>
      <c r="B166" s="304">
        <v>912</v>
      </c>
      <c r="C166" s="305" t="s">
        <v>28</v>
      </c>
      <c r="D166" s="24">
        <f>'SCH C-2.1 B'!$H154</f>
        <v>0</v>
      </c>
      <c r="E166" s="24">
        <f t="shared" si="37"/>
        <v>0</v>
      </c>
      <c r="F166" s="24">
        <f>'SCH C-2.1 F'!$H154</f>
        <v>0</v>
      </c>
      <c r="G166" s="24">
        <f>'SCH D-2.1'!$H155</f>
        <v>0</v>
      </c>
      <c r="H166" s="24">
        <f t="shared" si="38"/>
        <v>0</v>
      </c>
      <c r="I166" s="190"/>
    </row>
    <row r="167" spans="1:9" ht="35.1" customHeight="1" x14ac:dyDescent="0.2">
      <c r="A167" s="26">
        <f t="shared" si="39"/>
        <v>92</v>
      </c>
      <c r="B167" s="304">
        <v>913</v>
      </c>
      <c r="C167" s="305" t="s">
        <v>29</v>
      </c>
      <c r="D167" s="24">
        <f>'SCH C-2.1 B'!$H155</f>
        <v>284822.48999999987</v>
      </c>
      <c r="E167" s="24">
        <f t="shared" si="37"/>
        <v>-6096.2099999999045</v>
      </c>
      <c r="F167" s="24">
        <f>'SCH C-2.1 F'!$H155</f>
        <v>278726.27999999997</v>
      </c>
      <c r="G167" s="24">
        <f>'SCH D-2.1'!$H156</f>
        <v>-278726.28000000003</v>
      </c>
      <c r="H167" s="24">
        <f t="shared" si="38"/>
        <v>0</v>
      </c>
      <c r="I167" s="189" t="s">
        <v>1035</v>
      </c>
    </row>
    <row r="168" spans="1:9" ht="18.95" customHeight="1" x14ac:dyDescent="0.2">
      <c r="A168" s="26">
        <f t="shared" si="39"/>
        <v>93</v>
      </c>
      <c r="B168" s="304">
        <v>916</v>
      </c>
      <c r="C168" s="305" t="s">
        <v>30</v>
      </c>
      <c r="D168" s="24">
        <f>'SCH C-2.1 B'!$H156</f>
        <v>0</v>
      </c>
      <c r="E168" s="24">
        <f t="shared" si="37"/>
        <v>0</v>
      </c>
      <c r="F168" s="24">
        <f>'SCH C-2.1 F'!$H156</f>
        <v>0</v>
      </c>
      <c r="G168" s="24">
        <f>'SCH D-2.1'!$H157</f>
        <v>0</v>
      </c>
      <c r="H168" s="24">
        <f t="shared" si="38"/>
        <v>0</v>
      </c>
      <c r="I168" s="190"/>
    </row>
    <row r="169" spans="1:9" ht="18.95" customHeight="1" x14ac:dyDescent="0.2">
      <c r="A169" s="26">
        <f t="shared" si="39"/>
        <v>94</v>
      </c>
      <c r="B169" s="304"/>
      <c r="C169" s="309" t="s">
        <v>124</v>
      </c>
      <c r="D169" s="36">
        <f>SUM(D165:D168)</f>
        <v>284822.48999999987</v>
      </c>
      <c r="E169" s="36">
        <f>SUM(E165:E168)</f>
        <v>-6096.2099999999045</v>
      </c>
      <c r="F169" s="36">
        <f>SUM(F165:F168)</f>
        <v>278726.27999999997</v>
      </c>
      <c r="G169" s="36">
        <f>SUM(G165:G168)</f>
        <v>-278726.28000000003</v>
      </c>
      <c r="H169" s="36">
        <f>SUM(H165:H168)</f>
        <v>0</v>
      </c>
      <c r="I169" s="190"/>
    </row>
    <row r="170" spans="1:9" ht="18.95" customHeight="1" x14ac:dyDescent="0.2">
      <c r="B170" s="304"/>
      <c r="C170" s="305"/>
      <c r="I170" s="190"/>
    </row>
    <row r="171" spans="1:9" s="16" customFormat="1" ht="20.100000000000001" customHeight="1" x14ac:dyDescent="0.2">
      <c r="A171" s="323" t="str">
        <f>$A$1</f>
        <v>LOUISVILLE GAS AND ELECTRIC COMPANY</v>
      </c>
      <c r="B171" s="323"/>
      <c r="C171" s="323"/>
      <c r="D171" s="323"/>
      <c r="E171" s="323"/>
      <c r="F171" s="323"/>
      <c r="G171" s="323"/>
      <c r="H171" s="323"/>
      <c r="I171" s="323"/>
    </row>
    <row r="172" spans="1:9" s="16" customFormat="1" ht="20.100000000000001" customHeight="1" x14ac:dyDescent="0.2">
      <c r="A172" s="323" t="str">
        <f>$A$2</f>
        <v>CASE NO. 2018-00295 - GAS OPERATIONS - RESPONSE TO PSC 2-75 (SLIPPAGE FACTOR 97.153%)</v>
      </c>
      <c r="B172" s="323"/>
      <c r="C172" s="323"/>
      <c r="D172" s="323"/>
      <c r="E172" s="323"/>
      <c r="F172" s="323"/>
      <c r="G172" s="323"/>
      <c r="H172" s="323"/>
      <c r="I172" s="323"/>
    </row>
    <row r="173" spans="1:9" s="16" customFormat="1" ht="20.100000000000001" customHeight="1" x14ac:dyDescent="0.2">
      <c r="A173" s="323" t="s">
        <v>105</v>
      </c>
      <c r="B173" s="323"/>
      <c r="C173" s="323"/>
      <c r="D173" s="323"/>
      <c r="E173" s="323"/>
      <c r="F173" s="323"/>
      <c r="G173" s="323"/>
      <c r="H173" s="323"/>
      <c r="I173" s="323"/>
    </row>
    <row r="174" spans="1:9" s="16" customFormat="1" ht="20.100000000000001" customHeight="1" x14ac:dyDescent="0.2">
      <c r="A174" s="323" t="str">
        <f>$A$4</f>
        <v>FOR THE 12 MONTHS ENDED DECEMBER 31, 2018</v>
      </c>
      <c r="B174" s="323"/>
      <c r="C174" s="323"/>
      <c r="D174" s="323"/>
      <c r="E174" s="323"/>
      <c r="F174" s="323"/>
      <c r="G174" s="323"/>
      <c r="H174" s="323"/>
      <c r="I174" s="323"/>
    </row>
    <row r="175" spans="1:9" s="16" customFormat="1" ht="20.100000000000001" customHeight="1" x14ac:dyDescent="0.2">
      <c r="A175" s="306"/>
      <c r="B175" s="306"/>
      <c r="C175" s="306"/>
      <c r="D175" s="306"/>
      <c r="E175" s="306"/>
      <c r="F175" s="306"/>
      <c r="G175" s="306"/>
      <c r="H175" s="306"/>
      <c r="I175" s="306"/>
    </row>
    <row r="176" spans="1:9" s="16" customFormat="1" ht="20.100000000000001" customHeight="1" x14ac:dyDescent="0.2">
      <c r="A176" s="16" t="str">
        <f>$A$6</f>
        <v>DATA:__X__BASE  PERIOD__X__FORECASTED  PERIOD</v>
      </c>
      <c r="B176" s="18"/>
      <c r="I176" s="19" t="s">
        <v>252</v>
      </c>
    </row>
    <row r="177" spans="1:9" s="16" customFormat="1" ht="20.100000000000001" customHeight="1" x14ac:dyDescent="0.2">
      <c r="A177" s="16" t="str">
        <f>$A$7</f>
        <v>TYPE OF FILING: __X__ ORIGINAL  _____ UPDATED  _____ REVISED</v>
      </c>
      <c r="I177" s="19" t="s">
        <v>1027</v>
      </c>
    </row>
    <row r="178" spans="1:9" s="16" customFormat="1" ht="20.100000000000001" customHeight="1" x14ac:dyDescent="0.2">
      <c r="A178" s="18" t="s">
        <v>95</v>
      </c>
      <c r="B178" s="18"/>
      <c r="E178" s="18"/>
      <c r="G178" s="18"/>
      <c r="H178" s="18"/>
      <c r="I178" s="20" t="str">
        <f>$I$8</f>
        <v>WITNESS:   C. M. GARRETT</v>
      </c>
    </row>
    <row r="179" spans="1:9" s="16" customFormat="1" ht="20.100000000000001" customHeight="1" x14ac:dyDescent="0.2"/>
    <row r="180" spans="1:9" ht="75" customHeight="1" x14ac:dyDescent="0.2">
      <c r="A180" s="31" t="s">
        <v>96</v>
      </c>
      <c r="B180" s="31" t="s">
        <v>97</v>
      </c>
      <c r="C180" s="31" t="s">
        <v>101</v>
      </c>
      <c r="D180" s="31" t="s">
        <v>144</v>
      </c>
      <c r="E180" s="31" t="s">
        <v>145</v>
      </c>
      <c r="F180" s="31" t="s">
        <v>151</v>
      </c>
      <c r="G180" s="31" t="s">
        <v>1031</v>
      </c>
      <c r="H180" s="31" t="s">
        <v>153</v>
      </c>
      <c r="I180" s="31" t="s">
        <v>1032</v>
      </c>
    </row>
    <row r="181" spans="1:9" ht="18.95" customHeight="1" x14ac:dyDescent="0.2">
      <c r="A181" s="27"/>
      <c r="B181" s="27"/>
      <c r="C181" s="23"/>
      <c r="D181" s="33" t="s">
        <v>69</v>
      </c>
      <c r="E181" s="33" t="s">
        <v>70</v>
      </c>
      <c r="F181" s="33" t="s">
        <v>106</v>
      </c>
      <c r="G181" s="33" t="s">
        <v>107</v>
      </c>
      <c r="H181" s="33" t="s">
        <v>233</v>
      </c>
      <c r="I181" s="33" t="s">
        <v>71</v>
      </c>
    </row>
    <row r="182" spans="1:9" ht="18.95" customHeight="1" x14ac:dyDescent="0.2">
      <c r="A182" s="22"/>
      <c r="B182" s="22"/>
      <c r="C182" s="29"/>
      <c r="D182" s="30" t="s">
        <v>99</v>
      </c>
      <c r="E182" s="30" t="s">
        <v>99</v>
      </c>
      <c r="F182" s="30" t="s">
        <v>99</v>
      </c>
      <c r="G182" s="30" t="s">
        <v>99</v>
      </c>
      <c r="H182" s="30" t="s">
        <v>99</v>
      </c>
      <c r="I182" s="30"/>
    </row>
    <row r="183" spans="1:9" ht="18.95" customHeight="1" x14ac:dyDescent="0.2">
      <c r="A183" s="26">
        <f>A169+1</f>
        <v>95</v>
      </c>
      <c r="B183" s="304"/>
      <c r="C183" s="310" t="s">
        <v>125</v>
      </c>
      <c r="I183" s="190"/>
    </row>
    <row r="184" spans="1:9" ht="26.25" customHeight="1" x14ac:dyDescent="0.2">
      <c r="A184" s="26">
        <f>A183+1</f>
        <v>96</v>
      </c>
      <c r="B184" s="304">
        <v>920</v>
      </c>
      <c r="C184" s="305" t="s">
        <v>31</v>
      </c>
      <c r="D184" s="24">
        <f>'SCH C-2.1 B'!$H160</f>
        <v>8084813.7188484026</v>
      </c>
      <c r="E184" s="24">
        <f t="shared" ref="E184:E186" si="40">F184-D184</f>
        <v>526081.36125708651</v>
      </c>
      <c r="F184" s="24">
        <f>'SCH C-2.1 F'!$H160</f>
        <v>8610895.0801054891</v>
      </c>
      <c r="G184" s="24">
        <f>'SCH D-2.1'!$H161</f>
        <v>0</v>
      </c>
      <c r="H184" s="24">
        <f t="shared" ref="H184:H186" si="41">SUM(F184:G184)</f>
        <v>8610895.0801054891</v>
      </c>
      <c r="I184" s="189" t="s">
        <v>1282</v>
      </c>
    </row>
    <row r="185" spans="1:9" ht="24.95" customHeight="1" x14ac:dyDescent="0.2">
      <c r="A185" s="26">
        <f t="shared" ref="A185" si="42">A184+1</f>
        <v>97</v>
      </c>
      <c r="B185" s="304">
        <v>921</v>
      </c>
      <c r="C185" s="305" t="s">
        <v>32</v>
      </c>
      <c r="D185" s="24">
        <f>'SCH C-2.1 B'!$H161</f>
        <v>2285658.8384769079</v>
      </c>
      <c r="E185" s="24">
        <f t="shared" si="40"/>
        <v>143414.34314070642</v>
      </c>
      <c r="F185" s="24">
        <f>'SCH C-2.1 F'!$H161</f>
        <v>2429073.1816176143</v>
      </c>
      <c r="G185" s="24">
        <f>'SCH D-2.1'!$H162</f>
        <v>0</v>
      </c>
      <c r="H185" s="24">
        <f t="shared" si="41"/>
        <v>2429073.1816176143</v>
      </c>
      <c r="I185" s="189" t="s">
        <v>1034</v>
      </c>
    </row>
    <row r="186" spans="1:9" ht="22.5" customHeight="1" x14ac:dyDescent="0.2">
      <c r="A186" s="26">
        <f>A185+1</f>
        <v>98</v>
      </c>
      <c r="B186" s="304">
        <v>922</v>
      </c>
      <c r="C186" s="305" t="s">
        <v>33</v>
      </c>
      <c r="D186" s="24">
        <f>'SCH C-2.1 B'!$H162</f>
        <v>-1054637.4299999995</v>
      </c>
      <c r="E186" s="24">
        <f t="shared" si="40"/>
        <v>-49645.134817863815</v>
      </c>
      <c r="F186" s="24">
        <f>'SCH C-2.1 F'!$H162</f>
        <v>-1104282.5648178633</v>
      </c>
      <c r="G186" s="24">
        <f>'SCH D-2.1'!$H163</f>
        <v>0</v>
      </c>
      <c r="H186" s="24">
        <f t="shared" si="41"/>
        <v>-1104282.5648178633</v>
      </c>
      <c r="I186" s="190" t="s">
        <v>1110</v>
      </c>
    </row>
    <row r="187" spans="1:9" ht="62.25" customHeight="1" x14ac:dyDescent="0.2">
      <c r="A187" s="26">
        <f>A186+1</f>
        <v>99</v>
      </c>
      <c r="B187" s="304">
        <v>923</v>
      </c>
      <c r="C187" s="305" t="s">
        <v>34</v>
      </c>
      <c r="D187" s="24">
        <f>'SCH C-2.1 B'!$H175</f>
        <v>4133875.8399999989</v>
      </c>
      <c r="E187" s="24">
        <f t="shared" ref="E187:E197" si="43">F187-D187</f>
        <v>880788.55999999586</v>
      </c>
      <c r="F187" s="24">
        <f>'SCH C-2.1 F'!$H175</f>
        <v>5014664.3999999948</v>
      </c>
      <c r="G187" s="24">
        <f>'SCH D-2.1'!$H176</f>
        <v>0</v>
      </c>
      <c r="H187" s="24">
        <f t="shared" ref="H187:H197" si="44">SUM(F187:G187)</f>
        <v>5014664.3999999948</v>
      </c>
      <c r="I187" s="189" t="s">
        <v>1301</v>
      </c>
    </row>
    <row r="188" spans="1:9" ht="33" customHeight="1" x14ac:dyDescent="0.2">
      <c r="A188" s="26">
        <f t="shared" ref="A188:A219" si="45">A187+1</f>
        <v>100</v>
      </c>
      <c r="B188" s="304">
        <v>924</v>
      </c>
      <c r="C188" s="305" t="s">
        <v>0</v>
      </c>
      <c r="D188" s="24">
        <f>'SCH C-2.1 B'!$H176</f>
        <v>683121.46999999974</v>
      </c>
      <c r="E188" s="24">
        <f t="shared" si="43"/>
        <v>-368850.83000000007</v>
      </c>
      <c r="F188" s="24">
        <f>'SCH C-2.1 F'!$H176</f>
        <v>314270.63999999966</v>
      </c>
      <c r="G188" s="24">
        <f>'SCH D-2.1'!$H177</f>
        <v>0</v>
      </c>
      <c r="H188" s="24">
        <f t="shared" si="44"/>
        <v>314270.63999999966</v>
      </c>
      <c r="I188" s="189" t="s">
        <v>1294</v>
      </c>
    </row>
    <row r="189" spans="1:9" ht="23.25" customHeight="1" x14ac:dyDescent="0.2">
      <c r="A189" s="26">
        <f t="shared" si="45"/>
        <v>101</v>
      </c>
      <c r="B189" s="304">
        <v>925</v>
      </c>
      <c r="C189" s="305" t="s">
        <v>35</v>
      </c>
      <c r="D189" s="24">
        <f>'SCH C-2.1 B'!$H177</f>
        <v>701785.87999999989</v>
      </c>
      <c r="E189" s="24">
        <f t="shared" si="43"/>
        <v>265183.71999999951</v>
      </c>
      <c r="F189" s="24">
        <f>'SCH C-2.1 F'!$H177</f>
        <v>966969.59999999939</v>
      </c>
      <c r="G189" s="24">
        <f>'SCH D-2.1'!$H178</f>
        <v>0</v>
      </c>
      <c r="H189" s="24">
        <f t="shared" si="44"/>
        <v>966969.59999999939</v>
      </c>
      <c r="I189" s="189" t="s">
        <v>1111</v>
      </c>
    </row>
    <row r="190" spans="1:9" ht="97.5" customHeight="1" x14ac:dyDescent="0.2">
      <c r="A190" s="26">
        <f t="shared" si="45"/>
        <v>102</v>
      </c>
      <c r="B190" s="304">
        <v>926</v>
      </c>
      <c r="C190" s="305" t="s">
        <v>36</v>
      </c>
      <c r="D190" s="24">
        <f>'SCH C-2.1 B'!$H178</f>
        <v>8274897.5199999912</v>
      </c>
      <c r="E190" s="24">
        <f t="shared" si="43"/>
        <v>-504753.91999999899</v>
      </c>
      <c r="F190" s="24">
        <f>'SCH C-2.1 F'!$H178</f>
        <v>7770143.5999999922</v>
      </c>
      <c r="G190" s="24">
        <f>'SCH D-2.1'!$H179</f>
        <v>0</v>
      </c>
      <c r="H190" s="24">
        <f t="shared" si="44"/>
        <v>7770143.5999999922</v>
      </c>
      <c r="I190" s="311" t="s">
        <v>1299</v>
      </c>
    </row>
    <row r="191" spans="1:9" ht="20.100000000000001" customHeight="1" x14ac:dyDescent="0.2">
      <c r="A191" s="26">
        <f t="shared" si="45"/>
        <v>103</v>
      </c>
      <c r="B191" s="304">
        <v>927</v>
      </c>
      <c r="C191" s="305" t="s">
        <v>37</v>
      </c>
      <c r="D191" s="24">
        <f>'SCH C-2.1 B'!$H179</f>
        <v>0</v>
      </c>
      <c r="E191" s="24">
        <f t="shared" si="43"/>
        <v>0</v>
      </c>
      <c r="F191" s="24">
        <f>'SCH C-2.1 F'!$H179</f>
        <v>0</v>
      </c>
      <c r="G191" s="24">
        <f>'SCH D-2.1'!$H180</f>
        <v>0</v>
      </c>
      <c r="H191" s="24">
        <f t="shared" si="44"/>
        <v>0</v>
      </c>
      <c r="I191" s="189"/>
    </row>
    <row r="192" spans="1:9" ht="21.75" customHeight="1" x14ac:dyDescent="0.2">
      <c r="A192" s="26">
        <f t="shared" si="45"/>
        <v>104</v>
      </c>
      <c r="B192" s="304">
        <v>928</v>
      </c>
      <c r="C192" s="305" t="s">
        <v>38</v>
      </c>
      <c r="D192" s="24">
        <f>'SCH C-2.1 B'!$H180</f>
        <v>194818.62999999992</v>
      </c>
      <c r="E192" s="24">
        <f t="shared" si="43"/>
        <v>63524.869999999675</v>
      </c>
      <c r="F192" s="24">
        <f>'SCH C-2.1 F'!$H180</f>
        <v>258343.49999999959</v>
      </c>
      <c r="G192" s="24">
        <f>'SCH D-2.1'!$H181</f>
        <v>0</v>
      </c>
      <c r="H192" s="24">
        <f t="shared" si="44"/>
        <v>258343.49999999959</v>
      </c>
      <c r="I192" s="189" t="s">
        <v>1034</v>
      </c>
    </row>
    <row r="193" spans="1:9" ht="24.95" customHeight="1" x14ac:dyDescent="0.2">
      <c r="A193" s="26">
        <f>A192+1</f>
        <v>105</v>
      </c>
      <c r="B193" s="304">
        <v>929</v>
      </c>
      <c r="C193" s="305" t="s">
        <v>39</v>
      </c>
      <c r="D193" s="24">
        <f>'SCH C-2.1 B'!$H181</f>
        <v>-467919.72000000003</v>
      </c>
      <c r="E193" s="24">
        <f t="shared" si="43"/>
        <v>-103080.27999999997</v>
      </c>
      <c r="F193" s="24">
        <f>'SCH C-2.1 F'!$H181</f>
        <v>-571000</v>
      </c>
      <c r="G193" s="24">
        <f>'SCH D-2.1'!$H182</f>
        <v>0</v>
      </c>
      <c r="H193" s="24">
        <f t="shared" si="44"/>
        <v>-571000</v>
      </c>
      <c r="I193" s="189" t="s">
        <v>1034</v>
      </c>
    </row>
    <row r="194" spans="1:9" ht="35.1" customHeight="1" x14ac:dyDescent="0.2">
      <c r="A194" s="26">
        <f>A193+1</f>
        <v>106</v>
      </c>
      <c r="B194" s="304">
        <v>930.1</v>
      </c>
      <c r="C194" s="305" t="s">
        <v>40</v>
      </c>
      <c r="D194" s="24">
        <f>'SCH C-2.1 B'!$H182</f>
        <v>387.5</v>
      </c>
      <c r="E194" s="24">
        <f t="shared" si="43"/>
        <v>387.49999999999795</v>
      </c>
      <c r="F194" s="24">
        <f>'SCH C-2.1 F'!$H182</f>
        <v>774.99999999999795</v>
      </c>
      <c r="G194" s="24">
        <f>'SCH D-2.1'!$H183</f>
        <v>-774.99999999999807</v>
      </c>
      <c r="H194" s="24">
        <f t="shared" si="44"/>
        <v>0</v>
      </c>
      <c r="I194" s="189" t="s">
        <v>1035</v>
      </c>
    </row>
    <row r="195" spans="1:9" ht="32.25" customHeight="1" x14ac:dyDescent="0.2">
      <c r="A195" s="26">
        <f t="shared" si="45"/>
        <v>107</v>
      </c>
      <c r="B195" s="304">
        <v>930.2</v>
      </c>
      <c r="C195" s="305" t="s">
        <v>41</v>
      </c>
      <c r="D195" s="24">
        <f>'SCH C-2.1 B'!$H183</f>
        <v>601252.6599999998</v>
      </c>
      <c r="E195" s="24">
        <f t="shared" si="43"/>
        <v>-149426.72000000015</v>
      </c>
      <c r="F195" s="24">
        <f>'SCH C-2.1 F'!$H183</f>
        <v>451825.93999999965</v>
      </c>
      <c r="G195" s="24">
        <f>'SCH D-2.1'!$H184</f>
        <v>0</v>
      </c>
      <c r="H195" s="24">
        <f t="shared" si="44"/>
        <v>451825.93999999965</v>
      </c>
      <c r="I195" s="189" t="s">
        <v>1302</v>
      </c>
    </row>
    <row r="196" spans="1:9" ht="24.95" customHeight="1" x14ac:dyDescent="0.2">
      <c r="A196" s="26">
        <f>A195+1</f>
        <v>108</v>
      </c>
      <c r="B196" s="304">
        <v>931</v>
      </c>
      <c r="C196" s="305" t="s">
        <v>14</v>
      </c>
      <c r="D196" s="24">
        <f>'SCH C-2.1 B'!$H184</f>
        <v>549950.32999999984</v>
      </c>
      <c r="E196" s="24">
        <f t="shared" si="43"/>
        <v>38070.549999999814</v>
      </c>
      <c r="F196" s="24">
        <f>'SCH C-2.1 F'!$H184</f>
        <v>588020.87999999966</v>
      </c>
      <c r="G196" s="24">
        <f>'SCH D-2.1'!$H185</f>
        <v>0</v>
      </c>
      <c r="H196" s="24">
        <f t="shared" si="44"/>
        <v>588020.87999999966</v>
      </c>
      <c r="I196" s="189" t="s">
        <v>1034</v>
      </c>
    </row>
    <row r="197" spans="1:9" ht="24.95" customHeight="1" x14ac:dyDescent="0.2">
      <c r="A197" s="26">
        <f>A196+1</f>
        <v>109</v>
      </c>
      <c r="B197" s="304">
        <v>935</v>
      </c>
      <c r="C197" s="305" t="s">
        <v>42</v>
      </c>
      <c r="D197" s="24">
        <f>'SCH C-2.1 B'!$H185</f>
        <v>369039.35742810293</v>
      </c>
      <c r="E197" s="24">
        <f t="shared" si="43"/>
        <v>-16726.217428102915</v>
      </c>
      <c r="F197" s="24">
        <f>'SCH C-2.1 F'!$H185</f>
        <v>352313.14</v>
      </c>
      <c r="G197" s="24">
        <f>'SCH D-2.1'!$H186</f>
        <v>0</v>
      </c>
      <c r="H197" s="24">
        <f t="shared" si="44"/>
        <v>352313.14</v>
      </c>
      <c r="I197" s="189" t="s">
        <v>1034</v>
      </c>
    </row>
    <row r="198" spans="1:9" ht="18.95" customHeight="1" x14ac:dyDescent="0.2">
      <c r="A198" s="26">
        <f t="shared" si="45"/>
        <v>110</v>
      </c>
      <c r="C198" s="307" t="s">
        <v>126</v>
      </c>
      <c r="D198" s="36">
        <f>SUM(D184:D197)</f>
        <v>24357044.594753403</v>
      </c>
      <c r="E198" s="36">
        <f>SUM(E184:E197)</f>
        <v>724967.80215182179</v>
      </c>
      <c r="F198" s="36">
        <f>SUM(F184:F197)</f>
        <v>25082012.396905228</v>
      </c>
      <c r="G198" s="36">
        <f>SUM(G184:G197)</f>
        <v>-774.99999999999807</v>
      </c>
      <c r="H198" s="36">
        <f>SUM(H184:H197)</f>
        <v>25081237.396905228</v>
      </c>
      <c r="I198" s="40"/>
    </row>
    <row r="199" spans="1:9" ht="18.95" customHeight="1" x14ac:dyDescent="0.2">
      <c r="A199" s="26"/>
      <c r="I199" s="40"/>
    </row>
    <row r="200" spans="1:9" ht="18.95" customHeight="1" x14ac:dyDescent="0.2">
      <c r="A200" s="26">
        <f>A198+1</f>
        <v>111</v>
      </c>
      <c r="C200" s="307" t="s">
        <v>128</v>
      </c>
      <c r="D200" s="35">
        <f>SUM(D58,D90,D101,D147,D155,D162,D169,D198)</f>
        <v>80701945.074753374</v>
      </c>
      <c r="E200" s="35">
        <f>SUM(E58,E90,E101,E147,E155,E162,E169,E198)</f>
        <v>13194303.652151847</v>
      </c>
      <c r="F200" s="35">
        <f>SUM(F58,F90,F101,F147,F155,F162,F169,F198)</f>
        <v>93896248.726905227</v>
      </c>
      <c r="G200" s="35">
        <f>SUM(G58,G90,G101,G147,G155,G162,G169,G198)</f>
        <v>-279501.28000000003</v>
      </c>
      <c r="H200" s="35">
        <f>SUM(H58,H90,H101,H147,H155,H162,H169,H198)</f>
        <v>93616747.446905226</v>
      </c>
      <c r="I200" s="40"/>
    </row>
    <row r="201" spans="1:9" ht="18.95" customHeight="1" x14ac:dyDescent="0.2">
      <c r="A201" s="26"/>
      <c r="C201" s="307"/>
      <c r="I201" s="40"/>
    </row>
    <row r="202" spans="1:9" s="16" customFormat="1" ht="20.100000000000001" customHeight="1" x14ac:dyDescent="0.2">
      <c r="A202" s="323" t="str">
        <f>$A$1</f>
        <v>LOUISVILLE GAS AND ELECTRIC COMPANY</v>
      </c>
      <c r="B202" s="323"/>
      <c r="C202" s="323"/>
      <c r="D202" s="323"/>
      <c r="E202" s="323"/>
      <c r="F202" s="323"/>
      <c r="G202" s="323"/>
      <c r="H202" s="323"/>
      <c r="I202" s="323"/>
    </row>
    <row r="203" spans="1:9" s="16" customFormat="1" ht="20.100000000000001" customHeight="1" x14ac:dyDescent="0.2">
      <c r="A203" s="323" t="str">
        <f>$A$2</f>
        <v>CASE NO. 2018-00295 - GAS OPERATIONS - RESPONSE TO PSC 2-75 (SLIPPAGE FACTOR 97.153%)</v>
      </c>
      <c r="B203" s="323"/>
      <c r="C203" s="323"/>
      <c r="D203" s="323"/>
      <c r="E203" s="323"/>
      <c r="F203" s="323"/>
      <c r="G203" s="323"/>
      <c r="H203" s="323"/>
      <c r="I203" s="323"/>
    </row>
    <row r="204" spans="1:9" s="16" customFormat="1" ht="20.100000000000001" customHeight="1" x14ac:dyDescent="0.2">
      <c r="A204" s="323" t="s">
        <v>105</v>
      </c>
      <c r="B204" s="323"/>
      <c r="C204" s="323"/>
      <c r="D204" s="323"/>
      <c r="E204" s="323"/>
      <c r="F204" s="323"/>
      <c r="G204" s="323"/>
      <c r="H204" s="323"/>
      <c r="I204" s="323"/>
    </row>
    <row r="205" spans="1:9" s="16" customFormat="1" ht="20.100000000000001" customHeight="1" x14ac:dyDescent="0.2">
      <c r="A205" s="323" t="str">
        <f>$A$4</f>
        <v>FOR THE 12 MONTHS ENDED DECEMBER 31, 2018</v>
      </c>
      <c r="B205" s="323"/>
      <c r="C205" s="323"/>
      <c r="D205" s="323"/>
      <c r="E205" s="323"/>
      <c r="F205" s="323"/>
      <c r="G205" s="323"/>
      <c r="H205" s="323"/>
      <c r="I205" s="323"/>
    </row>
    <row r="206" spans="1:9" s="16" customFormat="1" ht="20.100000000000001" customHeight="1" x14ac:dyDescent="0.2">
      <c r="A206" s="306"/>
      <c r="B206" s="306"/>
      <c r="C206" s="306"/>
      <c r="D206" s="306"/>
      <c r="E206" s="306"/>
      <c r="F206" s="306"/>
      <c r="G206" s="306"/>
      <c r="H206" s="306"/>
      <c r="I206" s="306"/>
    </row>
    <row r="207" spans="1:9" s="16" customFormat="1" ht="20.100000000000001" customHeight="1" x14ac:dyDescent="0.2">
      <c r="A207" s="16" t="str">
        <f>$A$6</f>
        <v>DATA:__X__BASE  PERIOD__X__FORECASTED  PERIOD</v>
      </c>
      <c r="B207" s="18"/>
      <c r="I207" s="19" t="s">
        <v>252</v>
      </c>
    </row>
    <row r="208" spans="1:9" s="16" customFormat="1" ht="20.100000000000001" customHeight="1" x14ac:dyDescent="0.2">
      <c r="A208" s="16" t="str">
        <f>$A$7</f>
        <v>TYPE OF FILING: __X__ ORIGINAL  _____ UPDATED  _____ REVISED</v>
      </c>
      <c r="I208" s="19" t="s">
        <v>1028</v>
      </c>
    </row>
    <row r="209" spans="1:11" s="16" customFormat="1" ht="20.100000000000001" customHeight="1" x14ac:dyDescent="0.2">
      <c r="A209" s="18" t="s">
        <v>95</v>
      </c>
      <c r="B209" s="18"/>
      <c r="E209" s="18"/>
      <c r="G209" s="18"/>
      <c r="H209" s="18"/>
      <c r="I209" s="20" t="str">
        <f>$I$8</f>
        <v>WITNESS:   C. M. GARRETT</v>
      </c>
    </row>
    <row r="210" spans="1:11" s="16" customFormat="1" ht="20.100000000000001" customHeight="1" x14ac:dyDescent="0.2"/>
    <row r="211" spans="1:11" ht="75" customHeight="1" x14ac:dyDescent="0.2">
      <c r="A211" s="31" t="s">
        <v>96</v>
      </c>
      <c r="B211" s="31" t="s">
        <v>97</v>
      </c>
      <c r="C211" s="31" t="s">
        <v>101</v>
      </c>
      <c r="D211" s="31" t="s">
        <v>144</v>
      </c>
      <c r="E211" s="31" t="s">
        <v>145</v>
      </c>
      <c r="F211" s="31" t="s">
        <v>151</v>
      </c>
      <c r="G211" s="31" t="s">
        <v>1031</v>
      </c>
      <c r="H211" s="31" t="s">
        <v>153</v>
      </c>
      <c r="I211" s="31" t="s">
        <v>1032</v>
      </c>
    </row>
    <row r="212" spans="1:11" ht="18.95" customHeight="1" x14ac:dyDescent="0.2">
      <c r="A212" s="27"/>
      <c r="B212" s="27"/>
      <c r="C212" s="23"/>
      <c r="D212" s="33" t="s">
        <v>69</v>
      </c>
      <c r="E212" s="33" t="s">
        <v>70</v>
      </c>
      <c r="F212" s="33" t="s">
        <v>106</v>
      </c>
      <c r="G212" s="33" t="s">
        <v>107</v>
      </c>
      <c r="H212" s="33" t="s">
        <v>233</v>
      </c>
      <c r="I212" s="33" t="s">
        <v>71</v>
      </c>
    </row>
    <row r="213" spans="1:11" ht="18.95" customHeight="1" x14ac:dyDescent="0.2">
      <c r="A213" s="22"/>
      <c r="B213" s="22"/>
      <c r="C213" s="29"/>
      <c r="D213" s="30" t="s">
        <v>99</v>
      </c>
      <c r="E213" s="30" t="s">
        <v>99</v>
      </c>
      <c r="F213" s="30" t="s">
        <v>99</v>
      </c>
      <c r="G213" s="30" t="s">
        <v>99</v>
      </c>
      <c r="H213" s="30" t="s">
        <v>99</v>
      </c>
      <c r="I213" s="30"/>
    </row>
    <row r="214" spans="1:11" ht="26.25" customHeight="1" x14ac:dyDescent="0.2">
      <c r="A214" s="26">
        <f>A200+1</f>
        <v>112</v>
      </c>
      <c r="B214" s="308" t="s">
        <v>129</v>
      </c>
      <c r="C214" s="307" t="s">
        <v>130</v>
      </c>
      <c r="D214" s="24">
        <f>'SCH C-2.1 B'!$H190</f>
        <v>37068257.641199961</v>
      </c>
      <c r="E214" s="24">
        <f t="shared" ref="E214:E219" si="46">F214-D214</f>
        <v>1268608.6179999709</v>
      </c>
      <c r="F214" s="24">
        <f>'SCH C-2.1 F'!$H190</f>
        <v>38336866.259199932</v>
      </c>
      <c r="G214" s="24">
        <f>'SCH D-2.1'!$H191</f>
        <v>0</v>
      </c>
      <c r="H214" s="24">
        <f t="shared" ref="H214:H219" si="47">SUM(F214:G214)</f>
        <v>38336866.259199932</v>
      </c>
      <c r="I214" s="189" t="s">
        <v>1283</v>
      </c>
    </row>
    <row r="215" spans="1:11" ht="33.75" customHeight="1" x14ac:dyDescent="0.2">
      <c r="A215" s="26">
        <f t="shared" si="45"/>
        <v>113</v>
      </c>
      <c r="B215" s="304">
        <v>408.1</v>
      </c>
      <c r="C215" s="307" t="s">
        <v>10</v>
      </c>
      <c r="D215" s="24">
        <f>'SCH C-2.1 B'!$H191</f>
        <v>11180072.686730986</v>
      </c>
      <c r="E215" s="24">
        <f t="shared" si="46"/>
        <v>566280.39978280477</v>
      </c>
      <c r="F215" s="24">
        <f>'SCH C-2.1 F'!$H191</f>
        <v>11746353.086513791</v>
      </c>
      <c r="G215" s="24">
        <f>'SCH D-2.1'!$H192</f>
        <v>0</v>
      </c>
      <c r="H215" s="24">
        <f t="shared" si="47"/>
        <v>11746353.086513791</v>
      </c>
      <c r="I215" s="189" t="s">
        <v>1297</v>
      </c>
    </row>
    <row r="216" spans="1:11" ht="33" customHeight="1" x14ac:dyDescent="0.2">
      <c r="A216" s="26">
        <f t="shared" si="45"/>
        <v>114</v>
      </c>
      <c r="B216" s="308" t="s">
        <v>131</v>
      </c>
      <c r="C216" s="307" t="s">
        <v>132</v>
      </c>
      <c r="D216" s="24">
        <f>'SCH C-2.1 B'!$H192</f>
        <v>6089040.3542583734</v>
      </c>
      <c r="E216" s="24">
        <f t="shared" si="46"/>
        <v>-2071634.4228897067</v>
      </c>
      <c r="F216" s="24">
        <f>'SCH C-2.1 F'!$H192</f>
        <v>4017405.9313686667</v>
      </c>
      <c r="G216" s="24">
        <f>'SCH D-2.1'!$H193</f>
        <v>55760.505360000003</v>
      </c>
      <c r="H216" s="24">
        <f t="shared" si="47"/>
        <v>4073166.4367286665</v>
      </c>
      <c r="I216" s="189" t="s">
        <v>1291</v>
      </c>
      <c r="K216" s="24"/>
    </row>
    <row r="217" spans="1:11" ht="33" customHeight="1" x14ac:dyDescent="0.2">
      <c r="A217" s="26">
        <f t="shared" si="45"/>
        <v>115</v>
      </c>
      <c r="B217" s="308" t="s">
        <v>131</v>
      </c>
      <c r="C217" s="307" t="s">
        <v>133</v>
      </c>
      <c r="D217" s="24">
        <f>'SCH C-2.1 B'!$H193</f>
        <v>1726609.1340603889</v>
      </c>
      <c r="E217" s="24">
        <f t="shared" si="46"/>
        <v>-443828.38289895235</v>
      </c>
      <c r="F217" s="24">
        <f>'SCH C-2.1 F'!$H193</f>
        <v>1282780.7511614366</v>
      </c>
      <c r="G217" s="24">
        <f>'SCH D-2.1'!$H194</f>
        <v>13975.064000000002</v>
      </c>
      <c r="H217" s="24">
        <f t="shared" si="47"/>
        <v>1296755.8151614366</v>
      </c>
      <c r="I217" s="189" t="s">
        <v>1291</v>
      </c>
      <c r="K217" s="24"/>
    </row>
    <row r="218" spans="1:11" ht="24.95" customHeight="1" x14ac:dyDescent="0.2">
      <c r="A218" s="26">
        <f t="shared" si="45"/>
        <v>116</v>
      </c>
      <c r="B218" s="308">
        <v>411.4</v>
      </c>
      <c r="C218" s="307" t="s">
        <v>136</v>
      </c>
      <c r="D218" s="24">
        <f>'SCH C-2.1 B'!$H194</f>
        <v>-25221.346315095434</v>
      </c>
      <c r="E218" s="24">
        <f t="shared" si="46"/>
        <v>20568.012981762062</v>
      </c>
      <c r="F218" s="24">
        <f>'SCH C-2.1 F'!$H194</f>
        <v>-4653.3333333333721</v>
      </c>
      <c r="G218" s="24">
        <f>'SCH D-2.1'!$H195</f>
        <v>0</v>
      </c>
      <c r="H218" s="24">
        <f t="shared" si="47"/>
        <v>-4653.3333333333721</v>
      </c>
      <c r="I218" s="189" t="s">
        <v>1112</v>
      </c>
    </row>
    <row r="219" spans="1:11" ht="18.95" customHeight="1" x14ac:dyDescent="0.2">
      <c r="A219" s="26">
        <f t="shared" si="45"/>
        <v>117</v>
      </c>
      <c r="B219" s="308">
        <v>411.8</v>
      </c>
      <c r="C219" s="307" t="s">
        <v>137</v>
      </c>
      <c r="D219" s="35">
        <f>'SCH C-2.1 B'!$H195</f>
        <v>0</v>
      </c>
      <c r="E219" s="35">
        <f t="shared" si="46"/>
        <v>0</v>
      </c>
      <c r="F219" s="35">
        <f>'SCH C-2.1 F'!$H195</f>
        <v>0</v>
      </c>
      <c r="G219" s="35">
        <f>'SCH D-2.1'!$H196</f>
        <v>0</v>
      </c>
      <c r="H219" s="35">
        <f t="shared" si="47"/>
        <v>0</v>
      </c>
      <c r="I219" s="40"/>
    </row>
    <row r="220" spans="1:11" ht="18.95" customHeight="1" x14ac:dyDescent="0.2">
      <c r="B220" s="304"/>
      <c r="C220" s="307"/>
      <c r="I220" s="40"/>
    </row>
    <row r="221" spans="1:11" ht="20.100000000000001" customHeight="1" thickBot="1" x14ac:dyDescent="0.25">
      <c r="A221" s="26">
        <f>A219+1</f>
        <v>118</v>
      </c>
      <c r="B221" s="304"/>
      <c r="C221" s="316" t="s">
        <v>47</v>
      </c>
      <c r="D221" s="39">
        <f>SUM(D200:D219)</f>
        <v>136740703.54468799</v>
      </c>
      <c r="E221" s="39">
        <f>SUM(E200:E219)</f>
        <v>12534297.877127726</v>
      </c>
      <c r="F221" s="39">
        <f>SUM(F200:F219)</f>
        <v>149275001.42181572</v>
      </c>
      <c r="G221" s="39">
        <f>SUM(G200:G219)</f>
        <v>-209765.71064</v>
      </c>
      <c r="H221" s="39">
        <f>SUM(H200:H219)</f>
        <v>149065235.71117571</v>
      </c>
      <c r="I221" s="40"/>
    </row>
    <row r="222" spans="1:11" ht="18.95" customHeight="1" thickTop="1" x14ac:dyDescent="0.2">
      <c r="B222" s="304"/>
      <c r="C222" s="316"/>
      <c r="I222" s="40"/>
    </row>
    <row r="223" spans="1:11" ht="21" customHeight="1" thickBot="1" x14ac:dyDescent="0.25">
      <c r="A223" s="26">
        <f>A221+1</f>
        <v>119</v>
      </c>
      <c r="B223" s="304"/>
      <c r="C223" s="316" t="s">
        <v>48</v>
      </c>
      <c r="D223" s="39">
        <f>D32-D221</f>
        <v>43576510.576181144</v>
      </c>
      <c r="E223" s="39">
        <f>E32-E221</f>
        <v>-2303129.1827783231</v>
      </c>
      <c r="F223" s="39">
        <f>F32-F221</f>
        <v>41273381.393402785</v>
      </c>
      <c r="G223" s="39">
        <f>G32-G221</f>
        <v>209765.71064</v>
      </c>
      <c r="H223" s="39">
        <f>H32-H221</f>
        <v>41483147.104042798</v>
      </c>
      <c r="I223" s="40"/>
    </row>
    <row r="224" spans="1:11" ht="18.95" customHeight="1" thickTop="1" x14ac:dyDescent="0.2">
      <c r="B224" s="304"/>
    </row>
    <row r="225" spans="2:8" ht="20.100000000000001" customHeight="1" x14ac:dyDescent="0.25">
      <c r="B225" s="304"/>
      <c r="C225" s="203" t="s">
        <v>1036</v>
      </c>
      <c r="E225" s="24"/>
      <c r="G225" s="24"/>
      <c r="H225" s="24"/>
    </row>
    <row r="226" spans="2:8" ht="20.100000000000001" customHeight="1" x14ac:dyDescent="0.25">
      <c r="B226" s="304"/>
      <c r="C226" s="203" t="s">
        <v>1037</v>
      </c>
      <c r="G226" s="122"/>
    </row>
    <row r="227" spans="2:8" ht="18.95" customHeight="1" x14ac:dyDescent="0.2">
      <c r="B227" s="304"/>
      <c r="G227" s="24"/>
    </row>
    <row r="228" spans="2:8" ht="18.95" customHeight="1" x14ac:dyDescent="0.2">
      <c r="B228" s="304"/>
      <c r="G228" s="122"/>
    </row>
    <row r="229" spans="2:8" ht="18.95" customHeight="1" x14ac:dyDescent="0.2">
      <c r="B229" s="304"/>
      <c r="G229" s="24"/>
    </row>
    <row r="230" spans="2:8" ht="18.95" customHeight="1" x14ac:dyDescent="0.2">
      <c r="B230" s="304"/>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74:I74"/>
    <mergeCell ref="A173:I173"/>
    <mergeCell ref="A174:I174"/>
    <mergeCell ref="A103:I103"/>
    <mergeCell ref="A104:I104"/>
    <mergeCell ref="A105:I105"/>
    <mergeCell ref="A106:I106"/>
    <mergeCell ref="A171:I171"/>
    <mergeCell ref="A172:I172"/>
    <mergeCell ref="A132:I132"/>
    <mergeCell ref="A133:I133"/>
    <mergeCell ref="A134:I134"/>
    <mergeCell ref="A135:I135"/>
    <mergeCell ref="A40:I40"/>
    <mergeCell ref="A41:I41"/>
    <mergeCell ref="A42:I42"/>
    <mergeCell ref="A72:I72"/>
    <mergeCell ref="A73:I73"/>
    <mergeCell ref="A1:I1"/>
    <mergeCell ref="A2:I2"/>
    <mergeCell ref="A3:I3"/>
    <mergeCell ref="A4:I4"/>
    <mergeCell ref="A39:I39"/>
    <mergeCell ref="A202:I202"/>
    <mergeCell ref="A203:I203"/>
    <mergeCell ref="A204:I204"/>
    <mergeCell ref="A205:I205"/>
    <mergeCell ref="A75:I75"/>
  </mergeCells>
  <printOptions horizontalCentered="1"/>
  <pageMargins left="0.7" right="0.7" top="1" bottom="0.7" header="0.3" footer="0.3"/>
  <pageSetup scale="52" fitToHeight="0" orientation="landscape" r:id="rId1"/>
  <rowBreaks count="6" manualBreakCount="6">
    <brk id="38" max="8" man="1"/>
    <brk id="71" max="8" man="1"/>
    <brk id="102" max="8" man="1"/>
    <brk id="131" max="8" man="1"/>
    <brk id="170"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zoomScaleNormal="100" workbookViewId="0">
      <selection activeCell="I21" sqref="I21"/>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24" t="str">
        <f>'Rate Case Constants'!C9</f>
        <v>LOUISVILLE GAS AND ELECTRIC COMPANY</v>
      </c>
      <c r="B1" s="323"/>
      <c r="C1" s="323"/>
      <c r="D1" s="323"/>
      <c r="E1" s="323"/>
      <c r="F1" s="323"/>
      <c r="G1" s="323"/>
      <c r="H1" s="323"/>
      <c r="I1" s="323"/>
      <c r="J1" s="323"/>
      <c r="K1" s="323"/>
    </row>
    <row r="2" spans="1:11"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c r="J2" s="323"/>
      <c r="K2" s="323"/>
    </row>
    <row r="3" spans="1:11" s="16" customFormat="1" ht="20.100000000000001" customHeight="1" x14ac:dyDescent="0.2">
      <c r="A3" s="323" t="s">
        <v>240</v>
      </c>
      <c r="B3" s="323"/>
      <c r="C3" s="323"/>
      <c r="D3" s="323"/>
      <c r="E3" s="323"/>
      <c r="F3" s="323"/>
      <c r="G3" s="323"/>
      <c r="H3" s="323"/>
      <c r="I3" s="323"/>
      <c r="J3" s="323"/>
      <c r="K3" s="323"/>
    </row>
    <row r="4" spans="1:11" s="16" customFormat="1" ht="20.100000000000001" customHeight="1" x14ac:dyDescent="0.2">
      <c r="A4" s="324" t="str">
        <f>'Rate Case Constants'!C16</f>
        <v>FOR THE 12 MONTHS ENDED DECEMBER 31, 2018</v>
      </c>
      <c r="B4" s="323"/>
      <c r="C4" s="323"/>
      <c r="D4" s="323"/>
      <c r="E4" s="323"/>
      <c r="F4" s="323"/>
      <c r="G4" s="323"/>
      <c r="H4" s="323"/>
      <c r="I4" s="323"/>
      <c r="J4" s="323"/>
      <c r="K4" s="323"/>
    </row>
    <row r="5" spans="1:11" s="16" customFormat="1" ht="20.100000000000001" customHeight="1" x14ac:dyDescent="0.2">
      <c r="A5" s="87"/>
      <c r="B5" s="87"/>
      <c r="C5" s="87"/>
      <c r="D5" s="87"/>
      <c r="E5" s="87"/>
      <c r="F5" s="211"/>
      <c r="G5" s="211"/>
      <c r="H5" s="87"/>
      <c r="I5" s="87"/>
      <c r="J5" s="87"/>
      <c r="K5" s="87"/>
    </row>
    <row r="6" spans="1:11" s="16" customFormat="1" ht="20.100000000000001" customHeight="1" x14ac:dyDescent="0.2">
      <c r="A6" s="18" t="s">
        <v>94</v>
      </c>
      <c r="B6" s="18"/>
      <c r="K6" s="19" t="s">
        <v>234</v>
      </c>
    </row>
    <row r="7" spans="1:11" s="16" customFormat="1" ht="20.100000000000001" customHeight="1" x14ac:dyDescent="0.2">
      <c r="A7" s="16" t="str">
        <f>'Rate Case Constants'!C29</f>
        <v>TYPE OF FILING: __X__ ORIGINAL  _____ UPDATED  _____ REVISED</v>
      </c>
      <c r="K7" s="19" t="s">
        <v>950</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B'!$P$11:$P$119,'Rider Adj B'!$A$11:$A$119,'SCH D-2 B'!D$13,'Rider Adj B'!$B$11:$B$119,'SCH D-2 B'!$B16)*-1000</f>
        <v>-1322642.3883618522</v>
      </c>
      <c r="E16" s="24">
        <f>SUMIFS('Rider Adj B'!$P$11:$P$119,'Rider Adj B'!$A$11:$A$119,'SCH D-2 B'!E$13,'Rider Adj B'!$B$11:$B$119,'SCH D-2 B'!$B16)*-1000</f>
        <v>-2825123.7649083552</v>
      </c>
      <c r="F16" s="24">
        <f>SUMIFS('Rider Adj B'!$P$11:$P$119,'Rider Adj B'!$A$11:$A$119,'SCH D-2 B'!F$13,'Rider Adj B'!$B$11:$B$119,'SCH D-2 B'!$B16)*-1000</f>
        <v>-75632310.687201068</v>
      </c>
      <c r="G16" s="24">
        <f>SUMIFS('Rider Adj B'!$P$11:$P$119,'Rider Adj B'!$A$11:$A$119,'SCH D-2 B'!G$13,'Rider Adj B'!$B$11:$B$119,'SCH D-2 B'!$B16)*-1000</f>
        <v>0</v>
      </c>
      <c r="H16" s="24">
        <f>SUMIFS('Rider Adj B'!$P$11:$P$119,'Rider Adj B'!$A$11:$A$119,'SCH D-2 B'!H$13,'Rider Adj B'!$B$11:$B$119,'SCH D-2 B'!$B16)*-1000</f>
        <v>0</v>
      </c>
      <c r="I16" s="24">
        <f>SUM(D16:H16)</f>
        <v>-79780076.840471268</v>
      </c>
      <c r="J16" s="25">
        <v>1</v>
      </c>
      <c r="K16" s="24">
        <f>I16*J16</f>
        <v>-79780076.840471268</v>
      </c>
    </row>
    <row r="17" spans="1:11" ht="18.95" customHeight="1" x14ac:dyDescent="0.2">
      <c r="A17" s="26">
        <f t="shared" si="1"/>
        <v>4</v>
      </c>
      <c r="B17" s="27">
        <v>481.1</v>
      </c>
      <c r="C17" s="23" t="s">
        <v>110</v>
      </c>
      <c r="D17" s="24">
        <f>SUMIFS('Rider Adj B'!$P$11:$P$119,'Rider Adj B'!$A$11:$A$119,'SCH D-2 B'!D$13,'Rider Adj B'!$B$11:$B$119,'SCH D-2 B'!$B17)*-1000</f>
        <v>-219718.25369663548</v>
      </c>
      <c r="E17" s="24">
        <f>SUMIFS('Rider Adj B'!$P$11:$P$119,'Rider Adj B'!$A$11:$A$119,'SCH D-2 B'!E$13,'Rider Adj B'!$B$11:$B$119,'SCH D-2 B'!$B17)*-1000</f>
        <v>-1120529.0288955187</v>
      </c>
      <c r="F17" s="24">
        <f>SUMIFS('Rider Adj B'!$P$11:$P$119,'Rider Adj B'!$A$11:$A$119,'SCH D-2 B'!F$13,'Rider Adj B'!$B$11:$B$119,'SCH D-2 B'!$B17)*-1000</f>
        <v>-36463088.920977511</v>
      </c>
      <c r="G17" s="24">
        <f>SUMIFS('Rider Adj B'!$P$11:$P$119,'Rider Adj B'!$A$11:$A$119,'SCH D-2 B'!G$13,'Rider Adj B'!$B$11:$B$119,'SCH D-2 B'!$B17)*-1000</f>
        <v>0</v>
      </c>
      <c r="H17" s="24">
        <f>SUMIFS('Rider Adj B'!$P$11:$P$119,'Rider Adj B'!$A$11:$A$119,'SCH D-2 B'!H$13,'Rider Adj B'!$B$11:$B$119,'SCH D-2 B'!$B17)*-1000</f>
        <v>0</v>
      </c>
      <c r="I17" s="24">
        <f t="shared" ref="I17:I19" si="2">SUM(D17:H17)</f>
        <v>-37803336.203569666</v>
      </c>
      <c r="J17" s="25">
        <v>1</v>
      </c>
      <c r="K17" s="24">
        <f t="shared" ref="K17:K19" si="3">I17*J17</f>
        <v>-37803336.203569666</v>
      </c>
    </row>
    <row r="18" spans="1:11" ht="18.95" customHeight="1" x14ac:dyDescent="0.2">
      <c r="A18" s="26">
        <f t="shared" si="1"/>
        <v>5</v>
      </c>
      <c r="B18" s="27">
        <v>481.2</v>
      </c>
      <c r="C18" s="23" t="s">
        <v>111</v>
      </c>
      <c r="D18" s="24">
        <f>SUMIFS('Rider Adj B'!$P$11:$P$119,'Rider Adj B'!$A$11:$A$119,'SCH D-2 B'!D$13,'Rider Adj B'!$B$11:$B$119,'SCH D-2 B'!$B18)*-1000</f>
        <v>0</v>
      </c>
      <c r="E18" s="24">
        <f>SUMIFS('Rider Adj B'!$P$11:$P$119,'Rider Adj B'!$A$11:$A$119,'SCH D-2 B'!E$13,'Rider Adj B'!$B$11:$B$119,'SCH D-2 B'!$B18)*-1000</f>
        <v>-138398.4660727811</v>
      </c>
      <c r="F18" s="24">
        <f>SUMIFS('Rider Adj B'!$P$11:$P$119,'Rider Adj B'!$A$11:$A$119,'SCH D-2 B'!F$13,'Rider Adj B'!$B$11:$B$119,'SCH D-2 B'!$B18)*-1000</f>
        <v>-5758844.9157500872</v>
      </c>
      <c r="G18" s="24">
        <f>SUMIFS('Rider Adj B'!$P$11:$P$119,'Rider Adj B'!$A$11:$A$119,'SCH D-2 B'!G$13,'Rider Adj B'!$B$11:$B$119,'SCH D-2 B'!$B18)*-1000</f>
        <v>0</v>
      </c>
      <c r="H18" s="24">
        <f>SUMIFS('Rider Adj B'!$P$11:$P$119,'Rider Adj B'!$A$11:$A$119,'SCH D-2 B'!H$13,'Rider Adj B'!$B$11:$B$119,'SCH D-2 B'!$B18)*-1000</f>
        <v>0</v>
      </c>
      <c r="I18" s="24">
        <f t="shared" si="2"/>
        <v>-5897243.3818228683</v>
      </c>
      <c r="J18" s="25">
        <v>1</v>
      </c>
      <c r="K18" s="24">
        <f t="shared" si="3"/>
        <v>-5897243.3818228683</v>
      </c>
    </row>
    <row r="19" spans="1:11" ht="18.95" customHeight="1" x14ac:dyDescent="0.2">
      <c r="A19" s="26">
        <f>A18+1</f>
        <v>6</v>
      </c>
      <c r="B19" s="26">
        <v>482</v>
      </c>
      <c r="C19" s="10" t="s">
        <v>112</v>
      </c>
      <c r="D19" s="35">
        <f>SUMIFS('Rider Adj B'!$P$11:$P$119,'Rider Adj B'!$A$11:$A$119,'SCH D-2 B'!D$13,'Rider Adj B'!$B$11:$B$119,'SCH D-2 B'!$B19)*-1000</f>
        <v>-31008.428249515877</v>
      </c>
      <c r="E19" s="35">
        <f>SUMIFS('Rider Adj B'!$P$11:$P$119,'Rider Adj B'!$A$11:$A$119,'SCH D-2 B'!E$13,'Rider Adj B'!$B$11:$B$119,'SCH D-2 B'!$B19)*-1000</f>
        <v>-99272.352574994075</v>
      </c>
      <c r="F19" s="35">
        <f>SUMIFS('Rider Adj B'!$P$11:$P$119,'Rider Adj B'!$A$11:$A$119,'SCH D-2 B'!F$13,'Rider Adj B'!$B$11:$B$119,'SCH D-2 B'!$B19)*-1000</f>
        <v>-4850404.6535257017</v>
      </c>
      <c r="G19" s="35">
        <f>SUMIFS('Rider Adj B'!$P$11:$P$119,'Rider Adj B'!$A$11:$A$119,'SCH D-2 B'!G$13,'Rider Adj B'!$B$11:$B$119,'SCH D-2 B'!$B19)*-1000</f>
        <v>0</v>
      </c>
      <c r="H19" s="35">
        <f>SUMIFS('Rider Adj B'!$P$11:$P$119,'Rider Adj B'!$A$11:$A$119,'SCH D-2 B'!H$13,'Rider Adj B'!$B$11:$B$119,'SCH D-2 B'!$B19)*-1000</f>
        <v>0</v>
      </c>
      <c r="I19" s="35">
        <f t="shared" si="2"/>
        <v>-4980685.4343502121</v>
      </c>
      <c r="J19" s="25">
        <v>1</v>
      </c>
      <c r="K19" s="35">
        <f t="shared" si="3"/>
        <v>-4980685.4343502121</v>
      </c>
    </row>
    <row r="20" spans="1:11" ht="18.95" customHeight="1" x14ac:dyDescent="0.2">
      <c r="A20" s="26">
        <f t="shared" si="1"/>
        <v>7</v>
      </c>
      <c r="B20" s="26"/>
      <c r="C20" s="23" t="s">
        <v>113</v>
      </c>
      <c r="D20" s="24">
        <f>SUM(D16:D19)</f>
        <v>-1573369.0703080033</v>
      </c>
      <c r="E20" s="24">
        <f t="shared" ref="E20:K20" si="4">SUM(E16:E19)</f>
        <v>-4183323.6124516488</v>
      </c>
      <c r="F20" s="24">
        <f t="shared" ref="F20:G20" si="5">SUM(F16:F19)</f>
        <v>-122704649.17745437</v>
      </c>
      <c r="G20" s="24">
        <f t="shared" si="5"/>
        <v>0</v>
      </c>
      <c r="H20" s="24">
        <f t="shared" si="4"/>
        <v>0</v>
      </c>
      <c r="I20" s="24">
        <f t="shared" si="4"/>
        <v>-128461341.86021401</v>
      </c>
      <c r="J20" s="25">
        <v>1</v>
      </c>
      <c r="K20" s="24">
        <f t="shared" si="4"/>
        <v>-128461341.86021401</v>
      </c>
    </row>
    <row r="21" spans="1:11" ht="18.95" customHeight="1" x14ac:dyDescent="0.2">
      <c r="A21" s="26">
        <f t="shared" si="1"/>
        <v>8</v>
      </c>
      <c r="B21" s="26" t="s">
        <v>918</v>
      </c>
      <c r="C21" s="23" t="s">
        <v>114</v>
      </c>
      <c r="D21" s="24">
        <f>SUMIFS('Rider Adj B'!$P$11:$P$119,'Rider Adj B'!$A$11:$A$119,'SCH D-2 B'!D$13,'Rider Adj B'!$B$11:$B$119,'SCH D-2 B'!$B21)*-1000</f>
        <v>0</v>
      </c>
      <c r="E21" s="24">
        <f>SUMIFS('Rider Adj B'!$P$11:$P$119,'Rider Adj B'!$A$11:$A$119,'SCH D-2 B'!E$13,'Rider Adj B'!$B$11:$B$119,'SCH D-2 B'!$B21)*-1000</f>
        <v>-2753.46</v>
      </c>
      <c r="F21" s="24">
        <f>SUMIFS('Rider Adj B'!$P$11:$P$119,'Rider Adj B'!$A$11:$A$119,'SCH D-2 B'!F$13,'Rider Adj B'!$B$11:$B$119,'SCH D-2 B'!$B21)*-1000</f>
        <v>-1344813.6097072805</v>
      </c>
      <c r="G21" s="24">
        <f>SUMIFS('Rider Adj B'!$P$11:$P$119,'Rider Adj B'!$A$11:$A$119,'SCH D-2 B'!G$13,'Rider Adj B'!$B$11:$B$119,'SCH D-2 B'!$B21)*-1000</f>
        <v>0</v>
      </c>
      <c r="H21" s="24">
        <f>SUMIFS('Rider Adj B'!$P$11:$P$119,'Rider Adj B'!$A$11:$A$119,'SCH D-2 B'!H$13,'Rider Adj B'!$B$11:$B$119,'SCH D-2 B'!$B21)*-1000</f>
        <v>0</v>
      </c>
      <c r="I21" s="24">
        <f t="shared" ref="I21:I22" si="6">SUM(D21:H21)</f>
        <v>-1347567.0697072805</v>
      </c>
      <c r="J21" s="25">
        <v>1</v>
      </c>
      <c r="K21" s="24">
        <f t="shared" ref="K21:K22" si="7">I21*J21</f>
        <v>-1347567.0697072805</v>
      </c>
    </row>
    <row r="22" spans="1:11" ht="18.95" customHeight="1" x14ac:dyDescent="0.2">
      <c r="A22" s="26">
        <f t="shared" si="1"/>
        <v>9</v>
      </c>
      <c r="B22" s="27">
        <v>496</v>
      </c>
      <c r="C22" s="23" t="s">
        <v>115</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919</v>
      </c>
      <c r="D23" s="36">
        <f>SUM(D20:D22)</f>
        <v>-1573369.0703080033</v>
      </c>
      <c r="E23" s="36">
        <f t="shared" ref="E23:K23" si="8">SUM(E20:E22)</f>
        <v>-4186077.0724516488</v>
      </c>
      <c r="F23" s="36">
        <f t="shared" ref="F23:G23" si="9">SUM(F20:F22)</f>
        <v>-124049462.78716165</v>
      </c>
      <c r="G23" s="36">
        <f t="shared" si="9"/>
        <v>0</v>
      </c>
      <c r="H23" s="36">
        <f t="shared" si="8"/>
        <v>0</v>
      </c>
      <c r="I23" s="36">
        <f t="shared" si="8"/>
        <v>-129808908.92992128</v>
      </c>
      <c r="J23" s="25"/>
      <c r="K23" s="36">
        <f t="shared" si="8"/>
        <v>-129808908.92992128</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824</v>
      </c>
      <c r="C28" s="4" t="s">
        <v>825</v>
      </c>
      <c r="D28" s="24">
        <f>SUMIFS('Rider Adj B'!$P$11:$P$119,'Rider Adj B'!$A$11:$A$119,'SCH D-2 B'!D$13,'Rider Adj B'!$B$11:$B$119,'SCH D-2 B'!$B28)*-1000</f>
        <v>-3546.18</v>
      </c>
      <c r="E28" s="24">
        <f>SUMIFS('Rider Adj B'!$P$11:$P$119,'Rider Adj B'!$A$11:$A$119,'SCH D-2 B'!E$13,'Rider Adj B'!$B$11:$B$119,'SCH D-2 B'!$B28)*-1000</f>
        <v>-39086.581783136156</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-42632.761783136157</v>
      </c>
      <c r="J28" s="25">
        <v>1</v>
      </c>
      <c r="K28" s="24">
        <f t="shared" si="11"/>
        <v>-42632.761783136157</v>
      </c>
    </row>
    <row r="29" spans="1:11" ht="18.95" customHeight="1" x14ac:dyDescent="0.2">
      <c r="A29" s="26">
        <f t="shared" si="12"/>
        <v>15</v>
      </c>
      <c r="B29" s="26">
        <v>493</v>
      </c>
      <c r="C29" s="4" t="s">
        <v>826</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827</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134</v>
      </c>
      <c r="D31" s="36">
        <f>SUM(D26:D30)</f>
        <v>-3546.18</v>
      </c>
      <c r="E31" s="36">
        <f t="shared" ref="E31:K31" si="13">SUM(E26:E30)</f>
        <v>-39086.581783136156</v>
      </c>
      <c r="F31" s="36">
        <f t="shared" ref="F31:G31" si="14">SUM(F26:F30)</f>
        <v>0</v>
      </c>
      <c r="G31" s="36">
        <f t="shared" si="14"/>
        <v>0</v>
      </c>
      <c r="H31" s="36">
        <f t="shared" si="13"/>
        <v>0</v>
      </c>
      <c r="I31" s="36">
        <f t="shared" si="13"/>
        <v>-42632.761783136157</v>
      </c>
      <c r="K31" s="36">
        <f t="shared" si="13"/>
        <v>-42632.761783136157</v>
      </c>
    </row>
    <row r="32" spans="1:11" ht="18.95" customHeight="1" x14ac:dyDescent="0.2">
      <c r="A32" s="26"/>
      <c r="B32" s="26"/>
      <c r="C32" s="23"/>
    </row>
    <row r="33" spans="1:14" ht="18.95" customHeight="1" x14ac:dyDescent="0.2">
      <c r="A33" s="26">
        <f>A31+1</f>
        <v>18</v>
      </c>
      <c r="B33" s="26"/>
      <c r="C33" s="42" t="s">
        <v>76</v>
      </c>
      <c r="D33" s="35">
        <f>D23+D31</f>
        <v>-1576915.2503080033</v>
      </c>
      <c r="E33" s="35">
        <f t="shared" ref="E33:H33" si="15">E23+E31</f>
        <v>-4225163.6542347847</v>
      </c>
      <c r="F33" s="35">
        <f t="shared" ref="F33:G33" si="16">F23+F31</f>
        <v>-124049462.78716165</v>
      </c>
      <c r="G33" s="35">
        <f t="shared" si="16"/>
        <v>0</v>
      </c>
      <c r="H33" s="35">
        <f t="shared" si="15"/>
        <v>0</v>
      </c>
      <c r="I33" s="35">
        <f t="shared" ref="I33:K33" si="17">I23+I31</f>
        <v>-129851541.69170442</v>
      </c>
      <c r="K33" s="35">
        <f t="shared" si="17"/>
        <v>-129851541.69170442</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8">A36+1</f>
        <v>21</v>
      </c>
      <c r="B37" s="26"/>
      <c r="C37" s="34" t="s">
        <v>924</v>
      </c>
    </row>
    <row r="38" spans="1:14" ht="18.95" customHeight="1" x14ac:dyDescent="0.2">
      <c r="A38" s="26">
        <f t="shared" si="18"/>
        <v>22</v>
      </c>
      <c r="B38" s="38" t="s">
        <v>828</v>
      </c>
      <c r="C38" s="4" t="s">
        <v>853</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-126123882.30618182</v>
      </c>
      <c r="G38" s="24">
        <f>SUMIFS('Rider Adj B'!$P$11:$P$119,'Rider Adj B'!$A$11:$A$119,'SCH D-2 B'!G$13,'Rider Adj B'!$B$11:$B$119,'SCH D-2 B'!$B38)*-1000</f>
        <v>0</v>
      </c>
      <c r="H38" s="24">
        <f>SUMIFS('Rider Adj B'!$P$11:$P$119,'Rider Adj B'!$A$11:$A$119,'SCH D-2 B'!H$13,'Rider Adj B'!$B$11:$B$119,'SCH D-2 B'!$B38)*-1000</f>
        <v>0</v>
      </c>
      <c r="I38" s="24">
        <f t="shared" ref="I38:I41" si="19">SUM(D38:H38)</f>
        <v>-126123882.30618182</v>
      </c>
      <c r="J38" s="25">
        <v>1</v>
      </c>
      <c r="K38" s="24">
        <f t="shared" ref="K38:K41" si="20">I38*J38</f>
        <v>-126123882.30618182</v>
      </c>
    </row>
    <row r="39" spans="1:14" ht="18.95" customHeight="1" x14ac:dyDescent="0.2">
      <c r="A39" s="26">
        <f t="shared" si="18"/>
        <v>23</v>
      </c>
      <c r="B39" s="136" t="s">
        <v>829</v>
      </c>
      <c r="C39" s="4" t="s">
        <v>854</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36" t="s">
        <v>830</v>
      </c>
      <c r="C40" s="4" t="s">
        <v>855</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876802.90999998897</v>
      </c>
      <c r="G40" s="24">
        <f>SUMIFS('Rider Adj B'!$P$11:$P$119,'Rider Adj B'!$A$11:$A$119,'SCH D-2 B'!G$13,'Rider Adj B'!$B$11:$B$119,'SCH D-2 B'!$B40)*-1000</f>
        <v>0</v>
      </c>
      <c r="H40" s="24">
        <f>SUMIFS('Rider Adj B'!$P$11:$P$119,'Rider Adj B'!$A$11:$A$119,'SCH D-2 B'!H$13,'Rider Adj B'!$B$11:$B$119,'SCH D-2 B'!$B40)*-1000</f>
        <v>0</v>
      </c>
      <c r="I40" s="24">
        <f t="shared" si="19"/>
        <v>876802.90999998897</v>
      </c>
      <c r="J40" s="25">
        <v>1</v>
      </c>
      <c r="K40" s="24">
        <f t="shared" si="20"/>
        <v>876802.90999998897</v>
      </c>
    </row>
    <row r="41" spans="1:14" ht="18.95" customHeight="1" x14ac:dyDescent="0.2">
      <c r="A41" s="26">
        <f t="shared" si="18"/>
        <v>25</v>
      </c>
      <c r="B41" s="136" t="s">
        <v>831</v>
      </c>
      <c r="C41" s="4" t="s">
        <v>856</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2014061.3899999897</v>
      </c>
      <c r="G41" s="24">
        <f>SUMIFS('Rider Adj B'!$P$11:$P$119,'Rider Adj B'!$A$11:$A$119,'SCH D-2 B'!G$13,'Rider Adj B'!$B$11:$B$119,'SCH D-2 B'!$B41)*-1000</f>
        <v>0</v>
      </c>
      <c r="H41" s="24">
        <f>SUMIFS('Rider Adj B'!$P$11:$P$119,'Rider Adj B'!$A$11:$A$119,'SCH D-2 B'!H$13,'Rider Adj B'!$B$11:$B$119,'SCH D-2 B'!$B41)*-1000</f>
        <v>0</v>
      </c>
      <c r="I41" s="24">
        <f t="shared" si="19"/>
        <v>2014061.3899999897</v>
      </c>
      <c r="J41" s="25">
        <v>1</v>
      </c>
      <c r="K41" s="24">
        <f t="shared" si="20"/>
        <v>2014061.3899999897</v>
      </c>
    </row>
    <row r="42" spans="1:14" s="16" customFormat="1" ht="20.100000000000001" customHeight="1" x14ac:dyDescent="0.2">
      <c r="A42" s="323" t="str">
        <f>$A$1</f>
        <v>LOUISVILLE GAS AND ELECTRIC COMPANY</v>
      </c>
      <c r="B42" s="323"/>
      <c r="C42" s="323"/>
      <c r="D42" s="323"/>
      <c r="E42" s="323"/>
      <c r="F42" s="323"/>
      <c r="G42" s="323"/>
      <c r="H42" s="323"/>
      <c r="I42" s="323"/>
      <c r="J42" s="323"/>
      <c r="K42" s="323"/>
    </row>
    <row r="43" spans="1:14" s="16" customFormat="1" ht="20.100000000000001" customHeight="1" x14ac:dyDescent="0.2">
      <c r="A43" s="323" t="str">
        <f>$A$2</f>
        <v>CASE NO. 2018-00295 - GAS OPERATIONS - RESPONSE TO PSC 2-75 (SLIPPAGE FACTOR 97.153%)</v>
      </c>
      <c r="B43" s="323"/>
      <c r="C43" s="323"/>
      <c r="D43" s="323"/>
      <c r="E43" s="323"/>
      <c r="F43" s="323"/>
      <c r="G43" s="323"/>
      <c r="H43" s="323"/>
      <c r="I43" s="323"/>
      <c r="J43" s="323"/>
      <c r="K43" s="323"/>
    </row>
    <row r="44" spans="1:14" s="16" customFormat="1" ht="20.100000000000001" customHeight="1" x14ac:dyDescent="0.2">
      <c r="A44" s="323" t="s">
        <v>240</v>
      </c>
      <c r="B44" s="323"/>
      <c r="C44" s="323"/>
      <c r="D44" s="323"/>
      <c r="E44" s="323"/>
      <c r="F44" s="323"/>
      <c r="G44" s="323"/>
      <c r="H44" s="323"/>
      <c r="I44" s="323"/>
      <c r="J44" s="323"/>
      <c r="K44" s="323"/>
    </row>
    <row r="45" spans="1:14" s="16" customFormat="1" ht="20.100000000000001" customHeight="1" x14ac:dyDescent="0.2">
      <c r="A45" s="323" t="str">
        <f>$A$4</f>
        <v>FOR THE 12 MONTHS ENDED DECEMBER 31, 2018</v>
      </c>
      <c r="B45" s="323"/>
      <c r="C45" s="323"/>
      <c r="D45" s="323"/>
      <c r="E45" s="323"/>
      <c r="F45" s="323"/>
      <c r="G45" s="323"/>
      <c r="H45" s="323"/>
      <c r="I45" s="323"/>
      <c r="J45" s="323"/>
      <c r="K45" s="323"/>
    </row>
    <row r="46" spans="1:14" s="16" customFormat="1" ht="20.100000000000001" customHeight="1" x14ac:dyDescent="0.2">
      <c r="A46" s="87"/>
      <c r="B46" s="87"/>
      <c r="C46" s="87"/>
      <c r="D46" s="87"/>
      <c r="E46" s="87"/>
      <c r="F46" s="211"/>
      <c r="G46" s="21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__X__ ORIGINAL  _____ UPDATED  _____ REVISED</v>
      </c>
      <c r="K48" s="19" t="s">
        <v>951</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1">E$10</f>
        <v>ADJ 2</v>
      </c>
      <c r="F51" s="126" t="str">
        <f t="shared" si="21"/>
        <v>ADJ 3</v>
      </c>
      <c r="G51" s="126" t="str">
        <f t="shared" si="21"/>
        <v>ADJ 4</v>
      </c>
      <c r="H51" s="126" t="str">
        <f t="shared" si="21"/>
        <v>ADJ 5</v>
      </c>
      <c r="I51" s="63"/>
      <c r="J51" s="63"/>
      <c r="K51" s="63"/>
    </row>
    <row r="52" spans="1:11" ht="44.25" customHeight="1" x14ac:dyDescent="0.2">
      <c r="A52" s="64" t="s">
        <v>96</v>
      </c>
      <c r="B52" s="64" t="s">
        <v>97</v>
      </c>
      <c r="C52" s="64" t="s">
        <v>101</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36" t="s">
        <v>832</v>
      </c>
      <c r="C54" s="4" t="s">
        <v>857</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36" t="s">
        <v>833</v>
      </c>
      <c r="C55" s="4" t="s">
        <v>858</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-498631.03097982093</v>
      </c>
      <c r="G55" s="24">
        <f>SUMIFS('Rider Adj B'!$P$11:$P$119,'Rider Adj B'!$A$11:$A$119,'SCH D-2 B'!G$13,'Rider Adj B'!$B$11:$B$119,'SCH D-2 B'!$B55)*-1000</f>
        <v>0</v>
      </c>
      <c r="H55" s="24">
        <f>SUMIFS('Rider Adj B'!$P$11:$P$119,'Rider Adj B'!$A$11:$A$119,'SCH D-2 B'!H$13,'Rider Adj B'!$B$11:$B$119,'SCH D-2 B'!$B55)*-1000</f>
        <v>0</v>
      </c>
      <c r="I55" s="24">
        <f t="shared" ref="I55:I58" si="24">SUM(D55:H55)</f>
        <v>-498631.03097982093</v>
      </c>
      <c r="J55" s="25">
        <v>1</v>
      </c>
      <c r="K55" s="24">
        <f t="shared" ref="K55:K58" si="25">I55*J55</f>
        <v>-498631.03097982093</v>
      </c>
    </row>
    <row r="56" spans="1:11" ht="18.95" customHeight="1" x14ac:dyDescent="0.2">
      <c r="A56" s="26">
        <f t="shared" si="23"/>
        <v>28</v>
      </c>
      <c r="B56" s="136">
        <v>810</v>
      </c>
      <c r="C56" s="4" t="s">
        <v>859</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36" t="s">
        <v>834</v>
      </c>
      <c r="C57" s="4" t="s">
        <v>860</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120216.2799999999</v>
      </c>
      <c r="G57" s="24">
        <f>SUMIFS('Rider Adj B'!$P$11:$P$119,'Rider Adj B'!$A$11:$A$119,'SCH D-2 B'!G$13,'Rider Adj B'!$B$11:$B$119,'SCH D-2 B'!$B57)*-1000</f>
        <v>0</v>
      </c>
      <c r="H57" s="24">
        <f>SUMIFS('Rider Adj B'!$P$11:$P$119,'Rider Adj B'!$A$11:$A$119,'SCH D-2 B'!H$13,'Rider Adj B'!$B$11:$B$119,'SCH D-2 B'!$B57)*-1000</f>
        <v>0</v>
      </c>
      <c r="I57" s="24">
        <f t="shared" si="24"/>
        <v>120216.2799999999</v>
      </c>
      <c r="J57" s="25">
        <v>1</v>
      </c>
      <c r="K57" s="24">
        <f t="shared" si="25"/>
        <v>120216.2799999999</v>
      </c>
    </row>
    <row r="58" spans="1:11" ht="18.95" customHeight="1" x14ac:dyDescent="0.2">
      <c r="A58" s="26">
        <f t="shared" si="23"/>
        <v>30</v>
      </c>
      <c r="B58" s="136">
        <v>813</v>
      </c>
      <c r="C58" s="4" t="s">
        <v>861</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36"/>
      <c r="C59" s="2" t="s">
        <v>925</v>
      </c>
      <c r="D59" s="36">
        <f>SUM(D38:D41,D54:D58)</f>
        <v>0</v>
      </c>
      <c r="E59" s="36">
        <f t="shared" ref="E59:K59" si="26">SUM(E38:E41,E54:E58)</f>
        <v>0</v>
      </c>
      <c r="F59" s="36">
        <f t="shared" ref="F59:G59" si="27">SUM(F38:F41,F54:F58)</f>
        <v>-123611432.75716166</v>
      </c>
      <c r="G59" s="36">
        <f t="shared" si="27"/>
        <v>0</v>
      </c>
      <c r="H59" s="36">
        <f t="shared" si="26"/>
        <v>0</v>
      </c>
      <c r="I59" s="36">
        <f t="shared" si="26"/>
        <v>-123611432.75716166</v>
      </c>
      <c r="J59" s="25"/>
      <c r="K59" s="36">
        <f t="shared" si="26"/>
        <v>-123611432.75716166</v>
      </c>
    </row>
    <row r="60" spans="1:11" ht="18.95" customHeight="1" x14ac:dyDescent="0.2">
      <c r="B60" s="136"/>
      <c r="C60" s="2"/>
      <c r="J60" s="25"/>
    </row>
    <row r="61" spans="1:11" ht="18.95" customHeight="1" x14ac:dyDescent="0.2">
      <c r="A61" s="26">
        <f>A59+1</f>
        <v>32</v>
      </c>
      <c r="B61" s="136"/>
      <c r="C61" s="37" t="s">
        <v>921</v>
      </c>
      <c r="J61" s="25"/>
    </row>
    <row r="62" spans="1:11" ht="18.95" customHeight="1" x14ac:dyDescent="0.2">
      <c r="A62" s="26">
        <f>A61+1</f>
        <v>33</v>
      </c>
      <c r="B62" s="136" t="s">
        <v>863</v>
      </c>
      <c r="C62" s="4" t="s">
        <v>889</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36" t="s">
        <v>864</v>
      </c>
      <c r="C63" s="4" t="s">
        <v>820</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36" t="s">
        <v>865</v>
      </c>
      <c r="C64" s="4" t="s">
        <v>821</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36" t="s">
        <v>866</v>
      </c>
      <c r="C65" s="4" t="s">
        <v>885</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36" t="s">
        <v>867</v>
      </c>
      <c r="C66" s="4" t="s">
        <v>886</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36" t="s">
        <v>868</v>
      </c>
      <c r="C67" s="4" t="s">
        <v>887</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36" t="s">
        <v>869</v>
      </c>
      <c r="C68" s="4" t="s">
        <v>822</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-1762720</v>
      </c>
      <c r="G68" s="24">
        <f>SUMIFS('Rider Adj B'!$P$11:$P$119,'Rider Adj B'!$A$11:$A$119,'SCH D-2 B'!G$13,'Rider Adj B'!$B$11:$B$119,'SCH D-2 B'!$B68)*-1000</f>
        <v>0</v>
      </c>
      <c r="H68" s="24">
        <f>SUMIFS('Rider Adj B'!$P$11:$P$119,'Rider Adj B'!$A$11:$A$119,'SCH D-2 B'!H$13,'Rider Adj B'!$B$11:$B$119,'SCH D-2 B'!$B68)*-1000</f>
        <v>0</v>
      </c>
      <c r="I68" s="24">
        <f t="shared" si="28"/>
        <v>-1762720</v>
      </c>
      <c r="J68" s="25">
        <v>1</v>
      </c>
      <c r="K68" s="24">
        <f t="shared" si="29"/>
        <v>-1762720</v>
      </c>
    </row>
    <row r="69" spans="1:11" ht="18.95" customHeight="1" x14ac:dyDescent="0.2">
      <c r="A69" s="26">
        <f t="shared" si="30"/>
        <v>40</v>
      </c>
      <c r="B69" s="136" t="s">
        <v>870</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36" t="s">
        <v>871</v>
      </c>
      <c r="C70" s="4" t="s">
        <v>888</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36" t="s">
        <v>872</v>
      </c>
      <c r="C71" s="4" t="s">
        <v>823</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36" t="s">
        <v>873</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36" t="s">
        <v>874</v>
      </c>
      <c r="C73" s="4" t="s">
        <v>892</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36" t="s">
        <v>875</v>
      </c>
      <c r="C74" s="4" t="s">
        <v>890</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36" t="s">
        <v>876</v>
      </c>
      <c r="C75" s="4" t="s">
        <v>891</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36" t="s">
        <v>877</v>
      </c>
      <c r="C76" s="4" t="s">
        <v>893</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36" t="s">
        <v>878</v>
      </c>
      <c r="C77" s="4" t="s">
        <v>894</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36" t="s">
        <v>879</v>
      </c>
      <c r="C78" s="4" t="s">
        <v>895</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36"/>
      <c r="C79" s="2" t="s">
        <v>923</v>
      </c>
      <c r="D79" s="36">
        <f>SUM(D62:D78)</f>
        <v>0</v>
      </c>
      <c r="E79" s="36">
        <f t="shared" ref="E79:K79" si="32">SUM(E62:E78)</f>
        <v>0</v>
      </c>
      <c r="F79" s="36">
        <f t="shared" ref="F79:G79" si="33">SUM(F62:F78)</f>
        <v>-1762720</v>
      </c>
      <c r="G79" s="36">
        <f t="shared" si="33"/>
        <v>0</v>
      </c>
      <c r="H79" s="36">
        <f t="shared" si="32"/>
        <v>0</v>
      </c>
      <c r="I79" s="36">
        <f t="shared" si="32"/>
        <v>-1762720</v>
      </c>
      <c r="K79" s="36">
        <f t="shared" si="32"/>
        <v>-1762720</v>
      </c>
    </row>
    <row r="80" spans="1:11" ht="18.95" customHeight="1" x14ac:dyDescent="0.2">
      <c r="B80" s="136"/>
      <c r="C80" s="2"/>
      <c r="E80" s="24"/>
      <c r="F80" s="24"/>
      <c r="G80" s="24"/>
      <c r="H80" s="24"/>
      <c r="I80" s="24"/>
      <c r="J80" s="25"/>
      <c r="K80" s="24"/>
    </row>
    <row r="81" spans="1:11" ht="18.95" customHeight="1" x14ac:dyDescent="0.2">
      <c r="A81" s="26"/>
      <c r="B81" s="136"/>
      <c r="C81" s="4"/>
      <c r="D81" s="24"/>
      <c r="E81" s="24"/>
      <c r="F81" s="24"/>
      <c r="G81" s="24"/>
      <c r="H81" s="24"/>
      <c r="I81" s="24"/>
      <c r="J81" s="25"/>
      <c r="K81" s="24"/>
    </row>
    <row r="82" spans="1:11" s="16" customFormat="1" ht="20.100000000000001" customHeight="1" x14ac:dyDescent="0.2">
      <c r="A82" s="323" t="str">
        <f>$A$1</f>
        <v>LOUISVILLE GAS AND ELECTRIC COMPANY</v>
      </c>
      <c r="B82" s="323"/>
      <c r="C82" s="323"/>
      <c r="D82" s="323"/>
      <c r="E82" s="323"/>
      <c r="F82" s="323"/>
      <c r="G82" s="323"/>
      <c r="H82" s="323"/>
      <c r="I82" s="323"/>
      <c r="J82" s="323"/>
      <c r="K82" s="323"/>
    </row>
    <row r="83" spans="1:11" s="16" customFormat="1" ht="20.100000000000001" customHeight="1" x14ac:dyDescent="0.2">
      <c r="A83" s="323" t="str">
        <f>$A$2</f>
        <v>CASE NO. 2018-00295 - GAS OPERATIONS - RESPONSE TO PSC 2-75 (SLIPPAGE FACTOR 97.153%)</v>
      </c>
      <c r="B83" s="323"/>
      <c r="C83" s="323"/>
      <c r="D83" s="323"/>
      <c r="E83" s="323"/>
      <c r="F83" s="323"/>
      <c r="G83" s="323"/>
      <c r="H83" s="323"/>
      <c r="I83" s="323"/>
      <c r="J83" s="323"/>
      <c r="K83" s="323"/>
    </row>
    <row r="84" spans="1:11" s="16" customFormat="1" ht="20.100000000000001" customHeight="1" x14ac:dyDescent="0.2">
      <c r="A84" s="323" t="s">
        <v>240</v>
      </c>
      <c r="B84" s="323"/>
      <c r="C84" s="323"/>
      <c r="D84" s="323"/>
      <c r="E84" s="323"/>
      <c r="F84" s="323"/>
      <c r="G84" s="323"/>
      <c r="H84" s="323"/>
      <c r="I84" s="323"/>
      <c r="J84" s="323"/>
      <c r="K84" s="323"/>
    </row>
    <row r="85" spans="1:11" s="16" customFormat="1" ht="20.100000000000001" customHeight="1" x14ac:dyDescent="0.2">
      <c r="A85" s="323" t="str">
        <f>$A$4</f>
        <v>FOR THE 12 MONTHS ENDED DECEMBER 31, 2018</v>
      </c>
      <c r="B85" s="323"/>
      <c r="C85" s="323"/>
      <c r="D85" s="323"/>
      <c r="E85" s="323"/>
      <c r="F85" s="323"/>
      <c r="G85" s="323"/>
      <c r="H85" s="323"/>
      <c r="I85" s="323"/>
      <c r="J85" s="323"/>
      <c r="K85" s="323"/>
    </row>
    <row r="86" spans="1:11" s="16" customFormat="1" ht="20.100000000000001" customHeight="1" x14ac:dyDescent="0.2">
      <c r="A86" s="87"/>
      <c r="B86" s="87"/>
      <c r="C86" s="87"/>
      <c r="D86" s="87"/>
      <c r="E86" s="87"/>
      <c r="F86" s="211"/>
      <c r="G86" s="21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__X__ ORIGINAL  _____ UPDATED  _____ REVISED</v>
      </c>
      <c r="K88" s="19" t="s">
        <v>952</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4">E$10</f>
        <v>ADJ 2</v>
      </c>
      <c r="F91" s="126" t="str">
        <f t="shared" si="34"/>
        <v>ADJ 3</v>
      </c>
      <c r="G91" s="126" t="str">
        <f t="shared" si="34"/>
        <v>ADJ 4</v>
      </c>
      <c r="H91" s="126" t="str">
        <f t="shared" si="34"/>
        <v>ADJ 5</v>
      </c>
      <c r="I91" s="63"/>
      <c r="J91" s="63"/>
      <c r="K91" s="63"/>
    </row>
    <row r="92" spans="1:11" ht="44.25" customHeight="1" x14ac:dyDescent="0.2">
      <c r="A92" s="64" t="s">
        <v>96</v>
      </c>
      <c r="B92" s="64" t="s">
        <v>97</v>
      </c>
      <c r="C92" s="64" t="s">
        <v>101</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36"/>
      <c r="C94" s="37" t="s">
        <v>117</v>
      </c>
      <c r="J94" s="25"/>
      <c r="K94" s="24"/>
    </row>
    <row r="95" spans="1:11" ht="18.95" customHeight="1" x14ac:dyDescent="0.2">
      <c r="A95" s="26">
        <f>A94+1</f>
        <v>52</v>
      </c>
      <c r="B95" s="136" t="s">
        <v>880</v>
      </c>
      <c r="C95" s="4" t="s">
        <v>889</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36" t="s">
        <v>881</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36">
        <v>852</v>
      </c>
      <c r="C97" s="4" t="s">
        <v>896</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36" t="s">
        <v>882</v>
      </c>
      <c r="C98" s="4" t="s">
        <v>897</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36">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36" t="s">
        <v>883</v>
      </c>
      <c r="C100" s="4" t="s">
        <v>898</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36" t="s">
        <v>884</v>
      </c>
      <c r="C101" s="10" t="s">
        <v>899</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36"/>
      <c r="C102" s="10" t="s">
        <v>83</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36"/>
      <c r="C103" s="10"/>
      <c r="J103" s="25"/>
    </row>
    <row r="104" spans="1:11" ht="18.95" customHeight="1" x14ac:dyDescent="0.2">
      <c r="A104" s="26">
        <f>A102+1</f>
        <v>60</v>
      </c>
      <c r="B104" s="136"/>
      <c r="C104" s="37" t="s">
        <v>118</v>
      </c>
      <c r="J104" s="25"/>
    </row>
    <row r="105" spans="1:11" ht="18.95" customHeight="1" x14ac:dyDescent="0.2">
      <c r="A105" s="26">
        <f>A104+1</f>
        <v>61</v>
      </c>
      <c r="B105" s="136" t="s">
        <v>835</v>
      </c>
      <c r="C105" s="4" t="s">
        <v>889</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36" t="s">
        <v>836</v>
      </c>
      <c r="C106" s="4" t="s">
        <v>900</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36" t="s">
        <v>837</v>
      </c>
      <c r="C107" s="4" t="s">
        <v>901</v>
      </c>
      <c r="D107" s="24">
        <f>SUMIFS('Rider Adj B'!$P$11:$P$119,'Rider Adj B'!$A$11:$A$119,'SCH D-2 B'!D$13,'Rider Adj B'!$B$11:$B$119,'SCH D-2 B'!$B107)*-1000</f>
        <v>0</v>
      </c>
      <c r="E107" s="24">
        <f>SUMIFS('Rider Adj B'!$P$11:$P$119,'Rider Adj B'!$A$11:$A$119,'SCH D-2 B'!E$13,'Rider Adj B'!$B$11:$B$119,'SCH D-2 B'!$B107)*-1000</f>
        <v>24314.189999999995</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24314.189999999995</v>
      </c>
      <c r="J107" s="25">
        <v>1</v>
      </c>
      <c r="K107" s="24">
        <f t="shared" si="42"/>
        <v>24314.189999999995</v>
      </c>
    </row>
    <row r="108" spans="1:11" ht="18.95" customHeight="1" x14ac:dyDescent="0.2">
      <c r="A108" s="26">
        <f t="shared" si="43"/>
        <v>64</v>
      </c>
      <c r="B108" s="136" t="s">
        <v>838</v>
      </c>
      <c r="C108" s="4" t="s">
        <v>908</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36" t="s">
        <v>839</v>
      </c>
      <c r="C109" s="4" t="s">
        <v>909</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36">
        <v>877</v>
      </c>
      <c r="C110" s="4" t="s">
        <v>910</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36" t="s">
        <v>840</v>
      </c>
      <c r="C111" s="4" t="s">
        <v>902</v>
      </c>
      <c r="D111" s="24">
        <f>SUMIFS('Rider Adj B'!$P$11:$P$119,'Rider Adj B'!$A$11:$A$119,'SCH D-2 B'!D$13,'Rider Adj B'!$B$11:$B$119,'SCH D-2 B'!$B111)*-1000</f>
        <v>0</v>
      </c>
      <c r="E111" s="24">
        <f>SUMIFS('Rider Adj B'!$P$11:$P$119,'Rider Adj B'!$A$11:$A$119,'SCH D-2 B'!E$13,'Rider Adj B'!$B$11:$B$119,'SCH D-2 B'!$B111)*-1000</f>
        <v>-778225.58000000007</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-778225.58000000007</v>
      </c>
      <c r="J111" s="25">
        <v>1</v>
      </c>
      <c r="K111" s="24">
        <f t="shared" si="42"/>
        <v>-778225.58000000007</v>
      </c>
    </row>
    <row r="112" spans="1:11" ht="18.95" customHeight="1" x14ac:dyDescent="0.2">
      <c r="A112" s="26">
        <f t="shared" si="43"/>
        <v>68</v>
      </c>
      <c r="B112" s="136" t="s">
        <v>841</v>
      </c>
      <c r="C112" s="4" t="s">
        <v>903</v>
      </c>
      <c r="D112" s="24">
        <f>SUMIFS('Rider Adj B'!$P$11:$P$119,'Rider Adj B'!$A$11:$A$119,'SCH D-2 B'!D$13,'Rider Adj B'!$B$11:$B$119,'SCH D-2 B'!$B112)*-1000</f>
        <v>0</v>
      </c>
      <c r="E112" s="24">
        <f>SUMIFS('Rider Adj B'!$P$11:$P$119,'Rider Adj B'!$A$11:$A$119,'SCH D-2 B'!E$13,'Rider Adj B'!$B$11:$B$119,'SCH D-2 B'!$B112)*-1000</f>
        <v>123789.17</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123789.17</v>
      </c>
      <c r="J112" s="25">
        <v>1</v>
      </c>
      <c r="K112" s="24">
        <f t="shared" si="42"/>
        <v>123789.17</v>
      </c>
    </row>
    <row r="113" spans="1:11" ht="18.95" customHeight="1" x14ac:dyDescent="0.2">
      <c r="A113" s="26">
        <f t="shared" si="43"/>
        <v>69</v>
      </c>
      <c r="B113" s="136" t="s">
        <v>842</v>
      </c>
      <c r="C113" s="4" t="s">
        <v>17</v>
      </c>
      <c r="D113" s="24">
        <f>SUMIFS('Rider Adj B'!$P$11:$P$119,'Rider Adj B'!$A$11:$A$119,'SCH D-2 B'!D$13,'Rider Adj B'!$B$11:$B$119,'SCH D-2 B'!$B113)*-1000</f>
        <v>0</v>
      </c>
      <c r="E113" s="24">
        <f>SUMIFS('Rider Adj B'!$P$11:$P$119,'Rider Adj B'!$A$11:$A$119,'SCH D-2 B'!E$13,'Rider Adj B'!$B$11:$B$119,'SCH D-2 B'!$B113)*-1000</f>
        <v>-213919.4599999999</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-213919.4599999999</v>
      </c>
      <c r="J113" s="25">
        <v>1</v>
      </c>
      <c r="K113" s="24">
        <f t="shared" si="42"/>
        <v>-213919.4599999999</v>
      </c>
    </row>
    <row r="114" spans="1:11" ht="18.95" customHeight="1" x14ac:dyDescent="0.2">
      <c r="A114" s="26">
        <f t="shared" si="43"/>
        <v>70</v>
      </c>
      <c r="B114" s="136" t="s">
        <v>843</v>
      </c>
      <c r="C114" s="4" t="s">
        <v>904</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36" t="s">
        <v>844</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36" t="s">
        <v>845</v>
      </c>
      <c r="C116" s="4" t="s">
        <v>905</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36" t="s">
        <v>846</v>
      </c>
      <c r="C117" s="4" t="s">
        <v>906</v>
      </c>
      <c r="D117" s="24">
        <f>SUMIFS('Rider Adj B'!$P$11:$P$119,'Rider Adj B'!$A$11:$A$119,'SCH D-2 B'!D$13,'Rider Adj B'!$B$11:$B$119,'SCH D-2 B'!$B117)*-1000</f>
        <v>0</v>
      </c>
      <c r="E117" s="24">
        <f>SUMIFS('Rider Adj B'!$P$11:$P$119,'Rider Adj B'!$A$11:$A$119,'SCH D-2 B'!E$13,'Rider Adj B'!$B$11:$B$119,'SCH D-2 B'!$B117)*-1000</f>
        <v>409127.71000000008</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409127.71000000008</v>
      </c>
      <c r="J117" s="25">
        <v>1</v>
      </c>
      <c r="K117" s="24">
        <f t="shared" si="42"/>
        <v>409127.71000000008</v>
      </c>
    </row>
    <row r="118" spans="1:11" ht="18.95" customHeight="1" x14ac:dyDescent="0.2">
      <c r="A118" s="26">
        <f t="shared" si="43"/>
        <v>74</v>
      </c>
      <c r="B118" s="136" t="s">
        <v>847</v>
      </c>
      <c r="C118" s="4" t="s">
        <v>907</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36" t="s">
        <v>848</v>
      </c>
      <c r="C119" s="4" t="s">
        <v>911</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36">
        <v>891</v>
      </c>
      <c r="C120" s="4" t="s">
        <v>912</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36" t="s">
        <v>849</v>
      </c>
      <c r="C121" s="4" t="s">
        <v>913</v>
      </c>
      <c r="D121" s="24">
        <f>SUMIFS('Rider Adj B'!$P$11:$P$119,'Rider Adj B'!$A$11:$A$119,'SCH D-2 B'!D$13,'Rider Adj B'!$B$11:$B$119,'SCH D-2 B'!$B121)*-1000</f>
        <v>0</v>
      </c>
      <c r="E121" s="24">
        <f>SUMIFS('Rider Adj B'!$P$11:$P$119,'Rider Adj B'!$A$11:$A$119,'SCH D-2 B'!E$13,'Rider Adj B'!$B$11:$B$119,'SCH D-2 B'!$B121)*-1000</f>
        <v>-339712.02999999997</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-339712.02999999997</v>
      </c>
      <c r="J121" s="25">
        <v>1</v>
      </c>
      <c r="K121" s="24">
        <f t="shared" si="42"/>
        <v>-339712.02999999997</v>
      </c>
    </row>
    <row r="122" spans="1:11" ht="18.95" customHeight="1" x14ac:dyDescent="0.2">
      <c r="A122" s="26">
        <f t="shared" si="43"/>
        <v>78</v>
      </c>
      <c r="B122" s="136" t="s">
        <v>850</v>
      </c>
      <c r="C122" s="4" t="s">
        <v>914</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23" t="str">
        <f>$A$1</f>
        <v>LOUISVILLE GAS AND ELECTRIC COMPANY</v>
      </c>
      <c r="B123" s="323"/>
      <c r="C123" s="323"/>
      <c r="D123" s="323"/>
      <c r="E123" s="323"/>
      <c r="F123" s="323"/>
      <c r="G123" s="323"/>
      <c r="H123" s="323"/>
      <c r="I123" s="323"/>
      <c r="J123" s="323"/>
      <c r="K123" s="323"/>
    </row>
    <row r="124" spans="1:11" s="16" customFormat="1" ht="20.100000000000001" customHeight="1" x14ac:dyDescent="0.2">
      <c r="A124" s="323" t="str">
        <f>$A$2</f>
        <v>CASE NO. 2018-00295 - GAS OPERATIONS - RESPONSE TO PSC 2-75 (SLIPPAGE FACTOR 97.153%)</v>
      </c>
      <c r="B124" s="323"/>
      <c r="C124" s="323"/>
      <c r="D124" s="323"/>
      <c r="E124" s="323"/>
      <c r="F124" s="323"/>
      <c r="G124" s="323"/>
      <c r="H124" s="323"/>
      <c r="I124" s="323"/>
      <c r="J124" s="323"/>
      <c r="K124" s="323"/>
    </row>
    <row r="125" spans="1:11" s="16" customFormat="1" ht="20.100000000000001" customHeight="1" x14ac:dyDescent="0.2">
      <c r="A125" s="323" t="s">
        <v>240</v>
      </c>
      <c r="B125" s="323"/>
      <c r="C125" s="323"/>
      <c r="D125" s="323"/>
      <c r="E125" s="323"/>
      <c r="F125" s="323"/>
      <c r="G125" s="323"/>
      <c r="H125" s="323"/>
      <c r="I125" s="323"/>
      <c r="J125" s="323"/>
      <c r="K125" s="323"/>
    </row>
    <row r="126" spans="1:11" s="16" customFormat="1" ht="20.100000000000001" customHeight="1" x14ac:dyDescent="0.2">
      <c r="A126" s="323" t="str">
        <f>$A$4</f>
        <v>FOR THE 12 MONTHS ENDED DECEMBER 31, 2018</v>
      </c>
      <c r="B126" s="323"/>
      <c r="C126" s="323"/>
      <c r="D126" s="323"/>
      <c r="E126" s="323"/>
      <c r="F126" s="323"/>
      <c r="G126" s="323"/>
      <c r="H126" s="323"/>
      <c r="I126" s="323"/>
      <c r="J126" s="323"/>
      <c r="K126" s="323"/>
    </row>
    <row r="127" spans="1:11" s="16" customFormat="1" ht="20.100000000000001" customHeight="1" x14ac:dyDescent="0.2">
      <c r="A127" s="87"/>
      <c r="B127" s="87"/>
      <c r="C127" s="87"/>
      <c r="D127" s="87"/>
      <c r="E127" s="87"/>
      <c r="F127" s="211"/>
      <c r="G127" s="21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__X__ ORIGINAL  _____ UPDATED  _____ REVISED</v>
      </c>
      <c r="K129" s="19" t="s">
        <v>953</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4">E$10</f>
        <v>ADJ 2</v>
      </c>
      <c r="F132" s="126" t="str">
        <f t="shared" si="44"/>
        <v>ADJ 3</v>
      </c>
      <c r="G132" s="126" t="str">
        <f t="shared" si="44"/>
        <v>ADJ 4</v>
      </c>
      <c r="H132" s="126" t="str">
        <f t="shared" si="44"/>
        <v>ADJ 5</v>
      </c>
      <c r="I132" s="63"/>
      <c r="J132" s="63"/>
      <c r="K132" s="63"/>
    </row>
    <row r="133" spans="1:11" ht="44.25" customHeight="1" x14ac:dyDescent="0.2">
      <c r="A133" s="64" t="s">
        <v>96</v>
      </c>
      <c r="B133" s="64" t="s">
        <v>97</v>
      </c>
      <c r="C133" s="64" t="s">
        <v>101</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36" t="s">
        <v>851</v>
      </c>
      <c r="C135" s="4" t="s">
        <v>895</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36"/>
      <c r="C136" s="10" t="s">
        <v>84</v>
      </c>
      <c r="D136" s="36">
        <f>SUM(D105:D122,D135)</f>
        <v>0</v>
      </c>
      <c r="E136" s="36">
        <f t="shared" ref="E136:K136" si="47">SUM(E105:E122,E135)</f>
        <v>-774625.99999999977</v>
      </c>
      <c r="F136" s="36">
        <f t="shared" ref="F136:G136" si="48">SUM(F105:F122,F135)</f>
        <v>0</v>
      </c>
      <c r="G136" s="36">
        <f t="shared" si="48"/>
        <v>0</v>
      </c>
      <c r="H136" s="36">
        <f t="shared" si="47"/>
        <v>0</v>
      </c>
      <c r="I136" s="36">
        <f t="shared" si="47"/>
        <v>-774625.99999999977</v>
      </c>
      <c r="J136" s="25"/>
      <c r="K136" s="36">
        <f t="shared" si="47"/>
        <v>-774625.99999999977</v>
      </c>
    </row>
    <row r="137" spans="1:11" ht="18.95" customHeight="1" x14ac:dyDescent="0.2">
      <c r="B137" s="136"/>
      <c r="C137" s="4"/>
    </row>
    <row r="138" spans="1:11" ht="18.95" customHeight="1" x14ac:dyDescent="0.2">
      <c r="A138" s="26">
        <f>A136+1</f>
        <v>76</v>
      </c>
      <c r="B138" s="136"/>
      <c r="C138" s="37" t="s">
        <v>119</v>
      </c>
    </row>
    <row r="139" spans="1:11" ht="18.95" customHeight="1" x14ac:dyDescent="0.2">
      <c r="A139" s="26">
        <f>A138+1</f>
        <v>77</v>
      </c>
      <c r="B139" s="136">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36">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36">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36">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-228260.57999999996</v>
      </c>
      <c r="G142" s="24">
        <f>SUMIFS('Rider Adj B'!$P$11:$P$119,'Rider Adj B'!$A$11:$A$119,'SCH D-2 B'!G$13,'Rider Adj B'!$B$11:$B$119,'SCH D-2 B'!$B142)*-1000</f>
        <v>0</v>
      </c>
      <c r="H142" s="24">
        <f>SUMIFS('Rider Adj B'!$P$11:$P$119,'Rider Adj B'!$A$11:$A$119,'SCH D-2 B'!H$13,'Rider Adj B'!$B$11:$B$119,'SCH D-2 B'!$B142)*-1000</f>
        <v>0</v>
      </c>
      <c r="I142" s="24">
        <f t="shared" si="49"/>
        <v>-228260.57999999996</v>
      </c>
      <c r="J142" s="25">
        <v>1</v>
      </c>
      <c r="K142" s="24">
        <f t="shared" si="50"/>
        <v>-228260.57999999996</v>
      </c>
    </row>
    <row r="143" spans="1:11" ht="18.95" customHeight="1" x14ac:dyDescent="0.2">
      <c r="A143" s="26">
        <f t="shared" si="51"/>
        <v>81</v>
      </c>
      <c r="B143" s="136">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36"/>
      <c r="C144" s="10" t="s">
        <v>120</v>
      </c>
      <c r="D144" s="36">
        <f>SUM(D139:D143)</f>
        <v>0</v>
      </c>
      <c r="E144" s="36">
        <f t="shared" ref="E144:K144" si="52">SUM(E139:E143)</f>
        <v>0</v>
      </c>
      <c r="F144" s="36">
        <f t="shared" ref="F144:G144" si="53">SUM(F139:F143)</f>
        <v>-228260.57999999996</v>
      </c>
      <c r="G144" s="36">
        <f t="shared" si="53"/>
        <v>0</v>
      </c>
      <c r="H144" s="36">
        <f t="shared" si="52"/>
        <v>0</v>
      </c>
      <c r="I144" s="36">
        <f t="shared" si="52"/>
        <v>-228260.57999999996</v>
      </c>
      <c r="J144" s="25"/>
      <c r="K144" s="36">
        <f t="shared" si="52"/>
        <v>-228260.57999999996</v>
      </c>
    </row>
    <row r="145" spans="1:11" ht="18.95" customHeight="1" x14ac:dyDescent="0.2">
      <c r="B145" s="136"/>
      <c r="C145" s="4"/>
      <c r="J145" s="25"/>
    </row>
    <row r="146" spans="1:11" ht="18.95" customHeight="1" x14ac:dyDescent="0.2">
      <c r="A146" s="26">
        <f>A144+1</f>
        <v>83</v>
      </c>
      <c r="B146" s="136"/>
      <c r="C146" s="37" t="s">
        <v>121</v>
      </c>
      <c r="J146" s="25"/>
    </row>
    <row r="147" spans="1:11" ht="18.95" customHeight="1" x14ac:dyDescent="0.2">
      <c r="A147" s="26">
        <f>A146+1</f>
        <v>84</v>
      </c>
      <c r="B147" s="136">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36">
        <v>908</v>
      </c>
      <c r="C148" s="4" t="s">
        <v>24</v>
      </c>
      <c r="D148" s="24">
        <f>SUMIFS('Rider Adj B'!$P$11:$P$119,'Rider Adj B'!$A$11:$A$119,'SCH D-2 B'!D$13,'Rider Adj B'!$B$11:$B$119,'SCH D-2 B'!$B148)*-1000</f>
        <v>-1805691.78</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-1805691.78</v>
      </c>
      <c r="J148" s="25">
        <v>1</v>
      </c>
      <c r="K148" s="24">
        <f t="shared" si="55"/>
        <v>-1805691.78</v>
      </c>
    </row>
    <row r="149" spans="1:11" ht="18.95" customHeight="1" x14ac:dyDescent="0.2">
      <c r="A149" s="26">
        <f t="shared" si="56"/>
        <v>86</v>
      </c>
      <c r="B149" s="136">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36">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36"/>
      <c r="C151" s="10" t="s">
        <v>122</v>
      </c>
      <c r="D151" s="36">
        <f>SUM(D147:D150)</f>
        <v>-1805691.78</v>
      </c>
      <c r="E151" s="36">
        <f t="shared" ref="E151:K151" si="57">SUM(E147:E150)</f>
        <v>0</v>
      </c>
      <c r="F151" s="36">
        <f t="shared" ref="F151:G151" si="58">SUM(F147:F150)</f>
        <v>0</v>
      </c>
      <c r="G151" s="36">
        <f t="shared" si="58"/>
        <v>0</v>
      </c>
      <c r="H151" s="36">
        <f t="shared" si="57"/>
        <v>0</v>
      </c>
      <c r="I151" s="36">
        <f t="shared" si="57"/>
        <v>-1805691.78</v>
      </c>
      <c r="J151" s="25"/>
      <c r="K151" s="36">
        <f t="shared" si="57"/>
        <v>-1805691.78</v>
      </c>
    </row>
    <row r="152" spans="1:11" ht="18.95" customHeight="1" x14ac:dyDescent="0.2">
      <c r="A152" s="26"/>
      <c r="B152" s="136"/>
      <c r="C152" s="4"/>
      <c r="J152" s="25"/>
    </row>
    <row r="153" spans="1:11" ht="18.95" customHeight="1" x14ac:dyDescent="0.2">
      <c r="A153" s="26">
        <f>A151+1</f>
        <v>89</v>
      </c>
      <c r="B153" s="136"/>
      <c r="C153" s="37" t="s">
        <v>123</v>
      </c>
      <c r="J153" s="25"/>
    </row>
    <row r="154" spans="1:11" ht="18.95" customHeight="1" x14ac:dyDescent="0.2">
      <c r="A154" s="26">
        <f>A153+1</f>
        <v>90</v>
      </c>
      <c r="B154" s="136">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36">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36">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36">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36"/>
      <c r="C158" s="2" t="s">
        <v>124</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36"/>
      <c r="C159" s="4"/>
    </row>
    <row r="160" spans="1:11" ht="18.95" customHeight="1" x14ac:dyDescent="0.2">
      <c r="A160" s="26">
        <f>A158+1</f>
        <v>95</v>
      </c>
      <c r="B160" s="136"/>
      <c r="C160" s="37" t="s">
        <v>125</v>
      </c>
    </row>
    <row r="161" spans="1:11" ht="18.95" customHeight="1" x14ac:dyDescent="0.2">
      <c r="A161" s="26">
        <f>A160+1</f>
        <v>96</v>
      </c>
      <c r="B161" s="136">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36">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36">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23" t="str">
        <f>$A$1</f>
        <v>LOUISVILLE GAS AND ELECTRIC COMPANY</v>
      </c>
      <c r="B164" s="323"/>
      <c r="C164" s="323"/>
      <c r="D164" s="323"/>
      <c r="E164" s="323"/>
      <c r="F164" s="323"/>
      <c r="G164" s="323"/>
      <c r="H164" s="323"/>
      <c r="I164" s="323"/>
      <c r="J164" s="323"/>
      <c r="K164" s="323"/>
    </row>
    <row r="165" spans="1:11" s="16" customFormat="1" ht="20.100000000000001" customHeight="1" x14ac:dyDescent="0.2">
      <c r="A165" s="323" t="str">
        <f>$A$2</f>
        <v>CASE NO. 2018-00295 - GAS OPERATIONS - RESPONSE TO PSC 2-75 (SLIPPAGE FACTOR 97.153%)</v>
      </c>
      <c r="B165" s="323"/>
      <c r="C165" s="323"/>
      <c r="D165" s="323"/>
      <c r="E165" s="323"/>
      <c r="F165" s="323"/>
      <c r="G165" s="323"/>
      <c r="H165" s="323"/>
      <c r="I165" s="323"/>
      <c r="J165" s="323"/>
      <c r="K165" s="323"/>
    </row>
    <row r="166" spans="1:11" s="16" customFormat="1" ht="20.100000000000001" customHeight="1" x14ac:dyDescent="0.2">
      <c r="A166" s="323" t="s">
        <v>240</v>
      </c>
      <c r="B166" s="323"/>
      <c r="C166" s="323"/>
      <c r="D166" s="323"/>
      <c r="E166" s="323"/>
      <c r="F166" s="323"/>
      <c r="G166" s="323"/>
      <c r="H166" s="323"/>
      <c r="I166" s="323"/>
      <c r="J166" s="323"/>
      <c r="K166" s="323"/>
    </row>
    <row r="167" spans="1:11" s="16" customFormat="1" ht="20.100000000000001" customHeight="1" x14ac:dyDescent="0.2">
      <c r="A167" s="323" t="str">
        <f>$A$4</f>
        <v>FOR THE 12 MONTHS ENDED DECEMBER 31, 2018</v>
      </c>
      <c r="B167" s="323"/>
      <c r="C167" s="323"/>
      <c r="D167" s="323"/>
      <c r="E167" s="323"/>
      <c r="F167" s="323"/>
      <c r="G167" s="323"/>
      <c r="H167" s="323"/>
      <c r="I167" s="323"/>
      <c r="J167" s="323"/>
      <c r="K167" s="323"/>
    </row>
    <row r="168" spans="1:11" s="16" customFormat="1" ht="20.100000000000001" customHeight="1" x14ac:dyDescent="0.2">
      <c r="A168" s="87"/>
      <c r="B168" s="87"/>
      <c r="C168" s="87"/>
      <c r="D168" s="87"/>
      <c r="E168" s="87"/>
      <c r="F168" s="211"/>
      <c r="G168" s="21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__X__ ORIGINAL  _____ UPDATED  _____ REVISED</v>
      </c>
      <c r="K170" s="19" t="s">
        <v>954</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7">E$10</f>
        <v>ADJ 2</v>
      </c>
      <c r="F173" s="126" t="str">
        <f t="shared" si="67"/>
        <v>ADJ 3</v>
      </c>
      <c r="G173" s="126" t="str">
        <f t="shared" si="67"/>
        <v>ADJ 4</v>
      </c>
      <c r="H173" s="126" t="str">
        <f t="shared" si="67"/>
        <v>ADJ 5</v>
      </c>
      <c r="I173" s="63"/>
      <c r="J173" s="63"/>
      <c r="K173" s="63"/>
    </row>
    <row r="174" spans="1:11" ht="44.25" customHeight="1" x14ac:dyDescent="0.2">
      <c r="A174" s="64" t="s">
        <v>96</v>
      </c>
      <c r="B174" s="64" t="s">
        <v>97</v>
      </c>
      <c r="C174" s="64" t="s">
        <v>101</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36">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36">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36">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36">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36">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36">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36">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36">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36">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36">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36">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126</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128</v>
      </c>
      <c r="D189" s="35">
        <f>SUM(D59,D79,D102,D136,D144,D151,D158,D187)</f>
        <v>-1805691.78</v>
      </c>
      <c r="E189" s="35">
        <f t="shared" ref="E189:K189" si="76">SUM(E59,E79,E102,E136,E144,E151,E158,E187)</f>
        <v>-774625.99999999977</v>
      </c>
      <c r="F189" s="35">
        <f t="shared" ref="F189:G189" si="77">SUM(F59,F79,F102,F136,F144,F151,F158,F187)</f>
        <v>-125602413.33716166</v>
      </c>
      <c r="G189" s="35">
        <f t="shared" si="77"/>
        <v>0</v>
      </c>
      <c r="H189" s="35">
        <f t="shared" si="76"/>
        <v>0</v>
      </c>
      <c r="I189" s="35">
        <f t="shared" si="76"/>
        <v>-128182731.11716166</v>
      </c>
      <c r="K189" s="35">
        <f t="shared" si="76"/>
        <v>-128182731.11716166</v>
      </c>
    </row>
    <row r="190" spans="1:15" ht="18.95" customHeight="1" x14ac:dyDescent="0.2">
      <c r="A190" s="26"/>
      <c r="C190" s="10"/>
      <c r="M190" s="131"/>
      <c r="N190" s="131"/>
    </row>
    <row r="191" spans="1:15" ht="18.95" customHeight="1" x14ac:dyDescent="0.2">
      <c r="A191" s="26">
        <f>A189+1</f>
        <v>112</v>
      </c>
      <c r="B191" s="38" t="s">
        <v>129</v>
      </c>
      <c r="C191" s="10" t="s">
        <v>130</v>
      </c>
      <c r="D191" s="24">
        <f>SUMIFS('Rider Adj B'!$P$11:$P$119,'Rider Adj B'!$A$11:$A$119,'SCH D-2 B'!D$13,'Rider Adj B'!$B$11:$B$119,'SCH D-2 B'!$B191)*-1000</f>
        <v>0</v>
      </c>
      <c r="E191" s="24">
        <f>SUMIFS('Rider Adj B'!$P$11:$P$119,'Rider Adj B'!$A$11:$A$119,'SCH D-2 B'!E$13,'Rider Adj B'!$B$11:$B$119,'SCH D-2 B'!$B191)*-1000</f>
        <v>-703162.09868989978</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-703162.09868989978</v>
      </c>
      <c r="J191" s="25">
        <v>1</v>
      </c>
      <c r="K191" s="24">
        <f>J191*I191</f>
        <v>-703162.09868989978</v>
      </c>
      <c r="M191" s="25"/>
      <c r="N191" s="25"/>
      <c r="O191" s="25"/>
    </row>
    <row r="192" spans="1:15" ht="18.95" customHeight="1" x14ac:dyDescent="0.2">
      <c r="A192" s="26">
        <f t="shared" si="71"/>
        <v>113</v>
      </c>
      <c r="B192" s="136">
        <v>408.1</v>
      </c>
      <c r="C192" s="10" t="s">
        <v>10</v>
      </c>
      <c r="D192" s="24">
        <f>SUMIFS('Rider Adj B'!$P$11:$P$119,'Rider Adj B'!$A$11:$A$119,'SCH D-2 B'!D$13,'Rider Adj B'!$B$11:$B$119,'SCH D-2 B'!$B192)*-1000</f>
        <v>0</v>
      </c>
      <c r="E192" s="24">
        <f>SUMIFS('Rider Adj B'!$P$11:$P$119,'Rider Adj B'!$A$11:$A$119,'SCH D-2 B'!E$13,'Rider Adj B'!$B$11:$B$119,'SCH D-2 B'!$B192)*-1000</f>
        <v>-280225.60420393985</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-280225.60420393985</v>
      </c>
      <c r="J192" s="25">
        <v>1</v>
      </c>
      <c r="K192" s="24">
        <f>J192*I192</f>
        <v>-280225.60420393985</v>
      </c>
    </row>
    <row r="193" spans="1:14" ht="18.95" customHeight="1" x14ac:dyDescent="0.2">
      <c r="A193" s="26">
        <f t="shared" si="71"/>
        <v>114</v>
      </c>
      <c r="B193" s="38" t="s">
        <v>131</v>
      </c>
      <c r="C193" s="10" t="s">
        <v>132</v>
      </c>
      <c r="D193" s="24">
        <f t="shared" ref="D193:H193" si="79">D206</f>
        <v>45640.917673553347</v>
      </c>
      <c r="E193" s="24">
        <f t="shared" si="79"/>
        <v>-492196.41529251856</v>
      </c>
      <c r="F193" s="24">
        <f t="shared" ref="F193:G193" si="80">F206</f>
        <v>309813.63472500234</v>
      </c>
      <c r="G193" s="24">
        <f t="shared" si="80"/>
        <v>0</v>
      </c>
      <c r="H193" s="24">
        <f t="shared" si="79"/>
        <v>-5828.2122117125728</v>
      </c>
      <c r="I193" s="24">
        <f t="shared" si="78"/>
        <v>-142570.07510567547</v>
      </c>
      <c r="J193" s="25">
        <v>1</v>
      </c>
      <c r="K193" s="24">
        <f t="shared" ref="K193:K194" si="81">J193*I193</f>
        <v>-142570.07510567547</v>
      </c>
      <c r="M193" s="24"/>
      <c r="N193" s="25"/>
    </row>
    <row r="194" spans="1:14" ht="18.95" customHeight="1" x14ac:dyDescent="0.2">
      <c r="A194" s="26">
        <f t="shared" si="71"/>
        <v>115</v>
      </c>
      <c r="B194" s="38" t="s">
        <v>131</v>
      </c>
      <c r="C194" s="10" t="s">
        <v>133</v>
      </c>
      <c r="D194" s="24">
        <f t="shared" ref="D194:H194" si="82">D204</f>
        <v>11438.826484599838</v>
      </c>
      <c r="E194" s="24">
        <f t="shared" si="82"/>
        <v>-123357.49756704728</v>
      </c>
      <c r="F194" s="24">
        <f t="shared" ref="F194:G194" si="83">F204</f>
        <v>77647.527500000593</v>
      </c>
      <c r="G194" s="24">
        <f t="shared" si="83"/>
        <v>0</v>
      </c>
      <c r="H194" s="24">
        <f t="shared" si="82"/>
        <v>-1460.7048149655575</v>
      </c>
      <c r="I194" s="24">
        <f t="shared" si="78"/>
        <v>-35731.84839741241</v>
      </c>
      <c r="J194" s="25">
        <v>1</v>
      </c>
      <c r="K194" s="24">
        <f t="shared" si="81"/>
        <v>-35731.84839741241</v>
      </c>
      <c r="M194" s="24"/>
      <c r="N194" s="25"/>
    </row>
    <row r="195" spans="1:14" ht="18.95" customHeight="1" x14ac:dyDescent="0.2">
      <c r="A195" s="26">
        <f t="shared" si="71"/>
        <v>116</v>
      </c>
      <c r="B195" s="38">
        <v>411.4</v>
      </c>
      <c r="C195" s="10" t="s">
        <v>136</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137</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36"/>
      <c r="C197" s="10"/>
    </row>
    <row r="198" spans="1:14" ht="18.95" customHeight="1" thickBot="1" x14ac:dyDescent="0.25">
      <c r="A198" s="26">
        <f>A196+1</f>
        <v>118</v>
      </c>
      <c r="B198" s="136"/>
      <c r="C198" s="43" t="s">
        <v>47</v>
      </c>
      <c r="D198" s="39">
        <f>SUM(D189:D196)</f>
        <v>-1748612.0358418468</v>
      </c>
      <c r="E198" s="39">
        <f t="shared" ref="E198:H198" si="86">SUM(E189:E196)</f>
        <v>-2373567.6157534053</v>
      </c>
      <c r="F198" s="39">
        <f t="shared" ref="F198:G198" si="87">SUM(F189:F196)</f>
        <v>-125214952.17493665</v>
      </c>
      <c r="G198" s="39">
        <f t="shared" si="87"/>
        <v>0</v>
      </c>
      <c r="H198" s="39">
        <f t="shared" si="86"/>
        <v>-7288.9170266781302</v>
      </c>
      <c r="I198" s="39">
        <f>SUM(I189:I196)</f>
        <v>-129344420.7435586</v>
      </c>
      <c r="K198" s="39">
        <f>SUM(K189:K196)</f>
        <v>-129344420.7435586</v>
      </c>
    </row>
    <row r="199" spans="1:14" ht="18.95" customHeight="1" thickTop="1" x14ac:dyDescent="0.2">
      <c r="B199" s="136"/>
      <c r="C199" s="43"/>
    </row>
    <row r="200" spans="1:14" ht="18.95" customHeight="1" thickBot="1" x14ac:dyDescent="0.25">
      <c r="A200" s="26">
        <f>A198+1</f>
        <v>119</v>
      </c>
      <c r="B200" s="136"/>
      <c r="C200" s="43" t="s">
        <v>48</v>
      </c>
      <c r="D200" s="39">
        <f>D33-D198</f>
        <v>171696.78553384356</v>
      </c>
      <c r="E200" s="39">
        <f t="shared" ref="E200:H200" si="88">E33-E198</f>
        <v>-1851596.0384813794</v>
      </c>
      <c r="F200" s="39">
        <f t="shared" ref="F200:G200" si="89">F33-F198</f>
        <v>1165489.3877750039</v>
      </c>
      <c r="G200" s="39">
        <f t="shared" si="89"/>
        <v>0</v>
      </c>
      <c r="H200" s="39">
        <f t="shared" si="88"/>
        <v>7288.9170266781302</v>
      </c>
      <c r="I200" s="39">
        <f>I33-I198</f>
        <v>-507120.94814582169</v>
      </c>
      <c r="K200" s="39">
        <f>K33-K198</f>
        <v>-507120.94814582169</v>
      </c>
    </row>
    <row r="201" spans="1:14" ht="18.95" customHeight="1" thickTop="1" x14ac:dyDescent="0.2">
      <c r="B201" s="88"/>
    </row>
    <row r="202" spans="1:14" ht="18.95" customHeight="1" x14ac:dyDescent="0.2">
      <c r="B202" s="88"/>
      <c r="C202" s="246" t="s">
        <v>1103</v>
      </c>
      <c r="D202" s="24">
        <f>D33-SUM(D189:D192,D196)</f>
        <v>228776.52969199675</v>
      </c>
      <c r="E202" s="24">
        <f t="shared" ref="E202:G202" si="90">E33-SUM(E189:E192,E196)</f>
        <v>-2467149.9513409454</v>
      </c>
      <c r="F202" s="24">
        <f t="shared" si="90"/>
        <v>1552950.5500000119</v>
      </c>
      <c r="G202" s="24">
        <f t="shared" si="90"/>
        <v>0</v>
      </c>
      <c r="H202" s="24">
        <f>IntSync!D21</f>
        <v>-29214.096299311146</v>
      </c>
      <c r="I202" s="24"/>
      <c r="K202" s="24">
        <f t="shared" ref="K202" si="91">K33-SUM(K189:K192,K196)</f>
        <v>-685422.87164892256</v>
      </c>
    </row>
    <row r="203" spans="1:14" ht="18.95" customHeight="1" x14ac:dyDescent="0.2">
      <c r="B203" s="88"/>
      <c r="D203" s="122">
        <f>'WPH-1 Effective Tax Rate'!F9</f>
        <v>0.05</v>
      </c>
      <c r="E203" s="122">
        <f>$D203</f>
        <v>0.05</v>
      </c>
      <c r="F203" s="122">
        <f>$D203</f>
        <v>0.05</v>
      </c>
      <c r="G203" s="122">
        <f>$D203</f>
        <v>0.05</v>
      </c>
      <c r="H203" s="122">
        <f>$D203</f>
        <v>0.05</v>
      </c>
      <c r="I203" s="122"/>
      <c r="K203" s="122"/>
    </row>
    <row r="204" spans="1:14" ht="18.95" customHeight="1" x14ac:dyDescent="0.2">
      <c r="B204" s="88"/>
      <c r="D204" s="24">
        <f>D202*D203</f>
        <v>11438.826484599838</v>
      </c>
      <c r="E204" s="24">
        <f>E202*E203</f>
        <v>-123357.49756704728</v>
      </c>
      <c r="F204" s="24">
        <f>F202*F203</f>
        <v>77647.527500000593</v>
      </c>
      <c r="G204" s="24">
        <f>G202*G203</f>
        <v>0</v>
      </c>
      <c r="H204" s="24">
        <f>H202*H203</f>
        <v>-1460.7048149655575</v>
      </c>
      <c r="I204" s="24"/>
      <c r="K204" s="24"/>
    </row>
    <row r="205" spans="1:14" ht="18.95" customHeight="1" x14ac:dyDescent="0.2">
      <c r="B205" s="88"/>
      <c r="D205" s="122">
        <f>'WPH-1 Effective Tax Rate'!F13</f>
        <v>0.19949999999999998</v>
      </c>
      <c r="E205" s="122">
        <f>$D205</f>
        <v>0.19949999999999998</v>
      </c>
      <c r="F205" s="122">
        <f>$D205</f>
        <v>0.19949999999999998</v>
      </c>
      <c r="G205" s="122">
        <f>$D205</f>
        <v>0.19949999999999998</v>
      </c>
      <c r="H205" s="122">
        <f>$D205</f>
        <v>0.19949999999999998</v>
      </c>
      <c r="I205" s="122"/>
      <c r="K205" s="122"/>
    </row>
    <row r="206" spans="1:14" ht="18.95" customHeight="1" x14ac:dyDescent="0.2">
      <c r="B206" s="88"/>
      <c r="D206" s="24">
        <f>D202*D205</f>
        <v>45640.917673553347</v>
      </c>
      <c r="E206" s="24">
        <f>E202*E205</f>
        <v>-492196.41529251856</v>
      </c>
      <c r="F206" s="24">
        <f>F202*F205</f>
        <v>309813.63472500234</v>
      </c>
      <c r="G206" s="24">
        <f>G202*G205</f>
        <v>0</v>
      </c>
      <c r="H206" s="24">
        <f>H202*H205</f>
        <v>-5828.2122117125728</v>
      </c>
      <c r="I206" s="24"/>
      <c r="K206" s="24"/>
    </row>
    <row r="207" spans="1:14" ht="18.95" customHeight="1" x14ac:dyDescent="0.2">
      <c r="B207" s="88"/>
      <c r="D207" s="24">
        <f>D204+D206</f>
        <v>57079.744158153189</v>
      </c>
      <c r="E207" s="24">
        <f>E204+E206</f>
        <v>-615553.91285956581</v>
      </c>
      <c r="F207" s="24">
        <f>F204+F206</f>
        <v>387461.16222500295</v>
      </c>
      <c r="G207" s="24">
        <f>G204+G206</f>
        <v>0</v>
      </c>
      <c r="H207" s="24">
        <f>H204+H206</f>
        <v>-7288.9170266781302</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5:K165"/>
    <mergeCell ref="A166:K166"/>
    <mergeCell ref="A167:K167"/>
    <mergeCell ref="A123:K123"/>
    <mergeCell ref="A124:K124"/>
    <mergeCell ref="A125:K125"/>
    <mergeCell ref="A126:K126"/>
    <mergeCell ref="A164:K164"/>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zoomScaleNormal="100" workbookViewId="0">
      <selection activeCell="A3" sqref="A3:K3"/>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24" t="str">
        <f>'Rate Case Constants'!C9</f>
        <v>LOUISVILLE GAS AND ELECTRIC COMPANY</v>
      </c>
      <c r="B1" s="323"/>
      <c r="C1" s="323"/>
      <c r="D1" s="323"/>
      <c r="E1" s="323"/>
      <c r="F1" s="323"/>
      <c r="G1" s="323"/>
      <c r="H1" s="323"/>
      <c r="I1" s="323"/>
      <c r="J1" s="323"/>
      <c r="K1" s="323"/>
    </row>
    <row r="2" spans="1:11"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c r="J2" s="323"/>
      <c r="K2" s="323"/>
    </row>
    <row r="3" spans="1:11" s="16" customFormat="1" ht="20.100000000000001" customHeight="1" x14ac:dyDescent="0.2">
      <c r="A3" s="323" t="s">
        <v>240</v>
      </c>
      <c r="B3" s="323"/>
      <c r="C3" s="323"/>
      <c r="D3" s="323"/>
      <c r="E3" s="323"/>
      <c r="F3" s="323"/>
      <c r="G3" s="323"/>
      <c r="H3" s="323"/>
      <c r="I3" s="323"/>
      <c r="J3" s="323"/>
      <c r="K3" s="323"/>
    </row>
    <row r="4" spans="1:11" s="16" customFormat="1" ht="20.100000000000001" customHeight="1" x14ac:dyDescent="0.2">
      <c r="A4" s="323" t="str">
        <f>'Rate Case Constants'!C22</f>
        <v>FOR THE 12 MONTHS ENDED APRIL 30, 2020</v>
      </c>
      <c r="B4" s="323"/>
      <c r="C4" s="323"/>
      <c r="D4" s="323"/>
      <c r="E4" s="323"/>
      <c r="F4" s="323"/>
      <c r="G4" s="323"/>
      <c r="H4" s="323"/>
      <c r="I4" s="323"/>
      <c r="J4" s="323"/>
      <c r="K4" s="323"/>
    </row>
    <row r="5" spans="1:11" s="16" customFormat="1" ht="20.100000000000001" customHeight="1" x14ac:dyDescent="0.2">
      <c r="A5" s="159"/>
      <c r="B5" s="159"/>
      <c r="C5" s="159"/>
      <c r="D5" s="159"/>
      <c r="E5" s="159"/>
      <c r="F5" s="211"/>
      <c r="G5" s="211"/>
      <c r="H5" s="159"/>
      <c r="I5" s="159"/>
      <c r="J5" s="159"/>
      <c r="K5" s="159"/>
    </row>
    <row r="6" spans="1:11" s="16" customFormat="1" ht="20.100000000000001" customHeight="1" x14ac:dyDescent="0.2">
      <c r="A6" s="18" t="s">
        <v>138</v>
      </c>
      <c r="B6" s="18"/>
      <c r="K6" s="19" t="s">
        <v>234</v>
      </c>
    </row>
    <row r="7" spans="1:11" s="16" customFormat="1" ht="20.100000000000001" customHeight="1" x14ac:dyDescent="0.2">
      <c r="A7" s="16" t="str">
        <f>'Rate Case Constants'!C29</f>
        <v>TYPE OF FILING: __X__ ORIGINAL  _____ UPDATED  _____ REVISED</v>
      </c>
      <c r="K7" s="19" t="s">
        <v>926</v>
      </c>
    </row>
    <row r="8" spans="1:11" s="16" customFormat="1" ht="20.100000000000001" customHeight="1" x14ac:dyDescent="0.2">
      <c r="A8" s="18" t="s">
        <v>1015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96</v>
      </c>
      <c r="B11" s="64" t="s">
        <v>97</v>
      </c>
      <c r="C11" s="64" t="s">
        <v>101</v>
      </c>
      <c r="D11" s="64" t="s">
        <v>243</v>
      </c>
      <c r="E11" s="64" t="s">
        <v>975</v>
      </c>
      <c r="F11" s="64" t="s">
        <v>927</v>
      </c>
      <c r="G11" s="161" t="s">
        <v>1040</v>
      </c>
      <c r="H11" s="64" t="s">
        <v>989</v>
      </c>
      <c r="I11" s="64" t="s">
        <v>242</v>
      </c>
      <c r="J11" s="64" t="s">
        <v>98</v>
      </c>
      <c r="K11" s="64" t="s">
        <v>238</v>
      </c>
    </row>
    <row r="12" spans="1:11" ht="18.95" customHeight="1" x14ac:dyDescent="0.2">
      <c r="A12" s="22"/>
      <c r="B12" s="22"/>
      <c r="C12" s="29"/>
      <c r="D12" s="30" t="s">
        <v>99</v>
      </c>
      <c r="E12" s="30" t="s">
        <v>99</v>
      </c>
      <c r="F12" s="30" t="s">
        <v>99</v>
      </c>
      <c r="G12" s="30" t="s">
        <v>99</v>
      </c>
      <c r="H12" s="30" t="s">
        <v>99</v>
      </c>
      <c r="I12" s="30" t="s">
        <v>99</v>
      </c>
      <c r="J12" s="30"/>
      <c r="K12" s="30" t="s">
        <v>99</v>
      </c>
    </row>
    <row r="13" spans="1:11" ht="18.95" hidden="1" customHeight="1" x14ac:dyDescent="0.2">
      <c r="A13" s="134" t="s">
        <v>254</v>
      </c>
      <c r="B13" s="135"/>
      <c r="C13" s="80"/>
      <c r="D13" s="127" t="s">
        <v>244</v>
      </c>
      <c r="E13" s="40" t="s">
        <v>928</v>
      </c>
      <c r="F13" s="40" t="s">
        <v>929</v>
      </c>
      <c r="G13" s="40"/>
      <c r="H13" s="40" t="s">
        <v>990</v>
      </c>
      <c r="I13" s="30"/>
      <c r="J13" s="30"/>
      <c r="K13" s="30"/>
    </row>
    <row r="14" spans="1:11" ht="18.95" customHeight="1" x14ac:dyDescent="0.2">
      <c r="A14" s="22">
        <v>1</v>
      </c>
      <c r="B14" s="22"/>
      <c r="C14" s="41" t="s">
        <v>72</v>
      </c>
      <c r="I14" s="24"/>
      <c r="J14" s="25"/>
      <c r="K14" s="24"/>
    </row>
    <row r="15" spans="1:11" ht="18.95" customHeight="1" x14ac:dyDescent="0.2">
      <c r="A15" s="26">
        <f>A14+1</f>
        <v>2</v>
      </c>
      <c r="B15" s="27"/>
      <c r="C15" s="34" t="s">
        <v>920</v>
      </c>
      <c r="D15" s="24"/>
      <c r="E15" s="24"/>
      <c r="F15" s="24"/>
      <c r="G15" s="24"/>
      <c r="H15" s="24"/>
      <c r="I15" s="24"/>
      <c r="J15" s="25"/>
      <c r="K15" s="24"/>
    </row>
    <row r="16" spans="1:11" ht="18.95" customHeight="1" x14ac:dyDescent="0.2">
      <c r="A16" s="26">
        <f t="shared" ref="A16:A23" si="1">A15+1</f>
        <v>3</v>
      </c>
      <c r="B16" s="27">
        <v>480</v>
      </c>
      <c r="C16" s="23" t="s">
        <v>109</v>
      </c>
      <c r="D16" s="24">
        <f>SUMIFS('Rider Adj F'!$P$11:$P$128,'Rider Adj F'!$A$11:$A$128,'SCH D-2 F'!D$13,'Rider Adj F'!$B$11:$B$128,'SCH D-2 F'!$B16)*-1000</f>
        <v>-1435561.3472547522</v>
      </c>
      <c r="E16" s="24">
        <f>SUMIFS('Rider Adj F'!$P$11:$P$128,'Rider Adj F'!$A$11:$A$128,'SCH D-2 F'!E$13,'Rider Adj F'!$B$11:$B$128,'SCH D-2 F'!$B16)*-1000</f>
        <v>-9543600.0739853922</v>
      </c>
      <c r="F16" s="24">
        <f>SUMIFS('Rider Adj F'!$P$11:$P$128,'Rider Adj F'!$A$11:$A$128,'SCH D-2 F'!F$13,'Rider Adj F'!$B$11:$B$128,'SCH D-2 F'!$B16)*-1000</f>
        <v>-78109569.334308982</v>
      </c>
      <c r="G16" s="24">
        <f>SUMIFS('Rider Adj F'!$P$11:$P$128,'Rider Adj F'!$A$11:$A$128,'SCH D-2 F'!G$13,'Rider Adj F'!$B$11:$B$128,'SCH D-2 F'!$B16)*-1000</f>
        <v>0</v>
      </c>
      <c r="H16" s="24">
        <f>SUMIFS('Rider Adj F'!$P$11:$P$128,'Rider Adj F'!$A$11:$A$128,'SCH D-2 F'!H$13,'Rider Adj F'!$B$11:$B$128,'SCH D-2 F'!$B16)*-1000</f>
        <v>0</v>
      </c>
      <c r="I16" s="24">
        <f>SUM(D16:H16)</f>
        <v>-89088730.755549133</v>
      </c>
      <c r="J16" s="25">
        <v>1</v>
      </c>
      <c r="K16" s="24">
        <f>I16*J16</f>
        <v>-89088730.755549133</v>
      </c>
    </row>
    <row r="17" spans="1:11" ht="18.95" customHeight="1" x14ac:dyDescent="0.2">
      <c r="A17" s="26">
        <f t="shared" si="1"/>
        <v>4</v>
      </c>
      <c r="B17" s="27">
        <v>481.1</v>
      </c>
      <c r="C17" s="23" t="s">
        <v>110</v>
      </c>
      <c r="D17" s="24">
        <f>SUMIFS('Rider Adj F'!$P$11:$P$128,'Rider Adj F'!$A$11:$A$128,'SCH D-2 F'!D$13,'Rider Adj F'!$B$11:$B$128,'SCH D-2 F'!$B17)*-1000</f>
        <v>-734602.26317247306</v>
      </c>
      <c r="E17" s="24">
        <f>SUMIFS('Rider Adj F'!$P$11:$P$128,'Rider Adj F'!$A$11:$A$128,'SCH D-2 F'!E$13,'Rider Adj F'!$B$11:$B$128,'SCH D-2 F'!$B17)*-1000</f>
        <v>-3630067.2861641427</v>
      </c>
      <c r="F17" s="24">
        <f>SUMIFS('Rider Adj F'!$P$11:$P$128,'Rider Adj F'!$A$11:$A$128,'SCH D-2 F'!F$13,'Rider Adj F'!$B$11:$B$128,'SCH D-2 F'!$B17)*-1000</f>
        <v>-35294672.127479531</v>
      </c>
      <c r="G17" s="24">
        <f>SUMIFS('Rider Adj F'!$P$11:$P$128,'Rider Adj F'!$A$11:$A$128,'SCH D-2 F'!G$13,'Rider Adj F'!$B$11:$B$128,'SCH D-2 F'!$B17)*-1000</f>
        <v>0</v>
      </c>
      <c r="H17" s="24">
        <f>SUMIFS('Rider Adj F'!$P$11:$P$128,'Rider Adj F'!$A$11:$A$128,'SCH D-2 F'!H$13,'Rider Adj F'!$B$11:$B$128,'SCH D-2 F'!$B17)*-1000</f>
        <v>0</v>
      </c>
      <c r="I17" s="24">
        <f t="shared" ref="I17:I19" si="2">SUM(D17:H17)</f>
        <v>-39659341.676816151</v>
      </c>
      <c r="J17" s="25">
        <v>1</v>
      </c>
      <c r="K17" s="24">
        <f t="shared" ref="K17:K19" si="3">I17*J17</f>
        <v>-39659341.676816151</v>
      </c>
    </row>
    <row r="18" spans="1:11" ht="18.95" customHeight="1" x14ac:dyDescent="0.2">
      <c r="A18" s="26">
        <f t="shared" si="1"/>
        <v>5</v>
      </c>
      <c r="B18" s="27">
        <v>481.2</v>
      </c>
      <c r="C18" s="23" t="s">
        <v>111</v>
      </c>
      <c r="D18" s="24">
        <f>SUMIFS('Rider Adj F'!$P$11:$P$128,'Rider Adj F'!$A$11:$A$128,'SCH D-2 F'!D$13,'Rider Adj F'!$B$11:$B$128,'SCH D-2 F'!$B18)*-1000</f>
        <v>0</v>
      </c>
      <c r="E18" s="24">
        <f>SUMIFS('Rider Adj F'!$P$11:$P$128,'Rider Adj F'!$A$11:$A$128,'SCH D-2 F'!E$13,'Rider Adj F'!$B$11:$B$128,'SCH D-2 F'!$B18)*-1000</f>
        <v>-492036.53626462887</v>
      </c>
      <c r="F18" s="24">
        <f>SUMIFS('Rider Adj F'!$P$11:$P$128,'Rider Adj F'!$A$11:$A$128,'SCH D-2 F'!F$13,'Rider Adj F'!$B$11:$B$128,'SCH D-2 F'!$B18)*-1000</f>
        <v>-5590307.5655465163</v>
      </c>
      <c r="G18" s="24">
        <f>SUMIFS('Rider Adj F'!$P$11:$P$128,'Rider Adj F'!$A$11:$A$128,'SCH D-2 F'!G$13,'Rider Adj F'!$B$11:$B$128,'SCH D-2 F'!$B18)*-1000</f>
        <v>0</v>
      </c>
      <c r="H18" s="24">
        <f>SUMIFS('Rider Adj F'!$P$11:$P$128,'Rider Adj F'!$A$11:$A$128,'SCH D-2 F'!H$13,'Rider Adj F'!$B$11:$B$128,'SCH D-2 F'!$B18)*-1000</f>
        <v>0</v>
      </c>
      <c r="I18" s="24">
        <f t="shared" si="2"/>
        <v>-6082344.1018111454</v>
      </c>
      <c r="J18" s="25">
        <v>1</v>
      </c>
      <c r="K18" s="24">
        <f t="shared" si="3"/>
        <v>-6082344.1018111454</v>
      </c>
    </row>
    <row r="19" spans="1:11" ht="18.95" customHeight="1" x14ac:dyDescent="0.2">
      <c r="A19" s="26">
        <f>A18+1</f>
        <v>6</v>
      </c>
      <c r="B19" s="26">
        <v>482</v>
      </c>
      <c r="C19" s="10" t="s">
        <v>112</v>
      </c>
      <c r="D19" s="35">
        <f>SUMIFS('Rider Adj F'!$P$11:$P$128,'Rider Adj F'!$A$11:$A$128,'SCH D-2 F'!D$13,'Rider Adj F'!$B$11:$B$128,'SCH D-2 F'!$B19)*-1000</f>
        <v>-98957.00088440947</v>
      </c>
      <c r="E19" s="35">
        <f>SUMIFS('Rider Adj F'!$P$11:$P$128,'Rider Adj F'!$A$11:$A$128,'SCH D-2 F'!E$13,'Rider Adj F'!$B$11:$B$128,'SCH D-2 F'!$B19)*-1000</f>
        <v>-414897.95586210309</v>
      </c>
      <c r="F19" s="35">
        <f>SUMIFS('Rider Adj F'!$P$11:$P$128,'Rider Adj F'!$A$11:$A$128,'SCH D-2 F'!F$13,'Rider Adj F'!$B$11:$B$128,'SCH D-2 F'!$B19)*-1000</f>
        <v>-4688038.1738216905</v>
      </c>
      <c r="G19" s="35">
        <f>SUMIFS('Rider Adj F'!$P$11:$P$128,'Rider Adj F'!$A$11:$A$128,'SCH D-2 F'!G$13,'Rider Adj F'!$B$11:$B$128,'SCH D-2 F'!$B19)*-1000</f>
        <v>0</v>
      </c>
      <c r="H19" s="35">
        <f>SUMIFS('Rider Adj F'!$P$11:$P$128,'Rider Adj F'!$A$11:$A$128,'SCH D-2 F'!H$13,'Rider Adj F'!$B$11:$B$128,'SCH D-2 F'!$B19)*-1000</f>
        <v>0</v>
      </c>
      <c r="I19" s="35">
        <f t="shared" si="2"/>
        <v>-5201893.1305682026</v>
      </c>
      <c r="J19" s="25">
        <v>1</v>
      </c>
      <c r="K19" s="35">
        <f t="shared" si="3"/>
        <v>-5201893.1305682026</v>
      </c>
    </row>
    <row r="20" spans="1:11" ht="18.95" customHeight="1" x14ac:dyDescent="0.2">
      <c r="A20" s="26">
        <f t="shared" si="1"/>
        <v>7</v>
      </c>
      <c r="B20" s="26"/>
      <c r="C20" s="23" t="s">
        <v>113</v>
      </c>
      <c r="D20" s="24">
        <f>SUM(D16:D19)</f>
        <v>-2269120.6113116345</v>
      </c>
      <c r="E20" s="24">
        <f t="shared" ref="E20:K20" si="4">SUM(E16:E19)</f>
        <v>-14080601.852276266</v>
      </c>
      <c r="F20" s="24">
        <f t="shared" ref="F20:G20" si="5">SUM(F16:F19)</f>
        <v>-123682587.20115671</v>
      </c>
      <c r="G20" s="24">
        <f t="shared" si="5"/>
        <v>0</v>
      </c>
      <c r="H20" s="24">
        <f t="shared" si="4"/>
        <v>0</v>
      </c>
      <c r="I20" s="24">
        <f t="shared" si="4"/>
        <v>-140032309.66474465</v>
      </c>
      <c r="J20" s="25">
        <v>1</v>
      </c>
      <c r="K20" s="24">
        <f t="shared" si="4"/>
        <v>-140032309.66474465</v>
      </c>
    </row>
    <row r="21" spans="1:11" ht="18.95" customHeight="1" x14ac:dyDescent="0.2">
      <c r="A21" s="26">
        <f t="shared" si="1"/>
        <v>8</v>
      </c>
      <c r="B21" s="26" t="s">
        <v>918</v>
      </c>
      <c r="C21" s="23" t="s">
        <v>114</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-1470692.361485549</v>
      </c>
      <c r="G21" s="24">
        <f>SUMIFS('Rider Adj F'!$P$11:$P$128,'Rider Adj F'!$A$11:$A$128,'SCH D-2 F'!G$13,'Rider Adj F'!$B$11:$B$128,'SCH D-2 F'!$B21)*-1000</f>
        <v>0</v>
      </c>
      <c r="H21" s="24">
        <f>SUMIFS('Rider Adj F'!$P$11:$P$128,'Rider Adj F'!$A$11:$A$128,'SCH D-2 F'!H$13,'Rider Adj F'!$B$11:$B$128,'SCH D-2 F'!$B21)*-1000</f>
        <v>0</v>
      </c>
      <c r="I21" s="24">
        <f t="shared" ref="I21:I22" si="6">SUM(D21:H21)</f>
        <v>-1470692.361485549</v>
      </c>
      <c r="J21" s="25">
        <v>1</v>
      </c>
      <c r="K21" s="24">
        <f t="shared" ref="K21:K22" si="7">I21*J21</f>
        <v>-1470692.361485549</v>
      </c>
    </row>
    <row r="22" spans="1:11" ht="18.95" customHeight="1" x14ac:dyDescent="0.2">
      <c r="A22" s="26">
        <f t="shared" si="1"/>
        <v>9</v>
      </c>
      <c r="B22" s="27">
        <v>496</v>
      </c>
      <c r="C22" s="23" t="s">
        <v>115</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919</v>
      </c>
      <c r="D23" s="36">
        <f>SUM(D20:D22)</f>
        <v>-2269120.6113116345</v>
      </c>
      <c r="E23" s="36">
        <f t="shared" ref="E23:K23" si="8">SUM(E20:E22)</f>
        <v>-14080601.852276266</v>
      </c>
      <c r="F23" s="36">
        <f t="shared" ref="F23:G23" si="9">SUM(F20:F22)</f>
        <v>-125153279.56264226</v>
      </c>
      <c r="G23" s="36">
        <f t="shared" si="9"/>
        <v>0</v>
      </c>
      <c r="H23" s="36">
        <f t="shared" si="8"/>
        <v>0</v>
      </c>
      <c r="I23" s="36">
        <f t="shared" si="8"/>
        <v>-141503002.02623019</v>
      </c>
      <c r="J23" s="25"/>
      <c r="K23" s="36">
        <f t="shared" si="8"/>
        <v>-141503002.02623019</v>
      </c>
    </row>
    <row r="24" spans="1:11" ht="18.95" customHeight="1" x14ac:dyDescent="0.2"/>
    <row r="25" spans="1:11" ht="18.95" customHeight="1" x14ac:dyDescent="0.2">
      <c r="A25" s="26">
        <f>A23+1</f>
        <v>11</v>
      </c>
      <c r="B25" s="26"/>
      <c r="C25" s="34" t="s">
        <v>116</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852</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824</v>
      </c>
      <c r="C28" s="4" t="s">
        <v>825</v>
      </c>
      <c r="D28" s="24">
        <f>SUMIFS('Rider Adj F'!$P$11:$P$128,'Rider Adj F'!$A$11:$A$128,'SCH D-2 F'!D$13,'Rider Adj F'!$B$11:$B$128,'SCH D-2 F'!$B28)*-1000</f>
        <v>0</v>
      </c>
      <c r="E28" s="24">
        <f>SUMIFS('Rider Adj F'!$P$11:$P$128,'Rider Adj F'!$A$11:$A$128,'SCH D-2 F'!E$13,'Rider Adj F'!$B$11:$B$128,'SCH D-2 F'!$B28)*-1000</f>
        <v>-123297.64762757631</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-123297.64762757631</v>
      </c>
      <c r="J28" s="25">
        <v>1</v>
      </c>
      <c r="K28" s="24">
        <f t="shared" si="11"/>
        <v>-123297.64762757631</v>
      </c>
    </row>
    <row r="29" spans="1:11" ht="18.95" customHeight="1" x14ac:dyDescent="0.2">
      <c r="A29" s="26">
        <f t="shared" si="12"/>
        <v>15</v>
      </c>
      <c r="B29" s="26">
        <v>493</v>
      </c>
      <c r="C29" s="4" t="s">
        <v>826</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827</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134</v>
      </c>
      <c r="D31" s="36">
        <f>SUM(D26:D30)</f>
        <v>0</v>
      </c>
      <c r="E31" s="36">
        <f t="shared" ref="E31:K31" si="13">SUM(E26:E30)</f>
        <v>-123297.64762757631</v>
      </c>
      <c r="F31" s="36">
        <f t="shared" ref="F31:G31" si="14">SUM(F26:F30)</f>
        <v>0</v>
      </c>
      <c r="G31" s="36">
        <f t="shared" si="14"/>
        <v>0</v>
      </c>
      <c r="H31" s="36">
        <f t="shared" si="13"/>
        <v>0</v>
      </c>
      <c r="I31" s="36">
        <f t="shared" si="13"/>
        <v>-123297.64762757631</v>
      </c>
      <c r="K31" s="36">
        <f t="shared" si="13"/>
        <v>-123297.64762757631</v>
      </c>
    </row>
    <row r="32" spans="1:11" ht="18.95" customHeight="1" x14ac:dyDescent="0.2">
      <c r="A32" s="26"/>
      <c r="B32" s="26"/>
      <c r="C32" s="23"/>
    </row>
    <row r="33" spans="1:14" ht="18.95" customHeight="1" x14ac:dyDescent="0.2">
      <c r="A33" s="26">
        <f>A31+1</f>
        <v>18</v>
      </c>
      <c r="B33" s="26"/>
      <c r="C33" s="42" t="s">
        <v>76</v>
      </c>
      <c r="D33" s="35">
        <f>D23+D31</f>
        <v>-2269120.6113116345</v>
      </c>
      <c r="E33" s="35">
        <f t="shared" ref="E33:K33" si="15">E23+E31</f>
        <v>-14203899.499903843</v>
      </c>
      <c r="F33" s="35">
        <f t="shared" ref="F33:G33" si="16">F23+F31</f>
        <v>-125153279.56264226</v>
      </c>
      <c r="G33" s="35">
        <f t="shared" si="16"/>
        <v>0</v>
      </c>
      <c r="H33" s="35">
        <f t="shared" si="15"/>
        <v>0</v>
      </c>
      <c r="I33" s="35">
        <f t="shared" si="15"/>
        <v>-141626299.67385775</v>
      </c>
      <c r="K33" s="35">
        <f t="shared" si="15"/>
        <v>-141626299.67385775</v>
      </c>
    </row>
    <row r="34" spans="1:14" ht="18.95" customHeight="1" x14ac:dyDescent="0.2">
      <c r="B34" s="26"/>
      <c r="C34" s="23"/>
    </row>
    <row r="35" spans="1:14" ht="18.95" customHeight="1" x14ac:dyDescent="0.2">
      <c r="A35" s="26">
        <f>A33+1</f>
        <v>19</v>
      </c>
      <c r="B35" s="26"/>
      <c r="C35" s="41" t="s">
        <v>73</v>
      </c>
    </row>
    <row r="36" spans="1:14" ht="18.95" customHeight="1" x14ac:dyDescent="0.2">
      <c r="A36" s="26">
        <f>A35+1</f>
        <v>20</v>
      </c>
      <c r="B36" s="26"/>
      <c r="C36" s="34" t="s">
        <v>127</v>
      </c>
    </row>
    <row r="37" spans="1:14" ht="18.95" customHeight="1" x14ac:dyDescent="0.2">
      <c r="A37" s="26">
        <f t="shared" ref="A37:A41" si="17">A36+1</f>
        <v>21</v>
      </c>
      <c r="B37" s="26"/>
      <c r="C37" s="34" t="s">
        <v>924</v>
      </c>
    </row>
    <row r="38" spans="1:14" ht="18.95" customHeight="1" x14ac:dyDescent="0.2">
      <c r="A38" s="26">
        <f t="shared" si="17"/>
        <v>22</v>
      </c>
      <c r="B38" s="38" t="s">
        <v>828</v>
      </c>
      <c r="C38" s="4" t="s">
        <v>853</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-124395376.68086247</v>
      </c>
      <c r="G38" s="24">
        <f>SUMIFS('Rider Adj F'!$P$11:$P$128,'Rider Adj F'!$A$11:$A$128,'SCH D-2 F'!G$13,'Rider Adj F'!$B$11:$B$128,'SCH D-2 F'!$B38)*-1000</f>
        <v>0</v>
      </c>
      <c r="H38" s="24">
        <f>SUMIFS('Rider Adj F'!$P$11:$P$128,'Rider Adj F'!$A$11:$A$128,'SCH D-2 F'!H$13,'Rider Adj F'!$B$11:$B$128,'SCH D-2 F'!$B38)*-1000</f>
        <v>0</v>
      </c>
      <c r="I38" s="24">
        <f t="shared" ref="I38:I41" si="18">SUM(D38:H38)</f>
        <v>-124395376.68086247</v>
      </c>
      <c r="J38" s="25">
        <v>1</v>
      </c>
      <c r="K38" s="24">
        <f t="shared" ref="K38:K41" si="19">I38*J38</f>
        <v>-124395376.68086247</v>
      </c>
    </row>
    <row r="39" spans="1:14" ht="18.95" customHeight="1" x14ac:dyDescent="0.2">
      <c r="A39" s="26">
        <f t="shared" si="17"/>
        <v>23</v>
      </c>
      <c r="B39" s="160" t="s">
        <v>829</v>
      </c>
      <c r="C39" s="4" t="s">
        <v>854</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60" t="s">
        <v>830</v>
      </c>
      <c r="C40" s="4" t="s">
        <v>855</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60" t="s">
        <v>831</v>
      </c>
      <c r="C41" s="4" t="s">
        <v>856</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23" t="str">
        <f>$A$1</f>
        <v>LOUISVILLE GAS AND ELECTRIC COMPANY</v>
      </c>
      <c r="B42" s="323"/>
      <c r="C42" s="323"/>
      <c r="D42" s="323"/>
      <c r="E42" s="323"/>
      <c r="F42" s="323"/>
      <c r="G42" s="323"/>
      <c r="H42" s="323"/>
      <c r="I42" s="323"/>
      <c r="J42" s="323"/>
      <c r="K42" s="323"/>
    </row>
    <row r="43" spans="1:14" s="16" customFormat="1" ht="20.100000000000001" customHeight="1" x14ac:dyDescent="0.2">
      <c r="A43" s="323" t="str">
        <f>$A$2</f>
        <v>CASE NO. 2018-00295 - GAS OPERATIONS - RESPONSE TO PSC 2-75 (SLIPPAGE FACTOR 97.153%)</v>
      </c>
      <c r="B43" s="323"/>
      <c r="C43" s="323"/>
      <c r="D43" s="323"/>
      <c r="E43" s="323"/>
      <c r="F43" s="323"/>
      <c r="G43" s="323"/>
      <c r="H43" s="323"/>
      <c r="I43" s="323"/>
      <c r="J43" s="323"/>
      <c r="K43" s="323"/>
    </row>
    <row r="44" spans="1:14" s="16" customFormat="1" ht="20.100000000000001" customHeight="1" x14ac:dyDescent="0.2">
      <c r="A44" s="323" t="s">
        <v>240</v>
      </c>
      <c r="B44" s="323"/>
      <c r="C44" s="323"/>
      <c r="D44" s="323"/>
      <c r="E44" s="323"/>
      <c r="F44" s="323"/>
      <c r="G44" s="323"/>
      <c r="H44" s="323"/>
      <c r="I44" s="323"/>
      <c r="J44" s="323"/>
      <c r="K44" s="323"/>
    </row>
    <row r="45" spans="1:14" s="16" customFormat="1" ht="20.100000000000001" customHeight="1" x14ac:dyDescent="0.2">
      <c r="A45" s="323" t="str">
        <f>$A$4</f>
        <v>FOR THE 12 MONTHS ENDED APRIL 30, 2020</v>
      </c>
      <c r="B45" s="323"/>
      <c r="C45" s="323"/>
      <c r="D45" s="323"/>
      <c r="E45" s="323"/>
      <c r="F45" s="323"/>
      <c r="G45" s="323"/>
      <c r="H45" s="323"/>
      <c r="I45" s="323"/>
      <c r="J45" s="323"/>
      <c r="K45" s="323"/>
    </row>
    <row r="46" spans="1:14" s="16" customFormat="1" ht="20.100000000000001" customHeight="1" x14ac:dyDescent="0.2">
      <c r="A46" s="159"/>
      <c r="B46" s="159"/>
      <c r="C46" s="159"/>
      <c r="D46" s="159"/>
      <c r="E46" s="159"/>
      <c r="F46" s="211"/>
      <c r="G46" s="211"/>
      <c r="H46" s="159"/>
      <c r="I46" s="159"/>
      <c r="J46" s="159"/>
      <c r="K46" s="159"/>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__X__ ORIGINAL  _____ UPDATED  _____ REVISED</v>
      </c>
      <c r="K48" s="19" t="s">
        <v>946</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0">E$10</f>
        <v>ADJ 2</v>
      </c>
      <c r="F51" s="126" t="str">
        <f t="shared" si="20"/>
        <v>ADJ 3</v>
      </c>
      <c r="G51" s="126" t="str">
        <f t="shared" si="20"/>
        <v>ADJ 4</v>
      </c>
      <c r="H51" s="126" t="str">
        <f t="shared" si="20"/>
        <v>ADJ 5</v>
      </c>
      <c r="I51" s="63"/>
      <c r="J51" s="63"/>
      <c r="K51" s="63"/>
    </row>
    <row r="52" spans="1:11" ht="44.25" customHeight="1" x14ac:dyDescent="0.2">
      <c r="A52" s="64" t="s">
        <v>96</v>
      </c>
      <c r="B52" s="64" t="s">
        <v>97</v>
      </c>
      <c r="C52" s="64" t="s">
        <v>101</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242</v>
      </c>
      <c r="J52" s="64" t="s">
        <v>98</v>
      </c>
      <c r="K52" s="64" t="s">
        <v>238</v>
      </c>
    </row>
    <row r="53" spans="1:11" ht="23.1" customHeight="1" x14ac:dyDescent="0.2">
      <c r="A53" s="22"/>
      <c r="B53" s="22"/>
      <c r="C53" s="29"/>
      <c r="D53" s="30" t="s">
        <v>99</v>
      </c>
      <c r="E53" s="30" t="s">
        <v>99</v>
      </c>
      <c r="F53" s="30" t="s">
        <v>99</v>
      </c>
      <c r="G53" s="30" t="s">
        <v>99</v>
      </c>
      <c r="H53" s="30" t="s">
        <v>99</v>
      </c>
      <c r="I53" s="30" t="s">
        <v>99</v>
      </c>
      <c r="J53" s="30"/>
      <c r="K53" s="30" t="s">
        <v>99</v>
      </c>
    </row>
    <row r="54" spans="1:11" ht="18.95" customHeight="1" x14ac:dyDescent="0.2">
      <c r="A54" s="26">
        <f>A41+1</f>
        <v>26</v>
      </c>
      <c r="B54" s="160" t="s">
        <v>832</v>
      </c>
      <c r="C54" s="4" t="s">
        <v>857</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60" t="s">
        <v>833</v>
      </c>
      <c r="C55" s="4" t="s">
        <v>858</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1235161.2682203841</v>
      </c>
      <c r="G55" s="24">
        <f>SUMIFS('Rider Adj F'!$P$11:$P$128,'Rider Adj F'!$A$11:$A$128,'SCH D-2 F'!G$13,'Rider Adj F'!$B$11:$B$128,'SCH D-2 F'!$B55)*-1000</f>
        <v>0</v>
      </c>
      <c r="H55" s="24">
        <f>SUMIFS('Rider Adj F'!$P$11:$P$128,'Rider Adj F'!$A$11:$A$128,'SCH D-2 F'!H$13,'Rider Adj F'!$B$11:$B$128,'SCH D-2 F'!$B55)*-1000</f>
        <v>0</v>
      </c>
      <c r="I55" s="24">
        <f t="shared" ref="I55:I58" si="23">SUM(D55:H55)</f>
        <v>1235161.2682203841</v>
      </c>
      <c r="J55" s="25">
        <v>1</v>
      </c>
      <c r="K55" s="24">
        <f t="shared" ref="K55:K58" si="24">I55*J55</f>
        <v>1235161.2682203841</v>
      </c>
    </row>
    <row r="56" spans="1:11" ht="18.95" customHeight="1" x14ac:dyDescent="0.2">
      <c r="A56" s="26">
        <f t="shared" si="22"/>
        <v>28</v>
      </c>
      <c r="B56" s="160">
        <v>810</v>
      </c>
      <c r="C56" s="4" t="s">
        <v>859</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60" t="s">
        <v>834</v>
      </c>
      <c r="C57" s="4" t="s">
        <v>860</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60">
        <v>813</v>
      </c>
      <c r="C58" s="4" t="s">
        <v>861</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60"/>
      <c r="C59" s="2" t="s">
        <v>925</v>
      </c>
      <c r="D59" s="36">
        <f>SUM(D38:D41,D54:D58)</f>
        <v>0</v>
      </c>
      <c r="E59" s="36">
        <f t="shared" ref="E59:K59" si="25">SUM(E38:E41,E54:E58)</f>
        <v>0</v>
      </c>
      <c r="F59" s="36">
        <f t="shared" ref="F59:G59" si="26">SUM(F38:F41,F54:F58)</f>
        <v>-123160215.41264209</v>
      </c>
      <c r="G59" s="36">
        <f t="shared" si="26"/>
        <v>0</v>
      </c>
      <c r="H59" s="36">
        <f t="shared" si="25"/>
        <v>0</v>
      </c>
      <c r="I59" s="36">
        <f t="shared" si="25"/>
        <v>-123160215.41264209</v>
      </c>
      <c r="J59" s="25"/>
      <c r="K59" s="36">
        <f t="shared" si="25"/>
        <v>-123160215.41264209</v>
      </c>
    </row>
    <row r="60" spans="1:11" ht="18.95" customHeight="1" x14ac:dyDescent="0.2">
      <c r="B60" s="160"/>
      <c r="C60" s="2"/>
      <c r="J60" s="25"/>
    </row>
    <row r="61" spans="1:11" ht="18.95" customHeight="1" x14ac:dyDescent="0.2">
      <c r="A61" s="26">
        <f>A59+1</f>
        <v>32</v>
      </c>
      <c r="B61" s="160"/>
      <c r="C61" s="37" t="s">
        <v>921</v>
      </c>
      <c r="J61" s="25"/>
    </row>
    <row r="62" spans="1:11" ht="18.95" customHeight="1" x14ac:dyDescent="0.2">
      <c r="A62" s="26">
        <f>A61+1</f>
        <v>33</v>
      </c>
      <c r="B62" s="160" t="s">
        <v>863</v>
      </c>
      <c r="C62" s="4" t="s">
        <v>889</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60" t="s">
        <v>864</v>
      </c>
      <c r="C63" s="4" t="s">
        <v>820</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60" t="s">
        <v>865</v>
      </c>
      <c r="C64" s="4" t="s">
        <v>821</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60" t="s">
        <v>866</v>
      </c>
      <c r="C65" s="4" t="s">
        <v>885</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60" t="s">
        <v>867</v>
      </c>
      <c r="C66" s="4" t="s">
        <v>886</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60" t="s">
        <v>868</v>
      </c>
      <c r="C67" s="4" t="s">
        <v>887</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60" t="s">
        <v>869</v>
      </c>
      <c r="C68" s="4" t="s">
        <v>822</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-1776971</v>
      </c>
      <c r="G68" s="24">
        <f>SUMIFS('Rider Adj F'!$P$11:$P$128,'Rider Adj F'!$A$11:$A$128,'SCH D-2 F'!G$13,'Rider Adj F'!$B$11:$B$128,'SCH D-2 F'!$B68)*-1000</f>
        <v>0</v>
      </c>
      <c r="H68" s="24">
        <f>SUMIFS('Rider Adj F'!$P$11:$P$128,'Rider Adj F'!$A$11:$A$128,'SCH D-2 F'!H$13,'Rider Adj F'!$B$11:$B$128,'SCH D-2 F'!$B68)*-1000</f>
        <v>0</v>
      </c>
      <c r="I68" s="24">
        <f t="shared" si="27"/>
        <v>-1776971</v>
      </c>
      <c r="J68" s="25">
        <v>1</v>
      </c>
      <c r="K68" s="24">
        <f t="shared" si="28"/>
        <v>-1776971</v>
      </c>
    </row>
    <row r="69" spans="1:11" ht="18.95" customHeight="1" x14ac:dyDescent="0.2">
      <c r="A69" s="26">
        <f t="shared" si="29"/>
        <v>40</v>
      </c>
      <c r="B69" s="160" t="s">
        <v>870</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60" t="s">
        <v>871</v>
      </c>
      <c r="C70" s="4" t="s">
        <v>888</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60" t="s">
        <v>872</v>
      </c>
      <c r="C71" s="4" t="s">
        <v>823</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60" t="s">
        <v>873</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60" t="s">
        <v>874</v>
      </c>
      <c r="C73" s="4" t="s">
        <v>892</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60" t="s">
        <v>875</v>
      </c>
      <c r="C74" s="4" t="s">
        <v>890</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60" t="s">
        <v>876</v>
      </c>
      <c r="C75" s="4" t="s">
        <v>891</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60" t="s">
        <v>877</v>
      </c>
      <c r="C76" s="4" t="s">
        <v>893</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60" t="s">
        <v>878</v>
      </c>
      <c r="C77" s="4" t="s">
        <v>894</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60" t="s">
        <v>879</v>
      </c>
      <c r="C78" s="4" t="s">
        <v>895</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60"/>
      <c r="C79" s="2" t="s">
        <v>923</v>
      </c>
      <c r="D79" s="36">
        <f>SUM(D62:D78)</f>
        <v>0</v>
      </c>
      <c r="E79" s="36">
        <f t="shared" ref="E79:K79" si="31">SUM(E62:E78)</f>
        <v>0</v>
      </c>
      <c r="F79" s="36">
        <f t="shared" ref="F79:G79" si="32">SUM(F62:F78)</f>
        <v>-1776971</v>
      </c>
      <c r="G79" s="36">
        <f t="shared" si="32"/>
        <v>0</v>
      </c>
      <c r="H79" s="36">
        <f t="shared" si="31"/>
        <v>0</v>
      </c>
      <c r="I79" s="36">
        <f t="shared" si="31"/>
        <v>-1776971</v>
      </c>
      <c r="K79" s="36">
        <f t="shared" si="31"/>
        <v>-1776971</v>
      </c>
    </row>
    <row r="80" spans="1:11" ht="18.95" customHeight="1" x14ac:dyDescent="0.2">
      <c r="B80" s="160"/>
      <c r="C80" s="2"/>
      <c r="E80" s="24"/>
      <c r="F80" s="24"/>
      <c r="G80" s="24"/>
      <c r="H80" s="24"/>
      <c r="I80" s="24"/>
      <c r="J80" s="25"/>
      <c r="K80" s="24"/>
    </row>
    <row r="81" spans="1:11" ht="18.95" customHeight="1" x14ac:dyDescent="0.2">
      <c r="A81" s="26"/>
      <c r="B81" s="160"/>
      <c r="C81" s="4"/>
      <c r="D81" s="24"/>
      <c r="E81" s="24"/>
      <c r="F81" s="24"/>
      <c r="G81" s="24"/>
      <c r="H81" s="24"/>
      <c r="I81" s="24"/>
      <c r="J81" s="25"/>
      <c r="K81" s="24"/>
    </row>
    <row r="82" spans="1:11" s="16" customFormat="1" ht="20.100000000000001" customHeight="1" x14ac:dyDescent="0.2">
      <c r="A82" s="323" t="str">
        <f>$A$1</f>
        <v>LOUISVILLE GAS AND ELECTRIC COMPANY</v>
      </c>
      <c r="B82" s="323"/>
      <c r="C82" s="323"/>
      <c r="D82" s="323"/>
      <c r="E82" s="323"/>
      <c r="F82" s="323"/>
      <c r="G82" s="323"/>
      <c r="H82" s="323"/>
      <c r="I82" s="323"/>
      <c r="J82" s="323"/>
      <c r="K82" s="323"/>
    </row>
    <row r="83" spans="1:11" s="16" customFormat="1" ht="20.100000000000001" customHeight="1" x14ac:dyDescent="0.2">
      <c r="A83" s="323" t="str">
        <f>$A$2</f>
        <v>CASE NO. 2018-00295 - GAS OPERATIONS - RESPONSE TO PSC 2-75 (SLIPPAGE FACTOR 97.153%)</v>
      </c>
      <c r="B83" s="323"/>
      <c r="C83" s="323"/>
      <c r="D83" s="323"/>
      <c r="E83" s="323"/>
      <c r="F83" s="323"/>
      <c r="G83" s="323"/>
      <c r="H83" s="323"/>
      <c r="I83" s="323"/>
      <c r="J83" s="323"/>
      <c r="K83" s="323"/>
    </row>
    <row r="84" spans="1:11" s="16" customFormat="1" ht="20.100000000000001" customHeight="1" x14ac:dyDescent="0.2">
      <c r="A84" s="323" t="s">
        <v>240</v>
      </c>
      <c r="B84" s="323"/>
      <c r="C84" s="323"/>
      <c r="D84" s="323"/>
      <c r="E84" s="323"/>
      <c r="F84" s="323"/>
      <c r="G84" s="323"/>
      <c r="H84" s="323"/>
      <c r="I84" s="323"/>
      <c r="J84" s="323"/>
      <c r="K84" s="323"/>
    </row>
    <row r="85" spans="1:11" s="16" customFormat="1" ht="20.100000000000001" customHeight="1" x14ac:dyDescent="0.2">
      <c r="A85" s="323" t="str">
        <f>$A$4</f>
        <v>FOR THE 12 MONTHS ENDED APRIL 30, 2020</v>
      </c>
      <c r="B85" s="323"/>
      <c r="C85" s="323"/>
      <c r="D85" s="323"/>
      <c r="E85" s="323"/>
      <c r="F85" s="323"/>
      <c r="G85" s="323"/>
      <c r="H85" s="323"/>
      <c r="I85" s="323"/>
      <c r="J85" s="323"/>
      <c r="K85" s="323"/>
    </row>
    <row r="86" spans="1:11" s="16" customFormat="1" ht="20.100000000000001" customHeight="1" x14ac:dyDescent="0.2">
      <c r="A86" s="159"/>
      <c r="B86" s="159"/>
      <c r="C86" s="159"/>
      <c r="D86" s="159"/>
      <c r="E86" s="159"/>
      <c r="F86" s="211"/>
      <c r="G86" s="211"/>
      <c r="H86" s="159"/>
      <c r="I86" s="159"/>
      <c r="J86" s="159"/>
      <c r="K86" s="159"/>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__X__ ORIGINAL  _____ UPDATED  _____ REVISED</v>
      </c>
      <c r="K88" s="19" t="s">
        <v>947</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3">E$10</f>
        <v>ADJ 2</v>
      </c>
      <c r="F91" s="126" t="str">
        <f t="shared" si="33"/>
        <v>ADJ 3</v>
      </c>
      <c r="G91" s="126" t="str">
        <f t="shared" si="33"/>
        <v>ADJ 4</v>
      </c>
      <c r="H91" s="126" t="str">
        <f t="shared" si="33"/>
        <v>ADJ 5</v>
      </c>
      <c r="I91" s="63"/>
      <c r="J91" s="63"/>
      <c r="K91" s="63"/>
    </row>
    <row r="92" spans="1:11" ht="44.25" customHeight="1" x14ac:dyDescent="0.2">
      <c r="A92" s="64" t="s">
        <v>96</v>
      </c>
      <c r="B92" s="64" t="s">
        <v>97</v>
      </c>
      <c r="C92" s="64" t="s">
        <v>101</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242</v>
      </c>
      <c r="J92" s="64" t="s">
        <v>98</v>
      </c>
      <c r="K92" s="64" t="s">
        <v>238</v>
      </c>
    </row>
    <row r="93" spans="1:11" ht="23.1" customHeight="1" x14ac:dyDescent="0.2">
      <c r="A93" s="22"/>
      <c r="B93" s="22"/>
      <c r="C93" s="29"/>
      <c r="D93" s="30" t="s">
        <v>99</v>
      </c>
      <c r="E93" s="30" t="s">
        <v>99</v>
      </c>
      <c r="F93" s="30" t="s">
        <v>99</v>
      </c>
      <c r="G93" s="30" t="s">
        <v>99</v>
      </c>
      <c r="H93" s="30" t="s">
        <v>99</v>
      </c>
      <c r="I93" s="30" t="s">
        <v>99</v>
      </c>
      <c r="J93" s="30"/>
      <c r="K93" s="30" t="s">
        <v>99</v>
      </c>
    </row>
    <row r="94" spans="1:11" ht="18.95" customHeight="1" x14ac:dyDescent="0.2">
      <c r="A94" s="26">
        <f>A79+1</f>
        <v>51</v>
      </c>
      <c r="B94" s="160"/>
      <c r="C94" s="37" t="s">
        <v>117</v>
      </c>
      <c r="J94" s="25"/>
      <c r="K94" s="24"/>
    </row>
    <row r="95" spans="1:11" ht="18.95" customHeight="1" x14ac:dyDescent="0.2">
      <c r="A95" s="26">
        <f>A94+1</f>
        <v>52</v>
      </c>
      <c r="B95" s="160" t="s">
        <v>880</v>
      </c>
      <c r="C95" s="4" t="s">
        <v>889</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60" t="s">
        <v>881</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60">
        <v>852</v>
      </c>
      <c r="C97" s="4" t="s">
        <v>896</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60" t="s">
        <v>882</v>
      </c>
      <c r="C98" s="4" t="s">
        <v>897</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60">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60" t="s">
        <v>883</v>
      </c>
      <c r="C100" s="4" t="s">
        <v>898</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60" t="s">
        <v>884</v>
      </c>
      <c r="C101" s="10" t="s">
        <v>899</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60"/>
      <c r="C102" s="10" t="s">
        <v>83</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60"/>
      <c r="C103" s="10"/>
      <c r="J103" s="25"/>
    </row>
    <row r="104" spans="1:11" ht="18.95" customHeight="1" x14ac:dyDescent="0.2">
      <c r="A104" s="26">
        <f>A102+1</f>
        <v>60</v>
      </c>
      <c r="B104" s="160"/>
      <c r="C104" s="37" t="s">
        <v>118</v>
      </c>
      <c r="J104" s="25"/>
    </row>
    <row r="105" spans="1:11" ht="18.95" customHeight="1" x14ac:dyDescent="0.2">
      <c r="A105" s="26">
        <f>A104+1</f>
        <v>61</v>
      </c>
      <c r="B105" s="160" t="s">
        <v>835</v>
      </c>
      <c r="C105" s="4" t="s">
        <v>889</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60" t="s">
        <v>836</v>
      </c>
      <c r="C106" s="4" t="s">
        <v>900</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60" t="s">
        <v>837</v>
      </c>
      <c r="C107" s="4" t="s">
        <v>901</v>
      </c>
      <c r="D107" s="24">
        <f>SUMIFS('Rider Adj F'!$P$11:$P$128,'Rider Adj F'!$A$11:$A$128,'SCH D-2 F'!D$13,'Rider Adj F'!$B$11:$B$128,'SCH D-2 F'!$B107)*-1000</f>
        <v>0</v>
      </c>
      <c r="E107" s="24">
        <f>SUMIFS('Rider Adj F'!$P$11:$P$128,'Rider Adj F'!$A$11:$A$128,'SCH D-2 F'!E$13,'Rider Adj F'!$B$11:$B$128,'SCH D-2 F'!$B107)*-1000</f>
        <v>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0</v>
      </c>
      <c r="J107" s="25">
        <v>1</v>
      </c>
      <c r="K107" s="24">
        <f t="shared" si="41"/>
        <v>0</v>
      </c>
    </row>
    <row r="108" spans="1:11" ht="18.95" customHeight="1" x14ac:dyDescent="0.2">
      <c r="A108" s="26">
        <f t="shared" si="42"/>
        <v>64</v>
      </c>
      <c r="B108" s="160" t="s">
        <v>838</v>
      </c>
      <c r="C108" s="4" t="s">
        <v>908</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60" t="s">
        <v>839</v>
      </c>
      <c r="C109" s="4" t="s">
        <v>909</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60">
        <v>877</v>
      </c>
      <c r="C110" s="4" t="s">
        <v>910</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60" t="s">
        <v>840</v>
      </c>
      <c r="C111" s="4" t="s">
        <v>902</v>
      </c>
      <c r="D111" s="24">
        <f>SUMIFS('Rider Adj F'!$P$11:$P$128,'Rider Adj F'!$A$11:$A$128,'SCH D-2 F'!D$13,'Rider Adj F'!$B$11:$B$128,'SCH D-2 F'!$B111)*-1000</f>
        <v>0</v>
      </c>
      <c r="E111" s="24">
        <f>SUMIFS('Rider Adj F'!$P$11:$P$128,'Rider Adj F'!$A$11:$A$128,'SCH D-2 F'!E$13,'Rider Adj F'!$B$11:$B$128,'SCH D-2 F'!$B111)*-1000</f>
        <v>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0</v>
      </c>
      <c r="J111" s="25">
        <v>1</v>
      </c>
      <c r="K111" s="24">
        <f t="shared" si="41"/>
        <v>0</v>
      </c>
    </row>
    <row r="112" spans="1:11" ht="18.95" customHeight="1" x14ac:dyDescent="0.2">
      <c r="A112" s="26">
        <f t="shared" si="42"/>
        <v>68</v>
      </c>
      <c r="B112" s="160" t="s">
        <v>841</v>
      </c>
      <c r="C112" s="4" t="s">
        <v>903</v>
      </c>
      <c r="D112" s="24">
        <f>SUMIFS('Rider Adj F'!$P$11:$P$128,'Rider Adj F'!$A$11:$A$128,'SCH D-2 F'!D$13,'Rider Adj F'!$B$11:$B$128,'SCH D-2 F'!$B112)*-1000</f>
        <v>0</v>
      </c>
      <c r="E112" s="24">
        <f>SUMIFS('Rider Adj F'!$P$11:$P$128,'Rider Adj F'!$A$11:$A$128,'SCH D-2 F'!E$13,'Rider Adj F'!$B$11:$B$128,'SCH D-2 F'!$B112)*-1000</f>
        <v>0</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0</v>
      </c>
      <c r="J112" s="25">
        <v>1</v>
      </c>
      <c r="K112" s="24">
        <f t="shared" si="41"/>
        <v>0</v>
      </c>
    </row>
    <row r="113" spans="1:11" ht="18.95" customHeight="1" x14ac:dyDescent="0.2">
      <c r="A113" s="26">
        <f t="shared" si="42"/>
        <v>69</v>
      </c>
      <c r="B113" s="160" t="s">
        <v>842</v>
      </c>
      <c r="C113" s="4" t="s">
        <v>17</v>
      </c>
      <c r="D113" s="24">
        <f>SUMIFS('Rider Adj F'!$P$11:$P$128,'Rider Adj F'!$A$11:$A$128,'SCH D-2 F'!D$13,'Rider Adj F'!$B$11:$B$128,'SCH D-2 F'!$B113)*-1000</f>
        <v>0</v>
      </c>
      <c r="E113" s="24">
        <f>SUMIFS('Rider Adj F'!$P$11:$P$128,'Rider Adj F'!$A$11:$A$128,'SCH D-2 F'!E$13,'Rider Adj F'!$B$11:$B$128,'SCH D-2 F'!$B113)*-1000</f>
        <v>-213000</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-213000</v>
      </c>
      <c r="J113" s="25">
        <v>1</v>
      </c>
      <c r="K113" s="24">
        <f t="shared" si="41"/>
        <v>-213000</v>
      </c>
    </row>
    <row r="114" spans="1:11" ht="18.95" customHeight="1" x14ac:dyDescent="0.2">
      <c r="A114" s="26">
        <f t="shared" si="42"/>
        <v>70</v>
      </c>
      <c r="B114" s="160" t="s">
        <v>843</v>
      </c>
      <c r="C114" s="4" t="s">
        <v>904</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60" t="s">
        <v>844</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60" t="s">
        <v>845</v>
      </c>
      <c r="C116" s="4" t="s">
        <v>905</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60" t="s">
        <v>846</v>
      </c>
      <c r="C117" s="4" t="s">
        <v>906</v>
      </c>
      <c r="D117" s="24">
        <f>SUMIFS('Rider Adj F'!$P$11:$P$128,'Rider Adj F'!$A$11:$A$128,'SCH D-2 F'!D$13,'Rider Adj F'!$B$11:$B$128,'SCH D-2 F'!$B117)*-1000</f>
        <v>0</v>
      </c>
      <c r="E117" s="24">
        <f>SUMIFS('Rider Adj F'!$P$11:$P$128,'Rider Adj F'!$A$11:$A$128,'SCH D-2 F'!E$13,'Rider Adj F'!$B$11:$B$128,'SCH D-2 F'!$B117)*-1000</f>
        <v>0</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0</v>
      </c>
      <c r="J117" s="25">
        <v>1</v>
      </c>
      <c r="K117" s="24">
        <f t="shared" si="41"/>
        <v>0</v>
      </c>
    </row>
    <row r="118" spans="1:11" ht="18.95" customHeight="1" x14ac:dyDescent="0.2">
      <c r="A118" s="26">
        <f t="shared" si="42"/>
        <v>74</v>
      </c>
      <c r="B118" s="160" t="s">
        <v>847</v>
      </c>
      <c r="C118" s="4" t="s">
        <v>907</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60" t="s">
        <v>848</v>
      </c>
      <c r="C119" s="4" t="s">
        <v>911</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60">
        <v>891</v>
      </c>
      <c r="C120" s="4" t="s">
        <v>912</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60" t="s">
        <v>849</v>
      </c>
      <c r="C121" s="4" t="s">
        <v>913</v>
      </c>
      <c r="D121" s="24">
        <f>SUMIFS('Rider Adj F'!$P$11:$P$128,'Rider Adj F'!$A$11:$A$128,'SCH D-2 F'!D$13,'Rider Adj F'!$B$11:$B$128,'SCH D-2 F'!$B121)*-1000</f>
        <v>0</v>
      </c>
      <c r="E121" s="24">
        <f>SUMIFS('Rider Adj F'!$P$11:$P$128,'Rider Adj F'!$A$11:$A$128,'SCH D-2 F'!E$13,'Rider Adj F'!$B$11:$B$128,'SCH D-2 F'!$B121)*-1000</f>
        <v>-841703</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-841703</v>
      </c>
      <c r="J121" s="25">
        <v>1</v>
      </c>
      <c r="K121" s="24">
        <f t="shared" si="41"/>
        <v>-841703</v>
      </c>
    </row>
    <row r="122" spans="1:11" ht="18.95" customHeight="1" x14ac:dyDescent="0.2">
      <c r="A122" s="26">
        <f t="shared" si="42"/>
        <v>78</v>
      </c>
      <c r="B122" s="160" t="s">
        <v>850</v>
      </c>
      <c r="C122" s="4" t="s">
        <v>914</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23" t="str">
        <f>$A$1</f>
        <v>LOUISVILLE GAS AND ELECTRIC COMPANY</v>
      </c>
      <c r="B123" s="323"/>
      <c r="C123" s="323"/>
      <c r="D123" s="323"/>
      <c r="E123" s="323"/>
      <c r="F123" s="323"/>
      <c r="G123" s="323"/>
      <c r="H123" s="323"/>
      <c r="I123" s="323"/>
      <c r="J123" s="323"/>
      <c r="K123" s="323"/>
    </row>
    <row r="124" spans="1:11" s="16" customFormat="1" ht="20.100000000000001" customHeight="1" x14ac:dyDescent="0.2">
      <c r="A124" s="323" t="str">
        <f>$A$2</f>
        <v>CASE NO. 2018-00295 - GAS OPERATIONS - RESPONSE TO PSC 2-75 (SLIPPAGE FACTOR 97.153%)</v>
      </c>
      <c r="B124" s="323"/>
      <c r="C124" s="323"/>
      <c r="D124" s="323"/>
      <c r="E124" s="323"/>
      <c r="F124" s="323"/>
      <c r="G124" s="323"/>
      <c r="H124" s="323"/>
      <c r="I124" s="323"/>
      <c r="J124" s="323"/>
      <c r="K124" s="323"/>
    </row>
    <row r="125" spans="1:11" s="16" customFormat="1" ht="20.100000000000001" customHeight="1" x14ac:dyDescent="0.2">
      <c r="A125" s="323" t="s">
        <v>240</v>
      </c>
      <c r="B125" s="323"/>
      <c r="C125" s="323"/>
      <c r="D125" s="323"/>
      <c r="E125" s="323"/>
      <c r="F125" s="323"/>
      <c r="G125" s="323"/>
      <c r="H125" s="323"/>
      <c r="I125" s="323"/>
      <c r="J125" s="323"/>
      <c r="K125" s="323"/>
    </row>
    <row r="126" spans="1:11" s="16" customFormat="1" ht="20.100000000000001" customHeight="1" x14ac:dyDescent="0.2">
      <c r="A126" s="323" t="str">
        <f>$A$4</f>
        <v>FOR THE 12 MONTHS ENDED APRIL 30, 2020</v>
      </c>
      <c r="B126" s="323"/>
      <c r="C126" s="323"/>
      <c r="D126" s="323"/>
      <c r="E126" s="323"/>
      <c r="F126" s="323"/>
      <c r="G126" s="323"/>
      <c r="H126" s="323"/>
      <c r="I126" s="323"/>
      <c r="J126" s="323"/>
      <c r="K126" s="323"/>
    </row>
    <row r="127" spans="1:11" s="16" customFormat="1" ht="20.100000000000001" customHeight="1" x14ac:dyDescent="0.2">
      <c r="A127" s="159"/>
      <c r="B127" s="159"/>
      <c r="C127" s="159"/>
      <c r="D127" s="159"/>
      <c r="E127" s="159"/>
      <c r="F127" s="211"/>
      <c r="G127" s="211"/>
      <c r="H127" s="159"/>
      <c r="I127" s="159"/>
      <c r="J127" s="159"/>
      <c r="K127" s="159"/>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__X__ ORIGINAL  _____ UPDATED  _____ REVISED</v>
      </c>
      <c r="K129" s="19" t="s">
        <v>948</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3">E$10</f>
        <v>ADJ 2</v>
      </c>
      <c r="F132" s="126" t="str">
        <f t="shared" si="43"/>
        <v>ADJ 3</v>
      </c>
      <c r="G132" s="126" t="str">
        <f t="shared" si="43"/>
        <v>ADJ 4</v>
      </c>
      <c r="H132" s="126" t="str">
        <f t="shared" si="43"/>
        <v>ADJ 5</v>
      </c>
      <c r="I132" s="63"/>
      <c r="J132" s="63"/>
      <c r="K132" s="63"/>
    </row>
    <row r="133" spans="1:11" ht="44.25" customHeight="1" x14ac:dyDescent="0.2">
      <c r="A133" s="64" t="s">
        <v>96</v>
      </c>
      <c r="B133" s="64" t="s">
        <v>97</v>
      </c>
      <c r="C133" s="64" t="s">
        <v>101</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242</v>
      </c>
      <c r="J133" s="64" t="s">
        <v>98</v>
      </c>
      <c r="K133" s="64" t="s">
        <v>238</v>
      </c>
    </row>
    <row r="134" spans="1:11" ht="23.1" customHeight="1" x14ac:dyDescent="0.2">
      <c r="A134" s="22"/>
      <c r="B134" s="22"/>
      <c r="C134" s="29"/>
      <c r="D134" s="30" t="s">
        <v>99</v>
      </c>
      <c r="E134" s="30" t="s">
        <v>99</v>
      </c>
      <c r="F134" s="30" t="s">
        <v>99</v>
      </c>
      <c r="G134" s="30" t="s">
        <v>99</v>
      </c>
      <c r="H134" s="30" t="s">
        <v>99</v>
      </c>
      <c r="I134" s="30" t="s">
        <v>99</v>
      </c>
      <c r="J134" s="30"/>
      <c r="K134" s="30" t="s">
        <v>99</v>
      </c>
    </row>
    <row r="135" spans="1:11" ht="18.95" customHeight="1" x14ac:dyDescent="0.2">
      <c r="A135" s="26">
        <f>A117+1</f>
        <v>74</v>
      </c>
      <c r="B135" s="160" t="s">
        <v>851</v>
      </c>
      <c r="C135" s="4" t="s">
        <v>895</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60"/>
      <c r="C136" s="10" t="s">
        <v>84</v>
      </c>
      <c r="D136" s="36">
        <f>SUM(D105:D122,D135)</f>
        <v>0</v>
      </c>
      <c r="E136" s="36">
        <f t="shared" ref="E136:K136" si="46">SUM(E105:E122,E135)</f>
        <v>-1054703</v>
      </c>
      <c r="F136" s="36">
        <f t="shared" ref="F136:G136" si="47">SUM(F105:F122,F135)</f>
        <v>0</v>
      </c>
      <c r="G136" s="36">
        <f t="shared" si="47"/>
        <v>0</v>
      </c>
      <c r="H136" s="36">
        <f t="shared" si="46"/>
        <v>0</v>
      </c>
      <c r="I136" s="36">
        <f t="shared" si="46"/>
        <v>-1054703</v>
      </c>
      <c r="J136" s="25"/>
      <c r="K136" s="36">
        <f t="shared" si="46"/>
        <v>-1054703</v>
      </c>
    </row>
    <row r="137" spans="1:11" ht="18.95" customHeight="1" x14ac:dyDescent="0.2">
      <c r="B137" s="160"/>
      <c r="C137" s="4"/>
    </row>
    <row r="138" spans="1:11" ht="18.95" customHeight="1" x14ac:dyDescent="0.2">
      <c r="A138" s="26">
        <f>A136+1</f>
        <v>76</v>
      </c>
      <c r="B138" s="160"/>
      <c r="C138" s="37" t="s">
        <v>119</v>
      </c>
    </row>
    <row r="139" spans="1:11" ht="18.95" customHeight="1" x14ac:dyDescent="0.2">
      <c r="A139" s="26">
        <f>A138+1</f>
        <v>77</v>
      </c>
      <c r="B139" s="160">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60">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60">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60">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-216093.15</v>
      </c>
      <c r="G142" s="24">
        <f>SUMIFS('Rider Adj F'!$P$11:$P$128,'Rider Adj F'!$A$11:$A$128,'SCH D-2 F'!G$13,'Rider Adj F'!$B$11:$B$128,'SCH D-2 F'!$B142)*-1000</f>
        <v>0</v>
      </c>
      <c r="H142" s="24">
        <f>SUMIFS('Rider Adj F'!$P$11:$P$128,'Rider Adj F'!$A$11:$A$128,'SCH D-2 F'!H$13,'Rider Adj F'!$B$11:$B$128,'SCH D-2 F'!$B142)*-1000</f>
        <v>0</v>
      </c>
      <c r="I142" s="24">
        <f t="shared" si="48"/>
        <v>-216093.15</v>
      </c>
      <c r="J142" s="25">
        <v>1</v>
      </c>
      <c r="K142" s="24">
        <f t="shared" si="49"/>
        <v>-216093.15</v>
      </c>
    </row>
    <row r="143" spans="1:11" ht="18.95" customHeight="1" x14ac:dyDescent="0.2">
      <c r="A143" s="26">
        <f t="shared" si="50"/>
        <v>81</v>
      </c>
      <c r="B143" s="160">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60"/>
      <c r="C144" s="10" t="s">
        <v>120</v>
      </c>
      <c r="D144" s="36">
        <f>SUM(D139:D143)</f>
        <v>0</v>
      </c>
      <c r="E144" s="36">
        <f t="shared" ref="E144:K144" si="51">SUM(E139:E143)</f>
        <v>0</v>
      </c>
      <c r="F144" s="36">
        <f t="shared" ref="F144:G144" si="52">SUM(F139:F143)</f>
        <v>-216093.15</v>
      </c>
      <c r="G144" s="36">
        <f t="shared" si="52"/>
        <v>0</v>
      </c>
      <c r="H144" s="36">
        <f t="shared" si="51"/>
        <v>0</v>
      </c>
      <c r="I144" s="36">
        <f t="shared" si="51"/>
        <v>-216093.15</v>
      </c>
      <c r="J144" s="25"/>
      <c r="K144" s="36">
        <f t="shared" si="51"/>
        <v>-216093.15</v>
      </c>
    </row>
    <row r="145" spans="1:11" ht="18.95" customHeight="1" x14ac:dyDescent="0.2">
      <c r="B145" s="160"/>
      <c r="C145" s="4"/>
      <c r="J145" s="25"/>
    </row>
    <row r="146" spans="1:11" ht="18.95" customHeight="1" x14ac:dyDescent="0.2">
      <c r="A146" s="26">
        <f>A144+1</f>
        <v>83</v>
      </c>
      <c r="B146" s="160"/>
      <c r="C146" s="37" t="s">
        <v>121</v>
      </c>
      <c r="J146" s="25"/>
    </row>
    <row r="147" spans="1:11" ht="18.95" customHeight="1" x14ac:dyDescent="0.2">
      <c r="A147" s="26">
        <f>A146+1</f>
        <v>84</v>
      </c>
      <c r="B147" s="160">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60">
        <v>908</v>
      </c>
      <c r="C148" s="4" t="s">
        <v>24</v>
      </c>
      <c r="D148" s="24">
        <f>SUMIFS('Rider Adj F'!$P$11:$P$128,'Rider Adj F'!$A$11:$A$128,'SCH D-2 F'!D$13,'Rider Adj F'!$B$11:$B$128,'SCH D-2 F'!$B148)*-1000</f>
        <v>-2108117.9999999995</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-2108117.9999999995</v>
      </c>
      <c r="J148" s="25">
        <v>1</v>
      </c>
      <c r="K148" s="24">
        <f t="shared" si="54"/>
        <v>-2108117.9999999995</v>
      </c>
    </row>
    <row r="149" spans="1:11" ht="18.95" customHeight="1" x14ac:dyDescent="0.2">
      <c r="A149" s="26">
        <f t="shared" si="55"/>
        <v>86</v>
      </c>
      <c r="B149" s="160">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60">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60"/>
      <c r="C151" s="10" t="s">
        <v>122</v>
      </c>
      <c r="D151" s="36">
        <f>SUM(D147:D150)</f>
        <v>-2108117.9999999995</v>
      </c>
      <c r="E151" s="36">
        <f t="shared" ref="E151:K151" si="56">SUM(E147:E150)</f>
        <v>0</v>
      </c>
      <c r="F151" s="36">
        <f t="shared" ref="F151:G151" si="57">SUM(F147:F150)</f>
        <v>0</v>
      </c>
      <c r="G151" s="36">
        <f t="shared" si="57"/>
        <v>0</v>
      </c>
      <c r="H151" s="36">
        <f t="shared" si="56"/>
        <v>0</v>
      </c>
      <c r="I151" s="36">
        <f t="shared" si="56"/>
        <v>-2108117.9999999995</v>
      </c>
      <c r="J151" s="25"/>
      <c r="K151" s="36">
        <f t="shared" si="56"/>
        <v>-2108117.9999999995</v>
      </c>
    </row>
    <row r="152" spans="1:11" ht="18.95" customHeight="1" x14ac:dyDescent="0.2">
      <c r="A152" s="26"/>
      <c r="B152" s="160"/>
      <c r="C152" s="4"/>
      <c r="J152" s="25"/>
    </row>
    <row r="153" spans="1:11" ht="18.95" customHeight="1" x14ac:dyDescent="0.2">
      <c r="A153" s="26">
        <f>A151+1</f>
        <v>89</v>
      </c>
      <c r="B153" s="160"/>
      <c r="C153" s="37" t="s">
        <v>123</v>
      </c>
      <c r="J153" s="25"/>
    </row>
    <row r="154" spans="1:11" ht="18.95" customHeight="1" x14ac:dyDescent="0.2">
      <c r="A154" s="26">
        <f>A153+1</f>
        <v>90</v>
      </c>
      <c r="B154" s="160">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60">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60">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60">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60"/>
      <c r="C158" s="2" t="s">
        <v>124</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60"/>
      <c r="C159" s="4"/>
    </row>
    <row r="160" spans="1:11" ht="18.95" customHeight="1" x14ac:dyDescent="0.2">
      <c r="A160" s="26">
        <f>A158+1</f>
        <v>95</v>
      </c>
      <c r="B160" s="160"/>
      <c r="C160" s="37" t="s">
        <v>125</v>
      </c>
    </row>
    <row r="161" spans="1:11" ht="18.95" customHeight="1" x14ac:dyDescent="0.2">
      <c r="A161" s="26">
        <f>A160+1</f>
        <v>96</v>
      </c>
      <c r="B161" s="160">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60">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60">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23" t="str">
        <f>$A$1</f>
        <v>LOUISVILLE GAS AND ELECTRIC COMPANY</v>
      </c>
      <c r="B164" s="323"/>
      <c r="C164" s="323"/>
      <c r="D164" s="323"/>
      <c r="E164" s="323"/>
      <c r="F164" s="323"/>
      <c r="G164" s="323"/>
      <c r="H164" s="323"/>
      <c r="I164" s="323"/>
      <c r="J164" s="323"/>
      <c r="K164" s="323"/>
    </row>
    <row r="165" spans="1:11" s="16" customFormat="1" ht="20.100000000000001" customHeight="1" x14ac:dyDescent="0.2">
      <c r="A165" s="323" t="str">
        <f>$A$2</f>
        <v>CASE NO. 2018-00295 - GAS OPERATIONS - RESPONSE TO PSC 2-75 (SLIPPAGE FACTOR 97.153%)</v>
      </c>
      <c r="B165" s="323"/>
      <c r="C165" s="323"/>
      <c r="D165" s="323"/>
      <c r="E165" s="323"/>
      <c r="F165" s="323"/>
      <c r="G165" s="323"/>
      <c r="H165" s="323"/>
      <c r="I165" s="323"/>
      <c r="J165" s="323"/>
      <c r="K165" s="323"/>
    </row>
    <row r="166" spans="1:11" s="16" customFormat="1" ht="20.100000000000001" customHeight="1" x14ac:dyDescent="0.2">
      <c r="A166" s="323" t="s">
        <v>240</v>
      </c>
      <c r="B166" s="323"/>
      <c r="C166" s="323"/>
      <c r="D166" s="323"/>
      <c r="E166" s="323"/>
      <c r="F166" s="323"/>
      <c r="G166" s="323"/>
      <c r="H166" s="323"/>
      <c r="I166" s="323"/>
      <c r="J166" s="323"/>
      <c r="K166" s="323"/>
    </row>
    <row r="167" spans="1:11" s="16" customFormat="1" ht="20.100000000000001" customHeight="1" x14ac:dyDescent="0.2">
      <c r="A167" s="323" t="str">
        <f>$A$4</f>
        <v>FOR THE 12 MONTHS ENDED APRIL 30, 2020</v>
      </c>
      <c r="B167" s="323"/>
      <c r="C167" s="323"/>
      <c r="D167" s="323"/>
      <c r="E167" s="323"/>
      <c r="F167" s="323"/>
      <c r="G167" s="323"/>
      <c r="H167" s="323"/>
      <c r="I167" s="323"/>
      <c r="J167" s="323"/>
      <c r="K167" s="323"/>
    </row>
    <row r="168" spans="1:11" s="16" customFormat="1" ht="20.100000000000001" customHeight="1" x14ac:dyDescent="0.2">
      <c r="A168" s="159"/>
      <c r="B168" s="159"/>
      <c r="C168" s="159"/>
      <c r="D168" s="159"/>
      <c r="E168" s="159"/>
      <c r="F168" s="211"/>
      <c r="G168" s="211"/>
      <c r="H168" s="159"/>
      <c r="I168" s="159"/>
      <c r="J168" s="159"/>
      <c r="K168" s="159"/>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__X__ ORIGINAL  _____ UPDATED  _____ REVISED</v>
      </c>
      <c r="K170" s="19" t="s">
        <v>949</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6">E$10</f>
        <v>ADJ 2</v>
      </c>
      <c r="F173" s="126" t="str">
        <f t="shared" si="66"/>
        <v>ADJ 3</v>
      </c>
      <c r="G173" s="126" t="str">
        <f t="shared" si="66"/>
        <v>ADJ 4</v>
      </c>
      <c r="H173" s="126" t="str">
        <f t="shared" si="66"/>
        <v>ADJ 5</v>
      </c>
      <c r="I173" s="63"/>
      <c r="J173" s="63"/>
      <c r="K173" s="63"/>
    </row>
    <row r="174" spans="1:11" ht="44.25" customHeight="1" x14ac:dyDescent="0.2">
      <c r="A174" s="64" t="s">
        <v>96</v>
      </c>
      <c r="B174" s="64" t="s">
        <v>97</v>
      </c>
      <c r="C174" s="64" t="s">
        <v>101</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242</v>
      </c>
      <c r="J174" s="64" t="s">
        <v>98</v>
      </c>
      <c r="K174" s="64" t="s">
        <v>238</v>
      </c>
    </row>
    <row r="175" spans="1:11" ht="23.1" customHeight="1" x14ac:dyDescent="0.2">
      <c r="A175" s="22"/>
      <c r="B175" s="22"/>
      <c r="C175" s="29"/>
      <c r="D175" s="30" t="s">
        <v>99</v>
      </c>
      <c r="E175" s="30" t="s">
        <v>99</v>
      </c>
      <c r="F175" s="30" t="s">
        <v>99</v>
      </c>
      <c r="G175" s="30" t="s">
        <v>99</v>
      </c>
      <c r="H175" s="30" t="s">
        <v>99</v>
      </c>
      <c r="I175" s="30" t="s">
        <v>99</v>
      </c>
      <c r="J175" s="30"/>
      <c r="K175" s="30" t="s">
        <v>99</v>
      </c>
    </row>
    <row r="176" spans="1:11" ht="18.95" customHeight="1" x14ac:dyDescent="0.2">
      <c r="A176" s="26">
        <f>A163+1</f>
        <v>99</v>
      </c>
      <c r="B176" s="160">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60">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60">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60">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60">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60">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60">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60">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60">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60">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60">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126</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128</v>
      </c>
      <c r="D189" s="35">
        <f>SUM(D59,D79,D102,D136,D144,D151,D158,D187)</f>
        <v>-2108117.9999999995</v>
      </c>
      <c r="E189" s="35">
        <f t="shared" ref="E189:K189" si="73">SUM(E59,E79,E102,E136,E144,E151,E158,E187)</f>
        <v>-1054703</v>
      </c>
      <c r="F189" s="35">
        <f t="shared" ref="F189:G189" si="74">SUM(F59,F79,F102,F136,F144,F151,F158,F187)</f>
        <v>-125153279.5626421</v>
      </c>
      <c r="G189" s="35">
        <f t="shared" si="74"/>
        <v>0</v>
      </c>
      <c r="H189" s="35">
        <f t="shared" si="73"/>
        <v>0</v>
      </c>
      <c r="I189" s="35">
        <f t="shared" si="73"/>
        <v>-128316100.5626421</v>
      </c>
      <c r="K189" s="35">
        <f t="shared" si="73"/>
        <v>-128316100.5626421</v>
      </c>
    </row>
    <row r="190" spans="1:15" ht="18.95" customHeight="1" x14ac:dyDescent="0.2">
      <c r="A190" s="26"/>
      <c r="C190" s="10"/>
      <c r="M190" s="131"/>
      <c r="N190" s="131"/>
    </row>
    <row r="191" spans="1:15" ht="18.95" customHeight="1" x14ac:dyDescent="0.2">
      <c r="A191" s="26">
        <f>A189+1</f>
        <v>112</v>
      </c>
      <c r="B191" s="38" t="s">
        <v>129</v>
      </c>
      <c r="C191" s="10" t="s">
        <v>130</v>
      </c>
      <c r="D191" s="24">
        <f>SUMIFS('Rider Adj F'!$P$11:$P$128,'Rider Adj F'!$A$11:$A$128,'SCH D-2 F'!D$13,'Rider Adj F'!$B$11:$B$128,'SCH D-2 F'!$B191)*-1000</f>
        <v>0</v>
      </c>
      <c r="E191" s="24">
        <f>SUMIFS('Rider Adj F'!$P$11:$P$128,'Rider Adj F'!$A$11:$A$128,'SCH D-2 F'!E$13,'Rider Adj F'!$B$11:$B$128,'SCH D-2 F'!$B191)*-1000</f>
        <v>-1782150.8475156978</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-1782150.8475156978</v>
      </c>
      <c r="J191" s="25">
        <v>1</v>
      </c>
      <c r="K191" s="24">
        <f>J191*I191</f>
        <v>-1782150.8475156978</v>
      </c>
      <c r="M191" s="25"/>
      <c r="N191" s="25"/>
      <c r="O191" s="25"/>
    </row>
    <row r="192" spans="1:15" ht="18.95" customHeight="1" x14ac:dyDescent="0.2">
      <c r="A192" s="26">
        <f t="shared" si="70"/>
        <v>113</v>
      </c>
      <c r="B192" s="160">
        <v>408.1</v>
      </c>
      <c r="C192" s="10" t="s">
        <v>10</v>
      </c>
      <c r="D192" s="24">
        <f>SUMIFS('Rider Adj F'!$P$11:$P$128,'Rider Adj F'!$A$11:$A$128,'SCH D-2 F'!D$13,'Rider Adj F'!$B$11:$B$128,'SCH D-2 F'!$B192)*-1000</f>
        <v>0</v>
      </c>
      <c r="E192" s="24">
        <f>SUMIFS('Rider Adj F'!$P$11:$P$128,'Rider Adj F'!$A$11:$A$128,'SCH D-2 F'!E$13,'Rider Adj F'!$B$11:$B$128,'SCH D-2 F'!$B192)*-1000</f>
        <v>-815950.20105624897</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-815950.20105624897</v>
      </c>
      <c r="J192" s="25">
        <v>1</v>
      </c>
      <c r="K192" s="24">
        <f>J192*I192</f>
        <v>-815950.20105624897</v>
      </c>
    </row>
    <row r="193" spans="1:14" ht="18.95" customHeight="1" x14ac:dyDescent="0.2">
      <c r="A193" s="26">
        <f t="shared" si="70"/>
        <v>114</v>
      </c>
      <c r="B193" s="38" t="s">
        <v>131</v>
      </c>
      <c r="C193" s="10" t="s">
        <v>132</v>
      </c>
      <c r="D193" s="24">
        <f t="shared" ref="D193:H193" si="76">D206</f>
        <v>-32120.020956671182</v>
      </c>
      <c r="E193" s="24">
        <f t="shared" si="76"/>
        <v>-2104943.5425407132</v>
      </c>
      <c r="F193" s="24">
        <f t="shared" ref="F193:G193" si="77">F206</f>
        <v>0</v>
      </c>
      <c r="G193" s="24">
        <f t="shared" si="77"/>
        <v>0</v>
      </c>
      <c r="H193" s="24">
        <f t="shared" si="76"/>
        <v>173878.53144807773</v>
      </c>
      <c r="I193" s="24">
        <f t="shared" si="75"/>
        <v>-1963185.0320493069</v>
      </c>
      <c r="J193" s="25">
        <v>1</v>
      </c>
      <c r="K193" s="24">
        <f t="shared" ref="K193:K194" si="78">J193*I193</f>
        <v>-1963185.0320493069</v>
      </c>
      <c r="M193" s="24"/>
      <c r="N193" s="25"/>
    </row>
    <row r="194" spans="1:14" ht="18.95" customHeight="1" x14ac:dyDescent="0.2">
      <c r="A194" s="26">
        <f t="shared" si="70"/>
        <v>115</v>
      </c>
      <c r="B194" s="38" t="s">
        <v>131</v>
      </c>
      <c r="C194" s="10" t="s">
        <v>133</v>
      </c>
      <c r="D194" s="24">
        <f t="shared" ref="D194:H194" si="79">D204</f>
        <v>-8050.1305655817505</v>
      </c>
      <c r="E194" s="24">
        <f t="shared" si="79"/>
        <v>-527554.77256659488</v>
      </c>
      <c r="F194" s="24">
        <f t="shared" ref="F194:G194" si="80">F204</f>
        <v>0</v>
      </c>
      <c r="G194" s="24">
        <f t="shared" si="80"/>
        <v>0</v>
      </c>
      <c r="H194" s="24">
        <f t="shared" si="79"/>
        <v>43578.579310295172</v>
      </c>
      <c r="I194" s="24">
        <f t="shared" si="75"/>
        <v>-492026.32382188144</v>
      </c>
      <c r="J194" s="25">
        <v>1</v>
      </c>
      <c r="K194" s="24">
        <f t="shared" si="78"/>
        <v>-492026.32382188144</v>
      </c>
      <c r="M194" s="24"/>
      <c r="N194" s="25"/>
    </row>
    <row r="195" spans="1:14" ht="18.95" customHeight="1" x14ac:dyDescent="0.2">
      <c r="A195" s="26">
        <f t="shared" si="70"/>
        <v>116</v>
      </c>
      <c r="B195" s="38">
        <v>411.4</v>
      </c>
      <c r="C195" s="10" t="s">
        <v>136</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137</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60"/>
      <c r="C197" s="10"/>
    </row>
    <row r="198" spans="1:14" ht="18.95" customHeight="1" thickBot="1" x14ac:dyDescent="0.25">
      <c r="A198" s="26">
        <f>A196+1</f>
        <v>118</v>
      </c>
      <c r="B198" s="160"/>
      <c r="C198" s="43" t="s">
        <v>47</v>
      </c>
      <c r="D198" s="39">
        <f>SUM(D189:D196)</f>
        <v>-2148288.1515222527</v>
      </c>
      <c r="E198" s="39">
        <f t="shared" ref="E198:H198" si="82">SUM(E189:E196)</f>
        <v>-6285302.3636792554</v>
      </c>
      <c r="F198" s="39">
        <f t="shared" ref="F198:G198" si="83">SUM(F189:F196)</f>
        <v>-125153279.5626421</v>
      </c>
      <c r="G198" s="39">
        <f t="shared" si="83"/>
        <v>0</v>
      </c>
      <c r="H198" s="39">
        <f t="shared" si="82"/>
        <v>217457.1107583729</v>
      </c>
      <c r="I198" s="39">
        <f>SUM(I189:I196)</f>
        <v>-133369412.96708524</v>
      </c>
      <c r="K198" s="39">
        <f>SUM(K189:K196)</f>
        <v>-133369412.96708524</v>
      </c>
    </row>
    <row r="199" spans="1:14" ht="18.95" customHeight="1" thickTop="1" x14ac:dyDescent="0.2">
      <c r="B199" s="160"/>
      <c r="C199" s="43"/>
    </row>
    <row r="200" spans="1:14" ht="18.95" customHeight="1" thickBot="1" x14ac:dyDescent="0.25">
      <c r="A200" s="26">
        <f>A198+1</f>
        <v>119</v>
      </c>
      <c r="B200" s="160"/>
      <c r="C200" s="43" t="s">
        <v>48</v>
      </c>
      <c r="D200" s="39">
        <f>D33-D198</f>
        <v>-120832.45978938183</v>
      </c>
      <c r="E200" s="39">
        <f t="shared" ref="E200:H200" si="84">E33-E198</f>
        <v>-7918597.1362245874</v>
      </c>
      <c r="F200" s="39">
        <f t="shared" ref="F200:G200" si="85">F33-F198</f>
        <v>-1.6391277313232422E-7</v>
      </c>
      <c r="G200" s="39">
        <f t="shared" si="85"/>
        <v>0</v>
      </c>
      <c r="H200" s="39">
        <f t="shared" si="84"/>
        <v>-217457.1107583729</v>
      </c>
      <c r="I200" s="39">
        <f>I33-I198</f>
        <v>-8256886.7067725062</v>
      </c>
      <c r="K200" s="39">
        <f>K33-K198</f>
        <v>-8256886.7067725062</v>
      </c>
    </row>
    <row r="201" spans="1:14" ht="18.95" customHeight="1" thickTop="1" x14ac:dyDescent="0.2">
      <c r="B201" s="160"/>
    </row>
    <row r="202" spans="1:14" ht="18.95" customHeight="1" x14ac:dyDescent="0.2">
      <c r="B202" s="160"/>
      <c r="C202" s="246" t="s">
        <v>1103</v>
      </c>
      <c r="D202" s="24">
        <f>D33-SUM(D189:D192,D196)</f>
        <v>-161002.611311635</v>
      </c>
      <c r="E202" s="24">
        <f t="shared" ref="E202:G202" si="86">E33-SUM(E189:E192,E196)</f>
        <v>-10551095.451331897</v>
      </c>
      <c r="F202" s="24">
        <f t="shared" si="86"/>
        <v>-1.6391277313232422E-7</v>
      </c>
      <c r="G202" s="24">
        <f t="shared" si="86"/>
        <v>0</v>
      </c>
      <c r="H202" s="24">
        <f>IntSync!E21</f>
        <v>871571.58620590344</v>
      </c>
      <c r="I202" s="24"/>
      <c r="K202" s="24">
        <f t="shared" ref="K202" si="87">K33-SUM(K189:K192,K196)</f>
        <v>-10712098.062643707</v>
      </c>
    </row>
    <row r="203" spans="1:14" ht="18.95" customHeight="1" x14ac:dyDescent="0.2">
      <c r="B203" s="160"/>
      <c r="D203" s="122">
        <f>'WPH-1 Effective Tax Rate'!F9</f>
        <v>0.05</v>
      </c>
      <c r="E203" s="122">
        <f>D203</f>
        <v>0.05</v>
      </c>
      <c r="F203" s="122"/>
      <c r="G203" s="122">
        <f>D203</f>
        <v>0.05</v>
      </c>
      <c r="H203" s="122">
        <f>D203</f>
        <v>0.05</v>
      </c>
      <c r="I203" s="122"/>
      <c r="K203" s="122"/>
    </row>
    <row r="204" spans="1:14" ht="18.95" customHeight="1" x14ac:dyDescent="0.2">
      <c r="B204" s="160"/>
      <c r="D204" s="24">
        <f>D202*D203</f>
        <v>-8050.1305655817505</v>
      </c>
      <c r="E204" s="24">
        <f>E202*E203</f>
        <v>-527554.77256659488</v>
      </c>
      <c r="F204" s="24">
        <f>F202*F203</f>
        <v>0</v>
      </c>
      <c r="G204" s="24">
        <f>G202*G203</f>
        <v>0</v>
      </c>
      <c r="H204" s="24">
        <f>H202*H203</f>
        <v>43578.579310295172</v>
      </c>
      <c r="I204" s="24"/>
      <c r="K204" s="24"/>
    </row>
    <row r="205" spans="1:14" ht="18.95" customHeight="1" x14ac:dyDescent="0.2">
      <c r="B205" s="160"/>
      <c r="D205" s="122">
        <f>'WPH-1 Effective Tax Rate'!F13</f>
        <v>0.19949999999999998</v>
      </c>
      <c r="E205" s="122">
        <f>D205</f>
        <v>0.19949999999999998</v>
      </c>
      <c r="F205" s="122"/>
      <c r="G205" s="122">
        <f>D205</f>
        <v>0.19949999999999998</v>
      </c>
      <c r="H205" s="122">
        <f>D205</f>
        <v>0.19949999999999998</v>
      </c>
      <c r="I205" s="122"/>
      <c r="K205" s="122"/>
    </row>
    <row r="206" spans="1:14" ht="18.95" customHeight="1" x14ac:dyDescent="0.2">
      <c r="B206" s="160"/>
      <c r="D206" s="24">
        <f>D202*D205</f>
        <v>-32120.020956671182</v>
      </c>
      <c r="E206" s="24">
        <f>E202*E205</f>
        <v>-2104943.5425407132</v>
      </c>
      <c r="F206" s="24">
        <f>F202*F205</f>
        <v>0</v>
      </c>
      <c r="G206" s="24">
        <f>G202*G205</f>
        <v>0</v>
      </c>
      <c r="H206" s="24">
        <f>H202*H205</f>
        <v>173878.53144807773</v>
      </c>
      <c r="I206" s="24"/>
      <c r="K206" s="24"/>
    </row>
    <row r="207" spans="1:14" ht="18.95" customHeight="1" x14ac:dyDescent="0.2">
      <c r="B207" s="160"/>
      <c r="D207" s="24">
        <f>D204+D206</f>
        <v>-40170.151522252934</v>
      </c>
      <c r="E207" s="24">
        <f>E204+E206</f>
        <v>-2632498.3151073083</v>
      </c>
      <c r="F207" s="24">
        <f>F204+F206</f>
        <v>0</v>
      </c>
      <c r="G207" s="24">
        <f>G204+G206</f>
        <v>0</v>
      </c>
      <c r="H207" s="24">
        <f>H204+H206</f>
        <v>217457.1107583729</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6:K166"/>
    <mergeCell ref="A167:K167"/>
    <mergeCell ref="A123:K123"/>
    <mergeCell ref="A124:K124"/>
    <mergeCell ref="A125:K125"/>
    <mergeCell ref="A126:K126"/>
    <mergeCell ref="A164:K164"/>
    <mergeCell ref="A165:K165"/>
    <mergeCell ref="A85:K85"/>
    <mergeCell ref="A1:K1"/>
    <mergeCell ref="A2:K2"/>
    <mergeCell ref="A3:K3"/>
    <mergeCell ref="A4:K4"/>
    <mergeCell ref="A42:K42"/>
    <mergeCell ref="A43:K43"/>
    <mergeCell ref="A44:K44"/>
    <mergeCell ref="A45:K45"/>
    <mergeCell ref="A82:K82"/>
    <mergeCell ref="A83:K83"/>
    <mergeCell ref="A84:K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66"/>
  <sheetViews>
    <sheetView zoomScaleNormal="100" workbookViewId="0">
      <selection activeCell="A20" sqref="A20"/>
    </sheetView>
  </sheetViews>
  <sheetFormatPr defaultColWidth="9.140625" defaultRowHeight="12.75" x14ac:dyDescent="0.2"/>
  <cols>
    <col min="1" max="1" width="6.85546875" style="21" customWidth="1"/>
    <col min="2" max="2" width="13.42578125" style="21" customWidth="1"/>
    <col min="3" max="3" width="58.140625" style="21" customWidth="1"/>
    <col min="4" max="5" width="16.7109375" style="21" customWidth="1"/>
    <col min="6" max="6" width="18.42578125" style="21" customWidth="1"/>
    <col min="7" max="7" width="13" style="21" customWidth="1"/>
    <col min="8" max="8" width="19.28515625" style="21" customWidth="1"/>
    <col min="9" max="9" width="1.85546875" style="21" customWidth="1"/>
    <col min="10" max="16384" width="9.140625" style="21"/>
  </cols>
  <sheetData>
    <row r="1" spans="1:8" s="16" customFormat="1" ht="20.100000000000001" customHeight="1" x14ac:dyDescent="0.2">
      <c r="A1" s="324" t="str">
        <f>'Rate Case Constants'!C9</f>
        <v>LOUISVILLE GAS AND ELECTRIC COMPANY</v>
      </c>
      <c r="B1" s="323"/>
      <c r="C1" s="323"/>
      <c r="D1" s="323"/>
      <c r="E1" s="323"/>
      <c r="F1" s="323"/>
      <c r="G1" s="323"/>
      <c r="H1" s="323"/>
    </row>
    <row r="2" spans="1:8" s="16" customFormat="1" ht="20.100000000000001" customHeight="1" x14ac:dyDescent="0.2">
      <c r="A2" s="324" t="str">
        <f>'Rate Case Constants'!C10</f>
        <v>CASE NO. 2018-00295 - GAS OPERATIONS - RESPONSE TO PSC 2-75 (SLIPPAGE FACTOR 97.153%)</v>
      </c>
      <c r="B2" s="323"/>
      <c r="C2" s="323"/>
      <c r="D2" s="323"/>
      <c r="E2" s="323"/>
      <c r="F2" s="323"/>
      <c r="G2" s="323"/>
      <c r="H2" s="323"/>
    </row>
    <row r="3" spans="1:8" s="16" customFormat="1" ht="20.100000000000001" customHeight="1" x14ac:dyDescent="0.2">
      <c r="A3" s="323" t="s">
        <v>240</v>
      </c>
      <c r="B3" s="323"/>
      <c r="C3" s="323"/>
      <c r="D3" s="323"/>
      <c r="E3" s="323"/>
      <c r="F3" s="323"/>
      <c r="G3" s="323"/>
      <c r="H3" s="323"/>
    </row>
    <row r="4" spans="1:8" s="16" customFormat="1" ht="20.100000000000001" customHeight="1" x14ac:dyDescent="0.2">
      <c r="A4" s="323" t="str">
        <f>'Rate Case Constants'!C22</f>
        <v>FOR THE 12 MONTHS ENDED APRIL 30, 2020</v>
      </c>
      <c r="B4" s="323"/>
      <c r="C4" s="323"/>
      <c r="D4" s="323"/>
      <c r="E4" s="323"/>
      <c r="F4" s="323"/>
      <c r="G4" s="323"/>
      <c r="H4" s="323"/>
    </row>
    <row r="5" spans="1:8" s="16" customFormat="1" ht="20.100000000000001" customHeight="1" x14ac:dyDescent="0.2">
      <c r="A5" s="159"/>
      <c r="B5" s="159"/>
      <c r="C5" s="159"/>
      <c r="D5" s="159"/>
      <c r="E5" s="159"/>
      <c r="F5" s="159"/>
      <c r="G5" s="159"/>
      <c r="H5" s="159"/>
    </row>
    <row r="6" spans="1:8" s="16" customFormat="1" ht="20.100000000000001" customHeight="1" x14ac:dyDescent="0.2">
      <c r="A6" s="18" t="s">
        <v>138</v>
      </c>
      <c r="B6" s="18"/>
      <c r="H6" s="19" t="s">
        <v>241</v>
      </c>
    </row>
    <row r="7" spans="1:8" s="16" customFormat="1" ht="20.100000000000001" customHeight="1" x14ac:dyDescent="0.2">
      <c r="A7" s="16" t="str">
        <f>'Rate Case Constants'!C29</f>
        <v>TYPE OF FILING: __X__ ORIGINAL  _____ UPDATED  _____ REVISED</v>
      </c>
      <c r="H7" s="19" t="s">
        <v>941</v>
      </c>
    </row>
    <row r="8" spans="1:8" s="16" customFormat="1" ht="20.100000000000001" customHeight="1" x14ac:dyDescent="0.2">
      <c r="A8" s="18" t="s">
        <v>1109</v>
      </c>
      <c r="B8" s="18"/>
      <c r="D8" s="18"/>
      <c r="E8" s="18"/>
      <c r="F8" s="18"/>
      <c r="H8" s="20" t="str">
        <f>'Rate Case Constants'!C38</f>
        <v>WITNESS:   C. M. GARRETT</v>
      </c>
    </row>
    <row r="9" spans="1:8" s="16" customFormat="1" ht="18.75" customHeight="1" x14ac:dyDescent="0.2"/>
    <row r="10" spans="1:8" s="16" customFormat="1" ht="18.75" customHeight="1" x14ac:dyDescent="0.2">
      <c r="A10" s="63"/>
      <c r="B10" s="63"/>
      <c r="C10" s="63"/>
      <c r="D10" s="126" t="str">
        <f>CONCATENATE("ADJ ",COLUMN(F10))</f>
        <v>ADJ 6</v>
      </c>
      <c r="E10" s="126" t="str">
        <f>CONCATENATE("ADJ ",COLUMN(G10))</f>
        <v>ADJ 7</v>
      </c>
      <c r="F10" s="63"/>
      <c r="G10" s="63"/>
      <c r="H10" s="63"/>
    </row>
    <row r="11" spans="1:8" ht="44.25" customHeight="1" x14ac:dyDescent="0.2">
      <c r="A11" s="64" t="s">
        <v>96</v>
      </c>
      <c r="B11" s="64" t="s">
        <v>97</v>
      </c>
      <c r="C11" s="64" t="s">
        <v>101</v>
      </c>
      <c r="D11" s="301" t="s">
        <v>1040</v>
      </c>
      <c r="E11" s="161" t="s">
        <v>996</v>
      </c>
      <c r="F11" s="64" t="s">
        <v>242</v>
      </c>
      <c r="G11" s="64" t="s">
        <v>98</v>
      </c>
      <c r="H11" s="64" t="s">
        <v>238</v>
      </c>
    </row>
    <row r="12" spans="1:8" ht="18.95" customHeight="1" x14ac:dyDescent="0.2">
      <c r="A12" s="22"/>
      <c r="B12" s="22"/>
      <c r="C12" s="29"/>
      <c r="D12" s="30" t="s">
        <v>99</v>
      </c>
      <c r="E12" s="30" t="s">
        <v>99</v>
      </c>
      <c r="F12" s="30" t="s">
        <v>99</v>
      </c>
      <c r="G12" s="30"/>
      <c r="H12" s="30" t="s">
        <v>99</v>
      </c>
    </row>
    <row r="13" spans="1:8" ht="18.95" hidden="1" customHeight="1" x14ac:dyDescent="0.2">
      <c r="A13" s="134" t="s">
        <v>254</v>
      </c>
      <c r="B13" s="135"/>
      <c r="C13" s="80"/>
      <c r="D13" s="127"/>
      <c r="E13" s="40" t="s">
        <v>995</v>
      </c>
      <c r="F13" s="30"/>
      <c r="G13" s="30"/>
      <c r="H13" s="30"/>
    </row>
    <row r="14" spans="1:8" ht="18.95" customHeight="1" x14ac:dyDescent="0.2">
      <c r="A14" s="22">
        <v>1</v>
      </c>
      <c r="B14" s="22"/>
      <c r="C14" s="41" t="s">
        <v>72</v>
      </c>
      <c r="F14" s="24"/>
      <c r="G14" s="25"/>
      <c r="H14" s="24"/>
    </row>
    <row r="15" spans="1:8" ht="18.95" customHeight="1" x14ac:dyDescent="0.2">
      <c r="A15" s="26">
        <f>A14+1</f>
        <v>2</v>
      </c>
      <c r="B15" s="27"/>
      <c r="C15" s="34" t="s">
        <v>920</v>
      </c>
      <c r="D15" s="24"/>
      <c r="E15" s="24"/>
      <c r="F15" s="24"/>
      <c r="G15" s="25"/>
      <c r="H15" s="24"/>
    </row>
    <row r="16" spans="1:8" ht="18.95" customHeight="1" x14ac:dyDescent="0.2">
      <c r="A16" s="26">
        <f t="shared" ref="A16:A23" si="0">A15+1</f>
        <v>3</v>
      </c>
      <c r="B16" s="27">
        <v>480</v>
      </c>
      <c r="C16" s="23" t="s">
        <v>109</v>
      </c>
      <c r="D16" s="24">
        <f>SUMIFS('ProForma Adj F'!$P$11:$P$86,'ProForma Adj F'!$A$11:$A$86,'SCH D-2.1'!D$13,'ProForma Adj F'!$B$11:$B$86,'SCH D-2.1'!$B16)*-1000</f>
        <v>0</v>
      </c>
      <c r="E16" s="24">
        <f>SUMIFS('ProForma Adj F'!$P$11:$P$86,'ProForma Adj F'!$A$11:$A$86,'SCH D-2.1'!E$13,'ProForma Adj F'!$B$11:$B$86,'SCH D-2.1'!$B16)*-1000</f>
        <v>0</v>
      </c>
      <c r="F16" s="24">
        <f>SUM(D16:E16)</f>
        <v>0</v>
      </c>
      <c r="G16" s="25">
        <v>1</v>
      </c>
      <c r="H16" s="24">
        <f>F16*G16</f>
        <v>0</v>
      </c>
    </row>
    <row r="17" spans="1:8" ht="18.95" customHeight="1" x14ac:dyDescent="0.2">
      <c r="A17" s="26">
        <f t="shared" si="0"/>
        <v>4</v>
      </c>
      <c r="B17" s="27">
        <v>481.1</v>
      </c>
      <c r="C17" s="23" t="s">
        <v>110</v>
      </c>
      <c r="D17" s="24">
        <f>SUMIFS('ProForma Adj F'!$P$11:$P$86,'ProForma Adj F'!$A$11:$A$86,'SCH D-2.1'!D$13,'ProForma Adj F'!$B$11:$B$86,'SCH D-2.1'!$B17)*-1000</f>
        <v>0</v>
      </c>
      <c r="E17" s="24">
        <f>SUMIFS('ProForma Adj F'!$P$11:$P$86,'ProForma Adj F'!$A$11:$A$86,'SCH D-2.1'!E$13,'ProForma Adj F'!$B$11:$B$86,'SCH D-2.1'!$B17)*-1000</f>
        <v>0</v>
      </c>
      <c r="F17" s="24">
        <f>SUM(D17:E17)</f>
        <v>0</v>
      </c>
      <c r="G17" s="25">
        <v>1</v>
      </c>
      <c r="H17" s="24">
        <f t="shared" ref="H17:H19" si="1">F17*G17</f>
        <v>0</v>
      </c>
    </row>
    <row r="18" spans="1:8" ht="18.95" customHeight="1" x14ac:dyDescent="0.2">
      <c r="A18" s="26">
        <f t="shared" si="0"/>
        <v>5</v>
      </c>
      <c r="B18" s="27">
        <v>481.2</v>
      </c>
      <c r="C18" s="23" t="s">
        <v>111</v>
      </c>
      <c r="D18" s="24">
        <f>SUMIFS('ProForma Adj F'!$P$11:$P$86,'ProForma Adj F'!$A$11:$A$86,'SCH D-2.1'!D$13,'ProForma Adj F'!$B$11:$B$86,'SCH D-2.1'!$B18)*-1000</f>
        <v>0</v>
      </c>
      <c r="E18" s="24">
        <f>SUMIFS('ProForma Adj F'!$P$11:$P$86,'ProForma Adj F'!$A$11:$A$86,'SCH D-2.1'!E$13,'ProForma Adj F'!$B$11:$B$86,'SCH D-2.1'!$B18)*-1000</f>
        <v>0</v>
      </c>
      <c r="F18" s="24">
        <f>SUM(D18:E18)</f>
        <v>0</v>
      </c>
      <c r="G18" s="25">
        <v>1</v>
      </c>
      <c r="H18" s="24">
        <f t="shared" si="1"/>
        <v>0</v>
      </c>
    </row>
    <row r="19" spans="1:8" ht="18.95" customHeight="1" x14ac:dyDescent="0.2">
      <c r="A19" s="26">
        <f>A18+1</f>
        <v>6</v>
      </c>
      <c r="B19" s="26">
        <v>482</v>
      </c>
      <c r="C19" s="10" t="s">
        <v>112</v>
      </c>
      <c r="D19" s="35">
        <f>SUMIFS('ProForma Adj F'!$P$11:$P$86,'ProForma Adj F'!$A$11:$A$86,'SCH D-2.1'!D$13,'ProForma Adj F'!$B$11:$B$86,'SCH D-2.1'!$B19)*-1000</f>
        <v>0</v>
      </c>
      <c r="E19" s="35">
        <f>SUMIFS('ProForma Adj F'!$P$11:$P$86,'ProForma Adj F'!$A$11:$A$86,'SCH D-2.1'!E$13,'ProForma Adj F'!$B$11:$B$86,'SCH D-2.1'!$B19)*-1000</f>
        <v>0</v>
      </c>
      <c r="F19" s="35">
        <f>SUM(D19:E19)</f>
        <v>0</v>
      </c>
      <c r="G19" s="25">
        <v>1</v>
      </c>
      <c r="H19" s="35">
        <f t="shared" si="1"/>
        <v>0</v>
      </c>
    </row>
    <row r="20" spans="1:8" ht="18.95" customHeight="1" x14ac:dyDescent="0.2">
      <c r="A20" s="26">
        <f t="shared" si="0"/>
        <v>7</v>
      </c>
      <c r="B20" s="26"/>
      <c r="C20" s="23" t="s">
        <v>113</v>
      </c>
      <c r="D20" s="24">
        <f>SUM(D16:D19)</f>
        <v>0</v>
      </c>
      <c r="E20" s="24">
        <f t="shared" ref="E20:H20" si="2">SUM(E16:E19)</f>
        <v>0</v>
      </c>
      <c r="F20" s="24">
        <f t="shared" si="2"/>
        <v>0</v>
      </c>
      <c r="G20" s="25">
        <v>1</v>
      </c>
      <c r="H20" s="24">
        <f t="shared" si="2"/>
        <v>0</v>
      </c>
    </row>
    <row r="21" spans="1:8" ht="18.95" customHeight="1" x14ac:dyDescent="0.2">
      <c r="A21" s="26">
        <f t="shared" si="0"/>
        <v>8</v>
      </c>
      <c r="B21" s="26" t="s">
        <v>918</v>
      </c>
      <c r="C21" s="23" t="s">
        <v>114</v>
      </c>
      <c r="D21" s="24">
        <f>SUMIFS('ProForma Adj F'!$P$11:$P$86,'ProForma Adj F'!$A$11:$A$86,'SCH D-2.1'!D$13,'ProForma Adj F'!$B$11:$B$86,'SCH D-2.1'!$B21)*-1000</f>
        <v>0</v>
      </c>
      <c r="E21" s="24">
        <f>SUMIFS('ProForma Adj F'!$P$11:$P$86,'ProForma Adj F'!$A$11:$A$86,'SCH D-2.1'!E$13,'ProForma Adj F'!$B$11:$B$86,'SCH D-2.1'!$B21)*-1000</f>
        <v>0</v>
      </c>
      <c r="F21" s="24">
        <f>SUM(D21:E21)</f>
        <v>0</v>
      </c>
      <c r="G21" s="25">
        <v>1</v>
      </c>
      <c r="H21" s="24">
        <f t="shared" ref="H21:H22" si="3">F21*G21</f>
        <v>0</v>
      </c>
    </row>
    <row r="22" spans="1:8" ht="18.95" customHeight="1" x14ac:dyDescent="0.2">
      <c r="A22" s="26">
        <f t="shared" si="0"/>
        <v>9</v>
      </c>
      <c r="B22" s="27">
        <v>496</v>
      </c>
      <c r="C22" s="23" t="s">
        <v>115</v>
      </c>
      <c r="D22" s="35">
        <f>SUMIFS('ProForma Adj F'!$P$11:$P$86,'ProForma Adj F'!$A$11:$A$86,'SCH D-2.1'!D$13,'ProForma Adj F'!$B$11:$B$86,'SCH D-2.1'!$B22)*-1000</f>
        <v>0</v>
      </c>
      <c r="E22" s="35">
        <f>SUMIFS('ProForma Adj F'!$P$11:$P$86,'ProForma Adj F'!$A$11:$A$86,'SCH D-2.1'!E$13,'ProForma Adj F'!$B$11:$B$86,'SCH D-2.1'!$B22)*-1000</f>
        <v>0</v>
      </c>
      <c r="F22" s="35">
        <f>SUM(D22:E22)</f>
        <v>0</v>
      </c>
      <c r="G22" s="25">
        <v>1</v>
      </c>
      <c r="H22" s="35">
        <f t="shared" si="3"/>
        <v>0</v>
      </c>
    </row>
    <row r="23" spans="1:8" ht="18.95" customHeight="1" x14ac:dyDescent="0.2">
      <c r="A23" s="26">
        <f t="shared" si="0"/>
        <v>10</v>
      </c>
      <c r="C23" s="23" t="s">
        <v>919</v>
      </c>
      <c r="D23" s="36">
        <f>SUM(D20:D22)</f>
        <v>0</v>
      </c>
      <c r="E23" s="36">
        <f t="shared" ref="E23:H23" si="4">SUM(E20:E22)</f>
        <v>0</v>
      </c>
      <c r="F23" s="36">
        <f t="shared" si="4"/>
        <v>0</v>
      </c>
      <c r="G23" s="25"/>
      <c r="H23" s="36">
        <f t="shared" si="4"/>
        <v>0</v>
      </c>
    </row>
    <row r="24" spans="1:8" ht="18.95" customHeight="1" x14ac:dyDescent="0.2"/>
    <row r="25" spans="1:8" ht="18.95" customHeight="1" x14ac:dyDescent="0.2">
      <c r="A25" s="26">
        <f>A23+1</f>
        <v>11</v>
      </c>
      <c r="B25" s="26"/>
      <c r="C25" s="34" t="s">
        <v>116</v>
      </c>
    </row>
    <row r="26" spans="1:8"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SUM(D26:E26)</f>
        <v>0</v>
      </c>
      <c r="G26" s="25">
        <v>1</v>
      </c>
      <c r="H26" s="24">
        <f t="shared" ref="H26:H30" si="5">F26*G26</f>
        <v>0</v>
      </c>
    </row>
    <row r="27" spans="1:8" ht="18.95" customHeight="1" x14ac:dyDescent="0.2">
      <c r="A27" s="26">
        <f t="shared" ref="A27:A30" si="6">A26+1</f>
        <v>13</v>
      </c>
      <c r="B27" s="26">
        <v>488</v>
      </c>
      <c r="C27" s="10" t="s">
        <v>852</v>
      </c>
      <c r="D27" s="24">
        <f>SUMIFS('ProForma Adj F'!$P$11:$P$86,'ProForma Adj F'!$A$11:$A$86,'SCH D-2.1'!D$13,'ProForma Adj F'!$B$11:$B$86,'SCH D-2.1'!$B27)*-1000</f>
        <v>0</v>
      </c>
      <c r="E27" s="24">
        <f>SUMIFS('ProForma Adj F'!$P$11:$P$86,'ProForma Adj F'!$A$11:$A$86,'SCH D-2.1'!E$13,'ProForma Adj F'!$B$11:$B$86,'SCH D-2.1'!$B27)*-1000</f>
        <v>0</v>
      </c>
      <c r="F27" s="24">
        <f>SUM(D27:E27)</f>
        <v>0</v>
      </c>
      <c r="G27" s="25">
        <v>1</v>
      </c>
      <c r="H27" s="24">
        <f t="shared" si="5"/>
        <v>0</v>
      </c>
    </row>
    <row r="28" spans="1:8" ht="18.95" customHeight="1" x14ac:dyDescent="0.2">
      <c r="A28" s="26">
        <f t="shared" si="6"/>
        <v>14</v>
      </c>
      <c r="B28" s="26" t="s">
        <v>824</v>
      </c>
      <c r="C28" s="4" t="s">
        <v>825</v>
      </c>
      <c r="D28" s="24">
        <f>SUMIFS('ProForma Adj F'!$P$11:$P$86,'ProForma Adj F'!$A$11:$A$86,'SCH D-2.1'!D$13,'ProForma Adj F'!$B$11:$B$86,'SCH D-2.1'!$B28)*-1000</f>
        <v>0</v>
      </c>
      <c r="E28" s="24">
        <f>SUMIFS('ProForma Adj F'!$P$11:$P$86,'ProForma Adj F'!$A$11:$A$86,'SCH D-2.1'!E$13,'ProForma Adj F'!$B$11:$B$86,'SCH D-2.1'!$B28)*-1000</f>
        <v>0</v>
      </c>
      <c r="F28" s="24">
        <f>SUM(D28:E28)</f>
        <v>0</v>
      </c>
      <c r="G28" s="25">
        <v>1</v>
      </c>
      <c r="H28" s="24">
        <f t="shared" si="5"/>
        <v>0</v>
      </c>
    </row>
    <row r="29" spans="1:8" ht="18.95" customHeight="1" x14ac:dyDescent="0.2">
      <c r="A29" s="26">
        <f t="shared" si="6"/>
        <v>15</v>
      </c>
      <c r="B29" s="26">
        <v>493</v>
      </c>
      <c r="C29" s="4" t="s">
        <v>826</v>
      </c>
      <c r="D29" s="24">
        <f>SUMIFS('ProForma Adj F'!$P$11:$P$86,'ProForma Adj F'!$A$11:$A$86,'SCH D-2.1'!D$13,'ProForma Adj F'!$B$11:$B$86,'SCH D-2.1'!$B29)*-1000</f>
        <v>0</v>
      </c>
      <c r="E29" s="24">
        <f>SUMIFS('ProForma Adj F'!$P$11:$P$86,'ProForma Adj F'!$A$11:$A$86,'SCH D-2.1'!E$13,'ProForma Adj F'!$B$11:$B$86,'SCH D-2.1'!$B29)*-1000</f>
        <v>0</v>
      </c>
      <c r="F29" s="24">
        <f>SUM(D29:E29)</f>
        <v>0</v>
      </c>
      <c r="G29" s="25">
        <v>1</v>
      </c>
      <c r="H29" s="24">
        <f t="shared" si="5"/>
        <v>0</v>
      </c>
    </row>
    <row r="30" spans="1:8" ht="18.95" customHeight="1" x14ac:dyDescent="0.2">
      <c r="A30" s="26">
        <f t="shared" si="6"/>
        <v>16</v>
      </c>
      <c r="B30" s="26">
        <v>495</v>
      </c>
      <c r="C30" s="4" t="s">
        <v>827</v>
      </c>
      <c r="D30" s="35">
        <f>SUMIFS('ProForma Adj F'!$P$11:$P$86,'ProForma Adj F'!$A$11:$A$86,'SCH D-2.1'!D$13,'ProForma Adj F'!$B$11:$B$86,'SCH D-2.1'!$B30)*-1000</f>
        <v>0</v>
      </c>
      <c r="E30" s="35">
        <f>SUMIFS('ProForma Adj F'!$P$11:$P$86,'ProForma Adj F'!$A$11:$A$86,'SCH D-2.1'!E$13,'ProForma Adj F'!$B$11:$B$86,'SCH D-2.1'!$B30)*-1000</f>
        <v>0</v>
      </c>
      <c r="F30" s="35">
        <f>SUM(D30:E30)</f>
        <v>0</v>
      </c>
      <c r="G30" s="25">
        <v>1</v>
      </c>
      <c r="H30" s="35">
        <f t="shared" si="5"/>
        <v>0</v>
      </c>
    </row>
    <row r="31" spans="1:8" ht="18.95" customHeight="1" x14ac:dyDescent="0.2">
      <c r="A31" s="26">
        <f>A30+1</f>
        <v>17</v>
      </c>
      <c r="B31" s="26"/>
      <c r="C31" s="23" t="s">
        <v>134</v>
      </c>
      <c r="D31" s="36">
        <f>SUM(D26:D30)</f>
        <v>0</v>
      </c>
      <c r="E31" s="36">
        <f t="shared" ref="E31:H31" si="7">SUM(E26:E30)</f>
        <v>0</v>
      </c>
      <c r="F31" s="36">
        <f t="shared" si="7"/>
        <v>0</v>
      </c>
      <c r="H31" s="36">
        <f t="shared" si="7"/>
        <v>0</v>
      </c>
    </row>
    <row r="32" spans="1:8" ht="18.95" customHeight="1" x14ac:dyDescent="0.2">
      <c r="A32" s="26"/>
      <c r="B32" s="26"/>
      <c r="C32" s="23"/>
    </row>
    <row r="33" spans="1:11" ht="18.95" customHeight="1" x14ac:dyDescent="0.2">
      <c r="A33" s="26">
        <f>A31+1</f>
        <v>18</v>
      </c>
      <c r="B33" s="26"/>
      <c r="C33" s="42" t="s">
        <v>76</v>
      </c>
      <c r="D33" s="35">
        <f>D23+D31</f>
        <v>0</v>
      </c>
      <c r="E33" s="35">
        <f t="shared" ref="E33:H33" si="8">E23+E31</f>
        <v>0</v>
      </c>
      <c r="F33" s="35">
        <f t="shared" si="8"/>
        <v>0</v>
      </c>
      <c r="H33" s="35">
        <f t="shared" si="8"/>
        <v>0</v>
      </c>
    </row>
    <row r="34" spans="1:11" ht="18.95" customHeight="1" x14ac:dyDescent="0.2">
      <c r="B34" s="26"/>
      <c r="C34" s="23"/>
    </row>
    <row r="35" spans="1:11" ht="18.95" customHeight="1" x14ac:dyDescent="0.2">
      <c r="A35" s="26">
        <f>A33+1</f>
        <v>19</v>
      </c>
      <c r="B35" s="26"/>
      <c r="C35" s="41" t="s">
        <v>73</v>
      </c>
    </row>
    <row r="36" spans="1:11" ht="18.95" customHeight="1" x14ac:dyDescent="0.2">
      <c r="A36" s="26">
        <f>A35+1</f>
        <v>20</v>
      </c>
      <c r="B36" s="26"/>
      <c r="C36" s="34" t="s">
        <v>127</v>
      </c>
    </row>
    <row r="37" spans="1:11" ht="18.95" customHeight="1" x14ac:dyDescent="0.2">
      <c r="A37" s="26">
        <f t="shared" ref="A37:A41" si="9">A36+1</f>
        <v>21</v>
      </c>
      <c r="B37" s="26"/>
      <c r="C37" s="34" t="s">
        <v>924</v>
      </c>
    </row>
    <row r="38" spans="1:11" ht="18.95" customHeight="1" x14ac:dyDescent="0.2">
      <c r="A38" s="26">
        <f t="shared" si="9"/>
        <v>22</v>
      </c>
      <c r="B38" s="38" t="s">
        <v>828</v>
      </c>
      <c r="C38" s="4" t="s">
        <v>853</v>
      </c>
      <c r="D38" s="24">
        <f>SUMIFS('ProForma Adj F'!$P$11:$P$86,'ProForma Adj F'!$A$11:$A$86,'SCH D-2.1'!D$13,'ProForma Adj F'!$B$11:$B$86,'SCH D-2.1'!$B38)*-1000</f>
        <v>0</v>
      </c>
      <c r="E38" s="24">
        <f>SUMIFS('ProForma Adj F'!$P$11:$P$86,'ProForma Adj F'!$A$11:$A$86,'SCH D-2.1'!E$13,'ProForma Adj F'!$B$11:$B$86,'SCH D-2.1'!$B38)*-1000</f>
        <v>0</v>
      </c>
      <c r="F38" s="24">
        <f>SUM(D38:E38)</f>
        <v>0</v>
      </c>
      <c r="G38" s="25">
        <v>1</v>
      </c>
      <c r="H38" s="24">
        <f t="shared" ref="H38:H41" si="10">F38*G38</f>
        <v>0</v>
      </c>
    </row>
    <row r="39" spans="1:11" ht="18.95" customHeight="1" x14ac:dyDescent="0.2">
      <c r="A39" s="26">
        <f t="shared" si="9"/>
        <v>23</v>
      </c>
      <c r="B39" s="160" t="s">
        <v>829</v>
      </c>
      <c r="C39" s="4" t="s">
        <v>854</v>
      </c>
      <c r="D39" s="24">
        <f>SUMIFS('ProForma Adj F'!$P$11:$P$86,'ProForma Adj F'!$A$11:$A$86,'SCH D-2.1'!D$13,'ProForma Adj F'!$B$11:$B$86,'SCH D-2.1'!$B39)*-1000</f>
        <v>0</v>
      </c>
      <c r="E39" s="24">
        <f>SUMIFS('ProForma Adj F'!$P$11:$P$86,'ProForma Adj F'!$A$11:$A$86,'SCH D-2.1'!E$13,'ProForma Adj F'!$B$11:$B$86,'SCH D-2.1'!$B39)*-1000</f>
        <v>0</v>
      </c>
      <c r="F39" s="24">
        <f>SUM(D39:E39)</f>
        <v>0</v>
      </c>
      <c r="G39" s="25">
        <v>1</v>
      </c>
      <c r="H39" s="24">
        <f t="shared" si="10"/>
        <v>0</v>
      </c>
      <c r="K39" s="25"/>
    </row>
    <row r="40" spans="1:11" ht="18.95" customHeight="1" x14ac:dyDescent="0.2">
      <c r="A40" s="26">
        <f t="shared" si="9"/>
        <v>24</v>
      </c>
      <c r="B40" s="160" t="s">
        <v>830</v>
      </c>
      <c r="C40" s="4" t="s">
        <v>855</v>
      </c>
      <c r="D40" s="24">
        <f>SUMIFS('ProForma Adj F'!$P$11:$P$86,'ProForma Adj F'!$A$11:$A$86,'SCH D-2.1'!D$13,'ProForma Adj F'!$B$11:$B$86,'SCH D-2.1'!$B40)*-1000</f>
        <v>0</v>
      </c>
      <c r="E40" s="24">
        <f>SUMIFS('ProForma Adj F'!$P$11:$P$86,'ProForma Adj F'!$A$11:$A$86,'SCH D-2.1'!E$13,'ProForma Adj F'!$B$11:$B$86,'SCH D-2.1'!$B40)*-1000</f>
        <v>0</v>
      </c>
      <c r="F40" s="24">
        <f>SUM(D40:E40)</f>
        <v>0</v>
      </c>
      <c r="G40" s="25">
        <v>1</v>
      </c>
      <c r="H40" s="24">
        <f t="shared" si="10"/>
        <v>0</v>
      </c>
    </row>
    <row r="41" spans="1:11" ht="18.95" customHeight="1" x14ac:dyDescent="0.2">
      <c r="A41" s="26">
        <f t="shared" si="9"/>
        <v>25</v>
      </c>
      <c r="B41" s="160" t="s">
        <v>831</v>
      </c>
      <c r="C41" s="4" t="s">
        <v>856</v>
      </c>
      <c r="D41" s="24">
        <f>SUMIFS('ProForma Adj F'!$P$11:$P$86,'ProForma Adj F'!$A$11:$A$86,'SCH D-2.1'!D$13,'ProForma Adj F'!$B$11:$B$86,'SCH D-2.1'!$B41)*-1000</f>
        <v>0</v>
      </c>
      <c r="E41" s="24">
        <f>SUMIFS('ProForma Adj F'!$P$11:$P$86,'ProForma Adj F'!$A$11:$A$86,'SCH D-2.1'!E$13,'ProForma Adj F'!$B$11:$B$86,'SCH D-2.1'!$B41)*-1000</f>
        <v>0</v>
      </c>
      <c r="F41" s="24">
        <f>SUM(D41:E41)</f>
        <v>0</v>
      </c>
      <c r="G41" s="25">
        <v>1</v>
      </c>
      <c r="H41" s="24">
        <f t="shared" si="10"/>
        <v>0</v>
      </c>
    </row>
    <row r="42" spans="1:11" s="16" customFormat="1" ht="20.100000000000001" customHeight="1" x14ac:dyDescent="0.2">
      <c r="A42" s="323" t="str">
        <f>$A$1</f>
        <v>LOUISVILLE GAS AND ELECTRIC COMPANY</v>
      </c>
      <c r="B42" s="323"/>
      <c r="C42" s="323"/>
      <c r="D42" s="323"/>
      <c r="E42" s="323"/>
      <c r="F42" s="323"/>
      <c r="G42" s="323"/>
      <c r="H42" s="323"/>
    </row>
    <row r="43" spans="1:11" s="16" customFormat="1" ht="20.100000000000001" customHeight="1" x14ac:dyDescent="0.2">
      <c r="A43" s="323" t="str">
        <f>$A$2</f>
        <v>CASE NO. 2018-00295 - GAS OPERATIONS - RESPONSE TO PSC 2-75 (SLIPPAGE FACTOR 97.153%)</v>
      </c>
      <c r="B43" s="323"/>
      <c r="C43" s="323"/>
      <c r="D43" s="323"/>
      <c r="E43" s="323"/>
      <c r="F43" s="323"/>
      <c r="G43" s="323"/>
      <c r="H43" s="323"/>
    </row>
    <row r="44" spans="1:11" s="16" customFormat="1" ht="20.100000000000001" customHeight="1" x14ac:dyDescent="0.2">
      <c r="A44" s="323" t="s">
        <v>240</v>
      </c>
      <c r="B44" s="323"/>
      <c r="C44" s="323"/>
      <c r="D44" s="323"/>
      <c r="E44" s="323"/>
      <c r="F44" s="323"/>
      <c r="G44" s="323"/>
      <c r="H44" s="323"/>
    </row>
    <row r="45" spans="1:11" s="16" customFormat="1" ht="20.100000000000001" customHeight="1" x14ac:dyDescent="0.2">
      <c r="A45" s="323" t="str">
        <f>$A$4</f>
        <v>FOR THE 12 MONTHS ENDED APRIL 30, 2020</v>
      </c>
      <c r="B45" s="323"/>
      <c r="C45" s="323"/>
      <c r="D45" s="323"/>
      <c r="E45" s="323"/>
      <c r="F45" s="323"/>
      <c r="G45" s="323"/>
      <c r="H45" s="323"/>
    </row>
    <row r="46" spans="1:11" s="16" customFormat="1" ht="20.100000000000001" customHeight="1" x14ac:dyDescent="0.2">
      <c r="A46" s="159"/>
      <c r="B46" s="159"/>
      <c r="C46" s="159"/>
      <c r="D46" s="159"/>
      <c r="E46" s="159"/>
      <c r="F46" s="159"/>
      <c r="G46" s="159"/>
      <c r="H46" s="159"/>
    </row>
    <row r="47" spans="1:11" s="16" customFormat="1" ht="20.100000000000001" customHeight="1" x14ac:dyDescent="0.2">
      <c r="A47" s="16" t="str">
        <f>$A$6</f>
        <v>DATA:____BASE  PERIOD__X__FORECASTED  PERIOD</v>
      </c>
      <c r="B47" s="18"/>
      <c r="H47" s="19" t="s">
        <v>241</v>
      </c>
    </row>
    <row r="48" spans="1:11" s="16" customFormat="1" ht="20.100000000000001" customHeight="1" x14ac:dyDescent="0.2">
      <c r="A48" s="16" t="str">
        <f>$A$7</f>
        <v>TYPE OF FILING: __X__ ORIGINAL  _____ UPDATED  _____ REVISED</v>
      </c>
      <c r="H48" s="19" t="s">
        <v>942</v>
      </c>
    </row>
    <row r="49" spans="1:8" s="16" customFormat="1" ht="20.100000000000001" customHeight="1" x14ac:dyDescent="0.2">
      <c r="A49" s="16" t="str">
        <f>$A$8</f>
        <v>WORKPAPER REFERENCE NO(S).: SCHEDULE WPD-2.1</v>
      </c>
      <c r="B49" s="18"/>
      <c r="D49" s="18"/>
      <c r="E49" s="18"/>
      <c r="F49" s="18"/>
      <c r="H49" s="20" t="str">
        <f>$H$8</f>
        <v>WITNESS:   C. M. GARRETT</v>
      </c>
    </row>
    <row r="50" spans="1:8" s="16" customFormat="1" ht="20.100000000000001" customHeight="1" x14ac:dyDescent="0.2"/>
    <row r="51" spans="1:8" s="16" customFormat="1" ht="18.75" customHeight="1" x14ac:dyDescent="0.2">
      <c r="A51" s="63"/>
      <c r="B51" s="63"/>
      <c r="C51" s="63"/>
      <c r="D51" s="126" t="str">
        <f>D$10</f>
        <v>ADJ 6</v>
      </c>
      <c r="E51" s="126" t="str">
        <f t="shared" ref="E51" si="11">E$10</f>
        <v>ADJ 7</v>
      </c>
      <c r="F51" s="63"/>
      <c r="G51" s="63"/>
      <c r="H51" s="63"/>
    </row>
    <row r="52" spans="1:8" ht="44.25" customHeight="1" x14ac:dyDescent="0.2">
      <c r="A52" s="64" t="s">
        <v>96</v>
      </c>
      <c r="B52" s="64" t="s">
        <v>97</v>
      </c>
      <c r="C52" s="64" t="s">
        <v>101</v>
      </c>
      <c r="D52" s="301" t="str">
        <f>D$11</f>
        <v>This adjustment left intentionally blank</v>
      </c>
      <c r="E52" s="64" t="str">
        <f t="shared" ref="E52" si="12">E$11</f>
        <v>ADVERTISING EXPENSE</v>
      </c>
      <c r="F52" s="64" t="s">
        <v>242</v>
      </c>
      <c r="G52" s="64" t="s">
        <v>98</v>
      </c>
      <c r="H52" s="64" t="s">
        <v>238</v>
      </c>
    </row>
    <row r="53" spans="1:8" ht="23.1" customHeight="1" x14ac:dyDescent="0.2">
      <c r="A53" s="22"/>
      <c r="B53" s="22"/>
      <c r="C53" s="29"/>
      <c r="D53" s="30" t="s">
        <v>99</v>
      </c>
      <c r="E53" s="30" t="s">
        <v>99</v>
      </c>
      <c r="F53" s="30" t="s">
        <v>99</v>
      </c>
      <c r="G53" s="30"/>
      <c r="H53" s="30" t="s">
        <v>99</v>
      </c>
    </row>
    <row r="54" spans="1:8" ht="18.95" customHeight="1" x14ac:dyDescent="0.2">
      <c r="A54" s="26">
        <f>A41+1</f>
        <v>26</v>
      </c>
      <c r="B54" s="160" t="s">
        <v>832</v>
      </c>
      <c r="C54" s="4" t="s">
        <v>857</v>
      </c>
      <c r="D54" s="24">
        <f>SUMIFS('ProForma Adj F'!$P$11:$P$86,'ProForma Adj F'!$A$11:$A$86,'SCH D-2.1'!D$13,'ProForma Adj F'!$B$11:$B$86,'SCH D-2.1'!$B54)*-1000</f>
        <v>0</v>
      </c>
      <c r="E54" s="24">
        <f>SUMIFS('ProForma Adj F'!$P$11:$P$86,'ProForma Adj F'!$A$11:$A$86,'SCH D-2.1'!E$13,'ProForma Adj F'!$B$11:$B$86,'SCH D-2.1'!$B54)*-1000</f>
        <v>0</v>
      </c>
      <c r="F54" s="24">
        <f>SUM(D54:E54)</f>
        <v>0</v>
      </c>
      <c r="G54" s="25">
        <v>1</v>
      </c>
      <c r="H54" s="24">
        <f>F54*G54</f>
        <v>0</v>
      </c>
    </row>
    <row r="55" spans="1:8" ht="18.95" customHeight="1" x14ac:dyDescent="0.2">
      <c r="A55" s="26">
        <f t="shared" ref="A55:A58" si="13">A54+1</f>
        <v>27</v>
      </c>
      <c r="B55" s="160" t="s">
        <v>833</v>
      </c>
      <c r="C55" s="4" t="s">
        <v>858</v>
      </c>
      <c r="D55" s="24">
        <f>SUMIFS('ProForma Adj F'!$P$11:$P$86,'ProForma Adj F'!$A$11:$A$86,'SCH D-2.1'!D$13,'ProForma Adj F'!$B$11:$B$86,'SCH D-2.1'!$B55)*-1000</f>
        <v>0</v>
      </c>
      <c r="E55" s="24">
        <f>SUMIFS('ProForma Adj F'!$P$11:$P$86,'ProForma Adj F'!$A$11:$A$86,'SCH D-2.1'!E$13,'ProForma Adj F'!$B$11:$B$86,'SCH D-2.1'!$B55)*-1000</f>
        <v>0</v>
      </c>
      <c r="F55" s="24">
        <f>SUM(D55:E55)</f>
        <v>0</v>
      </c>
      <c r="G55" s="25">
        <v>1</v>
      </c>
      <c r="H55" s="24">
        <f t="shared" ref="H55:H58" si="14">F55*G55</f>
        <v>0</v>
      </c>
    </row>
    <row r="56" spans="1:8" ht="18.95" customHeight="1" x14ac:dyDescent="0.2">
      <c r="A56" s="26">
        <f t="shared" si="13"/>
        <v>28</v>
      </c>
      <c r="B56" s="160">
        <v>810</v>
      </c>
      <c r="C56" s="4" t="s">
        <v>859</v>
      </c>
      <c r="D56" s="24">
        <f>SUMIFS('ProForma Adj F'!$P$11:$P$86,'ProForma Adj F'!$A$11:$A$86,'SCH D-2.1'!D$13,'ProForma Adj F'!$B$11:$B$86,'SCH D-2.1'!$B56)*-1000</f>
        <v>0</v>
      </c>
      <c r="E56" s="24">
        <f>SUMIFS('ProForma Adj F'!$P$11:$P$86,'ProForma Adj F'!$A$11:$A$86,'SCH D-2.1'!E$13,'ProForma Adj F'!$B$11:$B$86,'SCH D-2.1'!$B56)*-1000</f>
        <v>0</v>
      </c>
      <c r="F56" s="24">
        <f>SUM(D56:E56)</f>
        <v>0</v>
      </c>
      <c r="G56" s="25">
        <v>1</v>
      </c>
      <c r="H56" s="24">
        <f t="shared" si="14"/>
        <v>0</v>
      </c>
    </row>
    <row r="57" spans="1:8" ht="18.95" customHeight="1" x14ac:dyDescent="0.2">
      <c r="A57" s="26">
        <f t="shared" si="13"/>
        <v>29</v>
      </c>
      <c r="B57" s="160" t="s">
        <v>834</v>
      </c>
      <c r="C57" s="4" t="s">
        <v>860</v>
      </c>
      <c r="D57" s="24">
        <f>SUMIFS('ProForma Adj F'!$P$11:$P$86,'ProForma Adj F'!$A$11:$A$86,'SCH D-2.1'!D$13,'ProForma Adj F'!$B$11:$B$86,'SCH D-2.1'!$B57)*-1000</f>
        <v>0</v>
      </c>
      <c r="E57" s="24">
        <f>SUMIFS('ProForma Adj F'!$P$11:$P$86,'ProForma Adj F'!$A$11:$A$86,'SCH D-2.1'!E$13,'ProForma Adj F'!$B$11:$B$86,'SCH D-2.1'!$B57)*-1000</f>
        <v>0</v>
      </c>
      <c r="F57" s="24">
        <f>SUM(D57:E57)</f>
        <v>0</v>
      </c>
      <c r="G57" s="25">
        <v>1</v>
      </c>
      <c r="H57" s="24">
        <f t="shared" si="14"/>
        <v>0</v>
      </c>
    </row>
    <row r="58" spans="1:8" ht="18.95" customHeight="1" x14ac:dyDescent="0.2">
      <c r="A58" s="26">
        <f t="shared" si="13"/>
        <v>30</v>
      </c>
      <c r="B58" s="160">
        <v>813</v>
      </c>
      <c r="C58" s="4" t="s">
        <v>861</v>
      </c>
      <c r="D58" s="24">
        <f>SUMIFS('ProForma Adj F'!$P$11:$P$86,'ProForma Adj F'!$A$11:$A$86,'SCH D-2.1'!D$13,'ProForma Adj F'!$B$11:$B$86,'SCH D-2.1'!$B58)*-1000</f>
        <v>0</v>
      </c>
      <c r="E58" s="24">
        <f>SUMIFS('ProForma Adj F'!$P$11:$P$86,'ProForma Adj F'!$A$11:$A$86,'SCH D-2.1'!E$13,'ProForma Adj F'!$B$11:$B$86,'SCH D-2.1'!$B58)*-1000</f>
        <v>0</v>
      </c>
      <c r="F58" s="24">
        <f>SUM(D58:E58)</f>
        <v>0</v>
      </c>
      <c r="G58" s="25">
        <v>1</v>
      </c>
      <c r="H58" s="24">
        <f t="shared" si="14"/>
        <v>0</v>
      </c>
    </row>
    <row r="59" spans="1:8" ht="18.95" customHeight="1" x14ac:dyDescent="0.2">
      <c r="A59" s="26">
        <f>A58+1</f>
        <v>31</v>
      </c>
      <c r="B59" s="160"/>
      <c r="C59" s="2" t="s">
        <v>925</v>
      </c>
      <c r="D59" s="36">
        <f>SUM(D38:D41,D54:D58)</f>
        <v>0</v>
      </c>
      <c r="E59" s="36">
        <f t="shared" ref="E59:H59" si="15">SUM(E38:E41,E54:E58)</f>
        <v>0</v>
      </c>
      <c r="F59" s="36">
        <f t="shared" si="15"/>
        <v>0</v>
      </c>
      <c r="G59" s="25"/>
      <c r="H59" s="36">
        <f t="shared" si="15"/>
        <v>0</v>
      </c>
    </row>
    <row r="60" spans="1:8" ht="18.95" customHeight="1" x14ac:dyDescent="0.2">
      <c r="B60" s="160"/>
      <c r="C60" s="2"/>
      <c r="G60" s="25"/>
    </row>
    <row r="61" spans="1:8" ht="18.95" customHeight="1" x14ac:dyDescent="0.2">
      <c r="A61" s="26">
        <f>A59+1</f>
        <v>32</v>
      </c>
      <c r="B61" s="160"/>
      <c r="C61" s="37" t="s">
        <v>921</v>
      </c>
      <c r="G61" s="25"/>
    </row>
    <row r="62" spans="1:8" ht="18.95" customHeight="1" x14ac:dyDescent="0.2">
      <c r="A62" s="26">
        <f>A61+1</f>
        <v>33</v>
      </c>
      <c r="B62" s="160" t="s">
        <v>863</v>
      </c>
      <c r="C62" s="4" t="s">
        <v>889</v>
      </c>
      <c r="D62" s="24">
        <f>SUMIFS('ProForma Adj F'!$P$11:$P$86,'ProForma Adj F'!$A$11:$A$86,'SCH D-2.1'!D$13,'ProForma Adj F'!$B$11:$B$86,'SCH D-2.1'!$B62)*-1000</f>
        <v>0</v>
      </c>
      <c r="E62" s="24">
        <f>SUMIFS('ProForma Adj F'!$P$11:$P$86,'ProForma Adj F'!$A$11:$A$86,'SCH D-2.1'!E$13,'ProForma Adj F'!$B$11:$B$86,'SCH D-2.1'!$B62)*-1000</f>
        <v>0</v>
      </c>
      <c r="F62" s="24">
        <f t="shared" ref="F62:F78" si="16">SUM(D62:E62)</f>
        <v>0</v>
      </c>
      <c r="G62" s="25">
        <v>1</v>
      </c>
      <c r="H62" s="24">
        <f t="shared" ref="H62:H78" si="17">F62*G62</f>
        <v>0</v>
      </c>
    </row>
    <row r="63" spans="1:8" ht="18.95" customHeight="1" x14ac:dyDescent="0.2">
      <c r="A63" s="26">
        <f t="shared" ref="A63:A71" si="18">A62+1</f>
        <v>34</v>
      </c>
      <c r="B63" s="160" t="s">
        <v>864</v>
      </c>
      <c r="C63" s="4" t="s">
        <v>820</v>
      </c>
      <c r="D63" s="24">
        <f>SUMIFS('ProForma Adj F'!$P$11:$P$86,'ProForma Adj F'!$A$11:$A$86,'SCH D-2.1'!D$13,'ProForma Adj F'!$B$11:$B$86,'SCH D-2.1'!$B63)*-1000</f>
        <v>0</v>
      </c>
      <c r="E63" s="24">
        <f>SUMIFS('ProForma Adj F'!$P$11:$P$86,'ProForma Adj F'!$A$11:$A$86,'SCH D-2.1'!E$13,'ProForma Adj F'!$B$11:$B$86,'SCH D-2.1'!$B63)*-1000</f>
        <v>0</v>
      </c>
      <c r="F63" s="24">
        <f t="shared" si="16"/>
        <v>0</v>
      </c>
      <c r="G63" s="25">
        <v>1</v>
      </c>
      <c r="H63" s="24">
        <f t="shared" si="17"/>
        <v>0</v>
      </c>
    </row>
    <row r="64" spans="1:8" ht="18.95" customHeight="1" x14ac:dyDescent="0.2">
      <c r="A64" s="26">
        <f t="shared" si="18"/>
        <v>35</v>
      </c>
      <c r="B64" s="160" t="s">
        <v>865</v>
      </c>
      <c r="C64" s="4" t="s">
        <v>821</v>
      </c>
      <c r="D64" s="24">
        <f>SUMIFS('ProForma Adj F'!$P$11:$P$86,'ProForma Adj F'!$A$11:$A$86,'SCH D-2.1'!D$13,'ProForma Adj F'!$B$11:$B$86,'SCH D-2.1'!$B64)*-1000</f>
        <v>0</v>
      </c>
      <c r="E64" s="24">
        <f>SUMIFS('ProForma Adj F'!$P$11:$P$86,'ProForma Adj F'!$A$11:$A$86,'SCH D-2.1'!E$13,'ProForma Adj F'!$B$11:$B$86,'SCH D-2.1'!$B64)*-1000</f>
        <v>0</v>
      </c>
      <c r="F64" s="24">
        <f t="shared" si="16"/>
        <v>0</v>
      </c>
      <c r="G64" s="25">
        <v>1</v>
      </c>
      <c r="H64" s="24">
        <f t="shared" si="17"/>
        <v>0</v>
      </c>
    </row>
    <row r="65" spans="1:8" ht="18.95" customHeight="1" x14ac:dyDescent="0.2">
      <c r="A65" s="26">
        <f t="shared" si="18"/>
        <v>36</v>
      </c>
      <c r="B65" s="160" t="s">
        <v>866</v>
      </c>
      <c r="C65" s="4" t="s">
        <v>885</v>
      </c>
      <c r="D65" s="24">
        <f>SUMIFS('ProForma Adj F'!$P$11:$P$86,'ProForma Adj F'!$A$11:$A$86,'SCH D-2.1'!D$13,'ProForma Adj F'!$B$11:$B$86,'SCH D-2.1'!$B65)*-1000</f>
        <v>0</v>
      </c>
      <c r="E65" s="24">
        <f>SUMIFS('ProForma Adj F'!$P$11:$P$86,'ProForma Adj F'!$A$11:$A$86,'SCH D-2.1'!E$13,'ProForma Adj F'!$B$11:$B$86,'SCH D-2.1'!$B65)*-1000</f>
        <v>0</v>
      </c>
      <c r="F65" s="24">
        <f t="shared" si="16"/>
        <v>0</v>
      </c>
      <c r="G65" s="25">
        <v>1</v>
      </c>
      <c r="H65" s="24">
        <f t="shared" si="17"/>
        <v>0</v>
      </c>
    </row>
    <row r="66" spans="1:8" ht="18.95" customHeight="1" x14ac:dyDescent="0.2">
      <c r="A66" s="26">
        <f t="shared" si="18"/>
        <v>37</v>
      </c>
      <c r="B66" s="160" t="s">
        <v>867</v>
      </c>
      <c r="C66" s="4" t="s">
        <v>886</v>
      </c>
      <c r="D66" s="24">
        <f>SUMIFS('ProForma Adj F'!$P$11:$P$86,'ProForma Adj F'!$A$11:$A$86,'SCH D-2.1'!D$13,'ProForma Adj F'!$B$11:$B$86,'SCH D-2.1'!$B66)*-1000</f>
        <v>0</v>
      </c>
      <c r="E66" s="24">
        <f>SUMIFS('ProForma Adj F'!$P$11:$P$86,'ProForma Adj F'!$A$11:$A$86,'SCH D-2.1'!E$13,'ProForma Adj F'!$B$11:$B$86,'SCH D-2.1'!$B66)*-1000</f>
        <v>0</v>
      </c>
      <c r="F66" s="24">
        <f t="shared" si="16"/>
        <v>0</v>
      </c>
      <c r="G66" s="25">
        <v>1</v>
      </c>
      <c r="H66" s="24">
        <f t="shared" si="17"/>
        <v>0</v>
      </c>
    </row>
    <row r="67" spans="1:8" ht="18.95" customHeight="1" x14ac:dyDescent="0.2">
      <c r="A67" s="26">
        <f t="shared" si="18"/>
        <v>38</v>
      </c>
      <c r="B67" s="160" t="s">
        <v>868</v>
      </c>
      <c r="C67" s="4" t="s">
        <v>887</v>
      </c>
      <c r="D67" s="24">
        <f>SUMIFS('ProForma Adj F'!$P$11:$P$86,'ProForma Adj F'!$A$11:$A$86,'SCH D-2.1'!D$13,'ProForma Adj F'!$B$11:$B$86,'SCH D-2.1'!$B67)*-1000</f>
        <v>0</v>
      </c>
      <c r="E67" s="24">
        <f>SUMIFS('ProForma Adj F'!$P$11:$P$86,'ProForma Adj F'!$A$11:$A$86,'SCH D-2.1'!E$13,'ProForma Adj F'!$B$11:$B$86,'SCH D-2.1'!$B67)*-1000</f>
        <v>0</v>
      </c>
      <c r="F67" s="24">
        <f t="shared" si="16"/>
        <v>0</v>
      </c>
      <c r="G67" s="25">
        <v>1</v>
      </c>
      <c r="H67" s="24">
        <f t="shared" si="17"/>
        <v>0</v>
      </c>
    </row>
    <row r="68" spans="1:8" ht="18.95" customHeight="1" x14ac:dyDescent="0.2">
      <c r="A68" s="26">
        <f t="shared" si="18"/>
        <v>39</v>
      </c>
      <c r="B68" s="160" t="s">
        <v>869</v>
      </c>
      <c r="C68" s="4" t="s">
        <v>822</v>
      </c>
      <c r="D68" s="24">
        <f>SUMIFS('ProForma Adj F'!$P$11:$P$86,'ProForma Adj F'!$A$11:$A$86,'SCH D-2.1'!D$13,'ProForma Adj F'!$B$11:$B$86,'SCH D-2.1'!$B68)*-1000</f>
        <v>0</v>
      </c>
      <c r="E68" s="24">
        <f>SUMIFS('ProForma Adj F'!$P$11:$P$86,'ProForma Adj F'!$A$11:$A$86,'SCH D-2.1'!E$13,'ProForma Adj F'!$B$11:$B$86,'SCH D-2.1'!$B68)*-1000</f>
        <v>0</v>
      </c>
      <c r="F68" s="24">
        <f t="shared" si="16"/>
        <v>0</v>
      </c>
      <c r="G68" s="25">
        <v>1</v>
      </c>
      <c r="H68" s="24">
        <f t="shared" si="17"/>
        <v>0</v>
      </c>
    </row>
    <row r="69" spans="1:8" ht="18.95" customHeight="1" x14ac:dyDescent="0.2">
      <c r="A69" s="26">
        <f t="shared" si="18"/>
        <v>40</v>
      </c>
      <c r="B69" s="160" t="s">
        <v>870</v>
      </c>
      <c r="C69" s="4" t="s">
        <v>17</v>
      </c>
      <c r="D69" s="24">
        <f>SUMIFS('ProForma Adj F'!$P$11:$P$86,'ProForma Adj F'!$A$11:$A$86,'SCH D-2.1'!D$13,'ProForma Adj F'!$B$11:$B$86,'SCH D-2.1'!$B69)*-1000</f>
        <v>0</v>
      </c>
      <c r="E69" s="24">
        <f>SUMIFS('ProForma Adj F'!$P$11:$P$86,'ProForma Adj F'!$A$11:$A$86,'SCH D-2.1'!E$13,'ProForma Adj F'!$B$11:$B$86,'SCH D-2.1'!$B69)*-1000</f>
        <v>0</v>
      </c>
      <c r="F69" s="24">
        <f t="shared" si="16"/>
        <v>0</v>
      </c>
      <c r="G69" s="25">
        <v>1</v>
      </c>
      <c r="H69" s="24">
        <f t="shared" si="17"/>
        <v>0</v>
      </c>
    </row>
    <row r="70" spans="1:8" ht="18.95" customHeight="1" x14ac:dyDescent="0.2">
      <c r="A70" s="26">
        <f t="shared" si="18"/>
        <v>41</v>
      </c>
      <c r="B70" s="160" t="s">
        <v>871</v>
      </c>
      <c r="C70" s="4" t="s">
        <v>888</v>
      </c>
      <c r="D70" s="24">
        <f>SUMIFS('ProForma Adj F'!$P$11:$P$86,'ProForma Adj F'!$A$11:$A$86,'SCH D-2.1'!D$13,'ProForma Adj F'!$B$11:$B$86,'SCH D-2.1'!$B70)*-1000</f>
        <v>0</v>
      </c>
      <c r="E70" s="24">
        <f>SUMIFS('ProForma Adj F'!$P$11:$P$86,'ProForma Adj F'!$A$11:$A$86,'SCH D-2.1'!E$13,'ProForma Adj F'!$B$11:$B$86,'SCH D-2.1'!$B70)*-1000</f>
        <v>0</v>
      </c>
      <c r="F70" s="24">
        <f t="shared" si="16"/>
        <v>0</v>
      </c>
      <c r="G70" s="25">
        <v>1</v>
      </c>
      <c r="H70" s="24">
        <f t="shared" si="17"/>
        <v>0</v>
      </c>
    </row>
    <row r="71" spans="1:8" ht="18.95" customHeight="1" x14ac:dyDescent="0.2">
      <c r="A71" s="26">
        <f t="shared" si="18"/>
        <v>42</v>
      </c>
      <c r="B71" s="160" t="s">
        <v>872</v>
      </c>
      <c r="C71" s="4" t="s">
        <v>823</v>
      </c>
      <c r="D71" s="24">
        <f>SUMIFS('ProForma Adj F'!$P$11:$P$86,'ProForma Adj F'!$A$11:$A$86,'SCH D-2.1'!D$13,'ProForma Adj F'!$B$11:$B$86,'SCH D-2.1'!$B71)*-1000</f>
        <v>0</v>
      </c>
      <c r="E71" s="24">
        <f>SUMIFS('ProForma Adj F'!$P$11:$P$86,'ProForma Adj F'!$A$11:$A$86,'SCH D-2.1'!E$13,'ProForma Adj F'!$B$11:$B$86,'SCH D-2.1'!$B71)*-1000</f>
        <v>0</v>
      </c>
      <c r="F71" s="24">
        <f t="shared" si="16"/>
        <v>0</v>
      </c>
      <c r="G71" s="25">
        <v>1</v>
      </c>
      <c r="H71" s="24">
        <f t="shared" si="17"/>
        <v>0</v>
      </c>
    </row>
    <row r="72" spans="1:8" ht="18.95" customHeight="1" x14ac:dyDescent="0.2">
      <c r="A72" s="26">
        <f>A71+1</f>
        <v>43</v>
      </c>
      <c r="B72" s="160" t="s">
        <v>873</v>
      </c>
      <c r="C72" s="4" t="s">
        <v>15</v>
      </c>
      <c r="D72" s="24">
        <f>SUMIFS('ProForma Adj F'!$P$11:$P$86,'ProForma Adj F'!$A$11:$A$86,'SCH D-2.1'!D$13,'ProForma Adj F'!$B$11:$B$86,'SCH D-2.1'!$B72)*-1000</f>
        <v>0</v>
      </c>
      <c r="E72" s="24">
        <f>SUMIFS('ProForma Adj F'!$P$11:$P$86,'ProForma Adj F'!$A$11:$A$86,'SCH D-2.1'!E$13,'ProForma Adj F'!$B$11:$B$86,'SCH D-2.1'!$B72)*-1000</f>
        <v>0</v>
      </c>
      <c r="F72" s="24">
        <f t="shared" si="16"/>
        <v>0</v>
      </c>
      <c r="G72" s="25">
        <v>1</v>
      </c>
      <c r="H72" s="24">
        <f t="shared" si="17"/>
        <v>0</v>
      </c>
    </row>
    <row r="73" spans="1:8" ht="18.95" customHeight="1" x14ac:dyDescent="0.2">
      <c r="A73" s="26">
        <f t="shared" ref="A73:A79" si="19">A72+1</f>
        <v>44</v>
      </c>
      <c r="B73" s="160" t="s">
        <v>874</v>
      </c>
      <c r="C73" s="4" t="s">
        <v>892</v>
      </c>
      <c r="D73" s="24">
        <f>SUMIFS('ProForma Adj F'!$P$11:$P$86,'ProForma Adj F'!$A$11:$A$86,'SCH D-2.1'!D$13,'ProForma Adj F'!$B$11:$B$86,'SCH D-2.1'!$B73)*-1000</f>
        <v>0</v>
      </c>
      <c r="E73" s="24">
        <f>SUMIFS('ProForma Adj F'!$P$11:$P$86,'ProForma Adj F'!$A$11:$A$86,'SCH D-2.1'!E$13,'ProForma Adj F'!$B$11:$B$86,'SCH D-2.1'!$B73)*-1000</f>
        <v>0</v>
      </c>
      <c r="F73" s="24">
        <f t="shared" si="16"/>
        <v>0</v>
      </c>
      <c r="G73" s="25">
        <v>1</v>
      </c>
      <c r="H73" s="24">
        <f t="shared" si="17"/>
        <v>0</v>
      </c>
    </row>
    <row r="74" spans="1:8" ht="18.95" customHeight="1" x14ac:dyDescent="0.2">
      <c r="A74" s="26">
        <f t="shared" si="19"/>
        <v>45</v>
      </c>
      <c r="B74" s="160" t="s">
        <v>875</v>
      </c>
      <c r="C74" s="4" t="s">
        <v>890</v>
      </c>
      <c r="D74" s="24">
        <f>SUMIFS('ProForma Adj F'!$P$11:$P$86,'ProForma Adj F'!$A$11:$A$86,'SCH D-2.1'!D$13,'ProForma Adj F'!$B$11:$B$86,'SCH D-2.1'!$B74)*-1000</f>
        <v>0</v>
      </c>
      <c r="E74" s="24">
        <f>SUMIFS('ProForma Adj F'!$P$11:$P$86,'ProForma Adj F'!$A$11:$A$86,'SCH D-2.1'!E$13,'ProForma Adj F'!$B$11:$B$86,'SCH D-2.1'!$B74)*-1000</f>
        <v>0</v>
      </c>
      <c r="F74" s="24">
        <f t="shared" si="16"/>
        <v>0</v>
      </c>
      <c r="G74" s="25">
        <v>1</v>
      </c>
      <c r="H74" s="24">
        <f t="shared" si="17"/>
        <v>0</v>
      </c>
    </row>
    <row r="75" spans="1:8" ht="18.95" customHeight="1" x14ac:dyDescent="0.2">
      <c r="A75" s="26">
        <f t="shared" si="19"/>
        <v>46</v>
      </c>
      <c r="B75" s="160" t="s">
        <v>876</v>
      </c>
      <c r="C75" s="4" t="s">
        <v>891</v>
      </c>
      <c r="D75" s="24">
        <f>SUMIFS('ProForma Adj F'!$P$11:$P$86,'ProForma Adj F'!$A$11:$A$86,'SCH D-2.1'!D$13,'ProForma Adj F'!$B$11:$B$86,'SCH D-2.1'!$B75)*-1000</f>
        <v>0</v>
      </c>
      <c r="E75" s="24">
        <f>SUMIFS('ProForma Adj F'!$P$11:$P$86,'ProForma Adj F'!$A$11:$A$86,'SCH D-2.1'!E$13,'ProForma Adj F'!$B$11:$B$86,'SCH D-2.1'!$B75)*-1000</f>
        <v>0</v>
      </c>
      <c r="F75" s="24">
        <f t="shared" si="16"/>
        <v>0</v>
      </c>
      <c r="G75" s="25">
        <v>1</v>
      </c>
      <c r="H75" s="24">
        <f t="shared" si="17"/>
        <v>0</v>
      </c>
    </row>
    <row r="76" spans="1:8" ht="18.95" customHeight="1" x14ac:dyDescent="0.2">
      <c r="A76" s="26">
        <f t="shared" si="19"/>
        <v>47</v>
      </c>
      <c r="B76" s="160" t="s">
        <v>877</v>
      </c>
      <c r="C76" s="4" t="s">
        <v>893</v>
      </c>
      <c r="D76" s="24">
        <f>SUMIFS('ProForma Adj F'!$P$11:$P$86,'ProForma Adj F'!$A$11:$A$86,'SCH D-2.1'!D$13,'ProForma Adj F'!$B$11:$B$86,'SCH D-2.1'!$B76)*-1000</f>
        <v>0</v>
      </c>
      <c r="E76" s="24">
        <f>SUMIFS('ProForma Adj F'!$P$11:$P$86,'ProForma Adj F'!$A$11:$A$86,'SCH D-2.1'!E$13,'ProForma Adj F'!$B$11:$B$86,'SCH D-2.1'!$B76)*-1000</f>
        <v>0</v>
      </c>
      <c r="F76" s="24">
        <f t="shared" si="16"/>
        <v>0</v>
      </c>
      <c r="G76" s="25">
        <v>1</v>
      </c>
      <c r="H76" s="24">
        <f t="shared" si="17"/>
        <v>0</v>
      </c>
    </row>
    <row r="77" spans="1:8" ht="18.95" customHeight="1" x14ac:dyDescent="0.2">
      <c r="A77" s="26">
        <f t="shared" si="19"/>
        <v>48</v>
      </c>
      <c r="B77" s="160" t="s">
        <v>878</v>
      </c>
      <c r="C77" s="4" t="s">
        <v>894</v>
      </c>
      <c r="D77" s="24">
        <f>SUMIFS('ProForma Adj F'!$P$11:$P$86,'ProForma Adj F'!$A$11:$A$86,'SCH D-2.1'!D$13,'ProForma Adj F'!$B$11:$B$86,'SCH D-2.1'!$B77)*-1000</f>
        <v>0</v>
      </c>
      <c r="E77" s="24">
        <f>SUMIFS('ProForma Adj F'!$P$11:$P$86,'ProForma Adj F'!$A$11:$A$86,'SCH D-2.1'!E$13,'ProForma Adj F'!$B$11:$B$86,'SCH D-2.1'!$B77)*-1000</f>
        <v>0</v>
      </c>
      <c r="F77" s="24">
        <f t="shared" si="16"/>
        <v>0</v>
      </c>
      <c r="G77" s="25">
        <v>1</v>
      </c>
      <c r="H77" s="24">
        <f t="shared" si="17"/>
        <v>0</v>
      </c>
    </row>
    <row r="78" spans="1:8" ht="18.95" customHeight="1" x14ac:dyDescent="0.2">
      <c r="A78" s="26">
        <f t="shared" si="19"/>
        <v>49</v>
      </c>
      <c r="B78" s="160" t="s">
        <v>879</v>
      </c>
      <c r="C78" s="4" t="s">
        <v>895</v>
      </c>
      <c r="D78" s="24">
        <f>SUMIFS('ProForma Adj F'!$P$11:$P$86,'ProForma Adj F'!$A$11:$A$86,'SCH D-2.1'!D$13,'ProForma Adj F'!$B$11:$B$86,'SCH D-2.1'!$B78)*-1000</f>
        <v>0</v>
      </c>
      <c r="E78" s="24">
        <f>SUMIFS('ProForma Adj F'!$P$11:$P$86,'ProForma Adj F'!$A$11:$A$86,'SCH D-2.1'!E$13,'ProForma Adj F'!$B$11:$B$86,'SCH D-2.1'!$B78)*-1000</f>
        <v>0</v>
      </c>
      <c r="F78" s="24">
        <f t="shared" si="16"/>
        <v>0</v>
      </c>
      <c r="G78" s="25">
        <v>1</v>
      </c>
      <c r="H78" s="24">
        <f t="shared" si="17"/>
        <v>0</v>
      </c>
    </row>
    <row r="79" spans="1:8" ht="18.95" customHeight="1" x14ac:dyDescent="0.2">
      <c r="A79" s="26">
        <f t="shared" si="19"/>
        <v>50</v>
      </c>
      <c r="B79" s="160"/>
      <c r="C79" s="2" t="s">
        <v>923</v>
      </c>
      <c r="D79" s="36">
        <f>SUM(D62:D78)</f>
        <v>0</v>
      </c>
      <c r="E79" s="36">
        <f t="shared" ref="E79:H79" si="20">SUM(E62:E78)</f>
        <v>0</v>
      </c>
      <c r="F79" s="36">
        <f t="shared" si="20"/>
        <v>0</v>
      </c>
      <c r="H79" s="36">
        <f t="shared" si="20"/>
        <v>0</v>
      </c>
    </row>
    <row r="80" spans="1:8" ht="18.95" customHeight="1" x14ac:dyDescent="0.2">
      <c r="B80" s="160"/>
      <c r="C80" s="2"/>
      <c r="E80" s="24"/>
      <c r="F80" s="24"/>
      <c r="G80" s="25"/>
      <c r="H80" s="24"/>
    </row>
    <row r="81" spans="1:8" ht="18.95" customHeight="1" x14ac:dyDescent="0.2">
      <c r="A81" s="26"/>
      <c r="B81" s="160"/>
      <c r="C81" s="4"/>
      <c r="D81" s="24"/>
      <c r="E81" s="24"/>
      <c r="F81" s="24"/>
      <c r="G81" s="25"/>
      <c r="H81" s="24"/>
    </row>
    <row r="82" spans="1:8" s="16" customFormat="1" ht="20.100000000000001" customHeight="1" x14ac:dyDescent="0.2">
      <c r="A82" s="323" t="str">
        <f>$A$1</f>
        <v>LOUISVILLE GAS AND ELECTRIC COMPANY</v>
      </c>
      <c r="B82" s="323"/>
      <c r="C82" s="323"/>
      <c r="D82" s="323"/>
      <c r="E82" s="323"/>
      <c r="F82" s="323"/>
      <c r="G82" s="323"/>
      <c r="H82" s="323"/>
    </row>
    <row r="83" spans="1:8" s="16" customFormat="1" ht="20.100000000000001" customHeight="1" x14ac:dyDescent="0.2">
      <c r="A83" s="323" t="str">
        <f>$A$2</f>
        <v>CASE NO. 2018-00295 - GAS OPERATIONS - RESPONSE TO PSC 2-75 (SLIPPAGE FACTOR 97.153%)</v>
      </c>
      <c r="B83" s="323"/>
      <c r="C83" s="323"/>
      <c r="D83" s="323"/>
      <c r="E83" s="323"/>
      <c r="F83" s="323"/>
      <c r="G83" s="323"/>
      <c r="H83" s="323"/>
    </row>
    <row r="84" spans="1:8" s="16" customFormat="1" ht="20.100000000000001" customHeight="1" x14ac:dyDescent="0.2">
      <c r="A84" s="323" t="s">
        <v>240</v>
      </c>
      <c r="B84" s="323"/>
      <c r="C84" s="323"/>
      <c r="D84" s="323"/>
      <c r="E84" s="323"/>
      <c r="F84" s="323"/>
      <c r="G84" s="323"/>
      <c r="H84" s="323"/>
    </row>
    <row r="85" spans="1:8" s="16" customFormat="1" ht="20.100000000000001" customHeight="1" x14ac:dyDescent="0.2">
      <c r="A85" s="323" t="str">
        <f>$A$4</f>
        <v>FOR THE 12 MONTHS ENDED APRIL 30, 2020</v>
      </c>
      <c r="B85" s="323"/>
      <c r="C85" s="323"/>
      <c r="D85" s="323"/>
      <c r="E85" s="323"/>
      <c r="F85" s="323"/>
      <c r="G85" s="323"/>
      <c r="H85" s="323"/>
    </row>
    <row r="86" spans="1:8" s="16" customFormat="1" ht="20.100000000000001" customHeight="1" x14ac:dyDescent="0.2">
      <c r="A86" s="159"/>
      <c r="B86" s="159"/>
      <c r="C86" s="159"/>
      <c r="D86" s="159"/>
      <c r="E86" s="159"/>
      <c r="F86" s="159"/>
      <c r="G86" s="159"/>
      <c r="H86" s="159"/>
    </row>
    <row r="87" spans="1:8" s="16" customFormat="1" ht="20.100000000000001" customHeight="1" x14ac:dyDescent="0.2">
      <c r="A87" s="16" t="str">
        <f>$A$6</f>
        <v>DATA:____BASE  PERIOD__X__FORECASTED  PERIOD</v>
      </c>
      <c r="B87" s="18"/>
      <c r="H87" s="19" t="s">
        <v>241</v>
      </c>
    </row>
    <row r="88" spans="1:8" s="16" customFormat="1" ht="20.100000000000001" customHeight="1" x14ac:dyDescent="0.2">
      <c r="A88" s="16" t="str">
        <f>$A$7</f>
        <v>TYPE OF FILING: __X__ ORIGINAL  _____ UPDATED  _____ REVISED</v>
      </c>
      <c r="H88" s="19" t="s">
        <v>943</v>
      </c>
    </row>
    <row r="89" spans="1:8" s="16" customFormat="1" ht="20.100000000000001" customHeight="1" x14ac:dyDescent="0.2">
      <c r="A89" s="16" t="str">
        <f>$A$8</f>
        <v>WORKPAPER REFERENCE NO(S).: SCHEDULE WPD-2.1</v>
      </c>
      <c r="B89" s="18"/>
      <c r="D89" s="18"/>
      <c r="E89" s="18"/>
      <c r="F89" s="18"/>
      <c r="H89" s="20" t="str">
        <f>$H$8</f>
        <v>WITNESS:   C. M. GARRETT</v>
      </c>
    </row>
    <row r="90" spans="1:8" s="16" customFormat="1" ht="20.100000000000001" customHeight="1" x14ac:dyDescent="0.2"/>
    <row r="91" spans="1:8" s="16" customFormat="1" ht="18.75" customHeight="1" x14ac:dyDescent="0.2">
      <c r="A91" s="63"/>
      <c r="B91" s="63"/>
      <c r="C91" s="63"/>
      <c r="D91" s="126" t="str">
        <f>D$10</f>
        <v>ADJ 6</v>
      </c>
      <c r="E91" s="126" t="str">
        <f t="shared" ref="E91" si="21">E$10</f>
        <v>ADJ 7</v>
      </c>
      <c r="F91" s="63"/>
      <c r="G91" s="63"/>
      <c r="H91" s="63"/>
    </row>
    <row r="92" spans="1:8" ht="44.25" customHeight="1" x14ac:dyDescent="0.2">
      <c r="A92" s="64" t="s">
        <v>96</v>
      </c>
      <c r="B92" s="64" t="s">
        <v>97</v>
      </c>
      <c r="C92" s="64" t="s">
        <v>101</v>
      </c>
      <c r="D92" s="301" t="str">
        <f>D$11</f>
        <v>This adjustment left intentionally blank</v>
      </c>
      <c r="E92" s="64" t="str">
        <f t="shared" ref="E92" si="22">E$11</f>
        <v>ADVERTISING EXPENSE</v>
      </c>
      <c r="F92" s="64" t="s">
        <v>242</v>
      </c>
      <c r="G92" s="64" t="s">
        <v>98</v>
      </c>
      <c r="H92" s="64" t="s">
        <v>238</v>
      </c>
    </row>
    <row r="93" spans="1:8" ht="23.1" customHeight="1" x14ac:dyDescent="0.2">
      <c r="A93" s="22"/>
      <c r="B93" s="22"/>
      <c r="C93" s="29"/>
      <c r="D93" s="30" t="s">
        <v>99</v>
      </c>
      <c r="E93" s="30" t="s">
        <v>99</v>
      </c>
      <c r="F93" s="30" t="s">
        <v>99</v>
      </c>
      <c r="G93" s="30"/>
      <c r="H93" s="30" t="s">
        <v>99</v>
      </c>
    </row>
    <row r="94" spans="1:8" ht="18.95" customHeight="1" x14ac:dyDescent="0.2">
      <c r="A94" s="26">
        <f>A79+1</f>
        <v>51</v>
      </c>
      <c r="B94" s="160"/>
      <c r="C94" s="37" t="s">
        <v>117</v>
      </c>
      <c r="G94" s="25"/>
      <c r="H94" s="24"/>
    </row>
    <row r="95" spans="1:8" ht="18.95" customHeight="1" x14ac:dyDescent="0.2">
      <c r="A95" s="26">
        <f>A94+1</f>
        <v>52</v>
      </c>
      <c r="B95" s="160" t="s">
        <v>880</v>
      </c>
      <c r="C95" s="4" t="s">
        <v>889</v>
      </c>
      <c r="D95" s="24">
        <f>SUMIFS('ProForma Adj F'!$P$11:$P$86,'ProForma Adj F'!$A$11:$A$86,'SCH D-2.1'!D$13,'ProForma Adj F'!$B$11:$B$86,'SCH D-2.1'!$B95)*-1000</f>
        <v>0</v>
      </c>
      <c r="E95" s="24">
        <f>SUMIFS('ProForma Adj F'!$P$11:$P$86,'ProForma Adj F'!$A$11:$A$86,'SCH D-2.1'!E$13,'ProForma Adj F'!$B$11:$B$86,'SCH D-2.1'!$B95)*-1000</f>
        <v>0</v>
      </c>
      <c r="F95" s="24">
        <f t="shared" ref="F95:F101" si="23">SUM(D95:E95)</f>
        <v>0</v>
      </c>
      <c r="G95" s="25">
        <v>1</v>
      </c>
      <c r="H95" s="24">
        <f>F95*G95</f>
        <v>0</v>
      </c>
    </row>
    <row r="96" spans="1:8" ht="18.95" customHeight="1" x14ac:dyDescent="0.2">
      <c r="A96" s="26">
        <f t="shared" ref="A96:A102" si="24">A95+1</f>
        <v>53</v>
      </c>
      <c r="B96" s="160" t="s">
        <v>881</v>
      </c>
      <c r="C96" s="4" t="s">
        <v>16</v>
      </c>
      <c r="D96" s="24">
        <f>SUMIFS('ProForma Adj F'!$P$11:$P$86,'ProForma Adj F'!$A$11:$A$86,'SCH D-2.1'!D$13,'ProForma Adj F'!$B$11:$B$86,'SCH D-2.1'!$B96)*-1000</f>
        <v>0</v>
      </c>
      <c r="E96" s="24">
        <f>SUMIFS('ProForma Adj F'!$P$11:$P$86,'ProForma Adj F'!$A$11:$A$86,'SCH D-2.1'!E$13,'ProForma Adj F'!$B$11:$B$86,'SCH D-2.1'!$B96)*-1000</f>
        <v>0</v>
      </c>
      <c r="F96" s="24">
        <f t="shared" si="23"/>
        <v>0</v>
      </c>
      <c r="G96" s="25">
        <v>1</v>
      </c>
      <c r="H96" s="24">
        <f t="shared" ref="H96:H101" si="25">F96*G96</f>
        <v>0</v>
      </c>
    </row>
    <row r="97" spans="1:8" ht="18.95" customHeight="1" x14ac:dyDescent="0.2">
      <c r="A97" s="26">
        <f t="shared" si="24"/>
        <v>54</v>
      </c>
      <c r="B97" s="160">
        <v>852</v>
      </c>
      <c r="C97" s="4" t="s">
        <v>896</v>
      </c>
      <c r="D97" s="24">
        <f>SUMIFS('ProForma Adj F'!$P$11:$P$86,'ProForma Adj F'!$A$11:$A$86,'SCH D-2.1'!D$13,'ProForma Adj F'!$B$11:$B$86,'SCH D-2.1'!$B97)*-1000</f>
        <v>0</v>
      </c>
      <c r="E97" s="24">
        <f>SUMIFS('ProForma Adj F'!$P$11:$P$86,'ProForma Adj F'!$A$11:$A$86,'SCH D-2.1'!E$13,'ProForma Adj F'!$B$11:$B$86,'SCH D-2.1'!$B97)*-1000</f>
        <v>0</v>
      </c>
      <c r="F97" s="24">
        <f t="shared" si="23"/>
        <v>0</v>
      </c>
      <c r="G97" s="25">
        <v>1</v>
      </c>
      <c r="H97" s="24">
        <f t="shared" si="25"/>
        <v>0</v>
      </c>
    </row>
    <row r="98" spans="1:8" ht="18.95" customHeight="1" x14ac:dyDescent="0.2">
      <c r="A98" s="26">
        <f t="shared" si="24"/>
        <v>55</v>
      </c>
      <c r="B98" s="160" t="s">
        <v>882</v>
      </c>
      <c r="C98" s="4" t="s">
        <v>897</v>
      </c>
      <c r="D98" s="24">
        <f>SUMIFS('ProForma Adj F'!$P$11:$P$86,'ProForma Adj F'!$A$11:$A$86,'SCH D-2.1'!D$13,'ProForma Adj F'!$B$11:$B$86,'SCH D-2.1'!$B98)*-1000</f>
        <v>0</v>
      </c>
      <c r="E98" s="24">
        <f>SUMIFS('ProForma Adj F'!$P$11:$P$86,'ProForma Adj F'!$A$11:$A$86,'SCH D-2.1'!E$13,'ProForma Adj F'!$B$11:$B$86,'SCH D-2.1'!$B98)*-1000</f>
        <v>0</v>
      </c>
      <c r="F98" s="24">
        <f t="shared" si="23"/>
        <v>0</v>
      </c>
      <c r="G98" s="25">
        <v>1</v>
      </c>
      <c r="H98" s="24">
        <f t="shared" si="25"/>
        <v>0</v>
      </c>
    </row>
    <row r="99" spans="1:8" ht="18.95" customHeight="1" x14ac:dyDescent="0.2">
      <c r="A99" s="26">
        <f t="shared" si="24"/>
        <v>56</v>
      </c>
      <c r="B99" s="160">
        <v>859</v>
      </c>
      <c r="C99" s="4" t="s">
        <v>17</v>
      </c>
      <c r="D99" s="24">
        <f>SUMIFS('ProForma Adj F'!$P$11:$P$86,'ProForma Adj F'!$A$11:$A$86,'SCH D-2.1'!D$13,'ProForma Adj F'!$B$11:$B$86,'SCH D-2.1'!$B99)*-1000</f>
        <v>0</v>
      </c>
      <c r="E99" s="24">
        <f>SUMIFS('ProForma Adj F'!$P$11:$P$86,'ProForma Adj F'!$A$11:$A$86,'SCH D-2.1'!E$13,'ProForma Adj F'!$B$11:$B$86,'SCH D-2.1'!$B99)*-1000</f>
        <v>0</v>
      </c>
      <c r="F99" s="24">
        <f t="shared" si="23"/>
        <v>0</v>
      </c>
      <c r="G99" s="25">
        <v>1</v>
      </c>
      <c r="H99" s="24">
        <f t="shared" si="25"/>
        <v>0</v>
      </c>
    </row>
    <row r="100" spans="1:8" ht="18.95" customHeight="1" x14ac:dyDescent="0.2">
      <c r="A100" s="26">
        <f t="shared" si="24"/>
        <v>57</v>
      </c>
      <c r="B100" s="160" t="s">
        <v>883</v>
      </c>
      <c r="C100" s="4" t="s">
        <v>898</v>
      </c>
      <c r="D100" s="24">
        <f>SUMIFS('ProForma Adj F'!$P$11:$P$86,'ProForma Adj F'!$A$11:$A$86,'SCH D-2.1'!D$13,'ProForma Adj F'!$B$11:$B$86,'SCH D-2.1'!$B100)*-1000</f>
        <v>0</v>
      </c>
      <c r="E100" s="24">
        <f>SUMIFS('ProForma Adj F'!$P$11:$P$86,'ProForma Adj F'!$A$11:$A$86,'SCH D-2.1'!E$13,'ProForma Adj F'!$B$11:$B$86,'SCH D-2.1'!$B100)*-1000</f>
        <v>0</v>
      </c>
      <c r="F100" s="24">
        <f t="shared" si="23"/>
        <v>0</v>
      </c>
      <c r="H100" s="24">
        <f t="shared" si="25"/>
        <v>0</v>
      </c>
    </row>
    <row r="101" spans="1:8" ht="18.95" customHeight="1" x14ac:dyDescent="0.2">
      <c r="A101" s="26">
        <f t="shared" si="24"/>
        <v>58</v>
      </c>
      <c r="B101" s="160" t="s">
        <v>884</v>
      </c>
      <c r="C101" s="10" t="s">
        <v>899</v>
      </c>
      <c r="D101" s="24">
        <f>SUMIFS('ProForma Adj F'!$P$11:$P$86,'ProForma Adj F'!$A$11:$A$86,'SCH D-2.1'!D$13,'ProForma Adj F'!$B$11:$B$86,'SCH D-2.1'!$B101)*-1000</f>
        <v>0</v>
      </c>
      <c r="E101" s="24">
        <f>SUMIFS('ProForma Adj F'!$P$11:$P$86,'ProForma Adj F'!$A$11:$A$86,'SCH D-2.1'!E$13,'ProForma Adj F'!$B$11:$B$86,'SCH D-2.1'!$B101)*-1000</f>
        <v>0</v>
      </c>
      <c r="F101" s="24">
        <f t="shared" si="23"/>
        <v>0</v>
      </c>
      <c r="H101" s="24">
        <f t="shared" si="25"/>
        <v>0</v>
      </c>
    </row>
    <row r="102" spans="1:8" ht="18.95" customHeight="1" x14ac:dyDescent="0.2">
      <c r="A102" s="26">
        <f t="shared" si="24"/>
        <v>59</v>
      </c>
      <c r="B102" s="160"/>
      <c r="C102" s="10" t="s">
        <v>83</v>
      </c>
      <c r="D102" s="36">
        <f>SUM(D95:D101)</f>
        <v>0</v>
      </c>
      <c r="E102" s="36">
        <f t="shared" ref="E102:H102" si="26">SUM(E95:E101)</f>
        <v>0</v>
      </c>
      <c r="F102" s="36">
        <f t="shared" si="26"/>
        <v>0</v>
      </c>
      <c r="H102" s="36">
        <f t="shared" si="26"/>
        <v>0</v>
      </c>
    </row>
    <row r="103" spans="1:8" ht="18.95" customHeight="1" x14ac:dyDescent="0.2">
      <c r="A103" s="26"/>
      <c r="B103" s="160"/>
      <c r="C103" s="10"/>
      <c r="G103" s="25"/>
    </row>
    <row r="104" spans="1:8" ht="18.95" customHeight="1" x14ac:dyDescent="0.2">
      <c r="A104" s="26">
        <f>A102+1</f>
        <v>60</v>
      </c>
      <c r="B104" s="160"/>
      <c r="C104" s="37" t="s">
        <v>118</v>
      </c>
      <c r="G104" s="25"/>
    </row>
    <row r="105" spans="1:8" ht="18.95" customHeight="1" x14ac:dyDescent="0.2">
      <c r="A105" s="26">
        <f>A104+1</f>
        <v>61</v>
      </c>
      <c r="B105" s="160" t="s">
        <v>835</v>
      </c>
      <c r="C105" s="4" t="s">
        <v>889</v>
      </c>
      <c r="D105" s="24">
        <f>SUMIFS('ProForma Adj F'!$P$11:$P$86,'ProForma Adj F'!$A$11:$A$86,'SCH D-2.1'!D$13,'ProForma Adj F'!$B$11:$B$86,'SCH D-2.1'!$B105)*-1000</f>
        <v>0</v>
      </c>
      <c r="E105" s="24">
        <f>SUMIFS('ProForma Adj F'!$P$11:$P$86,'ProForma Adj F'!$A$11:$A$86,'SCH D-2.1'!E$13,'ProForma Adj F'!$B$11:$B$86,'SCH D-2.1'!$B105)*-1000</f>
        <v>0</v>
      </c>
      <c r="F105" s="24">
        <f t="shared" ref="F105:F122" si="27">SUM(D105:E105)</f>
        <v>0</v>
      </c>
      <c r="G105" s="25">
        <v>1</v>
      </c>
      <c r="H105" s="24">
        <f t="shared" ref="H105:H122" si="28">F105*G105</f>
        <v>0</v>
      </c>
    </row>
    <row r="106" spans="1:8" ht="18.95" customHeight="1" x14ac:dyDescent="0.2">
      <c r="A106" s="26">
        <f t="shared" ref="A106:A122" si="29">A105+1</f>
        <v>62</v>
      </c>
      <c r="B106" s="160" t="s">
        <v>836</v>
      </c>
      <c r="C106" s="4" t="s">
        <v>900</v>
      </c>
      <c r="D106" s="24">
        <f>SUMIFS('ProForma Adj F'!$P$11:$P$86,'ProForma Adj F'!$A$11:$A$86,'SCH D-2.1'!D$13,'ProForma Adj F'!$B$11:$B$86,'SCH D-2.1'!$B106)*-1000</f>
        <v>0</v>
      </c>
      <c r="E106" s="24">
        <f>SUMIFS('ProForma Adj F'!$P$11:$P$86,'ProForma Adj F'!$A$11:$A$86,'SCH D-2.1'!E$13,'ProForma Adj F'!$B$11:$B$86,'SCH D-2.1'!$B106)*-1000</f>
        <v>0</v>
      </c>
      <c r="F106" s="24">
        <f t="shared" si="27"/>
        <v>0</v>
      </c>
      <c r="G106" s="25">
        <v>1</v>
      </c>
      <c r="H106" s="24">
        <f t="shared" si="28"/>
        <v>0</v>
      </c>
    </row>
    <row r="107" spans="1:8" ht="18.95" customHeight="1" x14ac:dyDescent="0.2">
      <c r="A107" s="26">
        <f t="shared" si="29"/>
        <v>63</v>
      </c>
      <c r="B107" s="160" t="s">
        <v>837</v>
      </c>
      <c r="C107" s="4" t="s">
        <v>901</v>
      </c>
      <c r="D107" s="24">
        <f>SUMIFS('ProForma Adj F'!$P$11:$P$86,'ProForma Adj F'!$A$11:$A$86,'SCH D-2.1'!D$13,'ProForma Adj F'!$B$11:$B$86,'SCH D-2.1'!$B107)*-1000</f>
        <v>0</v>
      </c>
      <c r="E107" s="24">
        <f>SUMIFS('ProForma Adj F'!$P$11:$P$86,'ProForma Adj F'!$A$11:$A$86,'SCH D-2.1'!E$13,'ProForma Adj F'!$B$11:$B$86,'SCH D-2.1'!$B107)*-1000</f>
        <v>0</v>
      </c>
      <c r="F107" s="24">
        <f t="shared" si="27"/>
        <v>0</v>
      </c>
      <c r="G107" s="25">
        <v>1</v>
      </c>
      <c r="H107" s="24">
        <f t="shared" si="28"/>
        <v>0</v>
      </c>
    </row>
    <row r="108" spans="1:8" ht="18.95" customHeight="1" x14ac:dyDescent="0.2">
      <c r="A108" s="26">
        <f t="shared" si="29"/>
        <v>64</v>
      </c>
      <c r="B108" s="160" t="s">
        <v>838</v>
      </c>
      <c r="C108" s="4" t="s">
        <v>908</v>
      </c>
      <c r="D108" s="24">
        <f>SUMIFS('ProForma Adj F'!$P$11:$P$86,'ProForma Adj F'!$A$11:$A$86,'SCH D-2.1'!D$13,'ProForma Adj F'!$B$11:$B$86,'SCH D-2.1'!$B108)*-1000</f>
        <v>0</v>
      </c>
      <c r="E108" s="24">
        <f>SUMIFS('ProForma Adj F'!$P$11:$P$86,'ProForma Adj F'!$A$11:$A$86,'SCH D-2.1'!E$13,'ProForma Adj F'!$B$11:$B$86,'SCH D-2.1'!$B108)*-1000</f>
        <v>0</v>
      </c>
      <c r="F108" s="24">
        <f t="shared" si="27"/>
        <v>0</v>
      </c>
      <c r="G108" s="25">
        <v>1</v>
      </c>
      <c r="H108" s="24">
        <f t="shared" si="28"/>
        <v>0</v>
      </c>
    </row>
    <row r="109" spans="1:8" ht="18.95" customHeight="1" x14ac:dyDescent="0.2">
      <c r="A109" s="26">
        <f t="shared" si="29"/>
        <v>65</v>
      </c>
      <c r="B109" s="160" t="s">
        <v>839</v>
      </c>
      <c r="C109" s="4" t="s">
        <v>909</v>
      </c>
      <c r="D109" s="24">
        <f>SUMIFS('ProForma Adj F'!$P$11:$P$86,'ProForma Adj F'!$A$11:$A$86,'SCH D-2.1'!D$13,'ProForma Adj F'!$B$11:$B$86,'SCH D-2.1'!$B109)*-1000</f>
        <v>0</v>
      </c>
      <c r="E109" s="24">
        <f>SUMIFS('ProForma Adj F'!$P$11:$P$86,'ProForma Adj F'!$A$11:$A$86,'SCH D-2.1'!E$13,'ProForma Adj F'!$B$11:$B$86,'SCH D-2.1'!$B109)*-1000</f>
        <v>0</v>
      </c>
      <c r="F109" s="24">
        <f t="shared" si="27"/>
        <v>0</v>
      </c>
      <c r="G109" s="25">
        <v>1</v>
      </c>
      <c r="H109" s="24">
        <f t="shared" si="28"/>
        <v>0</v>
      </c>
    </row>
    <row r="110" spans="1:8" ht="18.95" customHeight="1" x14ac:dyDescent="0.2">
      <c r="A110" s="26">
        <f t="shared" si="29"/>
        <v>66</v>
      </c>
      <c r="B110" s="160">
        <v>877</v>
      </c>
      <c r="C110" s="4" t="s">
        <v>910</v>
      </c>
      <c r="D110" s="24">
        <f>SUMIFS('ProForma Adj F'!$P$11:$P$86,'ProForma Adj F'!$A$11:$A$86,'SCH D-2.1'!D$13,'ProForma Adj F'!$B$11:$B$86,'SCH D-2.1'!$B110)*-1000</f>
        <v>0</v>
      </c>
      <c r="E110" s="24">
        <f>SUMIFS('ProForma Adj F'!$P$11:$P$86,'ProForma Adj F'!$A$11:$A$86,'SCH D-2.1'!E$13,'ProForma Adj F'!$B$11:$B$86,'SCH D-2.1'!$B110)*-1000</f>
        <v>0</v>
      </c>
      <c r="F110" s="24">
        <f t="shared" si="27"/>
        <v>0</v>
      </c>
      <c r="G110" s="25">
        <v>1</v>
      </c>
      <c r="H110" s="24">
        <f t="shared" si="28"/>
        <v>0</v>
      </c>
    </row>
    <row r="111" spans="1:8" ht="18.95" customHeight="1" x14ac:dyDescent="0.2">
      <c r="A111" s="26">
        <f t="shared" si="29"/>
        <v>67</v>
      </c>
      <c r="B111" s="160" t="s">
        <v>840</v>
      </c>
      <c r="C111" s="4" t="s">
        <v>902</v>
      </c>
      <c r="D111" s="24">
        <f>SUMIFS('ProForma Adj F'!$P$11:$P$86,'ProForma Adj F'!$A$11:$A$86,'SCH D-2.1'!D$13,'ProForma Adj F'!$B$11:$B$86,'SCH D-2.1'!$B111)*-1000</f>
        <v>0</v>
      </c>
      <c r="E111" s="24">
        <f>SUMIFS('ProForma Adj F'!$P$11:$P$86,'ProForma Adj F'!$A$11:$A$86,'SCH D-2.1'!E$13,'ProForma Adj F'!$B$11:$B$86,'SCH D-2.1'!$B111)*-1000</f>
        <v>0</v>
      </c>
      <c r="F111" s="24">
        <f t="shared" si="27"/>
        <v>0</v>
      </c>
      <c r="G111" s="25">
        <v>1</v>
      </c>
      <c r="H111" s="24">
        <f t="shared" si="28"/>
        <v>0</v>
      </c>
    </row>
    <row r="112" spans="1:8" ht="18.95" customHeight="1" x14ac:dyDescent="0.2">
      <c r="A112" s="26">
        <f t="shared" si="29"/>
        <v>68</v>
      </c>
      <c r="B112" s="160" t="s">
        <v>841</v>
      </c>
      <c r="C112" s="4" t="s">
        <v>903</v>
      </c>
      <c r="D112" s="24">
        <f>SUMIFS('ProForma Adj F'!$P$11:$P$86,'ProForma Adj F'!$A$11:$A$86,'SCH D-2.1'!D$13,'ProForma Adj F'!$B$11:$B$86,'SCH D-2.1'!$B112)*-1000</f>
        <v>0</v>
      </c>
      <c r="E112" s="24">
        <f>SUMIFS('ProForma Adj F'!$P$11:$P$86,'ProForma Adj F'!$A$11:$A$86,'SCH D-2.1'!E$13,'ProForma Adj F'!$B$11:$B$86,'SCH D-2.1'!$B112)*-1000</f>
        <v>0</v>
      </c>
      <c r="F112" s="24">
        <f t="shared" si="27"/>
        <v>0</v>
      </c>
      <c r="G112" s="25">
        <v>1</v>
      </c>
      <c r="H112" s="24">
        <f t="shared" si="28"/>
        <v>0</v>
      </c>
    </row>
    <row r="113" spans="1:8" ht="18.95" customHeight="1" x14ac:dyDescent="0.2">
      <c r="A113" s="26">
        <f t="shared" si="29"/>
        <v>69</v>
      </c>
      <c r="B113" s="160" t="s">
        <v>842</v>
      </c>
      <c r="C113" s="4" t="s">
        <v>17</v>
      </c>
      <c r="D113" s="24">
        <f>SUMIFS('ProForma Adj F'!$P$11:$P$86,'ProForma Adj F'!$A$11:$A$86,'SCH D-2.1'!D$13,'ProForma Adj F'!$B$11:$B$86,'SCH D-2.1'!$B113)*-1000</f>
        <v>0</v>
      </c>
      <c r="E113" s="24">
        <f>SUMIFS('ProForma Adj F'!$P$11:$P$86,'ProForma Adj F'!$A$11:$A$86,'SCH D-2.1'!E$13,'ProForma Adj F'!$B$11:$B$86,'SCH D-2.1'!$B113)*-1000</f>
        <v>0</v>
      </c>
      <c r="F113" s="24">
        <f t="shared" si="27"/>
        <v>0</v>
      </c>
      <c r="G113" s="25">
        <v>1</v>
      </c>
      <c r="H113" s="24">
        <f t="shared" si="28"/>
        <v>0</v>
      </c>
    </row>
    <row r="114" spans="1:8" ht="18.95" customHeight="1" x14ac:dyDescent="0.2">
      <c r="A114" s="26">
        <f t="shared" si="29"/>
        <v>70</v>
      </c>
      <c r="B114" s="160" t="s">
        <v>843</v>
      </c>
      <c r="C114" s="4" t="s">
        <v>904</v>
      </c>
      <c r="D114" s="24">
        <f>SUMIFS('ProForma Adj F'!$P$11:$P$86,'ProForma Adj F'!$A$11:$A$86,'SCH D-2.1'!D$13,'ProForma Adj F'!$B$11:$B$86,'SCH D-2.1'!$B114)*-1000</f>
        <v>0</v>
      </c>
      <c r="E114" s="24">
        <f>SUMIFS('ProForma Adj F'!$P$11:$P$86,'ProForma Adj F'!$A$11:$A$86,'SCH D-2.1'!E$13,'ProForma Adj F'!$B$11:$B$86,'SCH D-2.1'!$B114)*-1000</f>
        <v>0</v>
      </c>
      <c r="F114" s="24">
        <f t="shared" si="27"/>
        <v>0</v>
      </c>
      <c r="G114" s="25">
        <v>1</v>
      </c>
      <c r="H114" s="24">
        <f t="shared" si="28"/>
        <v>0</v>
      </c>
    </row>
    <row r="115" spans="1:8" ht="18.95" customHeight="1" x14ac:dyDescent="0.2">
      <c r="A115" s="26">
        <f t="shared" si="29"/>
        <v>71</v>
      </c>
      <c r="B115" s="160" t="s">
        <v>844</v>
      </c>
      <c r="C115" s="4" t="s">
        <v>15</v>
      </c>
      <c r="D115" s="24">
        <f>SUMIFS('ProForma Adj F'!$P$11:$P$86,'ProForma Adj F'!$A$11:$A$86,'SCH D-2.1'!D$13,'ProForma Adj F'!$B$11:$B$86,'SCH D-2.1'!$B115)*-1000</f>
        <v>0</v>
      </c>
      <c r="E115" s="24">
        <f>SUMIFS('ProForma Adj F'!$P$11:$P$86,'ProForma Adj F'!$A$11:$A$86,'SCH D-2.1'!E$13,'ProForma Adj F'!$B$11:$B$86,'SCH D-2.1'!$B115)*-1000</f>
        <v>0</v>
      </c>
      <c r="F115" s="24">
        <f t="shared" si="27"/>
        <v>0</v>
      </c>
      <c r="G115" s="25">
        <v>1</v>
      </c>
      <c r="H115" s="24">
        <f t="shared" si="28"/>
        <v>0</v>
      </c>
    </row>
    <row r="116" spans="1:8" ht="18.95" customHeight="1" x14ac:dyDescent="0.2">
      <c r="A116" s="26">
        <f t="shared" si="29"/>
        <v>72</v>
      </c>
      <c r="B116" s="160" t="s">
        <v>845</v>
      </c>
      <c r="C116" s="4" t="s">
        <v>905</v>
      </c>
      <c r="D116" s="24">
        <f>SUMIFS('ProForma Adj F'!$P$11:$P$86,'ProForma Adj F'!$A$11:$A$86,'SCH D-2.1'!D$13,'ProForma Adj F'!$B$11:$B$86,'SCH D-2.1'!$B116)*-1000</f>
        <v>0</v>
      </c>
      <c r="E116" s="24">
        <f>SUMIFS('ProForma Adj F'!$P$11:$P$86,'ProForma Adj F'!$A$11:$A$86,'SCH D-2.1'!E$13,'ProForma Adj F'!$B$11:$B$86,'SCH D-2.1'!$B116)*-1000</f>
        <v>0</v>
      </c>
      <c r="F116" s="24">
        <f t="shared" si="27"/>
        <v>0</v>
      </c>
      <c r="G116" s="25">
        <v>1</v>
      </c>
      <c r="H116" s="24">
        <f t="shared" si="28"/>
        <v>0</v>
      </c>
    </row>
    <row r="117" spans="1:8" ht="18.95" customHeight="1" x14ac:dyDescent="0.2">
      <c r="A117" s="26">
        <f t="shared" si="29"/>
        <v>73</v>
      </c>
      <c r="B117" s="160" t="s">
        <v>846</v>
      </c>
      <c r="C117" s="4" t="s">
        <v>906</v>
      </c>
      <c r="D117" s="24">
        <f>SUMIFS('ProForma Adj F'!$P$11:$P$86,'ProForma Adj F'!$A$11:$A$86,'SCH D-2.1'!D$13,'ProForma Adj F'!$B$11:$B$86,'SCH D-2.1'!$B117)*-1000</f>
        <v>0</v>
      </c>
      <c r="E117" s="24">
        <f>SUMIFS('ProForma Adj F'!$P$11:$P$86,'ProForma Adj F'!$A$11:$A$86,'SCH D-2.1'!E$13,'ProForma Adj F'!$B$11:$B$86,'SCH D-2.1'!$B117)*-1000</f>
        <v>0</v>
      </c>
      <c r="F117" s="24">
        <f t="shared" si="27"/>
        <v>0</v>
      </c>
      <c r="G117" s="25">
        <v>1</v>
      </c>
      <c r="H117" s="24">
        <f t="shared" si="28"/>
        <v>0</v>
      </c>
    </row>
    <row r="118" spans="1:8" ht="18.95" customHeight="1" x14ac:dyDescent="0.2">
      <c r="A118" s="26">
        <f t="shared" si="29"/>
        <v>74</v>
      </c>
      <c r="B118" s="160" t="s">
        <v>847</v>
      </c>
      <c r="C118" s="4" t="s">
        <v>907</v>
      </c>
      <c r="D118" s="24">
        <f>SUMIFS('ProForma Adj F'!$P$11:$P$86,'ProForma Adj F'!$A$11:$A$86,'SCH D-2.1'!D$13,'ProForma Adj F'!$B$11:$B$86,'SCH D-2.1'!$B118)*-1000</f>
        <v>0</v>
      </c>
      <c r="E118" s="24">
        <f>SUMIFS('ProForma Adj F'!$P$11:$P$86,'ProForma Adj F'!$A$11:$A$86,'SCH D-2.1'!E$13,'ProForma Adj F'!$B$11:$B$86,'SCH D-2.1'!$B118)*-1000</f>
        <v>0</v>
      </c>
      <c r="F118" s="24">
        <f t="shared" si="27"/>
        <v>0</v>
      </c>
      <c r="G118" s="25">
        <v>1</v>
      </c>
      <c r="H118" s="24">
        <f t="shared" si="28"/>
        <v>0</v>
      </c>
    </row>
    <row r="119" spans="1:8" ht="18.95" customHeight="1" x14ac:dyDescent="0.2">
      <c r="A119" s="26">
        <f t="shared" si="29"/>
        <v>75</v>
      </c>
      <c r="B119" s="160" t="s">
        <v>848</v>
      </c>
      <c r="C119" s="4" t="s">
        <v>911</v>
      </c>
      <c r="D119" s="24">
        <f>SUMIFS('ProForma Adj F'!$P$11:$P$86,'ProForma Adj F'!$A$11:$A$86,'SCH D-2.1'!D$13,'ProForma Adj F'!$B$11:$B$86,'SCH D-2.1'!$B119)*-1000</f>
        <v>0</v>
      </c>
      <c r="E119" s="24">
        <f>SUMIFS('ProForma Adj F'!$P$11:$P$86,'ProForma Adj F'!$A$11:$A$86,'SCH D-2.1'!E$13,'ProForma Adj F'!$B$11:$B$86,'SCH D-2.1'!$B119)*-1000</f>
        <v>0</v>
      </c>
      <c r="F119" s="24">
        <f t="shared" si="27"/>
        <v>0</v>
      </c>
      <c r="G119" s="25">
        <v>1</v>
      </c>
      <c r="H119" s="24">
        <f t="shared" si="28"/>
        <v>0</v>
      </c>
    </row>
    <row r="120" spans="1:8" ht="18.95" customHeight="1" x14ac:dyDescent="0.2">
      <c r="A120" s="26">
        <f t="shared" si="29"/>
        <v>76</v>
      </c>
      <c r="B120" s="160">
        <v>891</v>
      </c>
      <c r="C120" s="4" t="s">
        <v>912</v>
      </c>
      <c r="D120" s="24">
        <f>SUMIFS('ProForma Adj F'!$P$11:$P$86,'ProForma Adj F'!$A$11:$A$86,'SCH D-2.1'!D$13,'ProForma Adj F'!$B$11:$B$86,'SCH D-2.1'!$B120)*-1000</f>
        <v>0</v>
      </c>
      <c r="E120" s="24">
        <f>SUMIFS('ProForma Adj F'!$P$11:$P$86,'ProForma Adj F'!$A$11:$A$86,'SCH D-2.1'!E$13,'ProForma Adj F'!$B$11:$B$86,'SCH D-2.1'!$B120)*-1000</f>
        <v>0</v>
      </c>
      <c r="F120" s="24">
        <f t="shared" si="27"/>
        <v>0</v>
      </c>
      <c r="G120" s="25">
        <v>1</v>
      </c>
      <c r="H120" s="24">
        <f t="shared" si="28"/>
        <v>0</v>
      </c>
    </row>
    <row r="121" spans="1:8" ht="18.95" customHeight="1" x14ac:dyDescent="0.2">
      <c r="A121" s="26">
        <f t="shared" si="29"/>
        <v>77</v>
      </c>
      <c r="B121" s="160" t="s">
        <v>849</v>
      </c>
      <c r="C121" s="4" t="s">
        <v>913</v>
      </c>
      <c r="D121" s="24">
        <f>SUMIFS('ProForma Adj F'!$P$11:$P$86,'ProForma Adj F'!$A$11:$A$86,'SCH D-2.1'!D$13,'ProForma Adj F'!$B$11:$B$86,'SCH D-2.1'!$B121)*-1000</f>
        <v>0</v>
      </c>
      <c r="E121" s="24">
        <f>SUMIFS('ProForma Adj F'!$P$11:$P$86,'ProForma Adj F'!$A$11:$A$86,'SCH D-2.1'!E$13,'ProForma Adj F'!$B$11:$B$86,'SCH D-2.1'!$B121)*-1000</f>
        <v>0</v>
      </c>
      <c r="F121" s="24">
        <f t="shared" si="27"/>
        <v>0</v>
      </c>
      <c r="G121" s="25">
        <v>1</v>
      </c>
      <c r="H121" s="24">
        <f t="shared" si="28"/>
        <v>0</v>
      </c>
    </row>
    <row r="122" spans="1:8" ht="18.95" customHeight="1" x14ac:dyDescent="0.2">
      <c r="A122" s="26">
        <f t="shared" si="29"/>
        <v>78</v>
      </c>
      <c r="B122" s="160" t="s">
        <v>850</v>
      </c>
      <c r="C122" s="4" t="s">
        <v>914</v>
      </c>
      <c r="D122" s="24">
        <f>SUMIFS('ProForma Adj F'!$P$11:$P$86,'ProForma Adj F'!$A$11:$A$86,'SCH D-2.1'!D$13,'ProForma Adj F'!$B$11:$B$86,'SCH D-2.1'!$B122)*-1000</f>
        <v>0</v>
      </c>
      <c r="E122" s="24">
        <f>SUMIFS('ProForma Adj F'!$P$11:$P$86,'ProForma Adj F'!$A$11:$A$86,'SCH D-2.1'!E$13,'ProForma Adj F'!$B$11:$B$86,'SCH D-2.1'!$B122)*-1000</f>
        <v>0</v>
      </c>
      <c r="F122" s="24">
        <f t="shared" si="27"/>
        <v>0</v>
      </c>
      <c r="G122" s="25">
        <v>1</v>
      </c>
      <c r="H122" s="24">
        <f t="shared" si="28"/>
        <v>0</v>
      </c>
    </row>
    <row r="123" spans="1:8" s="16" customFormat="1" ht="20.100000000000001" customHeight="1" x14ac:dyDescent="0.2">
      <c r="A123" s="323" t="str">
        <f>$A$1</f>
        <v>LOUISVILLE GAS AND ELECTRIC COMPANY</v>
      </c>
      <c r="B123" s="323"/>
      <c r="C123" s="323"/>
      <c r="D123" s="323"/>
      <c r="E123" s="323"/>
      <c r="F123" s="323"/>
      <c r="G123" s="323"/>
      <c r="H123" s="323"/>
    </row>
    <row r="124" spans="1:8" s="16" customFormat="1" ht="20.100000000000001" customHeight="1" x14ac:dyDescent="0.2">
      <c r="A124" s="323" t="str">
        <f>$A$2</f>
        <v>CASE NO. 2018-00295 - GAS OPERATIONS - RESPONSE TO PSC 2-75 (SLIPPAGE FACTOR 97.153%)</v>
      </c>
      <c r="B124" s="323"/>
      <c r="C124" s="323"/>
      <c r="D124" s="323"/>
      <c r="E124" s="323"/>
      <c r="F124" s="323"/>
      <c r="G124" s="323"/>
      <c r="H124" s="323"/>
    </row>
    <row r="125" spans="1:8" s="16" customFormat="1" ht="20.100000000000001" customHeight="1" x14ac:dyDescent="0.2">
      <c r="A125" s="323" t="s">
        <v>240</v>
      </c>
      <c r="B125" s="323"/>
      <c r="C125" s="323"/>
      <c r="D125" s="323"/>
      <c r="E125" s="323"/>
      <c r="F125" s="323"/>
      <c r="G125" s="323"/>
      <c r="H125" s="323"/>
    </row>
    <row r="126" spans="1:8" s="16" customFormat="1" ht="20.100000000000001" customHeight="1" x14ac:dyDescent="0.2">
      <c r="A126" s="323" t="str">
        <f>$A$4</f>
        <v>FOR THE 12 MONTHS ENDED APRIL 30, 2020</v>
      </c>
      <c r="B126" s="323"/>
      <c r="C126" s="323"/>
      <c r="D126" s="323"/>
      <c r="E126" s="323"/>
      <c r="F126" s="323"/>
      <c r="G126" s="323"/>
      <c r="H126" s="323"/>
    </row>
    <row r="127" spans="1:8" s="16" customFormat="1" ht="20.100000000000001" customHeight="1" x14ac:dyDescent="0.2">
      <c r="A127" s="159"/>
      <c r="B127" s="159"/>
      <c r="C127" s="159"/>
      <c r="D127" s="159"/>
      <c r="E127" s="159"/>
      <c r="F127" s="159"/>
      <c r="G127" s="159"/>
      <c r="H127" s="159"/>
    </row>
    <row r="128" spans="1:8" s="16" customFormat="1" ht="20.100000000000001" customHeight="1" x14ac:dyDescent="0.2">
      <c r="A128" s="16" t="str">
        <f>$A$6</f>
        <v>DATA:____BASE  PERIOD__X__FORECASTED  PERIOD</v>
      </c>
      <c r="B128" s="18"/>
      <c r="H128" s="19" t="s">
        <v>241</v>
      </c>
    </row>
    <row r="129" spans="1:8" s="16" customFormat="1" ht="20.100000000000001" customHeight="1" x14ac:dyDescent="0.2">
      <c r="A129" s="16" t="str">
        <f>$A$7</f>
        <v>TYPE OF FILING: __X__ ORIGINAL  _____ UPDATED  _____ REVISED</v>
      </c>
      <c r="H129" s="19" t="s">
        <v>944</v>
      </c>
    </row>
    <row r="130" spans="1:8" s="16" customFormat="1" ht="20.100000000000001" customHeight="1" x14ac:dyDescent="0.2">
      <c r="A130" s="16" t="str">
        <f>$A$8</f>
        <v>WORKPAPER REFERENCE NO(S).: SCHEDULE WPD-2.1</v>
      </c>
      <c r="B130" s="18"/>
      <c r="D130" s="18"/>
      <c r="E130" s="18"/>
      <c r="F130" s="18"/>
      <c r="H130" s="20" t="str">
        <f>$H$8</f>
        <v>WITNESS:   C. M. GARRETT</v>
      </c>
    </row>
    <row r="131" spans="1:8" s="16" customFormat="1" ht="20.100000000000001" customHeight="1" x14ac:dyDescent="0.2"/>
    <row r="132" spans="1:8" s="16" customFormat="1" ht="18.75" customHeight="1" x14ac:dyDescent="0.2">
      <c r="A132" s="63"/>
      <c r="B132" s="63"/>
      <c r="C132" s="63"/>
      <c r="D132" s="126" t="str">
        <f>D$10</f>
        <v>ADJ 6</v>
      </c>
      <c r="E132" s="126" t="str">
        <f t="shared" ref="E132" si="30">E$10</f>
        <v>ADJ 7</v>
      </c>
      <c r="F132" s="63"/>
      <c r="G132" s="63"/>
      <c r="H132" s="63"/>
    </row>
    <row r="133" spans="1:8" ht="44.25" customHeight="1" x14ac:dyDescent="0.2">
      <c r="A133" s="64" t="s">
        <v>96</v>
      </c>
      <c r="B133" s="64" t="s">
        <v>97</v>
      </c>
      <c r="C133" s="64" t="s">
        <v>101</v>
      </c>
      <c r="D133" s="301" t="str">
        <f>D$11</f>
        <v>This adjustment left intentionally blank</v>
      </c>
      <c r="E133" s="64" t="str">
        <f t="shared" ref="E133" si="31">E$11</f>
        <v>ADVERTISING EXPENSE</v>
      </c>
      <c r="F133" s="64" t="s">
        <v>242</v>
      </c>
      <c r="G133" s="64" t="s">
        <v>98</v>
      </c>
      <c r="H133" s="64" t="s">
        <v>238</v>
      </c>
    </row>
    <row r="134" spans="1:8" ht="23.1" customHeight="1" x14ac:dyDescent="0.2">
      <c r="A134" s="22"/>
      <c r="B134" s="22"/>
      <c r="C134" s="29"/>
      <c r="D134" s="30" t="s">
        <v>99</v>
      </c>
      <c r="E134" s="30" t="s">
        <v>99</v>
      </c>
      <c r="F134" s="30" t="s">
        <v>99</v>
      </c>
      <c r="G134" s="30"/>
      <c r="H134" s="30" t="s">
        <v>99</v>
      </c>
    </row>
    <row r="135" spans="1:8" ht="18.95" customHeight="1" x14ac:dyDescent="0.2">
      <c r="A135" s="26">
        <f>A117+1</f>
        <v>74</v>
      </c>
      <c r="B135" s="160" t="s">
        <v>851</v>
      </c>
      <c r="C135" s="4" t="s">
        <v>895</v>
      </c>
      <c r="D135" s="24">
        <f>SUMIFS('ProForma Adj F'!$P$11:$P$86,'ProForma Adj F'!$A$11:$A$86,'SCH D-2.1'!D$13,'ProForma Adj F'!$B$11:$B$86,'SCH D-2.1'!$B135)*-1000</f>
        <v>0</v>
      </c>
      <c r="E135" s="24">
        <f>SUMIFS('ProForma Adj F'!$P$11:$P$86,'ProForma Adj F'!$A$11:$A$86,'SCH D-2.1'!E$13,'ProForma Adj F'!$B$11:$B$86,'SCH D-2.1'!$B135)*-1000</f>
        <v>0</v>
      </c>
      <c r="F135" s="24">
        <f>SUM(D135:E135)</f>
        <v>0</v>
      </c>
      <c r="G135" s="25">
        <v>1</v>
      </c>
      <c r="H135" s="24">
        <f t="shared" ref="H135" si="32">F135*G135</f>
        <v>0</v>
      </c>
    </row>
    <row r="136" spans="1:8" ht="18.95" customHeight="1" x14ac:dyDescent="0.2">
      <c r="A136" s="26">
        <f>A135+1</f>
        <v>75</v>
      </c>
      <c r="B136" s="160"/>
      <c r="C136" s="10" t="s">
        <v>84</v>
      </c>
      <c r="D136" s="36">
        <f>SUM(D105:D122,D135)</f>
        <v>0</v>
      </c>
      <c r="E136" s="36">
        <f t="shared" ref="E136:H136" si="33">SUM(E105:E122,E135)</f>
        <v>0</v>
      </c>
      <c r="F136" s="36">
        <f t="shared" si="33"/>
        <v>0</v>
      </c>
      <c r="G136" s="25"/>
      <c r="H136" s="36">
        <f t="shared" si="33"/>
        <v>0</v>
      </c>
    </row>
    <row r="137" spans="1:8" ht="18.95" customHeight="1" x14ac:dyDescent="0.2">
      <c r="B137" s="160"/>
      <c r="C137" s="4"/>
    </row>
    <row r="138" spans="1:8" ht="18.95" customHeight="1" x14ac:dyDescent="0.2">
      <c r="A138" s="26">
        <f>A136+1</f>
        <v>76</v>
      </c>
      <c r="B138" s="160"/>
      <c r="C138" s="37" t="s">
        <v>119</v>
      </c>
    </row>
    <row r="139" spans="1:8" ht="18.95" customHeight="1" x14ac:dyDescent="0.2">
      <c r="A139" s="26">
        <f>A138+1</f>
        <v>77</v>
      </c>
      <c r="B139" s="160">
        <v>901</v>
      </c>
      <c r="C139" s="4" t="s">
        <v>22</v>
      </c>
      <c r="D139" s="24">
        <f>SUMIFS('ProForma Adj F'!$P$11:$P$86,'ProForma Adj F'!$A$11:$A$86,'SCH D-2.1'!D$13,'ProForma Adj F'!$B$11:$B$86,'SCH D-2.1'!$B139)*-1000</f>
        <v>0</v>
      </c>
      <c r="E139" s="24">
        <f>SUMIFS('ProForma Adj F'!$P$11:$P$86,'ProForma Adj F'!$A$11:$A$86,'SCH D-2.1'!E$13,'ProForma Adj F'!$B$11:$B$86,'SCH D-2.1'!$B139)*-1000</f>
        <v>0</v>
      </c>
      <c r="F139" s="24">
        <f>SUM(D139:E139)</f>
        <v>0</v>
      </c>
      <c r="G139" s="25">
        <v>1</v>
      </c>
      <c r="H139" s="24">
        <f t="shared" ref="H139:H143" si="34">F139*G139</f>
        <v>0</v>
      </c>
    </row>
    <row r="140" spans="1:8" ht="18.95" customHeight="1" x14ac:dyDescent="0.2">
      <c r="A140" s="26">
        <f t="shared" ref="A140:A144" si="35">A139+1</f>
        <v>78</v>
      </c>
      <c r="B140" s="160">
        <v>902</v>
      </c>
      <c r="C140" s="4" t="s">
        <v>18</v>
      </c>
      <c r="D140" s="24">
        <f>SUMIFS('ProForma Adj F'!$P$11:$P$86,'ProForma Adj F'!$A$11:$A$86,'SCH D-2.1'!D$13,'ProForma Adj F'!$B$11:$B$86,'SCH D-2.1'!$B140)*-1000</f>
        <v>0</v>
      </c>
      <c r="E140" s="24">
        <f>SUMIFS('ProForma Adj F'!$P$11:$P$86,'ProForma Adj F'!$A$11:$A$86,'SCH D-2.1'!E$13,'ProForma Adj F'!$B$11:$B$86,'SCH D-2.1'!$B140)*-1000</f>
        <v>0</v>
      </c>
      <c r="F140" s="24">
        <f>SUM(D140:E140)</f>
        <v>0</v>
      </c>
      <c r="G140" s="25">
        <v>1</v>
      </c>
      <c r="H140" s="24">
        <f t="shared" si="34"/>
        <v>0</v>
      </c>
    </row>
    <row r="141" spans="1:8" ht="18.95" customHeight="1" x14ac:dyDescent="0.2">
      <c r="A141" s="26">
        <f>A140+1</f>
        <v>79</v>
      </c>
      <c r="B141" s="160">
        <v>903</v>
      </c>
      <c r="C141" s="4" t="s">
        <v>19</v>
      </c>
      <c r="D141" s="24">
        <f>SUMIFS('ProForma Adj F'!$P$11:$P$86,'ProForma Adj F'!$A$11:$A$86,'SCH D-2.1'!D$13,'ProForma Adj F'!$B$11:$B$86,'SCH D-2.1'!$B141)*-1000</f>
        <v>0</v>
      </c>
      <c r="E141" s="24">
        <f>SUMIFS('ProForma Adj F'!$P$11:$P$86,'ProForma Adj F'!$A$11:$A$86,'SCH D-2.1'!E$13,'ProForma Adj F'!$B$11:$B$86,'SCH D-2.1'!$B141)*-1000</f>
        <v>0</v>
      </c>
      <c r="F141" s="24">
        <f>SUM(D141:E141)</f>
        <v>0</v>
      </c>
      <c r="G141" s="25">
        <v>1</v>
      </c>
      <c r="H141" s="24">
        <f t="shared" si="34"/>
        <v>0</v>
      </c>
    </row>
    <row r="142" spans="1:8" ht="18.95" customHeight="1" x14ac:dyDescent="0.2">
      <c r="A142" s="26">
        <f t="shared" si="35"/>
        <v>80</v>
      </c>
      <c r="B142" s="160">
        <v>904</v>
      </c>
      <c r="C142" s="4" t="s">
        <v>20</v>
      </c>
      <c r="D142" s="24">
        <f>SUMIFS('ProForma Adj F'!$P$11:$P$86,'ProForma Adj F'!$A$11:$A$86,'SCH D-2.1'!D$13,'ProForma Adj F'!$B$11:$B$86,'SCH D-2.1'!$B142)*-1000</f>
        <v>0</v>
      </c>
      <c r="E142" s="24">
        <f>SUMIFS('ProForma Adj F'!$P$11:$P$86,'ProForma Adj F'!$A$11:$A$86,'SCH D-2.1'!E$13,'ProForma Adj F'!$B$11:$B$86,'SCH D-2.1'!$B142)*-1000</f>
        <v>0</v>
      </c>
      <c r="F142" s="24">
        <f>SUM(D142:E142)</f>
        <v>0</v>
      </c>
      <c r="G142" s="25">
        <v>1</v>
      </c>
      <c r="H142" s="24">
        <f t="shared" si="34"/>
        <v>0</v>
      </c>
    </row>
    <row r="143" spans="1:8" ht="18.95" customHeight="1" x14ac:dyDescent="0.2">
      <c r="A143" s="26">
        <f t="shared" si="35"/>
        <v>81</v>
      </c>
      <c r="B143" s="160">
        <v>905</v>
      </c>
      <c r="C143" s="4" t="s">
        <v>21</v>
      </c>
      <c r="D143" s="24">
        <f>SUMIFS('ProForma Adj F'!$P$11:$P$86,'ProForma Adj F'!$A$11:$A$86,'SCH D-2.1'!D$13,'ProForma Adj F'!$B$11:$B$86,'SCH D-2.1'!$B143)*-1000</f>
        <v>0</v>
      </c>
      <c r="E143" s="24">
        <f>SUMIFS('ProForma Adj F'!$P$11:$P$86,'ProForma Adj F'!$A$11:$A$86,'SCH D-2.1'!E$13,'ProForma Adj F'!$B$11:$B$86,'SCH D-2.1'!$B143)*-1000</f>
        <v>0</v>
      </c>
      <c r="F143" s="24">
        <f>SUM(D143:E143)</f>
        <v>0</v>
      </c>
      <c r="G143" s="25">
        <v>1</v>
      </c>
      <c r="H143" s="24">
        <f t="shared" si="34"/>
        <v>0</v>
      </c>
    </row>
    <row r="144" spans="1:8" ht="18.95" customHeight="1" x14ac:dyDescent="0.2">
      <c r="A144" s="26">
        <f t="shared" si="35"/>
        <v>82</v>
      </c>
      <c r="B144" s="160"/>
      <c r="C144" s="10" t="s">
        <v>120</v>
      </c>
      <c r="D144" s="36">
        <f>SUM(D139:D143)</f>
        <v>0</v>
      </c>
      <c r="E144" s="36">
        <f t="shared" ref="E144:H144" si="36">SUM(E139:E143)</f>
        <v>0</v>
      </c>
      <c r="F144" s="36">
        <f t="shared" si="36"/>
        <v>0</v>
      </c>
      <c r="G144" s="25"/>
      <c r="H144" s="36">
        <f t="shared" si="36"/>
        <v>0</v>
      </c>
    </row>
    <row r="145" spans="1:8" ht="18.95" customHeight="1" x14ac:dyDescent="0.2">
      <c r="B145" s="160"/>
      <c r="C145" s="4"/>
      <c r="G145" s="25"/>
    </row>
    <row r="146" spans="1:8" ht="18.95" customHeight="1" x14ac:dyDescent="0.2">
      <c r="A146" s="26">
        <f>A144+1</f>
        <v>83</v>
      </c>
      <c r="B146" s="160"/>
      <c r="C146" s="37" t="s">
        <v>121</v>
      </c>
      <c r="G146" s="25"/>
    </row>
    <row r="147" spans="1:8" ht="18.95" customHeight="1" x14ac:dyDescent="0.2">
      <c r="A147" s="26">
        <f>A146+1</f>
        <v>84</v>
      </c>
      <c r="B147" s="160">
        <v>907</v>
      </c>
      <c r="C147" s="4" t="s">
        <v>23</v>
      </c>
      <c r="D147" s="24">
        <f>SUMIFS('ProForma Adj F'!$P$11:$P$86,'ProForma Adj F'!$A$11:$A$86,'SCH D-2.1'!D$13,'ProForma Adj F'!$B$11:$B$86,'SCH D-2.1'!$B147)*-1000</f>
        <v>0</v>
      </c>
      <c r="E147" s="24">
        <f>SUMIFS('ProForma Adj F'!$P$11:$P$86,'ProForma Adj F'!$A$11:$A$86,'SCH D-2.1'!E$13,'ProForma Adj F'!$B$11:$B$86,'SCH D-2.1'!$B147)*-1000</f>
        <v>0</v>
      </c>
      <c r="F147" s="24">
        <f>SUM(D147:E147)</f>
        <v>0</v>
      </c>
      <c r="G147" s="25">
        <v>1</v>
      </c>
      <c r="H147" s="24">
        <f t="shared" ref="H147:H150" si="37">F147*G147</f>
        <v>0</v>
      </c>
    </row>
    <row r="148" spans="1:8" ht="18.95" customHeight="1" x14ac:dyDescent="0.2">
      <c r="A148" s="26">
        <f t="shared" ref="A148:A151" si="38">A147+1</f>
        <v>85</v>
      </c>
      <c r="B148" s="160">
        <v>908</v>
      </c>
      <c r="C148" s="4" t="s">
        <v>24</v>
      </c>
      <c r="D148" s="24">
        <f>SUMIFS('ProForma Adj F'!$P$11:$P$86,'ProForma Adj F'!$A$11:$A$86,'SCH D-2.1'!D$13,'ProForma Adj F'!$B$11:$B$86,'SCH D-2.1'!$B148)*-1000</f>
        <v>0</v>
      </c>
      <c r="E148" s="24">
        <f>SUMIFS('ProForma Adj F'!$P$11:$P$86,'ProForma Adj F'!$A$11:$A$86,'SCH D-2.1'!E$13,'ProForma Adj F'!$B$11:$B$86,'SCH D-2.1'!$B148)*-1000</f>
        <v>0</v>
      </c>
      <c r="F148" s="24">
        <f>SUM(D148:E148)</f>
        <v>0</v>
      </c>
      <c r="G148" s="25">
        <v>1</v>
      </c>
      <c r="H148" s="24">
        <f t="shared" si="37"/>
        <v>0</v>
      </c>
    </row>
    <row r="149" spans="1:8" ht="18.95" customHeight="1" x14ac:dyDescent="0.2">
      <c r="A149" s="26">
        <f t="shared" si="38"/>
        <v>86</v>
      </c>
      <c r="B149" s="160">
        <v>909</v>
      </c>
      <c r="C149" s="4" t="s">
        <v>25</v>
      </c>
      <c r="D149" s="24">
        <f>SUMIFS('ProForma Adj F'!$P$11:$P$86,'ProForma Adj F'!$A$11:$A$86,'SCH D-2.1'!D$13,'ProForma Adj F'!$B$11:$B$86,'SCH D-2.1'!$B149)*-1000</f>
        <v>0</v>
      </c>
      <c r="E149" s="24">
        <f>SUMIFS('ProForma Adj F'!$P$11:$P$86,'ProForma Adj F'!$A$11:$A$86,'SCH D-2.1'!E$13,'ProForma Adj F'!$B$11:$B$86,'SCH D-2.1'!$B149)*-1000</f>
        <v>0</v>
      </c>
      <c r="F149" s="24">
        <f>SUM(D149:E149)</f>
        <v>0</v>
      </c>
      <c r="G149" s="25">
        <v>1</v>
      </c>
      <c r="H149" s="24">
        <f t="shared" si="37"/>
        <v>0</v>
      </c>
    </row>
    <row r="150" spans="1:8" ht="18.95" customHeight="1" x14ac:dyDescent="0.2">
      <c r="A150" s="26">
        <f t="shared" si="38"/>
        <v>87</v>
      </c>
      <c r="B150" s="160">
        <v>910</v>
      </c>
      <c r="C150" s="4" t="s">
        <v>26</v>
      </c>
      <c r="D150" s="24">
        <f>SUMIFS('ProForma Adj F'!$P$11:$P$86,'ProForma Adj F'!$A$11:$A$86,'SCH D-2.1'!D$13,'ProForma Adj F'!$B$11:$B$86,'SCH D-2.1'!$B150)*-1000</f>
        <v>0</v>
      </c>
      <c r="E150" s="24">
        <f>SUMIFS('ProForma Adj F'!$P$11:$P$86,'ProForma Adj F'!$A$11:$A$86,'SCH D-2.1'!E$13,'ProForma Adj F'!$B$11:$B$86,'SCH D-2.1'!$B150)*-1000</f>
        <v>0</v>
      </c>
      <c r="F150" s="24">
        <f>SUM(D150:E150)</f>
        <v>0</v>
      </c>
      <c r="G150" s="25">
        <v>1</v>
      </c>
      <c r="H150" s="24">
        <f t="shared" si="37"/>
        <v>0</v>
      </c>
    </row>
    <row r="151" spans="1:8" ht="18.95" customHeight="1" x14ac:dyDescent="0.2">
      <c r="A151" s="26">
        <f t="shared" si="38"/>
        <v>88</v>
      </c>
      <c r="B151" s="160"/>
      <c r="C151" s="10" t="s">
        <v>122</v>
      </c>
      <c r="D151" s="36">
        <f>SUM(D147:D150)</f>
        <v>0</v>
      </c>
      <c r="E151" s="36">
        <f t="shared" ref="E151:H151" si="39">SUM(E147:E150)</f>
        <v>0</v>
      </c>
      <c r="F151" s="36">
        <f t="shared" si="39"/>
        <v>0</v>
      </c>
      <c r="G151" s="25"/>
      <c r="H151" s="36">
        <f t="shared" si="39"/>
        <v>0</v>
      </c>
    </row>
    <row r="152" spans="1:8" ht="18.95" customHeight="1" x14ac:dyDescent="0.2">
      <c r="A152" s="26"/>
      <c r="B152" s="160"/>
      <c r="C152" s="4"/>
      <c r="G152" s="25"/>
    </row>
    <row r="153" spans="1:8" ht="18.95" customHeight="1" x14ac:dyDescent="0.2">
      <c r="A153" s="26">
        <f>A151+1</f>
        <v>89</v>
      </c>
      <c r="B153" s="160"/>
      <c r="C153" s="37" t="s">
        <v>123</v>
      </c>
      <c r="G153" s="25"/>
    </row>
    <row r="154" spans="1:8" ht="18.95" customHeight="1" x14ac:dyDescent="0.2">
      <c r="A154" s="26">
        <f>A153+1</f>
        <v>90</v>
      </c>
      <c r="B154" s="160">
        <v>911</v>
      </c>
      <c r="C154" s="4" t="s">
        <v>27</v>
      </c>
      <c r="D154" s="24">
        <f>SUMIFS('ProForma Adj F'!$P$11:$P$86,'ProForma Adj F'!$A$11:$A$86,'SCH D-2.1'!D$13,'ProForma Adj F'!$B$11:$B$86,'SCH D-2.1'!$B154)*-1000</f>
        <v>0</v>
      </c>
      <c r="E154" s="24">
        <f>SUMIFS('ProForma Adj F'!$P$11:$P$86,'ProForma Adj F'!$A$11:$A$86,'SCH D-2.1'!E$13,'ProForma Adj F'!$B$11:$B$86,'SCH D-2.1'!$B154)*-1000</f>
        <v>0</v>
      </c>
      <c r="F154" s="24">
        <f>SUM(D154:E154)</f>
        <v>0</v>
      </c>
      <c r="G154" s="25">
        <v>1</v>
      </c>
      <c r="H154" s="24">
        <f t="shared" ref="H154:H157" si="40">F154*G154</f>
        <v>0</v>
      </c>
    </row>
    <row r="155" spans="1:8" ht="18.95" customHeight="1" x14ac:dyDescent="0.2">
      <c r="A155" s="26">
        <f t="shared" ref="A155:A158" si="41">A154+1</f>
        <v>91</v>
      </c>
      <c r="B155" s="160">
        <v>912</v>
      </c>
      <c r="C155" s="4" t="s">
        <v>28</v>
      </c>
      <c r="D155" s="24">
        <f>SUMIFS('ProForma Adj F'!$P$11:$P$86,'ProForma Adj F'!$A$11:$A$86,'SCH D-2.1'!D$13,'ProForma Adj F'!$B$11:$B$86,'SCH D-2.1'!$B155)*-1000</f>
        <v>0</v>
      </c>
      <c r="E155" s="24">
        <f>SUMIFS('ProForma Adj F'!$P$11:$P$86,'ProForma Adj F'!$A$11:$A$86,'SCH D-2.1'!E$13,'ProForma Adj F'!$B$11:$B$86,'SCH D-2.1'!$B155)*-1000</f>
        <v>0</v>
      </c>
      <c r="F155" s="24">
        <f>SUM(D155:E155)</f>
        <v>0</v>
      </c>
      <c r="G155" s="25">
        <v>1</v>
      </c>
      <c r="H155" s="24">
        <f t="shared" si="40"/>
        <v>0</v>
      </c>
    </row>
    <row r="156" spans="1:8" ht="18.95" customHeight="1" x14ac:dyDescent="0.2">
      <c r="A156" s="26">
        <f t="shared" si="41"/>
        <v>92</v>
      </c>
      <c r="B156" s="160">
        <v>913</v>
      </c>
      <c r="C156" s="4" t="s">
        <v>29</v>
      </c>
      <c r="D156" s="24">
        <f>SUMIFS('ProForma Adj F'!$P$11:$P$86,'ProForma Adj F'!$A$11:$A$86,'SCH D-2.1'!D$13,'ProForma Adj F'!$B$11:$B$86,'SCH D-2.1'!$B156)*-1000</f>
        <v>0</v>
      </c>
      <c r="E156" s="24">
        <f>SUMIFS('ProForma Adj F'!$P$11:$P$86,'ProForma Adj F'!$A$11:$A$86,'SCH D-2.1'!E$13,'ProForma Adj F'!$B$11:$B$86,'SCH D-2.1'!$B156)*-1000</f>
        <v>-278726.28000000003</v>
      </c>
      <c r="F156" s="24">
        <f>SUM(D156:E156)</f>
        <v>-278726.28000000003</v>
      </c>
      <c r="G156" s="25">
        <v>1</v>
      </c>
      <c r="H156" s="24">
        <f t="shared" si="40"/>
        <v>-278726.28000000003</v>
      </c>
    </row>
    <row r="157" spans="1:8" ht="18.95" customHeight="1" x14ac:dyDescent="0.2">
      <c r="A157" s="26">
        <f t="shared" si="41"/>
        <v>93</v>
      </c>
      <c r="B157" s="160">
        <v>916</v>
      </c>
      <c r="C157" s="4" t="s">
        <v>30</v>
      </c>
      <c r="D157" s="24">
        <f>SUMIFS('ProForma Adj F'!$P$11:$P$86,'ProForma Adj F'!$A$11:$A$86,'SCH D-2.1'!D$13,'ProForma Adj F'!$B$11:$B$86,'SCH D-2.1'!$B157)*-1000</f>
        <v>0</v>
      </c>
      <c r="E157" s="24">
        <f>SUMIFS('ProForma Adj F'!$P$11:$P$86,'ProForma Adj F'!$A$11:$A$86,'SCH D-2.1'!E$13,'ProForma Adj F'!$B$11:$B$86,'SCH D-2.1'!$B157)*-1000</f>
        <v>0</v>
      </c>
      <c r="F157" s="24">
        <f>SUM(D157:E157)</f>
        <v>0</v>
      </c>
      <c r="G157" s="25">
        <v>1</v>
      </c>
      <c r="H157" s="24">
        <f t="shared" si="40"/>
        <v>0</v>
      </c>
    </row>
    <row r="158" spans="1:8" ht="18.95" customHeight="1" x14ac:dyDescent="0.2">
      <c r="A158" s="26">
        <f t="shared" si="41"/>
        <v>94</v>
      </c>
      <c r="B158" s="160"/>
      <c r="C158" s="2" t="s">
        <v>124</v>
      </c>
      <c r="D158" s="36">
        <f>SUM(D154:D157)</f>
        <v>0</v>
      </c>
      <c r="E158" s="36">
        <f t="shared" ref="E158:H158" si="42">SUM(E154:E157)</f>
        <v>-278726.28000000003</v>
      </c>
      <c r="F158" s="36">
        <f t="shared" si="42"/>
        <v>-278726.28000000003</v>
      </c>
      <c r="G158" s="25"/>
      <c r="H158" s="36">
        <f t="shared" si="42"/>
        <v>-278726.28000000003</v>
      </c>
    </row>
    <row r="159" spans="1:8" ht="18.95" customHeight="1" x14ac:dyDescent="0.2">
      <c r="B159" s="160"/>
      <c r="C159" s="4"/>
    </row>
    <row r="160" spans="1:8" ht="18.95" customHeight="1" x14ac:dyDescent="0.2">
      <c r="A160" s="26">
        <f>A158+1</f>
        <v>95</v>
      </c>
      <c r="B160" s="160"/>
      <c r="C160" s="37" t="s">
        <v>125</v>
      </c>
    </row>
    <row r="161" spans="1:8" ht="18.95" customHeight="1" x14ac:dyDescent="0.2">
      <c r="A161" s="26">
        <f>A160+1</f>
        <v>96</v>
      </c>
      <c r="B161" s="160">
        <v>920</v>
      </c>
      <c r="C161" s="4" t="s">
        <v>31</v>
      </c>
      <c r="D161" s="24">
        <f>SUMIFS('ProForma Adj F'!$P$11:$P$86,'ProForma Adj F'!$A$11:$A$86,'SCH D-2.1'!D$13,'ProForma Adj F'!$B$11:$B$86,'SCH D-2.1'!$B161)*-1000</f>
        <v>0</v>
      </c>
      <c r="E161" s="24">
        <f>SUMIFS('ProForma Adj F'!$P$11:$P$86,'ProForma Adj F'!$A$11:$A$86,'SCH D-2.1'!E$13,'ProForma Adj F'!$B$11:$B$86,'SCH D-2.1'!$B161)*-1000</f>
        <v>0</v>
      </c>
      <c r="F161" s="24">
        <f>SUM(D161:E161)</f>
        <v>0</v>
      </c>
      <c r="G161" s="25">
        <v>1</v>
      </c>
      <c r="H161" s="24">
        <f t="shared" ref="H161:H163" si="43">F161*G161</f>
        <v>0</v>
      </c>
    </row>
    <row r="162" spans="1:8" ht="18.95" customHeight="1" x14ac:dyDescent="0.2">
      <c r="A162" s="26">
        <f t="shared" ref="A162:A163" si="44">A161+1</f>
        <v>97</v>
      </c>
      <c r="B162" s="160">
        <v>921</v>
      </c>
      <c r="C162" s="4" t="s">
        <v>32</v>
      </c>
      <c r="D162" s="24">
        <f>SUMIFS('ProForma Adj F'!$P$11:$P$86,'ProForma Adj F'!$A$11:$A$86,'SCH D-2.1'!D$13,'ProForma Adj F'!$B$11:$B$86,'SCH D-2.1'!$B162)*-1000</f>
        <v>0</v>
      </c>
      <c r="E162" s="24">
        <f>SUMIFS('ProForma Adj F'!$P$11:$P$86,'ProForma Adj F'!$A$11:$A$86,'SCH D-2.1'!E$13,'ProForma Adj F'!$B$11:$B$86,'SCH D-2.1'!$B162)*-1000</f>
        <v>0</v>
      </c>
      <c r="F162" s="24">
        <f>SUM(D162:E162)</f>
        <v>0</v>
      </c>
      <c r="G162" s="25">
        <v>1</v>
      </c>
      <c r="H162" s="24">
        <f t="shared" si="43"/>
        <v>0</v>
      </c>
    </row>
    <row r="163" spans="1:8" ht="18.95" customHeight="1" x14ac:dyDescent="0.2">
      <c r="A163" s="26">
        <f t="shared" si="44"/>
        <v>98</v>
      </c>
      <c r="B163" s="160">
        <v>922</v>
      </c>
      <c r="C163" s="4" t="s">
        <v>33</v>
      </c>
      <c r="D163" s="24">
        <f>SUMIFS('ProForma Adj F'!$P$11:$P$86,'ProForma Adj F'!$A$11:$A$86,'SCH D-2.1'!D$13,'ProForma Adj F'!$B$11:$B$86,'SCH D-2.1'!$B163)*-1000</f>
        <v>0</v>
      </c>
      <c r="E163" s="24">
        <f>SUMIFS('ProForma Adj F'!$P$11:$P$86,'ProForma Adj F'!$A$11:$A$86,'SCH D-2.1'!E$13,'ProForma Adj F'!$B$11:$B$86,'SCH D-2.1'!$B163)*-1000</f>
        <v>0</v>
      </c>
      <c r="F163" s="24">
        <f>SUM(D163:E163)</f>
        <v>0</v>
      </c>
      <c r="G163" s="25">
        <v>1</v>
      </c>
      <c r="H163" s="24">
        <f t="shared" si="43"/>
        <v>0</v>
      </c>
    </row>
    <row r="164" spans="1:8" s="16" customFormat="1" ht="20.100000000000001" customHeight="1" x14ac:dyDescent="0.2">
      <c r="A164" s="323" t="str">
        <f>$A$1</f>
        <v>LOUISVILLE GAS AND ELECTRIC COMPANY</v>
      </c>
      <c r="B164" s="323"/>
      <c r="C164" s="323"/>
      <c r="D164" s="323"/>
      <c r="E164" s="323"/>
      <c r="F164" s="323"/>
      <c r="G164" s="323"/>
      <c r="H164" s="323"/>
    </row>
    <row r="165" spans="1:8" s="16" customFormat="1" ht="20.100000000000001" customHeight="1" x14ac:dyDescent="0.2">
      <c r="A165" s="323" t="str">
        <f>$A$2</f>
        <v>CASE NO. 2018-00295 - GAS OPERATIONS - RESPONSE TO PSC 2-75 (SLIPPAGE FACTOR 97.153%)</v>
      </c>
      <c r="B165" s="323"/>
      <c r="C165" s="323"/>
      <c r="D165" s="323"/>
      <c r="E165" s="323"/>
      <c r="F165" s="323"/>
      <c r="G165" s="323"/>
      <c r="H165" s="323"/>
    </row>
    <row r="166" spans="1:8" s="16" customFormat="1" ht="20.100000000000001" customHeight="1" x14ac:dyDescent="0.2">
      <c r="A166" s="323" t="s">
        <v>240</v>
      </c>
      <c r="B166" s="323"/>
      <c r="C166" s="323"/>
      <c r="D166" s="323"/>
      <c r="E166" s="323"/>
      <c r="F166" s="323"/>
      <c r="G166" s="323"/>
      <c r="H166" s="323"/>
    </row>
    <row r="167" spans="1:8" s="16" customFormat="1" ht="20.100000000000001" customHeight="1" x14ac:dyDescent="0.2">
      <c r="A167" s="323" t="str">
        <f>$A$4</f>
        <v>FOR THE 12 MONTHS ENDED APRIL 30, 2020</v>
      </c>
      <c r="B167" s="323"/>
      <c r="C167" s="323"/>
      <c r="D167" s="323"/>
      <c r="E167" s="323"/>
      <c r="F167" s="323"/>
      <c r="G167" s="323"/>
      <c r="H167" s="323"/>
    </row>
    <row r="168" spans="1:8" s="16" customFormat="1" ht="20.100000000000001" customHeight="1" x14ac:dyDescent="0.2">
      <c r="A168" s="159"/>
      <c r="B168" s="159"/>
      <c r="C168" s="159"/>
      <c r="D168" s="159"/>
      <c r="E168" s="159"/>
      <c r="F168" s="159"/>
      <c r="G168" s="159"/>
      <c r="H168" s="159"/>
    </row>
    <row r="169" spans="1:8" s="16" customFormat="1" ht="20.100000000000001" customHeight="1" x14ac:dyDescent="0.2">
      <c r="A169" s="16" t="str">
        <f>$A$6</f>
        <v>DATA:____BASE  PERIOD__X__FORECASTED  PERIOD</v>
      </c>
      <c r="B169" s="18"/>
      <c r="H169" s="19" t="s">
        <v>241</v>
      </c>
    </row>
    <row r="170" spans="1:8" s="16" customFormat="1" ht="20.100000000000001" customHeight="1" x14ac:dyDescent="0.2">
      <c r="A170" s="16" t="str">
        <f>$A$7</f>
        <v>TYPE OF FILING: __X__ ORIGINAL  _____ UPDATED  _____ REVISED</v>
      </c>
      <c r="H170" s="19" t="s">
        <v>945</v>
      </c>
    </row>
    <row r="171" spans="1:8" s="16" customFormat="1" ht="20.100000000000001" customHeight="1" x14ac:dyDescent="0.2">
      <c r="A171" s="16" t="str">
        <f>$A$8</f>
        <v>WORKPAPER REFERENCE NO(S).: SCHEDULE WPD-2.1</v>
      </c>
      <c r="B171" s="18"/>
      <c r="D171" s="18"/>
      <c r="E171" s="18"/>
      <c r="F171" s="18"/>
      <c r="H171" s="20" t="str">
        <f>$H$8</f>
        <v>WITNESS:   C. M. GARRETT</v>
      </c>
    </row>
    <row r="172" spans="1:8" s="16" customFormat="1" ht="20.100000000000001" customHeight="1" x14ac:dyDescent="0.2"/>
    <row r="173" spans="1:8" s="16" customFormat="1" ht="18.75" customHeight="1" x14ac:dyDescent="0.2">
      <c r="A173" s="63"/>
      <c r="B173" s="63"/>
      <c r="C173" s="63"/>
      <c r="D173" s="126" t="str">
        <f>D$10</f>
        <v>ADJ 6</v>
      </c>
      <c r="E173" s="126" t="str">
        <f t="shared" ref="E173" si="45">E$10</f>
        <v>ADJ 7</v>
      </c>
      <c r="F173" s="63"/>
      <c r="G173" s="63"/>
      <c r="H173" s="63"/>
    </row>
    <row r="174" spans="1:8" ht="44.25" customHeight="1" x14ac:dyDescent="0.2">
      <c r="A174" s="64" t="s">
        <v>96</v>
      </c>
      <c r="B174" s="64" t="s">
        <v>97</v>
      </c>
      <c r="C174" s="64" t="s">
        <v>101</v>
      </c>
      <c r="D174" s="301" t="str">
        <f>D$11</f>
        <v>This adjustment left intentionally blank</v>
      </c>
      <c r="E174" s="64" t="str">
        <f t="shared" ref="E174" si="46">E$11</f>
        <v>ADVERTISING EXPENSE</v>
      </c>
      <c r="F174" s="64" t="s">
        <v>242</v>
      </c>
      <c r="G174" s="64" t="s">
        <v>98</v>
      </c>
      <c r="H174" s="64" t="s">
        <v>238</v>
      </c>
    </row>
    <row r="175" spans="1:8" ht="23.1" customHeight="1" x14ac:dyDescent="0.2">
      <c r="A175" s="22"/>
      <c r="B175" s="22"/>
      <c r="C175" s="29"/>
      <c r="D175" s="30" t="s">
        <v>99</v>
      </c>
      <c r="E175" s="30" t="s">
        <v>99</v>
      </c>
      <c r="F175" s="30" t="s">
        <v>99</v>
      </c>
      <c r="G175" s="30"/>
      <c r="H175" s="30" t="s">
        <v>99</v>
      </c>
    </row>
    <row r="176" spans="1:8" ht="18.95" customHeight="1" x14ac:dyDescent="0.2">
      <c r="A176" s="26">
        <f>A163+1</f>
        <v>99</v>
      </c>
      <c r="B176" s="160">
        <v>923</v>
      </c>
      <c r="C176" s="4" t="s">
        <v>34</v>
      </c>
      <c r="D176" s="24">
        <f>SUMIFS('ProForma Adj F'!$P$11:$P$86,'ProForma Adj F'!$A$11:$A$86,'SCH D-2.1'!D$13,'ProForma Adj F'!$B$11:$B$86,'SCH D-2.1'!$B176)*-1000</f>
        <v>0</v>
      </c>
      <c r="E176" s="24">
        <f>SUMIFS('ProForma Adj F'!$P$11:$P$86,'ProForma Adj F'!$A$11:$A$86,'SCH D-2.1'!E$13,'ProForma Adj F'!$B$11:$B$86,'SCH D-2.1'!$B176)*-1000</f>
        <v>0</v>
      </c>
      <c r="F176" s="24">
        <f t="shared" ref="F176:F186" si="47">SUM(D176:E176)</f>
        <v>0</v>
      </c>
      <c r="G176" s="25">
        <v>1</v>
      </c>
      <c r="H176" s="24">
        <f t="shared" ref="H176:H186" si="48">F176*G176</f>
        <v>0</v>
      </c>
    </row>
    <row r="177" spans="1:12" ht="18.95" customHeight="1" x14ac:dyDescent="0.2">
      <c r="A177" s="26">
        <f t="shared" ref="A177:A196" si="49">A176+1</f>
        <v>100</v>
      </c>
      <c r="B177" s="160">
        <v>924</v>
      </c>
      <c r="C177" s="4" t="s">
        <v>0</v>
      </c>
      <c r="D177" s="24">
        <f>SUMIFS('ProForma Adj F'!$P$11:$P$86,'ProForma Adj F'!$A$11:$A$86,'SCH D-2.1'!D$13,'ProForma Adj F'!$B$11:$B$86,'SCH D-2.1'!$B177)*-1000</f>
        <v>0</v>
      </c>
      <c r="E177" s="24">
        <f>SUMIFS('ProForma Adj F'!$P$11:$P$86,'ProForma Adj F'!$A$11:$A$86,'SCH D-2.1'!E$13,'ProForma Adj F'!$B$11:$B$86,'SCH D-2.1'!$B177)*-1000</f>
        <v>0</v>
      </c>
      <c r="F177" s="24">
        <f t="shared" si="47"/>
        <v>0</v>
      </c>
      <c r="G177" s="25">
        <v>1</v>
      </c>
      <c r="H177" s="24">
        <f t="shared" si="48"/>
        <v>0</v>
      </c>
    </row>
    <row r="178" spans="1:12" ht="18.95" customHeight="1" x14ac:dyDescent="0.2">
      <c r="A178" s="26">
        <f t="shared" si="49"/>
        <v>101</v>
      </c>
      <c r="B178" s="160">
        <v>925</v>
      </c>
      <c r="C178" s="4" t="s">
        <v>35</v>
      </c>
      <c r="D178" s="24">
        <f>SUMIFS('ProForma Adj F'!$P$11:$P$86,'ProForma Adj F'!$A$11:$A$86,'SCH D-2.1'!D$13,'ProForma Adj F'!$B$11:$B$86,'SCH D-2.1'!$B178)*-1000</f>
        <v>0</v>
      </c>
      <c r="E178" s="24">
        <f>SUMIFS('ProForma Adj F'!$P$11:$P$86,'ProForma Adj F'!$A$11:$A$86,'SCH D-2.1'!E$13,'ProForma Adj F'!$B$11:$B$86,'SCH D-2.1'!$B178)*-1000</f>
        <v>0</v>
      </c>
      <c r="F178" s="24">
        <f t="shared" si="47"/>
        <v>0</v>
      </c>
      <c r="G178" s="25">
        <v>1</v>
      </c>
      <c r="H178" s="24">
        <f t="shared" si="48"/>
        <v>0</v>
      </c>
    </row>
    <row r="179" spans="1:12" ht="18.95" customHeight="1" x14ac:dyDescent="0.2">
      <c r="A179" s="26">
        <f t="shared" si="49"/>
        <v>102</v>
      </c>
      <c r="B179" s="160">
        <v>926</v>
      </c>
      <c r="C179" s="4" t="s">
        <v>36</v>
      </c>
      <c r="D179" s="24">
        <f>SUMIFS('ProForma Adj F'!$P$11:$P$86,'ProForma Adj F'!$A$11:$A$86,'SCH D-2.1'!D$13,'ProForma Adj F'!$B$11:$B$86,'SCH D-2.1'!$B179)*-1000</f>
        <v>0</v>
      </c>
      <c r="E179" s="24">
        <f>SUMIFS('ProForma Adj F'!$P$11:$P$86,'ProForma Adj F'!$A$11:$A$86,'SCH D-2.1'!E$13,'ProForma Adj F'!$B$11:$B$86,'SCH D-2.1'!$B179)*-1000</f>
        <v>0</v>
      </c>
      <c r="F179" s="24">
        <f t="shared" si="47"/>
        <v>0</v>
      </c>
      <c r="G179" s="25">
        <v>1</v>
      </c>
      <c r="H179" s="24">
        <f t="shared" si="48"/>
        <v>0</v>
      </c>
    </row>
    <row r="180" spans="1:12" ht="18.95" customHeight="1" x14ac:dyDescent="0.2">
      <c r="A180" s="26">
        <f t="shared" si="49"/>
        <v>103</v>
      </c>
      <c r="B180" s="160">
        <v>927</v>
      </c>
      <c r="C180" s="4" t="s">
        <v>37</v>
      </c>
      <c r="D180" s="24">
        <f>SUMIFS('ProForma Adj F'!$P$11:$P$86,'ProForma Adj F'!$A$11:$A$86,'SCH D-2.1'!D$13,'ProForma Adj F'!$B$11:$B$86,'SCH D-2.1'!$B180)*-1000</f>
        <v>0</v>
      </c>
      <c r="E180" s="24">
        <f>SUMIFS('ProForma Adj F'!$P$11:$P$86,'ProForma Adj F'!$A$11:$A$86,'SCH D-2.1'!E$13,'ProForma Adj F'!$B$11:$B$86,'SCH D-2.1'!$B180)*-1000</f>
        <v>0</v>
      </c>
      <c r="F180" s="24">
        <f t="shared" si="47"/>
        <v>0</v>
      </c>
      <c r="G180" s="25">
        <v>1</v>
      </c>
      <c r="H180" s="24">
        <f t="shared" si="48"/>
        <v>0</v>
      </c>
    </row>
    <row r="181" spans="1:12" ht="18.95" customHeight="1" x14ac:dyDescent="0.2">
      <c r="A181" s="26">
        <f t="shared" si="49"/>
        <v>104</v>
      </c>
      <c r="B181" s="160">
        <v>928</v>
      </c>
      <c r="C181" s="4" t="s">
        <v>38</v>
      </c>
      <c r="D181" s="24">
        <f>SUMIFS('ProForma Adj F'!$P$11:$P$86,'ProForma Adj F'!$A$11:$A$86,'SCH D-2.1'!D$13,'ProForma Adj F'!$B$11:$B$86,'SCH D-2.1'!$B181)*-1000</f>
        <v>0</v>
      </c>
      <c r="E181" s="24">
        <f>SUMIFS('ProForma Adj F'!$P$11:$P$86,'ProForma Adj F'!$A$11:$A$86,'SCH D-2.1'!E$13,'ProForma Adj F'!$B$11:$B$86,'SCH D-2.1'!$B181)*-1000</f>
        <v>0</v>
      </c>
      <c r="F181" s="24">
        <f t="shared" si="47"/>
        <v>0</v>
      </c>
      <c r="G181" s="25">
        <v>1</v>
      </c>
      <c r="H181" s="24">
        <f t="shared" si="48"/>
        <v>0</v>
      </c>
    </row>
    <row r="182" spans="1:12" ht="18.95" customHeight="1" x14ac:dyDescent="0.2">
      <c r="A182" s="26">
        <f>A181+1</f>
        <v>105</v>
      </c>
      <c r="B182" s="160">
        <v>929</v>
      </c>
      <c r="C182" s="4" t="s">
        <v>39</v>
      </c>
      <c r="D182" s="24">
        <f>SUMIFS('ProForma Adj F'!$P$11:$P$86,'ProForma Adj F'!$A$11:$A$86,'SCH D-2.1'!D$13,'ProForma Adj F'!$B$11:$B$86,'SCH D-2.1'!$B182)*-1000</f>
        <v>0</v>
      </c>
      <c r="E182" s="24">
        <f>SUMIFS('ProForma Adj F'!$P$11:$P$86,'ProForma Adj F'!$A$11:$A$86,'SCH D-2.1'!E$13,'ProForma Adj F'!$B$11:$B$86,'SCH D-2.1'!$B182)*-1000</f>
        <v>0</v>
      </c>
      <c r="F182" s="24">
        <f t="shared" si="47"/>
        <v>0</v>
      </c>
      <c r="G182" s="25">
        <v>1</v>
      </c>
      <c r="H182" s="24">
        <f t="shared" si="48"/>
        <v>0</v>
      </c>
    </row>
    <row r="183" spans="1:12" ht="18.95" customHeight="1" x14ac:dyDescent="0.2">
      <c r="A183" s="26">
        <f t="shared" si="49"/>
        <v>106</v>
      </c>
      <c r="B183" s="160">
        <v>930.1</v>
      </c>
      <c r="C183" s="4" t="s">
        <v>40</v>
      </c>
      <c r="D183" s="24">
        <f>SUMIFS('ProForma Adj F'!$P$11:$P$86,'ProForma Adj F'!$A$11:$A$86,'SCH D-2.1'!D$13,'ProForma Adj F'!$B$11:$B$86,'SCH D-2.1'!$B183)*-1000</f>
        <v>0</v>
      </c>
      <c r="E183" s="24">
        <f>SUMIFS('ProForma Adj F'!$P$11:$P$86,'ProForma Adj F'!$A$11:$A$86,'SCH D-2.1'!E$13,'ProForma Adj F'!$B$11:$B$86,'SCH D-2.1'!$B183)*-1000</f>
        <v>-774.99999999999807</v>
      </c>
      <c r="F183" s="24">
        <f t="shared" si="47"/>
        <v>-774.99999999999807</v>
      </c>
      <c r="G183" s="25">
        <v>1</v>
      </c>
      <c r="H183" s="24">
        <f t="shared" si="48"/>
        <v>-774.99999999999807</v>
      </c>
    </row>
    <row r="184" spans="1:12" ht="18.95" customHeight="1" x14ac:dyDescent="0.2">
      <c r="A184" s="26">
        <f t="shared" si="49"/>
        <v>107</v>
      </c>
      <c r="B184" s="160">
        <v>930.2</v>
      </c>
      <c r="C184" s="4" t="s">
        <v>41</v>
      </c>
      <c r="D184" s="24">
        <f>SUMIFS('ProForma Adj F'!$P$11:$P$86,'ProForma Adj F'!$A$11:$A$86,'SCH D-2.1'!D$13,'ProForma Adj F'!$B$11:$B$86,'SCH D-2.1'!$B184)*-1000</f>
        <v>0</v>
      </c>
      <c r="E184" s="24">
        <f>SUMIFS('ProForma Adj F'!$P$11:$P$86,'ProForma Adj F'!$A$11:$A$86,'SCH D-2.1'!E$13,'ProForma Adj F'!$B$11:$B$86,'SCH D-2.1'!$B184)*-1000</f>
        <v>0</v>
      </c>
      <c r="F184" s="24">
        <f t="shared" si="47"/>
        <v>0</v>
      </c>
      <c r="G184" s="25">
        <v>1</v>
      </c>
      <c r="H184" s="24">
        <f t="shared" si="48"/>
        <v>0</v>
      </c>
    </row>
    <row r="185" spans="1:12" ht="18.95" customHeight="1" x14ac:dyDescent="0.2">
      <c r="A185" s="26">
        <f t="shared" si="49"/>
        <v>108</v>
      </c>
      <c r="B185" s="160">
        <v>931</v>
      </c>
      <c r="C185" s="4" t="s">
        <v>14</v>
      </c>
      <c r="D185" s="24">
        <f>SUMIFS('ProForma Adj F'!$P$11:$P$86,'ProForma Adj F'!$A$11:$A$86,'SCH D-2.1'!D$13,'ProForma Adj F'!$B$11:$B$86,'SCH D-2.1'!$B185)*-1000</f>
        <v>0</v>
      </c>
      <c r="E185" s="24">
        <f>SUMIFS('ProForma Adj F'!$P$11:$P$86,'ProForma Adj F'!$A$11:$A$86,'SCH D-2.1'!E$13,'ProForma Adj F'!$B$11:$B$86,'SCH D-2.1'!$B185)*-1000</f>
        <v>0</v>
      </c>
      <c r="F185" s="24">
        <f t="shared" si="47"/>
        <v>0</v>
      </c>
      <c r="G185" s="25">
        <v>1</v>
      </c>
      <c r="H185" s="24">
        <f t="shared" si="48"/>
        <v>0</v>
      </c>
    </row>
    <row r="186" spans="1:12" ht="18.95" customHeight="1" x14ac:dyDescent="0.2">
      <c r="A186" s="26">
        <f t="shared" si="49"/>
        <v>109</v>
      </c>
      <c r="B186" s="160">
        <v>935</v>
      </c>
      <c r="C186" s="4" t="s">
        <v>42</v>
      </c>
      <c r="D186" s="24">
        <f>SUMIFS('ProForma Adj F'!$P$11:$P$86,'ProForma Adj F'!$A$11:$A$86,'SCH D-2.1'!D$13,'ProForma Adj F'!$B$11:$B$86,'SCH D-2.1'!$B186)*-1000</f>
        <v>0</v>
      </c>
      <c r="E186" s="24">
        <f>SUMIFS('ProForma Adj F'!$P$11:$P$86,'ProForma Adj F'!$A$11:$A$86,'SCH D-2.1'!E$13,'ProForma Adj F'!$B$11:$B$86,'SCH D-2.1'!$B186)*-1000</f>
        <v>0</v>
      </c>
      <c r="F186" s="24">
        <f t="shared" si="47"/>
        <v>0</v>
      </c>
      <c r="G186" s="25">
        <v>1</v>
      </c>
      <c r="H186" s="24">
        <f t="shared" si="48"/>
        <v>0</v>
      </c>
    </row>
    <row r="187" spans="1:12" ht="18.95" customHeight="1" x14ac:dyDescent="0.2">
      <c r="A187" s="26">
        <f t="shared" si="49"/>
        <v>110</v>
      </c>
      <c r="C187" s="10" t="s">
        <v>126</v>
      </c>
      <c r="D187" s="36">
        <f>SUM(D161:D163,D176:D186)</f>
        <v>0</v>
      </c>
      <c r="E187" s="36">
        <f t="shared" ref="E187:H187" si="50">SUM(E161:E163,E176:E186)</f>
        <v>-774.99999999999807</v>
      </c>
      <c r="F187" s="36">
        <f t="shared" si="50"/>
        <v>-774.99999999999807</v>
      </c>
      <c r="H187" s="36">
        <f t="shared" si="50"/>
        <v>-774.99999999999807</v>
      </c>
    </row>
    <row r="188" spans="1:12" ht="18.95" customHeight="1" x14ac:dyDescent="0.2">
      <c r="A188" s="26"/>
    </row>
    <row r="189" spans="1:12" ht="18.95" customHeight="1" x14ac:dyDescent="0.2">
      <c r="A189" s="26">
        <f>A187+1</f>
        <v>111</v>
      </c>
      <c r="C189" s="10" t="s">
        <v>128</v>
      </c>
      <c r="D189" s="35">
        <f>SUM(D59,D79,D102,D136,D144,D151,D158,D187)</f>
        <v>0</v>
      </c>
      <c r="E189" s="35">
        <f t="shared" ref="E189:H189" si="51">SUM(E59,E79,E102,E136,E144,E151,E158,E187)</f>
        <v>-279501.28000000003</v>
      </c>
      <c r="F189" s="35">
        <f t="shared" si="51"/>
        <v>-279501.28000000003</v>
      </c>
      <c r="H189" s="35">
        <f t="shared" si="51"/>
        <v>-279501.28000000003</v>
      </c>
    </row>
    <row r="190" spans="1:12" ht="18.95" customHeight="1" x14ac:dyDescent="0.2">
      <c r="A190" s="26"/>
      <c r="C190" s="10"/>
      <c r="J190" s="131"/>
      <c r="K190" s="131"/>
    </row>
    <row r="191" spans="1:12" ht="18.95" customHeight="1" x14ac:dyDescent="0.2">
      <c r="A191" s="26">
        <f>A189+1</f>
        <v>112</v>
      </c>
      <c r="B191" s="38" t="s">
        <v>129</v>
      </c>
      <c r="C191" s="10" t="s">
        <v>130</v>
      </c>
      <c r="D191" s="24">
        <f>SUMIFS('ProForma Adj F'!$P$11:$P$86,'ProForma Adj F'!$A$11:$A$86,'SCH D-2.1'!D$13,'ProForma Adj F'!$B$11:$B$86,'SCH D-2.1'!$B191)*-1000</f>
        <v>0</v>
      </c>
      <c r="E191" s="24">
        <f>SUMIFS('ProForma Adj F'!$P$11:$P$86,'ProForma Adj F'!$A$11:$A$86,'SCH D-2.1'!E$13,'ProForma Adj F'!$B$11:$B$86,'SCH D-2.1'!$B191)*-1000</f>
        <v>0</v>
      </c>
      <c r="F191" s="24">
        <f t="shared" ref="F191:F196" si="52">SUM(D191:E191)</f>
        <v>0</v>
      </c>
      <c r="G191" s="25">
        <v>1</v>
      </c>
      <c r="H191" s="24">
        <f>G191*F191</f>
        <v>0</v>
      </c>
      <c r="J191" s="25"/>
      <c r="K191" s="25"/>
      <c r="L191" s="25"/>
    </row>
    <row r="192" spans="1:12" ht="18.95" customHeight="1" x14ac:dyDescent="0.2">
      <c r="A192" s="26">
        <f t="shared" si="49"/>
        <v>113</v>
      </c>
      <c r="B192" s="160">
        <v>408.1</v>
      </c>
      <c r="C192" s="10" t="s">
        <v>10</v>
      </c>
      <c r="D192" s="24">
        <f>SUMIFS('ProForma Adj F'!$P$11:$P$86,'ProForma Adj F'!$A$11:$A$86,'SCH D-2.1'!D$13,'ProForma Adj F'!$B$11:$B$86,'SCH D-2.1'!$B192)*-1000</f>
        <v>0</v>
      </c>
      <c r="E192" s="24">
        <f>SUMIFS('ProForma Adj F'!$P$11:$P$86,'ProForma Adj F'!$A$11:$A$86,'SCH D-2.1'!E$13,'ProForma Adj F'!$B$11:$B$86,'SCH D-2.1'!$B192)*-1000</f>
        <v>0</v>
      </c>
      <c r="F192" s="24">
        <f t="shared" si="52"/>
        <v>0</v>
      </c>
      <c r="G192" s="25">
        <v>1</v>
      </c>
      <c r="H192" s="24">
        <f>G192*F192</f>
        <v>0</v>
      </c>
    </row>
    <row r="193" spans="1:11" ht="18.95" customHeight="1" x14ac:dyDescent="0.2">
      <c r="A193" s="26">
        <f t="shared" si="49"/>
        <v>114</v>
      </c>
      <c r="B193" s="38" t="s">
        <v>131</v>
      </c>
      <c r="C193" s="10" t="s">
        <v>132</v>
      </c>
      <c r="D193" s="24">
        <f t="shared" ref="D193:E193" si="53">D206</f>
        <v>0</v>
      </c>
      <c r="E193" s="24">
        <f t="shared" si="53"/>
        <v>55760.505360000003</v>
      </c>
      <c r="F193" s="24">
        <f t="shared" si="52"/>
        <v>55760.505360000003</v>
      </c>
      <c r="G193" s="25">
        <v>1</v>
      </c>
      <c r="H193" s="24">
        <f>F193*G193</f>
        <v>55760.505360000003</v>
      </c>
      <c r="J193" s="24"/>
      <c r="K193" s="25"/>
    </row>
    <row r="194" spans="1:11" ht="18.95" customHeight="1" x14ac:dyDescent="0.2">
      <c r="A194" s="26">
        <f t="shared" si="49"/>
        <v>115</v>
      </c>
      <c r="B194" s="38" t="s">
        <v>131</v>
      </c>
      <c r="C194" s="10" t="s">
        <v>133</v>
      </c>
      <c r="D194" s="24">
        <f t="shared" ref="D194:E194" si="54">D204</f>
        <v>0</v>
      </c>
      <c r="E194" s="24">
        <f t="shared" si="54"/>
        <v>13975.064000000002</v>
      </c>
      <c r="F194" s="24">
        <f t="shared" si="52"/>
        <v>13975.064000000002</v>
      </c>
      <c r="G194" s="25">
        <v>1</v>
      </c>
      <c r="H194" s="24">
        <f>F194*G194</f>
        <v>13975.064000000002</v>
      </c>
      <c r="J194" s="24"/>
      <c r="K194" s="25"/>
    </row>
    <row r="195" spans="1:11" ht="18.95" customHeight="1" x14ac:dyDescent="0.2">
      <c r="A195" s="26">
        <f t="shared" si="49"/>
        <v>116</v>
      </c>
      <c r="B195" s="38">
        <v>411.4</v>
      </c>
      <c r="C195" s="10" t="s">
        <v>136</v>
      </c>
      <c r="D195" s="24">
        <f>SUMIFS('ProForma Adj F'!$P$11:$P$86,'ProForma Adj F'!$A$11:$A$86,'SCH D-2.1'!D$13,'ProForma Adj F'!$B$11:$B$86,'SCH D-2.1'!$B195)*-1000</f>
        <v>0</v>
      </c>
      <c r="E195" s="24">
        <f>SUMIFS('ProForma Adj F'!$P$11:$P$86,'ProForma Adj F'!$A$11:$A$86,'SCH D-2.1'!E$13,'ProForma Adj F'!$B$11:$B$86,'SCH D-2.1'!$B195)*-1000</f>
        <v>0</v>
      </c>
      <c r="F195" s="24">
        <f t="shared" si="52"/>
        <v>0</v>
      </c>
      <c r="G195" s="25">
        <v>1</v>
      </c>
      <c r="H195" s="24">
        <f t="shared" ref="H195:H196" si="55">F195*G195</f>
        <v>0</v>
      </c>
    </row>
    <row r="196" spans="1:11" ht="18.95" customHeight="1" x14ac:dyDescent="0.2">
      <c r="A196" s="26">
        <f t="shared" si="49"/>
        <v>117</v>
      </c>
      <c r="B196" s="38">
        <v>411.8</v>
      </c>
      <c r="C196" s="10" t="s">
        <v>137</v>
      </c>
      <c r="D196" s="35">
        <f>SUMIFS('ProForma Adj F'!$P$11:$P$86,'ProForma Adj F'!$A$11:$A$86,'SCH D-2.1'!D$13,'ProForma Adj F'!$B$11:$B$86,'SCH D-2.1'!$B196)*-1000</f>
        <v>0</v>
      </c>
      <c r="E196" s="35">
        <f>SUMIFS('ProForma Adj F'!$P$11:$P$86,'ProForma Adj F'!$A$11:$A$86,'SCH D-2.1'!E$13,'ProForma Adj F'!$B$11:$B$86,'SCH D-2.1'!$B196)*-1000</f>
        <v>0</v>
      </c>
      <c r="F196" s="35">
        <f t="shared" si="52"/>
        <v>0</v>
      </c>
      <c r="G196" s="25">
        <v>1</v>
      </c>
      <c r="H196" s="35">
        <f t="shared" si="55"/>
        <v>0</v>
      </c>
    </row>
    <row r="197" spans="1:11" ht="18.95" customHeight="1" x14ac:dyDescent="0.2">
      <c r="B197" s="160"/>
      <c r="C197" s="10"/>
    </row>
    <row r="198" spans="1:11" ht="18.95" customHeight="1" thickBot="1" x14ac:dyDescent="0.25">
      <c r="A198" s="26">
        <f>A196+1</f>
        <v>118</v>
      </c>
      <c r="B198" s="160"/>
      <c r="C198" s="43" t="s">
        <v>47</v>
      </c>
      <c r="D198" s="39">
        <f>SUM(D189:D196)</f>
        <v>0</v>
      </c>
      <c r="E198" s="39">
        <f t="shared" ref="E198" si="56">SUM(E189:E196)</f>
        <v>-209765.71064</v>
      </c>
      <c r="F198" s="39">
        <f>SUM(F189:F196)</f>
        <v>-209765.71064</v>
      </c>
      <c r="H198" s="39">
        <f>SUM(H189:H196)</f>
        <v>-209765.71064</v>
      </c>
    </row>
    <row r="199" spans="1:11" ht="18.95" customHeight="1" thickTop="1" x14ac:dyDescent="0.2">
      <c r="B199" s="160"/>
      <c r="C199" s="43"/>
    </row>
    <row r="200" spans="1:11" ht="18.95" customHeight="1" thickBot="1" x14ac:dyDescent="0.25">
      <c r="A200" s="26">
        <f>A198+1</f>
        <v>119</v>
      </c>
      <c r="B200" s="160"/>
      <c r="C200" s="43" t="s">
        <v>48</v>
      </c>
      <c r="D200" s="39">
        <f>D33-D198</f>
        <v>0</v>
      </c>
      <c r="E200" s="39">
        <f t="shared" ref="E200" si="57">E33-E198</f>
        <v>209765.71064</v>
      </c>
      <c r="F200" s="39">
        <f>F33-F198</f>
        <v>209765.71064</v>
      </c>
      <c r="H200" s="39">
        <f>H33-H198</f>
        <v>209765.71064</v>
      </c>
    </row>
    <row r="201" spans="1:11" ht="18.95" customHeight="1" thickTop="1" x14ac:dyDescent="0.2">
      <c r="B201" s="160"/>
    </row>
    <row r="202" spans="1:11" ht="18.95" customHeight="1" x14ac:dyDescent="0.2">
      <c r="B202" s="160"/>
      <c r="C202" s="246" t="s">
        <v>1103</v>
      </c>
      <c r="D202" s="24">
        <f>D33-SUM(D189:D192,D196)</f>
        <v>0</v>
      </c>
      <c r="E202" s="24">
        <f t="shared" ref="E202" si="58">E33-SUM(E189:E192,E196)</f>
        <v>279501.28000000003</v>
      </c>
      <c r="F202" s="24"/>
      <c r="H202" s="24">
        <f t="shared" ref="H202" si="59">H33-SUM(H189:H192,H196)</f>
        <v>279501.28000000003</v>
      </c>
    </row>
    <row r="203" spans="1:11" ht="18.95" customHeight="1" x14ac:dyDescent="0.2">
      <c r="B203" s="160"/>
      <c r="D203" s="122">
        <f>'WPH-1 Effective Tax Rate'!$F$9</f>
        <v>0.05</v>
      </c>
      <c r="E203" s="122">
        <f>'WPH-1 Effective Tax Rate'!$F$9</f>
        <v>0.05</v>
      </c>
      <c r="F203" s="122"/>
      <c r="H203" s="122"/>
    </row>
    <row r="204" spans="1:11" ht="18.95" customHeight="1" x14ac:dyDescent="0.2">
      <c r="B204" s="160"/>
      <c r="D204" s="24">
        <f t="shared" ref="D204" si="60">D202*D203</f>
        <v>0</v>
      </c>
      <c r="E204" s="24">
        <f t="shared" ref="E204" si="61">E202*E203</f>
        <v>13975.064000000002</v>
      </c>
      <c r="F204" s="24"/>
      <c r="H204" s="24"/>
    </row>
    <row r="205" spans="1:11" ht="18.95" customHeight="1" x14ac:dyDescent="0.2">
      <c r="B205" s="160"/>
      <c r="D205" s="122">
        <f>'WPH-1 Effective Tax Rate'!$F$13</f>
        <v>0.19949999999999998</v>
      </c>
      <c r="E205" s="122">
        <f>'WPH-1 Effective Tax Rate'!$F$13</f>
        <v>0.19949999999999998</v>
      </c>
      <c r="F205" s="122"/>
      <c r="H205" s="122"/>
    </row>
    <row r="206" spans="1:11" ht="18.95" customHeight="1" x14ac:dyDescent="0.2">
      <c r="B206" s="160"/>
      <c r="D206" s="24">
        <f t="shared" ref="D206:E206" si="62">D202*D205</f>
        <v>0</v>
      </c>
      <c r="E206" s="24">
        <f t="shared" si="62"/>
        <v>55760.505360000003</v>
      </c>
      <c r="F206" s="24"/>
      <c r="H206" s="24"/>
    </row>
    <row r="207" spans="1:11" ht="18.95" customHeight="1" x14ac:dyDescent="0.2">
      <c r="B207" s="160"/>
      <c r="D207" s="24">
        <f t="shared" ref="D207:E207" si="63">D204+D206</f>
        <v>0</v>
      </c>
      <c r="E207" s="24">
        <f t="shared" si="63"/>
        <v>69735.569360000009</v>
      </c>
      <c r="F207" s="24"/>
      <c r="H207" s="24"/>
    </row>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7:H167"/>
    <mergeCell ref="A123:H123"/>
    <mergeCell ref="A124:H124"/>
    <mergeCell ref="A125:H125"/>
    <mergeCell ref="A126:H126"/>
    <mergeCell ref="A164:H164"/>
    <mergeCell ref="A165:H165"/>
    <mergeCell ref="A166:H166"/>
    <mergeCell ref="A85:H85"/>
    <mergeCell ref="A43:H43"/>
    <mergeCell ref="A44:H44"/>
    <mergeCell ref="A1:H1"/>
    <mergeCell ref="A2:H2"/>
    <mergeCell ref="A3:H3"/>
    <mergeCell ref="A4:H4"/>
    <mergeCell ref="A42:H42"/>
    <mergeCell ref="A45:H45"/>
    <mergeCell ref="A82:H82"/>
    <mergeCell ref="A83:H83"/>
    <mergeCell ref="A84:H84"/>
  </mergeCells>
  <printOptions horizontalCentered="1"/>
  <pageMargins left="0.7" right="0.7" top="1" bottom="0.75" header="0.3" footer="0.3"/>
  <pageSetup scale="60"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24" t="s">
        <v>475</v>
      </c>
      <c r="B1" s="323"/>
      <c r="C1" s="323"/>
      <c r="D1" s="323"/>
      <c r="E1" s="323"/>
    </row>
    <row r="2" spans="1:5" s="16" customFormat="1" ht="20.100000000000001" customHeight="1" x14ac:dyDescent="0.2">
      <c r="A2" s="324" t="s">
        <v>1269</v>
      </c>
      <c r="B2" s="323"/>
      <c r="C2" s="323"/>
      <c r="D2" s="323"/>
      <c r="E2" s="323"/>
    </row>
    <row r="3" spans="1:5" s="16" customFormat="1" ht="20.100000000000001" customHeight="1" x14ac:dyDescent="0.2">
      <c r="A3" s="323" t="s">
        <v>198</v>
      </c>
      <c r="B3" s="323"/>
      <c r="C3" s="323"/>
      <c r="D3" s="323"/>
      <c r="E3" s="323"/>
    </row>
    <row r="4" spans="1:5" s="16" customFormat="1" ht="20.100000000000001" customHeight="1" x14ac:dyDescent="0.2">
      <c r="A4" s="324" t="s">
        <v>1119</v>
      </c>
      <c r="B4" s="323"/>
      <c r="C4" s="323"/>
      <c r="D4" s="323"/>
      <c r="E4" s="323"/>
    </row>
    <row r="5" spans="1:5" s="16" customFormat="1" ht="20.100000000000001" customHeight="1" x14ac:dyDescent="0.2">
      <c r="A5" s="324" t="s">
        <v>1125</v>
      </c>
      <c r="B5" s="323"/>
      <c r="C5" s="323"/>
      <c r="D5" s="323"/>
      <c r="E5" s="323"/>
    </row>
    <row r="6" spans="1:5" s="16" customFormat="1" ht="20.100000000000001" customHeight="1" x14ac:dyDescent="0.2">
      <c r="A6" s="249"/>
      <c r="B6" s="249"/>
      <c r="C6" s="249"/>
      <c r="D6" s="249"/>
      <c r="E6" s="249"/>
    </row>
    <row r="7" spans="1:5" s="16" customFormat="1" ht="20.100000000000001" customHeight="1" x14ac:dyDescent="0.2">
      <c r="A7" s="18" t="s">
        <v>140</v>
      </c>
      <c r="E7" s="19" t="s">
        <v>199</v>
      </c>
    </row>
    <row r="8" spans="1:5" s="16" customFormat="1" ht="20.100000000000001" customHeight="1" x14ac:dyDescent="0.2">
      <c r="A8" s="16" t="s">
        <v>164</v>
      </c>
      <c r="E8" s="19" t="s">
        <v>142</v>
      </c>
    </row>
    <row r="9" spans="1:5" s="16" customFormat="1" ht="20.100000000000001" customHeight="1" x14ac:dyDescent="0.2">
      <c r="A9" s="18" t="s">
        <v>1132</v>
      </c>
      <c r="D9" s="18"/>
      <c r="E9" s="20" t="s">
        <v>1051</v>
      </c>
    </row>
    <row r="10" spans="1:5" s="16" customFormat="1" ht="18.95" customHeight="1" x14ac:dyDescent="0.2"/>
    <row r="11" spans="1:5" s="16" customFormat="1" ht="30" customHeight="1" x14ac:dyDescent="0.2">
      <c r="A11" s="63"/>
      <c r="B11" s="63"/>
      <c r="C11" s="63"/>
      <c r="D11" s="325" t="s">
        <v>200</v>
      </c>
      <c r="E11" s="325"/>
    </row>
    <row r="12" spans="1:5" ht="24" customHeight="1" x14ac:dyDescent="0.2">
      <c r="A12" s="64" t="s">
        <v>96</v>
      </c>
      <c r="B12" s="64" t="s">
        <v>66</v>
      </c>
      <c r="C12" s="64"/>
      <c r="D12" s="64" t="s">
        <v>68</v>
      </c>
      <c r="E12" s="64" t="s">
        <v>201</v>
      </c>
    </row>
    <row r="13" spans="1:5" ht="18.95" customHeight="1" x14ac:dyDescent="0.2">
      <c r="A13" s="22"/>
      <c r="B13" s="29"/>
      <c r="C13" s="30"/>
      <c r="D13" s="30"/>
      <c r="E13" s="30"/>
    </row>
    <row r="14" spans="1:5" ht="18.95" customHeight="1" x14ac:dyDescent="0.2">
      <c r="A14" s="22">
        <v>1</v>
      </c>
      <c r="B14" s="23" t="s">
        <v>202</v>
      </c>
      <c r="C14" s="24"/>
      <c r="D14" s="65">
        <v>1</v>
      </c>
      <c r="E14" s="65">
        <v>1</v>
      </c>
    </row>
    <row r="15" spans="1:5" ht="18.95" customHeight="1" x14ac:dyDescent="0.2">
      <c r="A15" s="26"/>
      <c r="B15" s="23"/>
      <c r="C15" s="24"/>
      <c r="D15" s="65"/>
      <c r="E15" s="65"/>
    </row>
    <row r="16" spans="1:5" ht="18.95" customHeight="1" x14ac:dyDescent="0.2">
      <c r="A16" s="26">
        <v>2</v>
      </c>
      <c r="B16" s="23" t="s">
        <v>203</v>
      </c>
      <c r="C16" s="24"/>
      <c r="D16" s="65">
        <v>1.82E-3</v>
      </c>
      <c r="E16" s="65">
        <f>D16</f>
        <v>1.82E-3</v>
      </c>
    </row>
    <row r="17" spans="1:5" ht="18.95" customHeight="1" x14ac:dyDescent="0.2">
      <c r="A17" s="26"/>
      <c r="B17" s="23"/>
      <c r="C17" s="24"/>
      <c r="D17" s="65"/>
      <c r="E17" s="65"/>
    </row>
    <row r="18" spans="1:5" ht="18.95" customHeight="1" x14ac:dyDescent="0.2">
      <c r="A18" s="26">
        <v>3</v>
      </c>
      <c r="B18" s="23" t="s">
        <v>204</v>
      </c>
      <c r="D18" s="66">
        <v>2E-3</v>
      </c>
      <c r="E18" s="66">
        <f>D18</f>
        <v>2E-3</v>
      </c>
    </row>
    <row r="19" spans="1:5" ht="18.95" customHeight="1" x14ac:dyDescent="0.2">
      <c r="A19" s="26"/>
      <c r="B19" s="41"/>
      <c r="D19" s="65"/>
      <c r="E19" s="65"/>
    </row>
    <row r="20" spans="1:5" ht="18.95" customHeight="1" x14ac:dyDescent="0.2">
      <c r="A20" s="26">
        <v>4</v>
      </c>
      <c r="B20" s="23" t="s">
        <v>205</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206</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207</v>
      </c>
      <c r="D24" s="65"/>
      <c r="E24" s="65">
        <f>E20-E22</f>
        <v>0.94637099999999996</v>
      </c>
    </row>
    <row r="25" spans="1:5" ht="18.95" customHeight="1" x14ac:dyDescent="0.2">
      <c r="A25" s="26"/>
      <c r="B25" s="43"/>
      <c r="C25" s="24"/>
      <c r="D25" s="65"/>
      <c r="E25" s="65"/>
    </row>
    <row r="26" spans="1:5" ht="18.95" customHeight="1" x14ac:dyDescent="0.2">
      <c r="A26" s="26">
        <v>7</v>
      </c>
      <c r="B26" s="10" t="s">
        <v>208</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1133</v>
      </c>
      <c r="E28" s="69">
        <f>E20-E22-E26</f>
        <v>0.74763309</v>
      </c>
    </row>
    <row r="29" spans="1:5" ht="18.95" customHeight="1" thickTop="1" x14ac:dyDescent="0.2">
      <c r="A29" s="26"/>
      <c r="B29" s="43"/>
      <c r="C29" s="24"/>
      <c r="D29" s="24"/>
      <c r="E29" s="24"/>
    </row>
    <row r="30" spans="1:5" ht="18.95" customHeight="1" thickBot="1" x14ac:dyDescent="0.25">
      <c r="A30" s="26">
        <v>9</v>
      </c>
      <c r="B30" s="10" t="s">
        <v>1134</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E48" sqref="E48"/>
    </sheetView>
  </sheetViews>
  <sheetFormatPr defaultColWidth="9.140625" defaultRowHeight="15" x14ac:dyDescent="0.25"/>
  <cols>
    <col min="1" max="1" width="9.140625" style="125"/>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37" customFormat="1" ht="12.75" x14ac:dyDescent="0.2">
      <c r="A1" s="329" t="str">
        <f>'Rate Case Constants'!C9</f>
        <v>LOUISVILLE GAS AND ELECTRIC COMPANY</v>
      </c>
      <c r="B1" s="330"/>
      <c r="C1" s="330"/>
      <c r="D1" s="330"/>
      <c r="E1" s="330"/>
      <c r="F1" s="330"/>
      <c r="G1" s="330"/>
      <c r="H1" s="330"/>
      <c r="I1" s="330"/>
      <c r="J1" s="330"/>
      <c r="K1" s="330"/>
      <c r="L1" s="330"/>
      <c r="M1" s="330"/>
      <c r="N1" s="330"/>
      <c r="O1" s="330"/>
      <c r="P1" s="330"/>
      <c r="Q1" s="329"/>
      <c r="R1" s="330"/>
      <c r="S1" s="330"/>
      <c r="T1" s="330"/>
      <c r="U1" s="330"/>
      <c r="V1" s="330"/>
      <c r="W1" s="330"/>
      <c r="X1" s="330"/>
      <c r="Y1" s="330"/>
      <c r="Z1" s="330"/>
      <c r="AA1" s="330"/>
      <c r="AB1" s="330"/>
      <c r="AC1" s="330"/>
      <c r="AD1" s="330"/>
      <c r="AE1" s="330"/>
      <c r="AF1" s="330"/>
      <c r="AG1" s="329"/>
      <c r="AH1" s="330"/>
      <c r="AI1" s="330"/>
      <c r="AJ1" s="330"/>
      <c r="AK1" s="330"/>
      <c r="AL1" s="330"/>
      <c r="AM1" s="330"/>
      <c r="AN1" s="330"/>
      <c r="AO1" s="330"/>
      <c r="AP1" s="330"/>
      <c r="AQ1" s="330"/>
      <c r="AR1" s="330"/>
      <c r="AS1" s="330"/>
      <c r="AT1" s="330"/>
      <c r="AU1" s="330"/>
      <c r="AV1" s="330"/>
      <c r="AW1" s="329"/>
      <c r="AX1" s="330"/>
      <c r="AY1" s="330"/>
      <c r="AZ1" s="330"/>
      <c r="BA1" s="330"/>
      <c r="BB1" s="330"/>
      <c r="BC1" s="330"/>
      <c r="BD1" s="330"/>
      <c r="BE1" s="330"/>
      <c r="BF1" s="330"/>
      <c r="BG1" s="330"/>
      <c r="BH1" s="330"/>
      <c r="BI1" s="330"/>
      <c r="BJ1" s="330"/>
      <c r="BK1" s="330"/>
      <c r="BL1" s="330"/>
      <c r="BM1" s="329"/>
      <c r="BN1" s="330"/>
      <c r="BO1" s="330"/>
      <c r="BP1" s="330"/>
      <c r="BQ1" s="330"/>
      <c r="BR1" s="330"/>
      <c r="BS1" s="330"/>
      <c r="BT1" s="330"/>
      <c r="BU1" s="330"/>
      <c r="BV1" s="330"/>
      <c r="BW1" s="330"/>
      <c r="BX1" s="330"/>
      <c r="BY1" s="330"/>
      <c r="BZ1" s="330"/>
      <c r="CA1" s="330"/>
      <c r="CB1" s="330"/>
      <c r="CC1" s="329"/>
      <c r="CD1" s="330"/>
      <c r="CE1" s="330"/>
      <c r="CF1" s="330"/>
      <c r="CG1" s="330"/>
      <c r="CH1" s="330"/>
      <c r="CI1" s="330"/>
      <c r="CJ1" s="330"/>
      <c r="CK1" s="330"/>
      <c r="CL1" s="330"/>
      <c r="CM1" s="330"/>
      <c r="CN1" s="330"/>
      <c r="CO1" s="330"/>
      <c r="CP1" s="330"/>
      <c r="CQ1" s="330"/>
      <c r="CR1" s="330"/>
      <c r="CS1" s="329"/>
      <c r="CT1" s="330"/>
      <c r="CU1" s="330"/>
      <c r="CV1" s="330"/>
      <c r="CW1" s="330"/>
      <c r="CX1" s="330"/>
      <c r="CY1" s="330"/>
      <c r="CZ1" s="330"/>
      <c r="DA1" s="330"/>
      <c r="DB1" s="330"/>
      <c r="DC1" s="330"/>
      <c r="DD1" s="330"/>
      <c r="DE1" s="330"/>
      <c r="DF1" s="330"/>
      <c r="DG1" s="330"/>
      <c r="DH1" s="330"/>
      <c r="DI1" s="329"/>
      <c r="DJ1" s="330"/>
      <c r="DK1" s="330"/>
      <c r="DL1" s="330"/>
      <c r="DM1" s="330"/>
      <c r="DN1" s="330"/>
      <c r="DO1" s="330"/>
      <c r="DP1" s="330"/>
      <c r="DQ1" s="330"/>
      <c r="DR1" s="330"/>
      <c r="DS1" s="330"/>
      <c r="DT1" s="330"/>
      <c r="DU1" s="330"/>
      <c r="DV1" s="330"/>
      <c r="DW1" s="330"/>
      <c r="DX1" s="330"/>
      <c r="DY1" s="329"/>
      <c r="DZ1" s="330"/>
      <c r="EA1" s="330"/>
      <c r="EB1" s="330"/>
      <c r="EC1" s="330"/>
      <c r="ED1" s="330"/>
      <c r="EE1" s="330"/>
      <c r="EF1" s="330"/>
      <c r="EG1" s="330"/>
      <c r="EH1" s="330"/>
      <c r="EI1" s="330"/>
      <c r="EJ1" s="330"/>
      <c r="EK1" s="330"/>
      <c r="EL1" s="330"/>
      <c r="EM1" s="330"/>
      <c r="EN1" s="330"/>
      <c r="EO1" s="329"/>
      <c r="EP1" s="330"/>
      <c r="EQ1" s="330"/>
      <c r="ER1" s="330"/>
      <c r="ES1" s="330"/>
      <c r="ET1" s="330"/>
      <c r="EU1" s="330"/>
      <c r="EV1" s="330"/>
      <c r="EW1" s="330"/>
      <c r="EX1" s="330"/>
      <c r="EY1" s="330"/>
      <c r="EZ1" s="330"/>
      <c r="FA1" s="330"/>
      <c r="FB1" s="330"/>
      <c r="FC1" s="330"/>
      <c r="FD1" s="330"/>
      <c r="FE1" s="329"/>
      <c r="FF1" s="330"/>
      <c r="FG1" s="330"/>
      <c r="FH1" s="330"/>
      <c r="FI1" s="330"/>
      <c r="FJ1" s="330"/>
      <c r="FK1" s="330"/>
      <c r="FL1" s="330"/>
      <c r="FM1" s="330"/>
      <c r="FN1" s="330"/>
      <c r="FO1" s="330"/>
      <c r="FP1" s="330"/>
      <c r="FQ1" s="330"/>
      <c r="FR1" s="330"/>
      <c r="FS1" s="330"/>
      <c r="FT1" s="330"/>
      <c r="FU1" s="329"/>
      <c r="FV1" s="330"/>
      <c r="FW1" s="330"/>
      <c r="FX1" s="330"/>
      <c r="FY1" s="330"/>
      <c r="FZ1" s="330"/>
      <c r="GA1" s="330"/>
      <c r="GB1" s="330"/>
      <c r="GC1" s="330"/>
      <c r="GD1" s="330"/>
      <c r="GE1" s="330"/>
      <c r="GF1" s="330"/>
      <c r="GG1" s="330"/>
      <c r="GH1" s="330"/>
      <c r="GI1" s="330"/>
      <c r="GJ1" s="330"/>
      <c r="GK1" s="329"/>
      <c r="GL1" s="330"/>
      <c r="GM1" s="330"/>
      <c r="GN1" s="330"/>
      <c r="GO1" s="330"/>
      <c r="GP1" s="330"/>
      <c r="GQ1" s="330"/>
      <c r="GR1" s="330"/>
      <c r="GS1" s="330"/>
      <c r="GT1" s="330"/>
      <c r="GU1" s="330"/>
      <c r="GV1" s="330"/>
      <c r="GW1" s="330"/>
      <c r="GX1" s="330"/>
      <c r="GY1" s="330"/>
      <c r="GZ1" s="330"/>
      <c r="HA1" s="329"/>
      <c r="HB1" s="330"/>
      <c r="HC1" s="330"/>
      <c r="HD1" s="330"/>
      <c r="HE1" s="330"/>
      <c r="HF1" s="330"/>
      <c r="HG1" s="330"/>
      <c r="HH1" s="330"/>
      <c r="HI1" s="330"/>
      <c r="HJ1" s="330"/>
      <c r="HK1" s="330"/>
      <c r="HL1" s="330"/>
      <c r="HM1" s="330"/>
      <c r="HN1" s="330"/>
      <c r="HO1" s="330"/>
      <c r="HP1" s="330"/>
      <c r="HQ1" s="329"/>
      <c r="HR1" s="330"/>
      <c r="HS1" s="330"/>
      <c r="HT1" s="330"/>
      <c r="HU1" s="330"/>
      <c r="HV1" s="330"/>
      <c r="HW1" s="330"/>
      <c r="HX1" s="330"/>
      <c r="HY1" s="330"/>
      <c r="HZ1" s="330"/>
      <c r="IA1" s="330"/>
      <c r="IB1" s="330"/>
      <c r="IC1" s="330"/>
      <c r="ID1" s="330"/>
      <c r="IE1" s="330"/>
      <c r="IF1" s="330"/>
      <c r="IG1" s="329"/>
      <c r="IH1" s="330"/>
      <c r="II1" s="330"/>
      <c r="IJ1" s="330"/>
      <c r="IK1" s="330"/>
      <c r="IL1" s="330"/>
      <c r="IM1" s="330"/>
      <c r="IN1" s="330"/>
      <c r="IO1" s="330"/>
      <c r="IP1" s="330"/>
      <c r="IQ1" s="330"/>
      <c r="IR1" s="330"/>
      <c r="IS1" s="330"/>
      <c r="IT1" s="330"/>
      <c r="IU1" s="330"/>
      <c r="IV1" s="330"/>
      <c r="IW1" s="329"/>
      <c r="IX1" s="330"/>
      <c r="IY1" s="330"/>
      <c r="IZ1" s="330"/>
      <c r="JA1" s="330"/>
      <c r="JB1" s="330"/>
      <c r="JC1" s="330"/>
      <c r="JD1" s="330"/>
      <c r="JE1" s="330"/>
      <c r="JF1" s="330"/>
      <c r="JG1" s="330"/>
      <c r="JH1" s="330"/>
      <c r="JI1" s="330"/>
      <c r="JJ1" s="330"/>
      <c r="JK1" s="330"/>
      <c r="JL1" s="330"/>
      <c r="JM1" s="329"/>
      <c r="JN1" s="330"/>
      <c r="JO1" s="330"/>
      <c r="JP1" s="330"/>
      <c r="JQ1" s="330"/>
      <c r="JR1" s="330"/>
      <c r="JS1" s="330"/>
      <c r="JT1" s="330"/>
      <c r="JU1" s="330"/>
      <c r="JV1" s="330"/>
      <c r="JW1" s="330"/>
      <c r="JX1" s="330"/>
      <c r="JY1" s="330"/>
      <c r="JZ1" s="330"/>
      <c r="KA1" s="330"/>
      <c r="KB1" s="330"/>
      <c r="KC1" s="329"/>
      <c r="KD1" s="330"/>
      <c r="KE1" s="330"/>
      <c r="KF1" s="330"/>
      <c r="KG1" s="330"/>
      <c r="KH1" s="330"/>
      <c r="KI1" s="330"/>
      <c r="KJ1" s="330"/>
      <c r="KK1" s="330"/>
      <c r="KL1" s="330"/>
      <c r="KM1" s="330"/>
      <c r="KN1" s="330"/>
      <c r="KO1" s="330"/>
      <c r="KP1" s="330"/>
      <c r="KQ1" s="330"/>
      <c r="KR1" s="330"/>
      <c r="KS1" s="329"/>
      <c r="KT1" s="330"/>
      <c r="KU1" s="330"/>
      <c r="KV1" s="330"/>
      <c r="KW1" s="330"/>
      <c r="KX1" s="330"/>
      <c r="KY1" s="330"/>
      <c r="KZ1" s="330"/>
      <c r="LA1" s="330"/>
      <c r="LB1" s="330"/>
      <c r="LC1" s="330"/>
      <c r="LD1" s="330"/>
      <c r="LE1" s="330"/>
      <c r="LF1" s="330"/>
      <c r="LG1" s="330"/>
      <c r="LH1" s="330"/>
      <c r="LI1" s="329"/>
      <c r="LJ1" s="330"/>
      <c r="LK1" s="330"/>
      <c r="LL1" s="330"/>
      <c r="LM1" s="330"/>
      <c r="LN1" s="330"/>
      <c r="LO1" s="330"/>
      <c r="LP1" s="330"/>
      <c r="LQ1" s="330"/>
      <c r="LR1" s="330"/>
      <c r="LS1" s="330"/>
      <c r="LT1" s="330"/>
      <c r="LU1" s="330"/>
      <c r="LV1" s="330"/>
      <c r="LW1" s="330"/>
      <c r="LX1" s="330"/>
      <c r="LY1" s="329"/>
      <c r="LZ1" s="330"/>
      <c r="MA1" s="330"/>
      <c r="MB1" s="330"/>
      <c r="MC1" s="330"/>
      <c r="MD1" s="330"/>
      <c r="ME1" s="330"/>
      <c r="MF1" s="330"/>
      <c r="MG1" s="330"/>
      <c r="MH1" s="330"/>
      <c r="MI1" s="330"/>
      <c r="MJ1" s="330"/>
      <c r="MK1" s="330"/>
      <c r="ML1" s="330"/>
      <c r="MM1" s="330"/>
      <c r="MN1" s="330"/>
      <c r="MO1" s="329"/>
      <c r="MP1" s="330"/>
      <c r="MQ1" s="330"/>
      <c r="MR1" s="330"/>
      <c r="MS1" s="330"/>
      <c r="MT1" s="330"/>
      <c r="MU1" s="330"/>
      <c r="MV1" s="330"/>
      <c r="MW1" s="330"/>
      <c r="MX1" s="330"/>
      <c r="MY1" s="330"/>
      <c r="MZ1" s="330"/>
      <c r="NA1" s="330"/>
      <c r="NB1" s="330"/>
      <c r="NC1" s="330"/>
      <c r="ND1" s="330"/>
      <c r="NE1" s="329"/>
      <c r="NF1" s="330"/>
      <c r="NG1" s="330"/>
      <c r="NH1" s="330"/>
      <c r="NI1" s="330"/>
      <c r="NJ1" s="330"/>
      <c r="NK1" s="330"/>
      <c r="NL1" s="330"/>
      <c r="NM1" s="330"/>
      <c r="NN1" s="330"/>
      <c r="NO1" s="330"/>
      <c r="NP1" s="330"/>
      <c r="NQ1" s="330"/>
      <c r="NR1" s="330"/>
      <c r="NS1" s="330"/>
      <c r="NT1" s="330"/>
      <c r="NU1" s="329"/>
      <c r="NV1" s="330"/>
      <c r="NW1" s="330"/>
      <c r="NX1" s="330"/>
      <c r="NY1" s="330"/>
      <c r="NZ1" s="330"/>
      <c r="OA1" s="330"/>
      <c r="OB1" s="330"/>
      <c r="OC1" s="330"/>
      <c r="OD1" s="330"/>
      <c r="OE1" s="330"/>
      <c r="OF1" s="330"/>
      <c r="OG1" s="330"/>
      <c r="OH1" s="330"/>
      <c r="OI1" s="330"/>
      <c r="OJ1" s="330"/>
      <c r="OK1" s="329"/>
      <c r="OL1" s="330"/>
      <c r="OM1" s="330"/>
      <c r="ON1" s="330"/>
      <c r="OO1" s="330"/>
      <c r="OP1" s="330"/>
      <c r="OQ1" s="330"/>
      <c r="OR1" s="330"/>
      <c r="OS1" s="330"/>
      <c r="OT1" s="330"/>
      <c r="OU1" s="330"/>
      <c r="OV1" s="330"/>
      <c r="OW1" s="330"/>
      <c r="OX1" s="330"/>
      <c r="OY1" s="330"/>
      <c r="OZ1" s="330"/>
      <c r="PA1" s="329"/>
      <c r="PB1" s="330"/>
      <c r="PC1" s="330"/>
      <c r="PD1" s="330"/>
      <c r="PE1" s="330"/>
      <c r="PF1" s="330"/>
      <c r="PG1" s="330"/>
      <c r="PH1" s="330"/>
      <c r="PI1" s="330"/>
      <c r="PJ1" s="330"/>
      <c r="PK1" s="330"/>
      <c r="PL1" s="330"/>
      <c r="PM1" s="330"/>
      <c r="PN1" s="330"/>
      <c r="PO1" s="330"/>
      <c r="PP1" s="330"/>
      <c r="PQ1" s="329"/>
      <c r="PR1" s="330"/>
      <c r="PS1" s="330"/>
      <c r="PT1" s="330"/>
      <c r="PU1" s="330"/>
      <c r="PV1" s="330"/>
      <c r="PW1" s="330"/>
      <c r="PX1" s="330"/>
      <c r="PY1" s="330"/>
      <c r="PZ1" s="330"/>
      <c r="QA1" s="330"/>
      <c r="QB1" s="330"/>
      <c r="QC1" s="330"/>
      <c r="QD1" s="330"/>
      <c r="QE1" s="330"/>
      <c r="QF1" s="330"/>
      <c r="QG1" s="329"/>
      <c r="QH1" s="330"/>
      <c r="QI1" s="330"/>
      <c r="QJ1" s="330"/>
      <c r="QK1" s="330"/>
      <c r="QL1" s="330"/>
      <c r="QM1" s="330"/>
      <c r="QN1" s="330"/>
      <c r="QO1" s="330"/>
      <c r="QP1" s="330"/>
      <c r="QQ1" s="330"/>
      <c r="QR1" s="330"/>
      <c r="QS1" s="330"/>
      <c r="QT1" s="330"/>
      <c r="QU1" s="330"/>
      <c r="QV1" s="330"/>
      <c r="QW1" s="329"/>
      <c r="QX1" s="330"/>
      <c r="QY1" s="330"/>
      <c r="QZ1" s="330"/>
      <c r="RA1" s="330"/>
      <c r="RB1" s="330"/>
      <c r="RC1" s="330"/>
      <c r="RD1" s="330"/>
      <c r="RE1" s="330"/>
      <c r="RF1" s="330"/>
      <c r="RG1" s="330"/>
      <c r="RH1" s="330"/>
      <c r="RI1" s="330"/>
      <c r="RJ1" s="330"/>
      <c r="RK1" s="330"/>
      <c r="RL1" s="330"/>
      <c r="RM1" s="329"/>
      <c r="RN1" s="330"/>
      <c r="RO1" s="330"/>
      <c r="RP1" s="330"/>
      <c r="RQ1" s="330"/>
      <c r="RR1" s="330"/>
      <c r="RS1" s="330"/>
      <c r="RT1" s="330"/>
      <c r="RU1" s="330"/>
      <c r="RV1" s="330"/>
      <c r="RW1" s="330"/>
      <c r="RX1" s="330"/>
      <c r="RY1" s="330"/>
      <c r="RZ1" s="330"/>
      <c r="SA1" s="330"/>
      <c r="SB1" s="330"/>
      <c r="SC1" s="329"/>
      <c r="SD1" s="330"/>
      <c r="SE1" s="330"/>
      <c r="SF1" s="330"/>
      <c r="SG1" s="330"/>
      <c r="SH1" s="330"/>
      <c r="SI1" s="330"/>
      <c r="SJ1" s="330"/>
      <c r="SK1" s="330"/>
      <c r="SL1" s="330"/>
      <c r="SM1" s="330"/>
      <c r="SN1" s="330"/>
      <c r="SO1" s="330"/>
      <c r="SP1" s="330"/>
      <c r="SQ1" s="330"/>
      <c r="SR1" s="330"/>
      <c r="SS1" s="329"/>
      <c r="ST1" s="330"/>
      <c r="SU1" s="330"/>
      <c r="SV1" s="330"/>
      <c r="SW1" s="330"/>
      <c r="SX1" s="330"/>
      <c r="SY1" s="330"/>
      <c r="SZ1" s="330"/>
      <c r="TA1" s="330"/>
      <c r="TB1" s="330"/>
      <c r="TC1" s="330"/>
      <c r="TD1" s="330"/>
      <c r="TE1" s="330"/>
      <c r="TF1" s="330"/>
      <c r="TG1" s="330"/>
      <c r="TH1" s="330"/>
      <c r="TI1" s="329"/>
      <c r="TJ1" s="330"/>
      <c r="TK1" s="330"/>
      <c r="TL1" s="330"/>
      <c r="TM1" s="330"/>
      <c r="TN1" s="330"/>
      <c r="TO1" s="330"/>
      <c r="TP1" s="330"/>
      <c r="TQ1" s="330"/>
      <c r="TR1" s="330"/>
      <c r="TS1" s="330"/>
      <c r="TT1" s="330"/>
      <c r="TU1" s="330"/>
      <c r="TV1" s="330"/>
      <c r="TW1" s="330"/>
      <c r="TX1" s="330"/>
      <c r="TY1" s="329"/>
      <c r="TZ1" s="330"/>
      <c r="UA1" s="330"/>
      <c r="UB1" s="330"/>
      <c r="UC1" s="330"/>
      <c r="UD1" s="330"/>
      <c r="UE1" s="330"/>
      <c r="UF1" s="330"/>
      <c r="UG1" s="330"/>
      <c r="UH1" s="330"/>
      <c r="UI1" s="330"/>
      <c r="UJ1" s="330"/>
      <c r="UK1" s="330"/>
      <c r="UL1" s="330"/>
      <c r="UM1" s="330"/>
      <c r="UN1" s="330"/>
      <c r="UO1" s="329"/>
      <c r="UP1" s="330"/>
      <c r="UQ1" s="330"/>
      <c r="UR1" s="330"/>
      <c r="US1" s="330"/>
      <c r="UT1" s="330"/>
      <c r="UU1" s="330"/>
      <c r="UV1" s="330"/>
      <c r="UW1" s="330"/>
      <c r="UX1" s="330"/>
      <c r="UY1" s="330"/>
      <c r="UZ1" s="330"/>
      <c r="VA1" s="330"/>
      <c r="VB1" s="330"/>
      <c r="VC1" s="330"/>
      <c r="VD1" s="330"/>
      <c r="VE1" s="329"/>
      <c r="VF1" s="330"/>
      <c r="VG1" s="330"/>
      <c r="VH1" s="330"/>
      <c r="VI1" s="330"/>
      <c r="VJ1" s="330"/>
      <c r="VK1" s="330"/>
      <c r="VL1" s="330"/>
      <c r="VM1" s="330"/>
      <c r="VN1" s="330"/>
      <c r="VO1" s="330"/>
      <c r="VP1" s="330"/>
      <c r="VQ1" s="330"/>
      <c r="VR1" s="330"/>
      <c r="VS1" s="330"/>
      <c r="VT1" s="330"/>
      <c r="VU1" s="329"/>
      <c r="VV1" s="330"/>
      <c r="VW1" s="330"/>
      <c r="VX1" s="330"/>
      <c r="VY1" s="330"/>
      <c r="VZ1" s="330"/>
      <c r="WA1" s="330"/>
      <c r="WB1" s="330"/>
      <c r="WC1" s="330"/>
      <c r="WD1" s="330"/>
      <c r="WE1" s="330"/>
      <c r="WF1" s="330"/>
      <c r="WG1" s="330"/>
      <c r="WH1" s="330"/>
      <c r="WI1" s="330"/>
      <c r="WJ1" s="330"/>
      <c r="WK1" s="329"/>
      <c r="WL1" s="330"/>
      <c r="WM1" s="330"/>
      <c r="WN1" s="330"/>
      <c r="WO1" s="330"/>
      <c r="WP1" s="330"/>
      <c r="WQ1" s="330"/>
      <c r="WR1" s="330"/>
      <c r="WS1" s="330"/>
      <c r="WT1" s="330"/>
      <c r="WU1" s="330"/>
      <c r="WV1" s="330"/>
      <c r="WW1" s="330"/>
      <c r="WX1" s="330"/>
      <c r="WY1" s="330"/>
      <c r="WZ1" s="330"/>
      <c r="XA1" s="329"/>
      <c r="XB1" s="330"/>
      <c r="XC1" s="330"/>
      <c r="XD1" s="330"/>
      <c r="XE1" s="330"/>
      <c r="XF1" s="330"/>
      <c r="XG1" s="330"/>
      <c r="XH1" s="330"/>
      <c r="XI1" s="330"/>
      <c r="XJ1" s="330"/>
      <c r="XK1" s="330"/>
      <c r="XL1" s="330"/>
      <c r="XM1" s="330"/>
      <c r="XN1" s="330"/>
      <c r="XO1" s="330"/>
      <c r="XP1" s="330"/>
      <c r="XQ1" s="329"/>
      <c r="XR1" s="330"/>
      <c r="XS1" s="330"/>
      <c r="XT1" s="330"/>
      <c r="XU1" s="330"/>
      <c r="XV1" s="330"/>
      <c r="XW1" s="330"/>
      <c r="XX1" s="330"/>
      <c r="XY1" s="330"/>
      <c r="XZ1" s="330"/>
      <c r="YA1" s="330"/>
      <c r="YB1" s="330"/>
      <c r="YC1" s="330"/>
      <c r="YD1" s="330"/>
      <c r="YE1" s="330"/>
      <c r="YF1" s="330"/>
      <c r="YG1" s="329"/>
      <c r="YH1" s="330"/>
      <c r="YI1" s="330"/>
      <c r="YJ1" s="330"/>
      <c r="YK1" s="330"/>
      <c r="YL1" s="330"/>
      <c r="YM1" s="330"/>
      <c r="YN1" s="330"/>
      <c r="YO1" s="330"/>
      <c r="YP1" s="330"/>
      <c r="YQ1" s="330"/>
      <c r="YR1" s="330"/>
      <c r="YS1" s="330"/>
      <c r="YT1" s="330"/>
      <c r="YU1" s="330"/>
      <c r="YV1" s="330"/>
      <c r="YW1" s="329"/>
      <c r="YX1" s="330"/>
      <c r="YY1" s="330"/>
      <c r="YZ1" s="330"/>
      <c r="ZA1" s="330"/>
      <c r="ZB1" s="330"/>
      <c r="ZC1" s="330"/>
      <c r="ZD1" s="330"/>
      <c r="ZE1" s="330"/>
      <c r="ZF1" s="330"/>
      <c r="ZG1" s="330"/>
      <c r="ZH1" s="330"/>
      <c r="ZI1" s="330"/>
      <c r="ZJ1" s="330"/>
      <c r="ZK1" s="330"/>
      <c r="ZL1" s="330"/>
      <c r="ZM1" s="329"/>
      <c r="ZN1" s="330"/>
      <c r="ZO1" s="330"/>
      <c r="ZP1" s="330"/>
      <c r="ZQ1" s="330"/>
      <c r="ZR1" s="330"/>
      <c r="ZS1" s="330"/>
      <c r="ZT1" s="330"/>
      <c r="ZU1" s="330"/>
      <c r="ZV1" s="330"/>
      <c r="ZW1" s="330"/>
      <c r="ZX1" s="330"/>
      <c r="ZY1" s="330"/>
      <c r="ZZ1" s="330"/>
      <c r="AAA1" s="330"/>
      <c r="AAB1" s="330"/>
      <c r="AAC1" s="329"/>
      <c r="AAD1" s="330"/>
      <c r="AAE1" s="330"/>
      <c r="AAF1" s="330"/>
      <c r="AAG1" s="330"/>
      <c r="AAH1" s="330"/>
      <c r="AAI1" s="330"/>
      <c r="AAJ1" s="330"/>
      <c r="AAK1" s="330"/>
      <c r="AAL1" s="330"/>
      <c r="AAM1" s="330"/>
      <c r="AAN1" s="330"/>
      <c r="AAO1" s="330"/>
      <c r="AAP1" s="330"/>
      <c r="AAQ1" s="330"/>
      <c r="AAR1" s="330"/>
      <c r="AAS1" s="329"/>
      <c r="AAT1" s="330"/>
      <c r="AAU1" s="330"/>
      <c r="AAV1" s="330"/>
      <c r="AAW1" s="330"/>
      <c r="AAX1" s="330"/>
      <c r="AAY1" s="330"/>
      <c r="AAZ1" s="330"/>
      <c r="ABA1" s="330"/>
      <c r="ABB1" s="330"/>
      <c r="ABC1" s="330"/>
      <c r="ABD1" s="330"/>
      <c r="ABE1" s="330"/>
      <c r="ABF1" s="330"/>
      <c r="ABG1" s="330"/>
      <c r="ABH1" s="330"/>
      <c r="ABI1" s="329"/>
      <c r="ABJ1" s="330"/>
      <c r="ABK1" s="330"/>
      <c r="ABL1" s="330"/>
      <c r="ABM1" s="330"/>
      <c r="ABN1" s="330"/>
      <c r="ABO1" s="330"/>
      <c r="ABP1" s="330"/>
      <c r="ABQ1" s="330"/>
      <c r="ABR1" s="330"/>
      <c r="ABS1" s="330"/>
      <c r="ABT1" s="330"/>
      <c r="ABU1" s="330"/>
      <c r="ABV1" s="330"/>
      <c r="ABW1" s="330"/>
      <c r="ABX1" s="330"/>
      <c r="ABY1" s="329"/>
      <c r="ABZ1" s="330"/>
      <c r="ACA1" s="330"/>
      <c r="ACB1" s="330"/>
      <c r="ACC1" s="330"/>
      <c r="ACD1" s="330"/>
      <c r="ACE1" s="330"/>
      <c r="ACF1" s="330"/>
      <c r="ACG1" s="330"/>
      <c r="ACH1" s="330"/>
      <c r="ACI1" s="330"/>
      <c r="ACJ1" s="330"/>
      <c r="ACK1" s="330"/>
      <c r="ACL1" s="330"/>
      <c r="ACM1" s="330"/>
      <c r="ACN1" s="330"/>
      <c r="ACO1" s="329"/>
      <c r="ACP1" s="330"/>
      <c r="ACQ1" s="330"/>
      <c r="ACR1" s="330"/>
      <c r="ACS1" s="330"/>
      <c r="ACT1" s="330"/>
      <c r="ACU1" s="330"/>
      <c r="ACV1" s="330"/>
      <c r="ACW1" s="330"/>
      <c r="ACX1" s="330"/>
      <c r="ACY1" s="330"/>
      <c r="ACZ1" s="330"/>
      <c r="ADA1" s="330"/>
      <c r="ADB1" s="330"/>
      <c r="ADC1" s="330"/>
      <c r="ADD1" s="330"/>
      <c r="ADE1" s="329"/>
      <c r="ADF1" s="330"/>
      <c r="ADG1" s="330"/>
      <c r="ADH1" s="330"/>
      <c r="ADI1" s="330"/>
      <c r="ADJ1" s="330"/>
      <c r="ADK1" s="330"/>
      <c r="ADL1" s="330"/>
      <c r="ADM1" s="330"/>
      <c r="ADN1" s="330"/>
      <c r="ADO1" s="330"/>
      <c r="ADP1" s="330"/>
      <c r="ADQ1" s="330"/>
      <c r="ADR1" s="330"/>
      <c r="ADS1" s="330"/>
      <c r="ADT1" s="330"/>
      <c r="ADU1" s="329"/>
      <c r="ADV1" s="330"/>
      <c r="ADW1" s="330"/>
      <c r="ADX1" s="330"/>
      <c r="ADY1" s="330"/>
      <c r="ADZ1" s="330"/>
      <c r="AEA1" s="330"/>
      <c r="AEB1" s="330"/>
      <c r="AEC1" s="330"/>
      <c r="AED1" s="330"/>
      <c r="AEE1" s="330"/>
      <c r="AEF1" s="330"/>
      <c r="AEG1" s="330"/>
      <c r="AEH1" s="330"/>
      <c r="AEI1" s="330"/>
      <c r="AEJ1" s="330"/>
      <c r="AEK1" s="329"/>
      <c r="AEL1" s="330"/>
      <c r="AEM1" s="330"/>
      <c r="AEN1" s="330"/>
      <c r="AEO1" s="330"/>
      <c r="AEP1" s="330"/>
      <c r="AEQ1" s="330"/>
      <c r="AER1" s="330"/>
      <c r="AES1" s="330"/>
      <c r="AET1" s="330"/>
      <c r="AEU1" s="330"/>
      <c r="AEV1" s="330"/>
      <c r="AEW1" s="330"/>
      <c r="AEX1" s="330"/>
      <c r="AEY1" s="330"/>
      <c r="AEZ1" s="330"/>
      <c r="AFA1" s="329"/>
      <c r="AFB1" s="330"/>
      <c r="AFC1" s="330"/>
      <c r="AFD1" s="330"/>
      <c r="AFE1" s="330"/>
      <c r="AFF1" s="330"/>
      <c r="AFG1" s="330"/>
      <c r="AFH1" s="330"/>
      <c r="AFI1" s="330"/>
      <c r="AFJ1" s="330"/>
      <c r="AFK1" s="330"/>
      <c r="AFL1" s="330"/>
      <c r="AFM1" s="330"/>
      <c r="AFN1" s="330"/>
      <c r="AFO1" s="330"/>
      <c r="AFP1" s="330"/>
      <c r="AFQ1" s="329"/>
      <c r="AFR1" s="330"/>
      <c r="AFS1" s="330"/>
      <c r="AFT1" s="330"/>
      <c r="AFU1" s="330"/>
      <c r="AFV1" s="330"/>
      <c r="AFW1" s="330"/>
      <c r="AFX1" s="330"/>
      <c r="AFY1" s="330"/>
      <c r="AFZ1" s="330"/>
      <c r="AGA1" s="330"/>
      <c r="AGB1" s="330"/>
      <c r="AGC1" s="330"/>
      <c r="AGD1" s="330"/>
      <c r="AGE1" s="330"/>
      <c r="AGF1" s="330"/>
      <c r="AGG1" s="329"/>
      <c r="AGH1" s="330"/>
      <c r="AGI1" s="330"/>
      <c r="AGJ1" s="330"/>
      <c r="AGK1" s="330"/>
      <c r="AGL1" s="330"/>
      <c r="AGM1" s="330"/>
      <c r="AGN1" s="330"/>
      <c r="AGO1" s="330"/>
      <c r="AGP1" s="330"/>
      <c r="AGQ1" s="330"/>
      <c r="AGR1" s="330"/>
      <c r="AGS1" s="330"/>
      <c r="AGT1" s="330"/>
      <c r="AGU1" s="330"/>
      <c r="AGV1" s="330"/>
      <c r="AGW1" s="329"/>
      <c r="AGX1" s="330"/>
      <c r="AGY1" s="330"/>
      <c r="AGZ1" s="330"/>
      <c r="AHA1" s="330"/>
      <c r="AHB1" s="330"/>
      <c r="AHC1" s="330"/>
      <c r="AHD1" s="330"/>
      <c r="AHE1" s="330"/>
      <c r="AHF1" s="330"/>
      <c r="AHG1" s="330"/>
      <c r="AHH1" s="330"/>
      <c r="AHI1" s="330"/>
      <c r="AHJ1" s="330"/>
      <c r="AHK1" s="330"/>
      <c r="AHL1" s="330"/>
      <c r="AHM1" s="329"/>
      <c r="AHN1" s="330"/>
      <c r="AHO1" s="330"/>
      <c r="AHP1" s="330"/>
      <c r="AHQ1" s="330"/>
      <c r="AHR1" s="330"/>
      <c r="AHS1" s="330"/>
      <c r="AHT1" s="330"/>
      <c r="AHU1" s="330"/>
      <c r="AHV1" s="330"/>
      <c r="AHW1" s="330"/>
      <c r="AHX1" s="330"/>
      <c r="AHY1" s="330"/>
      <c r="AHZ1" s="330"/>
      <c r="AIA1" s="330"/>
      <c r="AIB1" s="330"/>
      <c r="AIC1" s="329"/>
      <c r="AID1" s="330"/>
      <c r="AIE1" s="330"/>
      <c r="AIF1" s="330"/>
      <c r="AIG1" s="330"/>
      <c r="AIH1" s="330"/>
      <c r="AII1" s="330"/>
      <c r="AIJ1" s="330"/>
      <c r="AIK1" s="330"/>
      <c r="AIL1" s="330"/>
      <c r="AIM1" s="330"/>
      <c r="AIN1" s="330"/>
      <c r="AIO1" s="330"/>
      <c r="AIP1" s="330"/>
      <c r="AIQ1" s="330"/>
      <c r="AIR1" s="330"/>
      <c r="AIS1" s="329"/>
      <c r="AIT1" s="330"/>
      <c r="AIU1" s="330"/>
      <c r="AIV1" s="330"/>
      <c r="AIW1" s="330"/>
      <c r="AIX1" s="330"/>
      <c r="AIY1" s="330"/>
      <c r="AIZ1" s="330"/>
      <c r="AJA1" s="330"/>
      <c r="AJB1" s="330"/>
      <c r="AJC1" s="330"/>
      <c r="AJD1" s="330"/>
      <c r="AJE1" s="330"/>
      <c r="AJF1" s="330"/>
      <c r="AJG1" s="330"/>
      <c r="AJH1" s="330"/>
      <c r="AJI1" s="329"/>
      <c r="AJJ1" s="330"/>
      <c r="AJK1" s="330"/>
      <c r="AJL1" s="330"/>
      <c r="AJM1" s="330"/>
      <c r="AJN1" s="330"/>
      <c r="AJO1" s="330"/>
      <c r="AJP1" s="330"/>
      <c r="AJQ1" s="330"/>
      <c r="AJR1" s="330"/>
      <c r="AJS1" s="330"/>
      <c r="AJT1" s="330"/>
      <c r="AJU1" s="330"/>
      <c r="AJV1" s="330"/>
      <c r="AJW1" s="330"/>
      <c r="AJX1" s="330"/>
      <c r="AJY1" s="329"/>
      <c r="AJZ1" s="330"/>
      <c r="AKA1" s="330"/>
      <c r="AKB1" s="330"/>
      <c r="AKC1" s="330"/>
      <c r="AKD1" s="330"/>
      <c r="AKE1" s="330"/>
      <c r="AKF1" s="330"/>
      <c r="AKG1" s="330"/>
      <c r="AKH1" s="330"/>
      <c r="AKI1" s="330"/>
      <c r="AKJ1" s="330"/>
      <c r="AKK1" s="330"/>
      <c r="AKL1" s="330"/>
      <c r="AKM1" s="330"/>
      <c r="AKN1" s="330"/>
      <c r="AKO1" s="329"/>
      <c r="AKP1" s="330"/>
      <c r="AKQ1" s="330"/>
      <c r="AKR1" s="330"/>
      <c r="AKS1" s="330"/>
      <c r="AKT1" s="330"/>
      <c r="AKU1" s="330"/>
      <c r="AKV1" s="330"/>
      <c r="AKW1" s="330"/>
      <c r="AKX1" s="330"/>
      <c r="AKY1" s="330"/>
      <c r="AKZ1" s="330"/>
      <c r="ALA1" s="330"/>
      <c r="ALB1" s="330"/>
      <c r="ALC1" s="330"/>
      <c r="ALD1" s="330"/>
      <c r="ALE1" s="329"/>
      <c r="ALF1" s="330"/>
      <c r="ALG1" s="330"/>
      <c r="ALH1" s="330"/>
      <c r="ALI1" s="330"/>
      <c r="ALJ1" s="330"/>
      <c r="ALK1" s="330"/>
      <c r="ALL1" s="330"/>
      <c r="ALM1" s="330"/>
      <c r="ALN1" s="330"/>
      <c r="ALO1" s="330"/>
      <c r="ALP1" s="330"/>
      <c r="ALQ1" s="330"/>
      <c r="ALR1" s="330"/>
      <c r="ALS1" s="330"/>
      <c r="ALT1" s="330"/>
      <c r="ALU1" s="329"/>
      <c r="ALV1" s="330"/>
      <c r="ALW1" s="330"/>
      <c r="ALX1" s="330"/>
      <c r="ALY1" s="330"/>
      <c r="ALZ1" s="330"/>
      <c r="AMA1" s="330"/>
      <c r="AMB1" s="330"/>
      <c r="AMC1" s="330"/>
      <c r="AMD1" s="330"/>
      <c r="AME1" s="330"/>
      <c r="AMF1" s="330"/>
      <c r="AMG1" s="330"/>
      <c r="AMH1" s="330"/>
      <c r="AMI1" s="330"/>
      <c r="AMJ1" s="330"/>
      <c r="AMK1" s="329"/>
      <c r="AML1" s="330"/>
      <c r="AMM1" s="330"/>
      <c r="AMN1" s="330"/>
      <c r="AMO1" s="330"/>
      <c r="AMP1" s="330"/>
      <c r="AMQ1" s="330"/>
      <c r="AMR1" s="330"/>
      <c r="AMS1" s="330"/>
      <c r="AMT1" s="330"/>
      <c r="AMU1" s="330"/>
      <c r="AMV1" s="330"/>
      <c r="AMW1" s="330"/>
      <c r="AMX1" s="330"/>
      <c r="AMY1" s="330"/>
      <c r="AMZ1" s="330"/>
      <c r="ANA1" s="329"/>
      <c r="ANB1" s="330"/>
      <c r="ANC1" s="330"/>
      <c r="AND1" s="330"/>
      <c r="ANE1" s="330"/>
      <c r="ANF1" s="330"/>
      <c r="ANG1" s="330"/>
      <c r="ANH1" s="330"/>
      <c r="ANI1" s="330"/>
      <c r="ANJ1" s="330"/>
      <c r="ANK1" s="330"/>
      <c r="ANL1" s="330"/>
      <c r="ANM1" s="330"/>
      <c r="ANN1" s="330"/>
      <c r="ANO1" s="330"/>
      <c r="ANP1" s="330"/>
      <c r="ANQ1" s="329"/>
      <c r="ANR1" s="330"/>
      <c r="ANS1" s="330"/>
      <c r="ANT1" s="330"/>
      <c r="ANU1" s="330"/>
      <c r="ANV1" s="330"/>
      <c r="ANW1" s="330"/>
      <c r="ANX1" s="330"/>
      <c r="ANY1" s="330"/>
      <c r="ANZ1" s="330"/>
      <c r="AOA1" s="330"/>
      <c r="AOB1" s="330"/>
      <c r="AOC1" s="330"/>
      <c r="AOD1" s="330"/>
      <c r="AOE1" s="330"/>
      <c r="AOF1" s="330"/>
      <c r="AOG1" s="329"/>
      <c r="AOH1" s="330"/>
      <c r="AOI1" s="330"/>
      <c r="AOJ1" s="330"/>
      <c r="AOK1" s="330"/>
      <c r="AOL1" s="330"/>
      <c r="AOM1" s="330"/>
      <c r="AON1" s="330"/>
      <c r="AOO1" s="330"/>
      <c r="AOP1" s="330"/>
      <c r="AOQ1" s="330"/>
      <c r="AOR1" s="330"/>
      <c r="AOS1" s="330"/>
      <c r="AOT1" s="330"/>
      <c r="AOU1" s="330"/>
      <c r="AOV1" s="330"/>
      <c r="AOW1" s="329"/>
      <c r="AOX1" s="330"/>
      <c r="AOY1" s="330"/>
      <c r="AOZ1" s="330"/>
      <c r="APA1" s="330"/>
      <c r="APB1" s="330"/>
      <c r="APC1" s="330"/>
      <c r="APD1" s="330"/>
      <c r="APE1" s="330"/>
      <c r="APF1" s="330"/>
      <c r="APG1" s="330"/>
      <c r="APH1" s="330"/>
      <c r="API1" s="330"/>
      <c r="APJ1" s="330"/>
      <c r="APK1" s="330"/>
      <c r="APL1" s="330"/>
      <c r="APM1" s="329"/>
      <c r="APN1" s="330"/>
      <c r="APO1" s="330"/>
      <c r="APP1" s="330"/>
      <c r="APQ1" s="330"/>
      <c r="APR1" s="330"/>
      <c r="APS1" s="330"/>
      <c r="APT1" s="330"/>
      <c r="APU1" s="330"/>
      <c r="APV1" s="330"/>
      <c r="APW1" s="330"/>
      <c r="APX1" s="330"/>
      <c r="APY1" s="330"/>
      <c r="APZ1" s="330"/>
      <c r="AQA1" s="330"/>
      <c r="AQB1" s="330"/>
      <c r="AQC1" s="329"/>
      <c r="AQD1" s="330"/>
      <c r="AQE1" s="330"/>
      <c r="AQF1" s="330"/>
      <c r="AQG1" s="330"/>
      <c r="AQH1" s="330"/>
      <c r="AQI1" s="330"/>
      <c r="AQJ1" s="330"/>
      <c r="AQK1" s="330"/>
      <c r="AQL1" s="330"/>
      <c r="AQM1" s="330"/>
      <c r="AQN1" s="330"/>
      <c r="AQO1" s="330"/>
      <c r="AQP1" s="330"/>
      <c r="AQQ1" s="330"/>
      <c r="AQR1" s="330"/>
      <c r="AQS1" s="329"/>
      <c r="AQT1" s="330"/>
      <c r="AQU1" s="330"/>
      <c r="AQV1" s="330"/>
      <c r="AQW1" s="330"/>
      <c r="AQX1" s="330"/>
      <c r="AQY1" s="330"/>
      <c r="AQZ1" s="330"/>
      <c r="ARA1" s="330"/>
      <c r="ARB1" s="330"/>
      <c r="ARC1" s="330"/>
      <c r="ARD1" s="330"/>
      <c r="ARE1" s="330"/>
      <c r="ARF1" s="330"/>
      <c r="ARG1" s="330"/>
      <c r="ARH1" s="330"/>
      <c r="ARI1" s="329"/>
      <c r="ARJ1" s="330"/>
      <c r="ARK1" s="330"/>
      <c r="ARL1" s="330"/>
      <c r="ARM1" s="330"/>
      <c r="ARN1" s="330"/>
      <c r="ARO1" s="330"/>
      <c r="ARP1" s="330"/>
      <c r="ARQ1" s="330"/>
      <c r="ARR1" s="330"/>
      <c r="ARS1" s="330"/>
      <c r="ART1" s="330"/>
      <c r="ARU1" s="330"/>
      <c r="ARV1" s="330"/>
      <c r="ARW1" s="330"/>
      <c r="ARX1" s="330"/>
      <c r="ARY1" s="329"/>
      <c r="ARZ1" s="330"/>
      <c r="ASA1" s="330"/>
      <c r="ASB1" s="330"/>
      <c r="ASC1" s="330"/>
      <c r="ASD1" s="330"/>
      <c r="ASE1" s="330"/>
      <c r="ASF1" s="330"/>
      <c r="ASG1" s="330"/>
      <c r="ASH1" s="330"/>
      <c r="ASI1" s="330"/>
      <c r="ASJ1" s="330"/>
      <c r="ASK1" s="330"/>
      <c r="ASL1" s="330"/>
      <c r="ASM1" s="330"/>
      <c r="ASN1" s="330"/>
      <c r="ASO1" s="329"/>
      <c r="ASP1" s="330"/>
      <c r="ASQ1" s="330"/>
      <c r="ASR1" s="330"/>
      <c r="ASS1" s="330"/>
      <c r="AST1" s="330"/>
      <c r="ASU1" s="330"/>
      <c r="ASV1" s="330"/>
      <c r="ASW1" s="330"/>
      <c r="ASX1" s="330"/>
      <c r="ASY1" s="330"/>
      <c r="ASZ1" s="330"/>
      <c r="ATA1" s="330"/>
      <c r="ATB1" s="330"/>
      <c r="ATC1" s="330"/>
      <c r="ATD1" s="330"/>
      <c r="ATE1" s="329"/>
      <c r="ATF1" s="330"/>
      <c r="ATG1" s="330"/>
      <c r="ATH1" s="330"/>
      <c r="ATI1" s="330"/>
      <c r="ATJ1" s="330"/>
      <c r="ATK1" s="330"/>
      <c r="ATL1" s="330"/>
      <c r="ATM1" s="330"/>
      <c r="ATN1" s="330"/>
      <c r="ATO1" s="330"/>
      <c r="ATP1" s="330"/>
      <c r="ATQ1" s="330"/>
      <c r="ATR1" s="330"/>
      <c r="ATS1" s="330"/>
      <c r="ATT1" s="330"/>
      <c r="ATU1" s="329"/>
      <c r="ATV1" s="330"/>
      <c r="ATW1" s="330"/>
      <c r="ATX1" s="330"/>
      <c r="ATY1" s="330"/>
      <c r="ATZ1" s="330"/>
      <c r="AUA1" s="330"/>
      <c r="AUB1" s="330"/>
      <c r="AUC1" s="330"/>
      <c r="AUD1" s="330"/>
      <c r="AUE1" s="330"/>
      <c r="AUF1" s="330"/>
      <c r="AUG1" s="330"/>
      <c r="AUH1" s="330"/>
      <c r="AUI1" s="330"/>
      <c r="AUJ1" s="330"/>
      <c r="AUK1" s="329"/>
      <c r="AUL1" s="330"/>
      <c r="AUM1" s="330"/>
      <c r="AUN1" s="330"/>
      <c r="AUO1" s="330"/>
      <c r="AUP1" s="330"/>
      <c r="AUQ1" s="330"/>
      <c r="AUR1" s="330"/>
      <c r="AUS1" s="330"/>
      <c r="AUT1" s="330"/>
      <c r="AUU1" s="330"/>
      <c r="AUV1" s="330"/>
      <c r="AUW1" s="330"/>
      <c r="AUX1" s="330"/>
      <c r="AUY1" s="330"/>
      <c r="AUZ1" s="330"/>
      <c r="AVA1" s="329"/>
      <c r="AVB1" s="330"/>
      <c r="AVC1" s="330"/>
      <c r="AVD1" s="330"/>
      <c r="AVE1" s="330"/>
      <c r="AVF1" s="330"/>
      <c r="AVG1" s="330"/>
      <c r="AVH1" s="330"/>
      <c r="AVI1" s="330"/>
      <c r="AVJ1" s="330"/>
      <c r="AVK1" s="330"/>
      <c r="AVL1" s="330"/>
      <c r="AVM1" s="330"/>
      <c r="AVN1" s="330"/>
      <c r="AVO1" s="330"/>
      <c r="AVP1" s="330"/>
      <c r="AVQ1" s="329"/>
      <c r="AVR1" s="330"/>
      <c r="AVS1" s="330"/>
      <c r="AVT1" s="330"/>
      <c r="AVU1" s="330"/>
      <c r="AVV1" s="330"/>
      <c r="AVW1" s="330"/>
      <c r="AVX1" s="330"/>
      <c r="AVY1" s="330"/>
      <c r="AVZ1" s="330"/>
      <c r="AWA1" s="330"/>
      <c r="AWB1" s="330"/>
      <c r="AWC1" s="330"/>
      <c r="AWD1" s="330"/>
      <c r="AWE1" s="330"/>
      <c r="AWF1" s="330"/>
      <c r="AWG1" s="329"/>
      <c r="AWH1" s="330"/>
      <c r="AWI1" s="330"/>
      <c r="AWJ1" s="330"/>
      <c r="AWK1" s="330"/>
      <c r="AWL1" s="330"/>
      <c r="AWM1" s="330"/>
      <c r="AWN1" s="330"/>
      <c r="AWO1" s="330"/>
      <c r="AWP1" s="330"/>
      <c r="AWQ1" s="330"/>
      <c r="AWR1" s="330"/>
      <c r="AWS1" s="330"/>
      <c r="AWT1" s="330"/>
      <c r="AWU1" s="330"/>
      <c r="AWV1" s="330"/>
      <c r="AWW1" s="329"/>
      <c r="AWX1" s="330"/>
      <c r="AWY1" s="330"/>
      <c r="AWZ1" s="330"/>
      <c r="AXA1" s="330"/>
      <c r="AXB1" s="330"/>
      <c r="AXC1" s="330"/>
      <c r="AXD1" s="330"/>
      <c r="AXE1" s="330"/>
      <c r="AXF1" s="330"/>
      <c r="AXG1" s="330"/>
      <c r="AXH1" s="330"/>
      <c r="AXI1" s="330"/>
      <c r="AXJ1" s="330"/>
      <c r="AXK1" s="330"/>
      <c r="AXL1" s="330"/>
      <c r="AXM1" s="329"/>
      <c r="AXN1" s="330"/>
      <c r="AXO1" s="330"/>
      <c r="AXP1" s="330"/>
      <c r="AXQ1" s="330"/>
      <c r="AXR1" s="330"/>
      <c r="AXS1" s="330"/>
      <c r="AXT1" s="330"/>
      <c r="AXU1" s="330"/>
      <c r="AXV1" s="330"/>
      <c r="AXW1" s="330"/>
      <c r="AXX1" s="330"/>
      <c r="AXY1" s="330"/>
      <c r="AXZ1" s="330"/>
      <c r="AYA1" s="330"/>
      <c r="AYB1" s="330"/>
      <c r="AYC1" s="329"/>
      <c r="AYD1" s="330"/>
      <c r="AYE1" s="330"/>
      <c r="AYF1" s="330"/>
      <c r="AYG1" s="330"/>
      <c r="AYH1" s="330"/>
      <c r="AYI1" s="330"/>
      <c r="AYJ1" s="330"/>
      <c r="AYK1" s="330"/>
      <c r="AYL1" s="330"/>
      <c r="AYM1" s="330"/>
      <c r="AYN1" s="330"/>
      <c r="AYO1" s="330"/>
      <c r="AYP1" s="330"/>
      <c r="AYQ1" s="330"/>
      <c r="AYR1" s="330"/>
      <c r="AYS1" s="329"/>
      <c r="AYT1" s="330"/>
      <c r="AYU1" s="330"/>
      <c r="AYV1" s="330"/>
      <c r="AYW1" s="330"/>
      <c r="AYX1" s="330"/>
      <c r="AYY1" s="330"/>
      <c r="AYZ1" s="330"/>
      <c r="AZA1" s="330"/>
      <c r="AZB1" s="330"/>
      <c r="AZC1" s="330"/>
      <c r="AZD1" s="330"/>
      <c r="AZE1" s="330"/>
      <c r="AZF1" s="330"/>
      <c r="AZG1" s="330"/>
      <c r="AZH1" s="330"/>
      <c r="AZI1" s="329"/>
      <c r="AZJ1" s="330"/>
      <c r="AZK1" s="330"/>
      <c r="AZL1" s="330"/>
      <c r="AZM1" s="330"/>
      <c r="AZN1" s="330"/>
      <c r="AZO1" s="330"/>
      <c r="AZP1" s="330"/>
      <c r="AZQ1" s="330"/>
      <c r="AZR1" s="330"/>
      <c r="AZS1" s="330"/>
      <c r="AZT1" s="330"/>
      <c r="AZU1" s="330"/>
      <c r="AZV1" s="330"/>
      <c r="AZW1" s="330"/>
      <c r="AZX1" s="330"/>
      <c r="AZY1" s="329"/>
      <c r="AZZ1" s="330"/>
      <c r="BAA1" s="330"/>
      <c r="BAB1" s="330"/>
      <c r="BAC1" s="330"/>
      <c r="BAD1" s="330"/>
      <c r="BAE1" s="330"/>
      <c r="BAF1" s="330"/>
      <c r="BAG1" s="330"/>
      <c r="BAH1" s="330"/>
      <c r="BAI1" s="330"/>
      <c r="BAJ1" s="330"/>
      <c r="BAK1" s="330"/>
      <c r="BAL1" s="330"/>
      <c r="BAM1" s="330"/>
      <c r="BAN1" s="330"/>
      <c r="BAO1" s="329"/>
      <c r="BAP1" s="330"/>
      <c r="BAQ1" s="330"/>
      <c r="BAR1" s="330"/>
      <c r="BAS1" s="330"/>
      <c r="BAT1" s="330"/>
      <c r="BAU1" s="330"/>
      <c r="BAV1" s="330"/>
      <c r="BAW1" s="330"/>
      <c r="BAX1" s="330"/>
      <c r="BAY1" s="330"/>
      <c r="BAZ1" s="330"/>
      <c r="BBA1" s="330"/>
      <c r="BBB1" s="330"/>
      <c r="BBC1" s="330"/>
      <c r="BBD1" s="330"/>
      <c r="BBE1" s="329"/>
      <c r="BBF1" s="330"/>
      <c r="BBG1" s="330"/>
      <c r="BBH1" s="330"/>
      <c r="BBI1" s="330"/>
      <c r="BBJ1" s="330"/>
      <c r="BBK1" s="330"/>
      <c r="BBL1" s="330"/>
      <c r="BBM1" s="330"/>
      <c r="BBN1" s="330"/>
      <c r="BBO1" s="330"/>
      <c r="BBP1" s="330"/>
      <c r="BBQ1" s="330"/>
      <c r="BBR1" s="330"/>
      <c r="BBS1" s="330"/>
      <c r="BBT1" s="330"/>
      <c r="BBU1" s="329"/>
      <c r="BBV1" s="330"/>
      <c r="BBW1" s="330"/>
      <c r="BBX1" s="330"/>
      <c r="BBY1" s="330"/>
      <c r="BBZ1" s="330"/>
      <c r="BCA1" s="330"/>
      <c r="BCB1" s="330"/>
      <c r="BCC1" s="330"/>
      <c r="BCD1" s="330"/>
      <c r="BCE1" s="330"/>
      <c r="BCF1" s="330"/>
      <c r="BCG1" s="330"/>
      <c r="BCH1" s="330"/>
      <c r="BCI1" s="330"/>
      <c r="BCJ1" s="330"/>
      <c r="BCK1" s="329"/>
      <c r="BCL1" s="330"/>
      <c r="BCM1" s="330"/>
      <c r="BCN1" s="330"/>
      <c r="BCO1" s="330"/>
      <c r="BCP1" s="330"/>
      <c r="BCQ1" s="330"/>
      <c r="BCR1" s="330"/>
      <c r="BCS1" s="330"/>
      <c r="BCT1" s="330"/>
      <c r="BCU1" s="330"/>
      <c r="BCV1" s="330"/>
      <c r="BCW1" s="330"/>
      <c r="BCX1" s="330"/>
      <c r="BCY1" s="330"/>
      <c r="BCZ1" s="330"/>
      <c r="BDA1" s="329"/>
      <c r="BDB1" s="330"/>
      <c r="BDC1" s="330"/>
      <c r="BDD1" s="330"/>
      <c r="BDE1" s="330"/>
      <c r="BDF1" s="330"/>
      <c r="BDG1" s="330"/>
      <c r="BDH1" s="330"/>
      <c r="BDI1" s="330"/>
      <c r="BDJ1" s="330"/>
      <c r="BDK1" s="330"/>
      <c r="BDL1" s="330"/>
      <c r="BDM1" s="330"/>
      <c r="BDN1" s="330"/>
      <c r="BDO1" s="330"/>
      <c r="BDP1" s="330"/>
      <c r="BDQ1" s="329"/>
      <c r="BDR1" s="330"/>
      <c r="BDS1" s="330"/>
      <c r="BDT1" s="330"/>
      <c r="BDU1" s="330"/>
      <c r="BDV1" s="330"/>
      <c r="BDW1" s="330"/>
      <c r="BDX1" s="330"/>
      <c r="BDY1" s="330"/>
      <c r="BDZ1" s="330"/>
      <c r="BEA1" s="330"/>
      <c r="BEB1" s="330"/>
      <c r="BEC1" s="330"/>
      <c r="BED1" s="330"/>
      <c r="BEE1" s="330"/>
      <c r="BEF1" s="330"/>
      <c r="BEG1" s="329"/>
      <c r="BEH1" s="330"/>
      <c r="BEI1" s="330"/>
      <c r="BEJ1" s="330"/>
      <c r="BEK1" s="330"/>
      <c r="BEL1" s="330"/>
      <c r="BEM1" s="330"/>
      <c r="BEN1" s="330"/>
      <c r="BEO1" s="330"/>
      <c r="BEP1" s="330"/>
      <c r="BEQ1" s="330"/>
      <c r="BER1" s="330"/>
      <c r="BES1" s="330"/>
      <c r="BET1" s="330"/>
      <c r="BEU1" s="330"/>
      <c r="BEV1" s="330"/>
      <c r="BEW1" s="329"/>
      <c r="BEX1" s="330"/>
      <c r="BEY1" s="330"/>
      <c r="BEZ1" s="330"/>
      <c r="BFA1" s="330"/>
      <c r="BFB1" s="330"/>
      <c r="BFC1" s="330"/>
      <c r="BFD1" s="330"/>
      <c r="BFE1" s="330"/>
      <c r="BFF1" s="330"/>
      <c r="BFG1" s="330"/>
      <c r="BFH1" s="330"/>
      <c r="BFI1" s="330"/>
      <c r="BFJ1" s="330"/>
      <c r="BFK1" s="330"/>
      <c r="BFL1" s="330"/>
      <c r="BFM1" s="329"/>
      <c r="BFN1" s="330"/>
      <c r="BFO1" s="330"/>
      <c r="BFP1" s="330"/>
      <c r="BFQ1" s="330"/>
      <c r="BFR1" s="330"/>
      <c r="BFS1" s="330"/>
      <c r="BFT1" s="330"/>
      <c r="BFU1" s="330"/>
      <c r="BFV1" s="330"/>
      <c r="BFW1" s="330"/>
      <c r="BFX1" s="330"/>
      <c r="BFY1" s="330"/>
      <c r="BFZ1" s="330"/>
      <c r="BGA1" s="330"/>
      <c r="BGB1" s="330"/>
      <c r="BGC1" s="329"/>
      <c r="BGD1" s="330"/>
      <c r="BGE1" s="330"/>
      <c r="BGF1" s="330"/>
      <c r="BGG1" s="330"/>
      <c r="BGH1" s="330"/>
      <c r="BGI1" s="330"/>
      <c r="BGJ1" s="330"/>
      <c r="BGK1" s="330"/>
      <c r="BGL1" s="330"/>
      <c r="BGM1" s="330"/>
      <c r="BGN1" s="330"/>
      <c r="BGO1" s="330"/>
      <c r="BGP1" s="330"/>
      <c r="BGQ1" s="330"/>
      <c r="BGR1" s="330"/>
      <c r="BGS1" s="329"/>
      <c r="BGT1" s="330"/>
      <c r="BGU1" s="330"/>
      <c r="BGV1" s="330"/>
      <c r="BGW1" s="330"/>
      <c r="BGX1" s="330"/>
      <c r="BGY1" s="330"/>
      <c r="BGZ1" s="330"/>
      <c r="BHA1" s="330"/>
      <c r="BHB1" s="330"/>
      <c r="BHC1" s="330"/>
      <c r="BHD1" s="330"/>
      <c r="BHE1" s="330"/>
      <c r="BHF1" s="330"/>
      <c r="BHG1" s="330"/>
      <c r="BHH1" s="330"/>
      <c r="BHI1" s="329"/>
      <c r="BHJ1" s="330"/>
      <c r="BHK1" s="330"/>
      <c r="BHL1" s="330"/>
      <c r="BHM1" s="330"/>
      <c r="BHN1" s="330"/>
      <c r="BHO1" s="330"/>
      <c r="BHP1" s="330"/>
      <c r="BHQ1" s="330"/>
      <c r="BHR1" s="330"/>
      <c r="BHS1" s="330"/>
      <c r="BHT1" s="330"/>
      <c r="BHU1" s="330"/>
      <c r="BHV1" s="330"/>
      <c r="BHW1" s="330"/>
      <c r="BHX1" s="330"/>
      <c r="BHY1" s="329"/>
      <c r="BHZ1" s="330"/>
      <c r="BIA1" s="330"/>
      <c r="BIB1" s="330"/>
      <c r="BIC1" s="330"/>
      <c r="BID1" s="330"/>
      <c r="BIE1" s="330"/>
      <c r="BIF1" s="330"/>
      <c r="BIG1" s="330"/>
      <c r="BIH1" s="330"/>
      <c r="BII1" s="330"/>
      <c r="BIJ1" s="330"/>
      <c r="BIK1" s="330"/>
      <c r="BIL1" s="330"/>
      <c r="BIM1" s="330"/>
      <c r="BIN1" s="330"/>
      <c r="BIO1" s="329"/>
      <c r="BIP1" s="330"/>
      <c r="BIQ1" s="330"/>
      <c r="BIR1" s="330"/>
      <c r="BIS1" s="330"/>
      <c r="BIT1" s="330"/>
      <c r="BIU1" s="330"/>
      <c r="BIV1" s="330"/>
      <c r="BIW1" s="330"/>
      <c r="BIX1" s="330"/>
      <c r="BIY1" s="330"/>
      <c r="BIZ1" s="330"/>
      <c r="BJA1" s="330"/>
      <c r="BJB1" s="330"/>
      <c r="BJC1" s="330"/>
      <c r="BJD1" s="330"/>
      <c r="BJE1" s="329"/>
      <c r="BJF1" s="330"/>
      <c r="BJG1" s="330"/>
      <c r="BJH1" s="330"/>
      <c r="BJI1" s="330"/>
      <c r="BJJ1" s="330"/>
      <c r="BJK1" s="330"/>
      <c r="BJL1" s="330"/>
      <c r="BJM1" s="330"/>
      <c r="BJN1" s="330"/>
      <c r="BJO1" s="330"/>
      <c r="BJP1" s="330"/>
      <c r="BJQ1" s="330"/>
      <c r="BJR1" s="330"/>
      <c r="BJS1" s="330"/>
      <c r="BJT1" s="330"/>
      <c r="BJU1" s="329"/>
      <c r="BJV1" s="330"/>
      <c r="BJW1" s="330"/>
      <c r="BJX1" s="330"/>
      <c r="BJY1" s="330"/>
      <c r="BJZ1" s="330"/>
      <c r="BKA1" s="330"/>
      <c r="BKB1" s="330"/>
      <c r="BKC1" s="330"/>
      <c r="BKD1" s="330"/>
      <c r="BKE1" s="330"/>
      <c r="BKF1" s="330"/>
      <c r="BKG1" s="330"/>
      <c r="BKH1" s="330"/>
      <c r="BKI1" s="330"/>
      <c r="BKJ1" s="330"/>
      <c r="BKK1" s="329"/>
      <c r="BKL1" s="330"/>
      <c r="BKM1" s="330"/>
      <c r="BKN1" s="330"/>
      <c r="BKO1" s="330"/>
      <c r="BKP1" s="330"/>
      <c r="BKQ1" s="330"/>
      <c r="BKR1" s="330"/>
      <c r="BKS1" s="330"/>
      <c r="BKT1" s="330"/>
      <c r="BKU1" s="330"/>
      <c r="BKV1" s="330"/>
      <c r="BKW1" s="330"/>
      <c r="BKX1" s="330"/>
      <c r="BKY1" s="330"/>
      <c r="BKZ1" s="330"/>
      <c r="BLA1" s="329"/>
      <c r="BLB1" s="330"/>
      <c r="BLC1" s="330"/>
      <c r="BLD1" s="330"/>
      <c r="BLE1" s="330"/>
      <c r="BLF1" s="330"/>
      <c r="BLG1" s="330"/>
      <c r="BLH1" s="330"/>
      <c r="BLI1" s="330"/>
      <c r="BLJ1" s="330"/>
      <c r="BLK1" s="330"/>
      <c r="BLL1" s="330"/>
      <c r="BLM1" s="330"/>
      <c r="BLN1" s="330"/>
      <c r="BLO1" s="330"/>
      <c r="BLP1" s="330"/>
      <c r="BLQ1" s="329"/>
      <c r="BLR1" s="330"/>
      <c r="BLS1" s="330"/>
      <c r="BLT1" s="330"/>
      <c r="BLU1" s="330"/>
      <c r="BLV1" s="330"/>
      <c r="BLW1" s="330"/>
      <c r="BLX1" s="330"/>
      <c r="BLY1" s="330"/>
      <c r="BLZ1" s="330"/>
      <c r="BMA1" s="330"/>
      <c r="BMB1" s="330"/>
      <c r="BMC1" s="330"/>
      <c r="BMD1" s="330"/>
      <c r="BME1" s="330"/>
      <c r="BMF1" s="330"/>
      <c r="BMG1" s="329"/>
      <c r="BMH1" s="330"/>
      <c r="BMI1" s="330"/>
      <c r="BMJ1" s="330"/>
      <c r="BMK1" s="330"/>
      <c r="BML1" s="330"/>
      <c r="BMM1" s="330"/>
      <c r="BMN1" s="330"/>
      <c r="BMO1" s="330"/>
      <c r="BMP1" s="330"/>
      <c r="BMQ1" s="330"/>
      <c r="BMR1" s="330"/>
      <c r="BMS1" s="330"/>
      <c r="BMT1" s="330"/>
      <c r="BMU1" s="330"/>
      <c r="BMV1" s="330"/>
      <c r="BMW1" s="329"/>
      <c r="BMX1" s="330"/>
      <c r="BMY1" s="330"/>
      <c r="BMZ1" s="330"/>
      <c r="BNA1" s="330"/>
      <c r="BNB1" s="330"/>
      <c r="BNC1" s="330"/>
      <c r="BND1" s="330"/>
      <c r="BNE1" s="330"/>
      <c r="BNF1" s="330"/>
      <c r="BNG1" s="330"/>
      <c r="BNH1" s="330"/>
      <c r="BNI1" s="330"/>
      <c r="BNJ1" s="330"/>
      <c r="BNK1" s="330"/>
      <c r="BNL1" s="330"/>
      <c r="BNM1" s="329"/>
      <c r="BNN1" s="330"/>
      <c r="BNO1" s="330"/>
      <c r="BNP1" s="330"/>
      <c r="BNQ1" s="330"/>
      <c r="BNR1" s="330"/>
      <c r="BNS1" s="330"/>
      <c r="BNT1" s="330"/>
      <c r="BNU1" s="330"/>
      <c r="BNV1" s="330"/>
      <c r="BNW1" s="330"/>
      <c r="BNX1" s="330"/>
      <c r="BNY1" s="330"/>
      <c r="BNZ1" s="330"/>
      <c r="BOA1" s="330"/>
      <c r="BOB1" s="330"/>
      <c r="BOC1" s="329"/>
      <c r="BOD1" s="330"/>
      <c r="BOE1" s="330"/>
      <c r="BOF1" s="330"/>
      <c r="BOG1" s="330"/>
      <c r="BOH1" s="330"/>
      <c r="BOI1" s="330"/>
      <c r="BOJ1" s="330"/>
      <c r="BOK1" s="330"/>
      <c r="BOL1" s="330"/>
      <c r="BOM1" s="330"/>
      <c r="BON1" s="330"/>
      <c r="BOO1" s="330"/>
      <c r="BOP1" s="330"/>
      <c r="BOQ1" s="330"/>
      <c r="BOR1" s="330"/>
      <c r="BOS1" s="329"/>
      <c r="BOT1" s="330"/>
      <c r="BOU1" s="330"/>
      <c r="BOV1" s="330"/>
      <c r="BOW1" s="330"/>
      <c r="BOX1" s="330"/>
      <c r="BOY1" s="330"/>
      <c r="BOZ1" s="330"/>
      <c r="BPA1" s="330"/>
      <c r="BPB1" s="330"/>
      <c r="BPC1" s="330"/>
      <c r="BPD1" s="330"/>
      <c r="BPE1" s="330"/>
      <c r="BPF1" s="330"/>
      <c r="BPG1" s="330"/>
      <c r="BPH1" s="330"/>
      <c r="BPI1" s="329"/>
      <c r="BPJ1" s="330"/>
      <c r="BPK1" s="330"/>
      <c r="BPL1" s="330"/>
      <c r="BPM1" s="330"/>
      <c r="BPN1" s="330"/>
      <c r="BPO1" s="330"/>
      <c r="BPP1" s="330"/>
      <c r="BPQ1" s="330"/>
      <c r="BPR1" s="330"/>
      <c r="BPS1" s="330"/>
      <c r="BPT1" s="330"/>
      <c r="BPU1" s="330"/>
      <c r="BPV1" s="330"/>
      <c r="BPW1" s="330"/>
      <c r="BPX1" s="330"/>
      <c r="BPY1" s="329"/>
      <c r="BPZ1" s="330"/>
      <c r="BQA1" s="330"/>
      <c r="BQB1" s="330"/>
      <c r="BQC1" s="330"/>
      <c r="BQD1" s="330"/>
      <c r="BQE1" s="330"/>
      <c r="BQF1" s="330"/>
      <c r="BQG1" s="330"/>
      <c r="BQH1" s="330"/>
      <c r="BQI1" s="330"/>
      <c r="BQJ1" s="330"/>
      <c r="BQK1" s="330"/>
      <c r="BQL1" s="330"/>
      <c r="BQM1" s="330"/>
      <c r="BQN1" s="330"/>
      <c r="BQO1" s="329"/>
      <c r="BQP1" s="330"/>
      <c r="BQQ1" s="330"/>
      <c r="BQR1" s="330"/>
      <c r="BQS1" s="330"/>
      <c r="BQT1" s="330"/>
      <c r="BQU1" s="330"/>
      <c r="BQV1" s="330"/>
      <c r="BQW1" s="330"/>
      <c r="BQX1" s="330"/>
      <c r="BQY1" s="330"/>
      <c r="BQZ1" s="330"/>
      <c r="BRA1" s="330"/>
      <c r="BRB1" s="330"/>
      <c r="BRC1" s="330"/>
      <c r="BRD1" s="330"/>
      <c r="BRE1" s="329"/>
      <c r="BRF1" s="330"/>
      <c r="BRG1" s="330"/>
      <c r="BRH1" s="330"/>
      <c r="BRI1" s="330"/>
      <c r="BRJ1" s="330"/>
      <c r="BRK1" s="330"/>
      <c r="BRL1" s="330"/>
      <c r="BRM1" s="330"/>
      <c r="BRN1" s="330"/>
      <c r="BRO1" s="330"/>
      <c r="BRP1" s="330"/>
      <c r="BRQ1" s="330"/>
      <c r="BRR1" s="330"/>
      <c r="BRS1" s="330"/>
      <c r="BRT1" s="330"/>
      <c r="BRU1" s="329"/>
      <c r="BRV1" s="330"/>
      <c r="BRW1" s="330"/>
      <c r="BRX1" s="330"/>
      <c r="BRY1" s="330"/>
      <c r="BRZ1" s="330"/>
      <c r="BSA1" s="330"/>
      <c r="BSB1" s="330"/>
      <c r="BSC1" s="330"/>
      <c r="BSD1" s="330"/>
      <c r="BSE1" s="330"/>
      <c r="BSF1" s="330"/>
      <c r="BSG1" s="330"/>
      <c r="BSH1" s="330"/>
      <c r="BSI1" s="330"/>
      <c r="BSJ1" s="330"/>
      <c r="BSK1" s="329"/>
      <c r="BSL1" s="330"/>
      <c r="BSM1" s="330"/>
      <c r="BSN1" s="330"/>
      <c r="BSO1" s="330"/>
      <c r="BSP1" s="330"/>
      <c r="BSQ1" s="330"/>
      <c r="BSR1" s="330"/>
      <c r="BSS1" s="330"/>
      <c r="BST1" s="330"/>
      <c r="BSU1" s="330"/>
      <c r="BSV1" s="330"/>
      <c r="BSW1" s="330"/>
      <c r="BSX1" s="330"/>
      <c r="BSY1" s="330"/>
      <c r="BSZ1" s="330"/>
      <c r="BTA1" s="329"/>
      <c r="BTB1" s="330"/>
      <c r="BTC1" s="330"/>
      <c r="BTD1" s="330"/>
      <c r="BTE1" s="330"/>
      <c r="BTF1" s="330"/>
      <c r="BTG1" s="330"/>
      <c r="BTH1" s="330"/>
      <c r="BTI1" s="330"/>
      <c r="BTJ1" s="330"/>
      <c r="BTK1" s="330"/>
      <c r="BTL1" s="330"/>
      <c r="BTM1" s="330"/>
      <c r="BTN1" s="330"/>
      <c r="BTO1" s="330"/>
      <c r="BTP1" s="330"/>
      <c r="BTQ1" s="329"/>
      <c r="BTR1" s="330"/>
      <c r="BTS1" s="330"/>
      <c r="BTT1" s="330"/>
      <c r="BTU1" s="330"/>
      <c r="BTV1" s="330"/>
      <c r="BTW1" s="330"/>
      <c r="BTX1" s="330"/>
      <c r="BTY1" s="330"/>
      <c r="BTZ1" s="330"/>
      <c r="BUA1" s="330"/>
      <c r="BUB1" s="330"/>
      <c r="BUC1" s="330"/>
      <c r="BUD1" s="330"/>
      <c r="BUE1" s="330"/>
      <c r="BUF1" s="330"/>
      <c r="BUG1" s="329"/>
      <c r="BUH1" s="330"/>
      <c r="BUI1" s="330"/>
      <c r="BUJ1" s="330"/>
      <c r="BUK1" s="330"/>
      <c r="BUL1" s="330"/>
      <c r="BUM1" s="330"/>
      <c r="BUN1" s="330"/>
      <c r="BUO1" s="330"/>
      <c r="BUP1" s="330"/>
      <c r="BUQ1" s="330"/>
      <c r="BUR1" s="330"/>
      <c r="BUS1" s="330"/>
      <c r="BUT1" s="330"/>
      <c r="BUU1" s="330"/>
      <c r="BUV1" s="330"/>
      <c r="BUW1" s="329"/>
      <c r="BUX1" s="330"/>
      <c r="BUY1" s="330"/>
      <c r="BUZ1" s="330"/>
      <c r="BVA1" s="330"/>
      <c r="BVB1" s="330"/>
      <c r="BVC1" s="330"/>
      <c r="BVD1" s="330"/>
      <c r="BVE1" s="330"/>
      <c r="BVF1" s="330"/>
      <c r="BVG1" s="330"/>
      <c r="BVH1" s="330"/>
      <c r="BVI1" s="330"/>
      <c r="BVJ1" s="330"/>
      <c r="BVK1" s="330"/>
      <c r="BVL1" s="330"/>
      <c r="BVM1" s="329"/>
      <c r="BVN1" s="330"/>
      <c r="BVO1" s="330"/>
      <c r="BVP1" s="330"/>
      <c r="BVQ1" s="330"/>
      <c r="BVR1" s="330"/>
      <c r="BVS1" s="330"/>
      <c r="BVT1" s="330"/>
      <c r="BVU1" s="330"/>
      <c r="BVV1" s="330"/>
      <c r="BVW1" s="330"/>
      <c r="BVX1" s="330"/>
      <c r="BVY1" s="330"/>
      <c r="BVZ1" s="330"/>
      <c r="BWA1" s="330"/>
      <c r="BWB1" s="330"/>
      <c r="BWC1" s="329"/>
      <c r="BWD1" s="330"/>
      <c r="BWE1" s="330"/>
      <c r="BWF1" s="330"/>
      <c r="BWG1" s="330"/>
      <c r="BWH1" s="330"/>
      <c r="BWI1" s="330"/>
      <c r="BWJ1" s="330"/>
      <c r="BWK1" s="330"/>
      <c r="BWL1" s="330"/>
      <c r="BWM1" s="330"/>
      <c r="BWN1" s="330"/>
      <c r="BWO1" s="330"/>
      <c r="BWP1" s="330"/>
      <c r="BWQ1" s="330"/>
      <c r="BWR1" s="330"/>
      <c r="BWS1" s="329"/>
      <c r="BWT1" s="330"/>
      <c r="BWU1" s="330"/>
      <c r="BWV1" s="330"/>
      <c r="BWW1" s="330"/>
      <c r="BWX1" s="330"/>
      <c r="BWY1" s="330"/>
      <c r="BWZ1" s="330"/>
      <c r="BXA1" s="330"/>
      <c r="BXB1" s="330"/>
      <c r="BXC1" s="330"/>
      <c r="BXD1" s="330"/>
      <c r="BXE1" s="330"/>
      <c r="BXF1" s="330"/>
      <c r="BXG1" s="330"/>
      <c r="BXH1" s="330"/>
      <c r="BXI1" s="329"/>
      <c r="BXJ1" s="330"/>
      <c r="BXK1" s="330"/>
      <c r="BXL1" s="330"/>
      <c r="BXM1" s="330"/>
      <c r="BXN1" s="330"/>
      <c r="BXO1" s="330"/>
      <c r="BXP1" s="330"/>
      <c r="BXQ1" s="330"/>
      <c r="BXR1" s="330"/>
      <c r="BXS1" s="330"/>
      <c r="BXT1" s="330"/>
      <c r="BXU1" s="330"/>
      <c r="BXV1" s="330"/>
      <c r="BXW1" s="330"/>
      <c r="BXX1" s="330"/>
      <c r="BXY1" s="329"/>
      <c r="BXZ1" s="330"/>
      <c r="BYA1" s="330"/>
      <c r="BYB1" s="330"/>
      <c r="BYC1" s="330"/>
      <c r="BYD1" s="330"/>
      <c r="BYE1" s="330"/>
      <c r="BYF1" s="330"/>
      <c r="BYG1" s="330"/>
      <c r="BYH1" s="330"/>
      <c r="BYI1" s="330"/>
      <c r="BYJ1" s="330"/>
      <c r="BYK1" s="330"/>
      <c r="BYL1" s="330"/>
      <c r="BYM1" s="330"/>
      <c r="BYN1" s="330"/>
      <c r="BYO1" s="329"/>
      <c r="BYP1" s="330"/>
      <c r="BYQ1" s="330"/>
      <c r="BYR1" s="330"/>
      <c r="BYS1" s="330"/>
      <c r="BYT1" s="330"/>
      <c r="BYU1" s="330"/>
      <c r="BYV1" s="330"/>
      <c r="BYW1" s="330"/>
      <c r="BYX1" s="330"/>
      <c r="BYY1" s="330"/>
      <c r="BYZ1" s="330"/>
      <c r="BZA1" s="330"/>
      <c r="BZB1" s="330"/>
      <c r="BZC1" s="330"/>
      <c r="BZD1" s="330"/>
      <c r="BZE1" s="329"/>
      <c r="BZF1" s="330"/>
      <c r="BZG1" s="330"/>
      <c r="BZH1" s="330"/>
      <c r="BZI1" s="330"/>
      <c r="BZJ1" s="330"/>
      <c r="BZK1" s="330"/>
      <c r="BZL1" s="330"/>
      <c r="BZM1" s="330"/>
      <c r="BZN1" s="330"/>
      <c r="BZO1" s="330"/>
      <c r="BZP1" s="330"/>
      <c r="BZQ1" s="330"/>
      <c r="BZR1" s="330"/>
      <c r="BZS1" s="330"/>
      <c r="BZT1" s="330"/>
      <c r="BZU1" s="329"/>
      <c r="BZV1" s="330"/>
      <c r="BZW1" s="330"/>
      <c r="BZX1" s="330"/>
      <c r="BZY1" s="330"/>
      <c r="BZZ1" s="330"/>
      <c r="CAA1" s="330"/>
      <c r="CAB1" s="330"/>
      <c r="CAC1" s="330"/>
      <c r="CAD1" s="330"/>
      <c r="CAE1" s="330"/>
      <c r="CAF1" s="330"/>
      <c r="CAG1" s="330"/>
      <c r="CAH1" s="330"/>
      <c r="CAI1" s="330"/>
      <c r="CAJ1" s="330"/>
      <c r="CAK1" s="329"/>
      <c r="CAL1" s="330"/>
      <c r="CAM1" s="330"/>
      <c r="CAN1" s="330"/>
      <c r="CAO1" s="330"/>
      <c r="CAP1" s="330"/>
      <c r="CAQ1" s="330"/>
      <c r="CAR1" s="330"/>
      <c r="CAS1" s="330"/>
      <c r="CAT1" s="330"/>
      <c r="CAU1" s="330"/>
      <c r="CAV1" s="330"/>
      <c r="CAW1" s="330"/>
      <c r="CAX1" s="330"/>
      <c r="CAY1" s="330"/>
      <c r="CAZ1" s="330"/>
      <c r="CBA1" s="329"/>
      <c r="CBB1" s="330"/>
      <c r="CBC1" s="330"/>
      <c r="CBD1" s="330"/>
      <c r="CBE1" s="330"/>
      <c r="CBF1" s="330"/>
      <c r="CBG1" s="330"/>
      <c r="CBH1" s="330"/>
      <c r="CBI1" s="330"/>
      <c r="CBJ1" s="330"/>
      <c r="CBK1" s="330"/>
      <c r="CBL1" s="330"/>
      <c r="CBM1" s="330"/>
      <c r="CBN1" s="330"/>
      <c r="CBO1" s="330"/>
      <c r="CBP1" s="330"/>
      <c r="CBQ1" s="329"/>
      <c r="CBR1" s="330"/>
      <c r="CBS1" s="330"/>
      <c r="CBT1" s="330"/>
      <c r="CBU1" s="330"/>
      <c r="CBV1" s="330"/>
      <c r="CBW1" s="330"/>
      <c r="CBX1" s="330"/>
      <c r="CBY1" s="330"/>
      <c r="CBZ1" s="330"/>
      <c r="CCA1" s="330"/>
      <c r="CCB1" s="330"/>
      <c r="CCC1" s="330"/>
      <c r="CCD1" s="330"/>
      <c r="CCE1" s="330"/>
      <c r="CCF1" s="330"/>
      <c r="CCG1" s="329"/>
      <c r="CCH1" s="330"/>
      <c r="CCI1" s="330"/>
      <c r="CCJ1" s="330"/>
      <c r="CCK1" s="330"/>
      <c r="CCL1" s="330"/>
      <c r="CCM1" s="330"/>
      <c r="CCN1" s="330"/>
      <c r="CCO1" s="330"/>
      <c r="CCP1" s="330"/>
      <c r="CCQ1" s="330"/>
      <c r="CCR1" s="330"/>
      <c r="CCS1" s="330"/>
      <c r="CCT1" s="330"/>
      <c r="CCU1" s="330"/>
      <c r="CCV1" s="330"/>
      <c r="CCW1" s="329"/>
      <c r="CCX1" s="330"/>
      <c r="CCY1" s="330"/>
      <c r="CCZ1" s="330"/>
      <c r="CDA1" s="330"/>
      <c r="CDB1" s="330"/>
      <c r="CDC1" s="330"/>
      <c r="CDD1" s="330"/>
      <c r="CDE1" s="330"/>
      <c r="CDF1" s="330"/>
      <c r="CDG1" s="330"/>
      <c r="CDH1" s="330"/>
      <c r="CDI1" s="330"/>
      <c r="CDJ1" s="330"/>
      <c r="CDK1" s="330"/>
      <c r="CDL1" s="330"/>
      <c r="CDM1" s="329"/>
      <c r="CDN1" s="330"/>
      <c r="CDO1" s="330"/>
      <c r="CDP1" s="330"/>
      <c r="CDQ1" s="330"/>
      <c r="CDR1" s="330"/>
      <c r="CDS1" s="330"/>
      <c r="CDT1" s="330"/>
      <c r="CDU1" s="330"/>
      <c r="CDV1" s="330"/>
      <c r="CDW1" s="330"/>
      <c r="CDX1" s="330"/>
      <c r="CDY1" s="330"/>
      <c r="CDZ1" s="330"/>
      <c r="CEA1" s="330"/>
      <c r="CEB1" s="330"/>
      <c r="CEC1" s="329"/>
      <c r="CED1" s="330"/>
      <c r="CEE1" s="330"/>
      <c r="CEF1" s="330"/>
      <c r="CEG1" s="330"/>
      <c r="CEH1" s="330"/>
      <c r="CEI1" s="330"/>
      <c r="CEJ1" s="330"/>
      <c r="CEK1" s="330"/>
      <c r="CEL1" s="330"/>
      <c r="CEM1" s="330"/>
      <c r="CEN1" s="330"/>
      <c r="CEO1" s="330"/>
      <c r="CEP1" s="330"/>
      <c r="CEQ1" s="330"/>
      <c r="CER1" s="330"/>
      <c r="CES1" s="329"/>
      <c r="CET1" s="330"/>
      <c r="CEU1" s="330"/>
      <c r="CEV1" s="330"/>
      <c r="CEW1" s="330"/>
      <c r="CEX1" s="330"/>
      <c r="CEY1" s="330"/>
      <c r="CEZ1" s="330"/>
      <c r="CFA1" s="330"/>
      <c r="CFB1" s="330"/>
      <c r="CFC1" s="330"/>
      <c r="CFD1" s="330"/>
      <c r="CFE1" s="330"/>
      <c r="CFF1" s="330"/>
      <c r="CFG1" s="330"/>
      <c r="CFH1" s="330"/>
      <c r="CFI1" s="329"/>
      <c r="CFJ1" s="330"/>
      <c r="CFK1" s="330"/>
      <c r="CFL1" s="330"/>
      <c r="CFM1" s="330"/>
      <c r="CFN1" s="330"/>
      <c r="CFO1" s="330"/>
      <c r="CFP1" s="330"/>
      <c r="CFQ1" s="330"/>
      <c r="CFR1" s="330"/>
      <c r="CFS1" s="330"/>
      <c r="CFT1" s="330"/>
      <c r="CFU1" s="330"/>
      <c r="CFV1" s="330"/>
      <c r="CFW1" s="330"/>
      <c r="CFX1" s="330"/>
      <c r="CFY1" s="329"/>
      <c r="CFZ1" s="330"/>
      <c r="CGA1" s="330"/>
      <c r="CGB1" s="330"/>
      <c r="CGC1" s="330"/>
      <c r="CGD1" s="330"/>
      <c r="CGE1" s="330"/>
      <c r="CGF1" s="330"/>
      <c r="CGG1" s="330"/>
      <c r="CGH1" s="330"/>
      <c r="CGI1" s="330"/>
      <c r="CGJ1" s="330"/>
      <c r="CGK1" s="330"/>
      <c r="CGL1" s="330"/>
      <c r="CGM1" s="330"/>
      <c r="CGN1" s="330"/>
      <c r="CGO1" s="329"/>
      <c r="CGP1" s="330"/>
      <c r="CGQ1" s="330"/>
      <c r="CGR1" s="330"/>
      <c r="CGS1" s="330"/>
      <c r="CGT1" s="330"/>
      <c r="CGU1" s="330"/>
      <c r="CGV1" s="330"/>
      <c r="CGW1" s="330"/>
      <c r="CGX1" s="330"/>
      <c r="CGY1" s="330"/>
      <c r="CGZ1" s="330"/>
      <c r="CHA1" s="330"/>
      <c r="CHB1" s="330"/>
      <c r="CHC1" s="330"/>
      <c r="CHD1" s="330"/>
      <c r="CHE1" s="329"/>
      <c r="CHF1" s="330"/>
      <c r="CHG1" s="330"/>
      <c r="CHH1" s="330"/>
      <c r="CHI1" s="330"/>
      <c r="CHJ1" s="330"/>
      <c r="CHK1" s="330"/>
      <c r="CHL1" s="330"/>
      <c r="CHM1" s="330"/>
      <c r="CHN1" s="330"/>
      <c r="CHO1" s="330"/>
      <c r="CHP1" s="330"/>
      <c r="CHQ1" s="330"/>
      <c r="CHR1" s="330"/>
      <c r="CHS1" s="330"/>
      <c r="CHT1" s="330"/>
      <c r="CHU1" s="329"/>
      <c r="CHV1" s="330"/>
      <c r="CHW1" s="330"/>
      <c r="CHX1" s="330"/>
      <c r="CHY1" s="330"/>
      <c r="CHZ1" s="330"/>
      <c r="CIA1" s="330"/>
      <c r="CIB1" s="330"/>
      <c r="CIC1" s="330"/>
      <c r="CID1" s="330"/>
      <c r="CIE1" s="330"/>
      <c r="CIF1" s="330"/>
      <c r="CIG1" s="330"/>
      <c r="CIH1" s="330"/>
      <c r="CII1" s="330"/>
      <c r="CIJ1" s="330"/>
      <c r="CIK1" s="329"/>
      <c r="CIL1" s="330"/>
      <c r="CIM1" s="330"/>
      <c r="CIN1" s="330"/>
      <c r="CIO1" s="330"/>
      <c r="CIP1" s="330"/>
      <c r="CIQ1" s="330"/>
      <c r="CIR1" s="330"/>
      <c r="CIS1" s="330"/>
      <c r="CIT1" s="330"/>
      <c r="CIU1" s="330"/>
      <c r="CIV1" s="330"/>
      <c r="CIW1" s="330"/>
      <c r="CIX1" s="330"/>
      <c r="CIY1" s="330"/>
      <c r="CIZ1" s="330"/>
      <c r="CJA1" s="329"/>
      <c r="CJB1" s="330"/>
      <c r="CJC1" s="330"/>
      <c r="CJD1" s="330"/>
      <c r="CJE1" s="330"/>
      <c r="CJF1" s="330"/>
      <c r="CJG1" s="330"/>
      <c r="CJH1" s="330"/>
      <c r="CJI1" s="330"/>
      <c r="CJJ1" s="330"/>
      <c r="CJK1" s="330"/>
      <c r="CJL1" s="330"/>
      <c r="CJM1" s="330"/>
      <c r="CJN1" s="330"/>
      <c r="CJO1" s="330"/>
      <c r="CJP1" s="330"/>
      <c r="CJQ1" s="329"/>
      <c r="CJR1" s="330"/>
      <c r="CJS1" s="330"/>
      <c r="CJT1" s="330"/>
      <c r="CJU1" s="330"/>
      <c r="CJV1" s="330"/>
      <c r="CJW1" s="330"/>
      <c r="CJX1" s="330"/>
      <c r="CJY1" s="330"/>
      <c r="CJZ1" s="330"/>
      <c r="CKA1" s="330"/>
      <c r="CKB1" s="330"/>
      <c r="CKC1" s="330"/>
      <c r="CKD1" s="330"/>
      <c r="CKE1" s="330"/>
      <c r="CKF1" s="330"/>
      <c r="CKG1" s="329"/>
      <c r="CKH1" s="330"/>
      <c r="CKI1" s="330"/>
      <c r="CKJ1" s="330"/>
      <c r="CKK1" s="330"/>
      <c r="CKL1" s="330"/>
      <c r="CKM1" s="330"/>
      <c r="CKN1" s="330"/>
      <c r="CKO1" s="330"/>
      <c r="CKP1" s="330"/>
      <c r="CKQ1" s="330"/>
      <c r="CKR1" s="330"/>
      <c r="CKS1" s="330"/>
      <c r="CKT1" s="330"/>
      <c r="CKU1" s="330"/>
      <c r="CKV1" s="330"/>
      <c r="CKW1" s="329"/>
      <c r="CKX1" s="330"/>
      <c r="CKY1" s="330"/>
      <c r="CKZ1" s="330"/>
      <c r="CLA1" s="330"/>
      <c r="CLB1" s="330"/>
      <c r="CLC1" s="330"/>
      <c r="CLD1" s="330"/>
      <c r="CLE1" s="330"/>
      <c r="CLF1" s="330"/>
      <c r="CLG1" s="330"/>
      <c r="CLH1" s="330"/>
      <c r="CLI1" s="330"/>
      <c r="CLJ1" s="330"/>
      <c r="CLK1" s="330"/>
      <c r="CLL1" s="330"/>
      <c r="CLM1" s="329"/>
      <c r="CLN1" s="330"/>
      <c r="CLO1" s="330"/>
      <c r="CLP1" s="330"/>
      <c r="CLQ1" s="330"/>
      <c r="CLR1" s="330"/>
      <c r="CLS1" s="330"/>
      <c r="CLT1" s="330"/>
      <c r="CLU1" s="330"/>
      <c r="CLV1" s="330"/>
      <c r="CLW1" s="330"/>
      <c r="CLX1" s="330"/>
      <c r="CLY1" s="330"/>
      <c r="CLZ1" s="330"/>
      <c r="CMA1" s="330"/>
      <c r="CMB1" s="330"/>
      <c r="CMC1" s="329"/>
      <c r="CMD1" s="330"/>
      <c r="CME1" s="330"/>
      <c r="CMF1" s="330"/>
      <c r="CMG1" s="330"/>
      <c r="CMH1" s="330"/>
      <c r="CMI1" s="330"/>
      <c r="CMJ1" s="330"/>
      <c r="CMK1" s="330"/>
      <c r="CML1" s="330"/>
      <c r="CMM1" s="330"/>
      <c r="CMN1" s="330"/>
      <c r="CMO1" s="330"/>
      <c r="CMP1" s="330"/>
      <c r="CMQ1" s="330"/>
      <c r="CMR1" s="330"/>
      <c r="CMS1" s="329"/>
      <c r="CMT1" s="330"/>
      <c r="CMU1" s="330"/>
      <c r="CMV1" s="330"/>
      <c r="CMW1" s="330"/>
      <c r="CMX1" s="330"/>
      <c r="CMY1" s="330"/>
      <c r="CMZ1" s="330"/>
      <c r="CNA1" s="330"/>
      <c r="CNB1" s="330"/>
      <c r="CNC1" s="330"/>
      <c r="CND1" s="330"/>
      <c r="CNE1" s="330"/>
      <c r="CNF1" s="330"/>
      <c r="CNG1" s="330"/>
      <c r="CNH1" s="330"/>
      <c r="CNI1" s="329"/>
      <c r="CNJ1" s="330"/>
      <c r="CNK1" s="330"/>
      <c r="CNL1" s="330"/>
      <c r="CNM1" s="330"/>
      <c r="CNN1" s="330"/>
      <c r="CNO1" s="330"/>
      <c r="CNP1" s="330"/>
      <c r="CNQ1" s="330"/>
      <c r="CNR1" s="330"/>
      <c r="CNS1" s="330"/>
      <c r="CNT1" s="330"/>
      <c r="CNU1" s="330"/>
      <c r="CNV1" s="330"/>
      <c r="CNW1" s="330"/>
      <c r="CNX1" s="330"/>
      <c r="CNY1" s="329"/>
      <c r="CNZ1" s="330"/>
      <c r="COA1" s="330"/>
      <c r="COB1" s="330"/>
      <c r="COC1" s="330"/>
      <c r="COD1" s="330"/>
      <c r="COE1" s="330"/>
      <c r="COF1" s="330"/>
      <c r="COG1" s="330"/>
      <c r="COH1" s="330"/>
      <c r="COI1" s="330"/>
      <c r="COJ1" s="330"/>
      <c r="COK1" s="330"/>
      <c r="COL1" s="330"/>
      <c r="COM1" s="330"/>
      <c r="CON1" s="330"/>
      <c r="COO1" s="329"/>
      <c r="COP1" s="330"/>
      <c r="COQ1" s="330"/>
      <c r="COR1" s="330"/>
      <c r="COS1" s="330"/>
      <c r="COT1" s="330"/>
      <c r="COU1" s="330"/>
      <c r="COV1" s="330"/>
      <c r="COW1" s="330"/>
      <c r="COX1" s="330"/>
      <c r="COY1" s="330"/>
      <c r="COZ1" s="330"/>
      <c r="CPA1" s="330"/>
      <c r="CPB1" s="330"/>
      <c r="CPC1" s="330"/>
      <c r="CPD1" s="330"/>
      <c r="CPE1" s="329"/>
      <c r="CPF1" s="330"/>
      <c r="CPG1" s="330"/>
      <c r="CPH1" s="330"/>
      <c r="CPI1" s="330"/>
      <c r="CPJ1" s="330"/>
      <c r="CPK1" s="330"/>
      <c r="CPL1" s="330"/>
      <c r="CPM1" s="330"/>
      <c r="CPN1" s="330"/>
      <c r="CPO1" s="330"/>
      <c r="CPP1" s="330"/>
      <c r="CPQ1" s="330"/>
      <c r="CPR1" s="330"/>
      <c r="CPS1" s="330"/>
      <c r="CPT1" s="330"/>
      <c r="CPU1" s="329"/>
      <c r="CPV1" s="330"/>
      <c r="CPW1" s="330"/>
      <c r="CPX1" s="330"/>
      <c r="CPY1" s="330"/>
      <c r="CPZ1" s="330"/>
      <c r="CQA1" s="330"/>
      <c r="CQB1" s="330"/>
      <c r="CQC1" s="330"/>
      <c r="CQD1" s="330"/>
      <c r="CQE1" s="330"/>
      <c r="CQF1" s="330"/>
      <c r="CQG1" s="330"/>
      <c r="CQH1" s="330"/>
      <c r="CQI1" s="330"/>
      <c r="CQJ1" s="330"/>
      <c r="CQK1" s="329"/>
      <c r="CQL1" s="330"/>
      <c r="CQM1" s="330"/>
      <c r="CQN1" s="330"/>
      <c r="CQO1" s="330"/>
      <c r="CQP1" s="330"/>
      <c r="CQQ1" s="330"/>
      <c r="CQR1" s="330"/>
      <c r="CQS1" s="330"/>
      <c r="CQT1" s="330"/>
      <c r="CQU1" s="330"/>
      <c r="CQV1" s="330"/>
      <c r="CQW1" s="330"/>
      <c r="CQX1" s="330"/>
      <c r="CQY1" s="330"/>
      <c r="CQZ1" s="330"/>
      <c r="CRA1" s="329"/>
      <c r="CRB1" s="330"/>
      <c r="CRC1" s="330"/>
      <c r="CRD1" s="330"/>
      <c r="CRE1" s="330"/>
      <c r="CRF1" s="330"/>
      <c r="CRG1" s="330"/>
      <c r="CRH1" s="330"/>
      <c r="CRI1" s="330"/>
      <c r="CRJ1" s="330"/>
      <c r="CRK1" s="330"/>
      <c r="CRL1" s="330"/>
      <c r="CRM1" s="330"/>
      <c r="CRN1" s="330"/>
      <c r="CRO1" s="330"/>
      <c r="CRP1" s="330"/>
      <c r="CRQ1" s="329"/>
      <c r="CRR1" s="330"/>
      <c r="CRS1" s="330"/>
      <c r="CRT1" s="330"/>
      <c r="CRU1" s="330"/>
      <c r="CRV1" s="330"/>
      <c r="CRW1" s="330"/>
      <c r="CRX1" s="330"/>
      <c r="CRY1" s="330"/>
      <c r="CRZ1" s="330"/>
      <c r="CSA1" s="330"/>
      <c r="CSB1" s="330"/>
      <c r="CSC1" s="330"/>
      <c r="CSD1" s="330"/>
      <c r="CSE1" s="330"/>
      <c r="CSF1" s="330"/>
      <c r="CSG1" s="329"/>
      <c r="CSH1" s="330"/>
      <c r="CSI1" s="330"/>
      <c r="CSJ1" s="330"/>
      <c r="CSK1" s="330"/>
      <c r="CSL1" s="330"/>
      <c r="CSM1" s="330"/>
      <c r="CSN1" s="330"/>
      <c r="CSO1" s="330"/>
      <c r="CSP1" s="330"/>
      <c r="CSQ1" s="330"/>
      <c r="CSR1" s="330"/>
      <c r="CSS1" s="330"/>
      <c r="CST1" s="330"/>
      <c r="CSU1" s="330"/>
      <c r="CSV1" s="330"/>
      <c r="CSW1" s="329"/>
      <c r="CSX1" s="330"/>
      <c r="CSY1" s="330"/>
      <c r="CSZ1" s="330"/>
      <c r="CTA1" s="330"/>
      <c r="CTB1" s="330"/>
      <c r="CTC1" s="330"/>
      <c r="CTD1" s="330"/>
      <c r="CTE1" s="330"/>
      <c r="CTF1" s="330"/>
      <c r="CTG1" s="330"/>
      <c r="CTH1" s="330"/>
      <c r="CTI1" s="330"/>
      <c r="CTJ1" s="330"/>
      <c r="CTK1" s="330"/>
      <c r="CTL1" s="330"/>
      <c r="CTM1" s="329"/>
      <c r="CTN1" s="330"/>
      <c r="CTO1" s="330"/>
      <c r="CTP1" s="330"/>
      <c r="CTQ1" s="330"/>
      <c r="CTR1" s="330"/>
      <c r="CTS1" s="330"/>
      <c r="CTT1" s="330"/>
      <c r="CTU1" s="330"/>
      <c r="CTV1" s="330"/>
      <c r="CTW1" s="330"/>
      <c r="CTX1" s="330"/>
      <c r="CTY1" s="330"/>
      <c r="CTZ1" s="330"/>
      <c r="CUA1" s="330"/>
      <c r="CUB1" s="330"/>
      <c r="CUC1" s="329"/>
      <c r="CUD1" s="330"/>
      <c r="CUE1" s="330"/>
      <c r="CUF1" s="330"/>
      <c r="CUG1" s="330"/>
      <c r="CUH1" s="330"/>
      <c r="CUI1" s="330"/>
      <c r="CUJ1" s="330"/>
      <c r="CUK1" s="330"/>
      <c r="CUL1" s="330"/>
      <c r="CUM1" s="330"/>
      <c r="CUN1" s="330"/>
      <c r="CUO1" s="330"/>
      <c r="CUP1" s="330"/>
      <c r="CUQ1" s="330"/>
      <c r="CUR1" s="330"/>
      <c r="CUS1" s="329"/>
      <c r="CUT1" s="330"/>
      <c r="CUU1" s="330"/>
      <c r="CUV1" s="330"/>
      <c r="CUW1" s="330"/>
      <c r="CUX1" s="330"/>
      <c r="CUY1" s="330"/>
      <c r="CUZ1" s="330"/>
      <c r="CVA1" s="330"/>
      <c r="CVB1" s="330"/>
      <c r="CVC1" s="330"/>
      <c r="CVD1" s="330"/>
      <c r="CVE1" s="330"/>
      <c r="CVF1" s="330"/>
      <c r="CVG1" s="330"/>
      <c r="CVH1" s="330"/>
      <c r="CVI1" s="329"/>
      <c r="CVJ1" s="330"/>
      <c r="CVK1" s="330"/>
      <c r="CVL1" s="330"/>
      <c r="CVM1" s="330"/>
      <c r="CVN1" s="330"/>
      <c r="CVO1" s="330"/>
      <c r="CVP1" s="330"/>
      <c r="CVQ1" s="330"/>
      <c r="CVR1" s="330"/>
      <c r="CVS1" s="330"/>
      <c r="CVT1" s="330"/>
      <c r="CVU1" s="330"/>
      <c r="CVV1" s="330"/>
      <c r="CVW1" s="330"/>
      <c r="CVX1" s="330"/>
      <c r="CVY1" s="329"/>
      <c r="CVZ1" s="330"/>
      <c r="CWA1" s="330"/>
      <c r="CWB1" s="330"/>
      <c r="CWC1" s="330"/>
      <c r="CWD1" s="330"/>
      <c r="CWE1" s="330"/>
      <c r="CWF1" s="330"/>
      <c r="CWG1" s="330"/>
      <c r="CWH1" s="330"/>
      <c r="CWI1" s="330"/>
      <c r="CWJ1" s="330"/>
      <c r="CWK1" s="330"/>
      <c r="CWL1" s="330"/>
      <c r="CWM1" s="330"/>
      <c r="CWN1" s="330"/>
      <c r="CWO1" s="329"/>
      <c r="CWP1" s="330"/>
      <c r="CWQ1" s="330"/>
      <c r="CWR1" s="330"/>
      <c r="CWS1" s="330"/>
      <c r="CWT1" s="330"/>
      <c r="CWU1" s="330"/>
      <c r="CWV1" s="330"/>
      <c r="CWW1" s="330"/>
      <c r="CWX1" s="330"/>
      <c r="CWY1" s="330"/>
      <c r="CWZ1" s="330"/>
      <c r="CXA1" s="330"/>
      <c r="CXB1" s="330"/>
      <c r="CXC1" s="330"/>
      <c r="CXD1" s="330"/>
      <c r="CXE1" s="329"/>
      <c r="CXF1" s="330"/>
      <c r="CXG1" s="330"/>
      <c r="CXH1" s="330"/>
      <c r="CXI1" s="330"/>
      <c r="CXJ1" s="330"/>
      <c r="CXK1" s="330"/>
      <c r="CXL1" s="330"/>
      <c r="CXM1" s="330"/>
      <c r="CXN1" s="330"/>
      <c r="CXO1" s="330"/>
      <c r="CXP1" s="330"/>
      <c r="CXQ1" s="330"/>
      <c r="CXR1" s="330"/>
      <c r="CXS1" s="330"/>
      <c r="CXT1" s="330"/>
      <c r="CXU1" s="329"/>
      <c r="CXV1" s="330"/>
      <c r="CXW1" s="330"/>
      <c r="CXX1" s="330"/>
      <c r="CXY1" s="330"/>
      <c r="CXZ1" s="330"/>
      <c r="CYA1" s="330"/>
      <c r="CYB1" s="330"/>
      <c r="CYC1" s="330"/>
      <c r="CYD1" s="330"/>
      <c r="CYE1" s="330"/>
      <c r="CYF1" s="330"/>
      <c r="CYG1" s="330"/>
      <c r="CYH1" s="330"/>
      <c r="CYI1" s="330"/>
      <c r="CYJ1" s="330"/>
      <c r="CYK1" s="329"/>
      <c r="CYL1" s="330"/>
      <c r="CYM1" s="330"/>
      <c r="CYN1" s="330"/>
      <c r="CYO1" s="330"/>
      <c r="CYP1" s="330"/>
      <c r="CYQ1" s="330"/>
      <c r="CYR1" s="330"/>
      <c r="CYS1" s="330"/>
      <c r="CYT1" s="330"/>
      <c r="CYU1" s="330"/>
      <c r="CYV1" s="330"/>
      <c r="CYW1" s="330"/>
      <c r="CYX1" s="330"/>
      <c r="CYY1" s="330"/>
      <c r="CYZ1" s="330"/>
      <c r="CZA1" s="329"/>
      <c r="CZB1" s="330"/>
      <c r="CZC1" s="330"/>
      <c r="CZD1" s="330"/>
      <c r="CZE1" s="330"/>
      <c r="CZF1" s="330"/>
      <c r="CZG1" s="330"/>
      <c r="CZH1" s="330"/>
      <c r="CZI1" s="330"/>
      <c r="CZJ1" s="330"/>
      <c r="CZK1" s="330"/>
      <c r="CZL1" s="330"/>
      <c r="CZM1" s="330"/>
      <c r="CZN1" s="330"/>
      <c r="CZO1" s="330"/>
      <c r="CZP1" s="330"/>
      <c r="CZQ1" s="329"/>
      <c r="CZR1" s="330"/>
      <c r="CZS1" s="330"/>
      <c r="CZT1" s="330"/>
      <c r="CZU1" s="330"/>
      <c r="CZV1" s="330"/>
      <c r="CZW1" s="330"/>
      <c r="CZX1" s="330"/>
      <c r="CZY1" s="330"/>
      <c r="CZZ1" s="330"/>
      <c r="DAA1" s="330"/>
      <c r="DAB1" s="330"/>
      <c r="DAC1" s="330"/>
      <c r="DAD1" s="330"/>
      <c r="DAE1" s="330"/>
      <c r="DAF1" s="330"/>
      <c r="DAG1" s="329"/>
      <c r="DAH1" s="330"/>
      <c r="DAI1" s="330"/>
      <c r="DAJ1" s="330"/>
      <c r="DAK1" s="330"/>
      <c r="DAL1" s="330"/>
      <c r="DAM1" s="330"/>
      <c r="DAN1" s="330"/>
      <c r="DAO1" s="330"/>
      <c r="DAP1" s="330"/>
      <c r="DAQ1" s="330"/>
      <c r="DAR1" s="330"/>
      <c r="DAS1" s="330"/>
      <c r="DAT1" s="330"/>
      <c r="DAU1" s="330"/>
      <c r="DAV1" s="330"/>
      <c r="DAW1" s="329"/>
      <c r="DAX1" s="330"/>
      <c r="DAY1" s="330"/>
      <c r="DAZ1" s="330"/>
      <c r="DBA1" s="330"/>
      <c r="DBB1" s="330"/>
      <c r="DBC1" s="330"/>
      <c r="DBD1" s="330"/>
      <c r="DBE1" s="330"/>
      <c r="DBF1" s="330"/>
      <c r="DBG1" s="330"/>
      <c r="DBH1" s="330"/>
      <c r="DBI1" s="330"/>
      <c r="DBJ1" s="330"/>
      <c r="DBK1" s="330"/>
      <c r="DBL1" s="330"/>
      <c r="DBM1" s="329"/>
      <c r="DBN1" s="330"/>
      <c r="DBO1" s="330"/>
      <c r="DBP1" s="330"/>
      <c r="DBQ1" s="330"/>
      <c r="DBR1" s="330"/>
      <c r="DBS1" s="330"/>
      <c r="DBT1" s="330"/>
      <c r="DBU1" s="330"/>
      <c r="DBV1" s="330"/>
      <c r="DBW1" s="330"/>
      <c r="DBX1" s="330"/>
      <c r="DBY1" s="330"/>
      <c r="DBZ1" s="330"/>
      <c r="DCA1" s="330"/>
      <c r="DCB1" s="330"/>
      <c r="DCC1" s="329"/>
      <c r="DCD1" s="330"/>
      <c r="DCE1" s="330"/>
      <c r="DCF1" s="330"/>
      <c r="DCG1" s="330"/>
      <c r="DCH1" s="330"/>
      <c r="DCI1" s="330"/>
      <c r="DCJ1" s="330"/>
      <c r="DCK1" s="330"/>
      <c r="DCL1" s="330"/>
      <c r="DCM1" s="330"/>
      <c r="DCN1" s="330"/>
      <c r="DCO1" s="330"/>
      <c r="DCP1" s="330"/>
      <c r="DCQ1" s="330"/>
      <c r="DCR1" s="330"/>
      <c r="DCS1" s="329"/>
      <c r="DCT1" s="330"/>
      <c r="DCU1" s="330"/>
      <c r="DCV1" s="330"/>
      <c r="DCW1" s="330"/>
      <c r="DCX1" s="330"/>
      <c r="DCY1" s="330"/>
      <c r="DCZ1" s="330"/>
      <c r="DDA1" s="330"/>
      <c r="DDB1" s="330"/>
      <c r="DDC1" s="330"/>
      <c r="DDD1" s="330"/>
      <c r="DDE1" s="330"/>
      <c r="DDF1" s="330"/>
      <c r="DDG1" s="330"/>
      <c r="DDH1" s="330"/>
      <c r="DDI1" s="329"/>
      <c r="DDJ1" s="330"/>
      <c r="DDK1" s="330"/>
      <c r="DDL1" s="330"/>
      <c r="DDM1" s="330"/>
      <c r="DDN1" s="330"/>
      <c r="DDO1" s="330"/>
      <c r="DDP1" s="330"/>
      <c r="DDQ1" s="330"/>
      <c r="DDR1" s="330"/>
      <c r="DDS1" s="330"/>
      <c r="DDT1" s="330"/>
      <c r="DDU1" s="330"/>
      <c r="DDV1" s="330"/>
      <c r="DDW1" s="330"/>
      <c r="DDX1" s="330"/>
      <c r="DDY1" s="329"/>
      <c r="DDZ1" s="330"/>
      <c r="DEA1" s="330"/>
      <c r="DEB1" s="330"/>
      <c r="DEC1" s="330"/>
      <c r="DED1" s="330"/>
      <c r="DEE1" s="330"/>
      <c r="DEF1" s="330"/>
      <c r="DEG1" s="330"/>
      <c r="DEH1" s="330"/>
      <c r="DEI1" s="330"/>
      <c r="DEJ1" s="330"/>
      <c r="DEK1" s="330"/>
      <c r="DEL1" s="330"/>
      <c r="DEM1" s="330"/>
      <c r="DEN1" s="330"/>
      <c r="DEO1" s="329"/>
      <c r="DEP1" s="330"/>
      <c r="DEQ1" s="330"/>
      <c r="DER1" s="330"/>
      <c r="DES1" s="330"/>
      <c r="DET1" s="330"/>
      <c r="DEU1" s="330"/>
      <c r="DEV1" s="330"/>
      <c r="DEW1" s="330"/>
      <c r="DEX1" s="330"/>
      <c r="DEY1" s="330"/>
      <c r="DEZ1" s="330"/>
      <c r="DFA1" s="330"/>
      <c r="DFB1" s="330"/>
      <c r="DFC1" s="330"/>
      <c r="DFD1" s="330"/>
      <c r="DFE1" s="329"/>
      <c r="DFF1" s="330"/>
      <c r="DFG1" s="330"/>
      <c r="DFH1" s="330"/>
      <c r="DFI1" s="330"/>
      <c r="DFJ1" s="330"/>
      <c r="DFK1" s="330"/>
      <c r="DFL1" s="330"/>
      <c r="DFM1" s="330"/>
      <c r="DFN1" s="330"/>
      <c r="DFO1" s="330"/>
      <c r="DFP1" s="330"/>
      <c r="DFQ1" s="330"/>
      <c r="DFR1" s="330"/>
      <c r="DFS1" s="330"/>
      <c r="DFT1" s="330"/>
      <c r="DFU1" s="329"/>
      <c r="DFV1" s="330"/>
      <c r="DFW1" s="330"/>
      <c r="DFX1" s="330"/>
      <c r="DFY1" s="330"/>
      <c r="DFZ1" s="330"/>
      <c r="DGA1" s="330"/>
      <c r="DGB1" s="330"/>
      <c r="DGC1" s="330"/>
      <c r="DGD1" s="330"/>
      <c r="DGE1" s="330"/>
      <c r="DGF1" s="330"/>
      <c r="DGG1" s="330"/>
      <c r="DGH1" s="330"/>
      <c r="DGI1" s="330"/>
      <c r="DGJ1" s="330"/>
      <c r="DGK1" s="329"/>
      <c r="DGL1" s="330"/>
      <c r="DGM1" s="330"/>
      <c r="DGN1" s="330"/>
      <c r="DGO1" s="330"/>
      <c r="DGP1" s="330"/>
      <c r="DGQ1" s="330"/>
      <c r="DGR1" s="330"/>
      <c r="DGS1" s="330"/>
      <c r="DGT1" s="330"/>
      <c r="DGU1" s="330"/>
      <c r="DGV1" s="330"/>
      <c r="DGW1" s="330"/>
      <c r="DGX1" s="330"/>
      <c r="DGY1" s="330"/>
      <c r="DGZ1" s="330"/>
      <c r="DHA1" s="329"/>
      <c r="DHB1" s="330"/>
      <c r="DHC1" s="330"/>
      <c r="DHD1" s="330"/>
      <c r="DHE1" s="330"/>
      <c r="DHF1" s="330"/>
      <c r="DHG1" s="330"/>
      <c r="DHH1" s="330"/>
      <c r="DHI1" s="330"/>
      <c r="DHJ1" s="330"/>
      <c r="DHK1" s="330"/>
      <c r="DHL1" s="330"/>
      <c r="DHM1" s="330"/>
      <c r="DHN1" s="330"/>
      <c r="DHO1" s="330"/>
      <c r="DHP1" s="330"/>
      <c r="DHQ1" s="329"/>
      <c r="DHR1" s="330"/>
      <c r="DHS1" s="330"/>
      <c r="DHT1" s="330"/>
      <c r="DHU1" s="330"/>
      <c r="DHV1" s="330"/>
      <c r="DHW1" s="330"/>
      <c r="DHX1" s="330"/>
      <c r="DHY1" s="330"/>
      <c r="DHZ1" s="330"/>
      <c r="DIA1" s="330"/>
      <c r="DIB1" s="330"/>
      <c r="DIC1" s="330"/>
      <c r="DID1" s="330"/>
      <c r="DIE1" s="330"/>
      <c r="DIF1" s="330"/>
      <c r="DIG1" s="329"/>
      <c r="DIH1" s="330"/>
      <c r="DII1" s="330"/>
      <c r="DIJ1" s="330"/>
      <c r="DIK1" s="330"/>
      <c r="DIL1" s="330"/>
      <c r="DIM1" s="330"/>
      <c r="DIN1" s="330"/>
      <c r="DIO1" s="330"/>
      <c r="DIP1" s="330"/>
      <c r="DIQ1" s="330"/>
      <c r="DIR1" s="330"/>
      <c r="DIS1" s="330"/>
      <c r="DIT1" s="330"/>
      <c r="DIU1" s="330"/>
      <c r="DIV1" s="330"/>
      <c r="DIW1" s="329"/>
      <c r="DIX1" s="330"/>
      <c r="DIY1" s="330"/>
      <c r="DIZ1" s="330"/>
      <c r="DJA1" s="330"/>
      <c r="DJB1" s="330"/>
      <c r="DJC1" s="330"/>
      <c r="DJD1" s="330"/>
      <c r="DJE1" s="330"/>
      <c r="DJF1" s="330"/>
      <c r="DJG1" s="330"/>
      <c r="DJH1" s="330"/>
      <c r="DJI1" s="330"/>
      <c r="DJJ1" s="330"/>
      <c r="DJK1" s="330"/>
      <c r="DJL1" s="330"/>
      <c r="DJM1" s="329"/>
      <c r="DJN1" s="330"/>
      <c r="DJO1" s="330"/>
      <c r="DJP1" s="330"/>
      <c r="DJQ1" s="330"/>
      <c r="DJR1" s="330"/>
      <c r="DJS1" s="330"/>
      <c r="DJT1" s="330"/>
      <c r="DJU1" s="330"/>
      <c r="DJV1" s="330"/>
      <c r="DJW1" s="330"/>
      <c r="DJX1" s="330"/>
      <c r="DJY1" s="330"/>
      <c r="DJZ1" s="330"/>
      <c r="DKA1" s="330"/>
      <c r="DKB1" s="330"/>
      <c r="DKC1" s="329"/>
      <c r="DKD1" s="330"/>
      <c r="DKE1" s="330"/>
      <c r="DKF1" s="330"/>
      <c r="DKG1" s="330"/>
      <c r="DKH1" s="330"/>
      <c r="DKI1" s="330"/>
      <c r="DKJ1" s="330"/>
      <c r="DKK1" s="330"/>
      <c r="DKL1" s="330"/>
      <c r="DKM1" s="330"/>
      <c r="DKN1" s="330"/>
      <c r="DKO1" s="330"/>
      <c r="DKP1" s="330"/>
      <c r="DKQ1" s="330"/>
      <c r="DKR1" s="330"/>
      <c r="DKS1" s="329"/>
      <c r="DKT1" s="330"/>
      <c r="DKU1" s="330"/>
      <c r="DKV1" s="330"/>
      <c r="DKW1" s="330"/>
      <c r="DKX1" s="330"/>
      <c r="DKY1" s="330"/>
      <c r="DKZ1" s="330"/>
      <c r="DLA1" s="330"/>
      <c r="DLB1" s="330"/>
      <c r="DLC1" s="330"/>
      <c r="DLD1" s="330"/>
      <c r="DLE1" s="330"/>
      <c r="DLF1" s="330"/>
      <c r="DLG1" s="330"/>
      <c r="DLH1" s="330"/>
      <c r="DLI1" s="329"/>
      <c r="DLJ1" s="330"/>
      <c r="DLK1" s="330"/>
      <c r="DLL1" s="330"/>
      <c r="DLM1" s="330"/>
      <c r="DLN1" s="330"/>
      <c r="DLO1" s="330"/>
      <c r="DLP1" s="330"/>
      <c r="DLQ1" s="330"/>
      <c r="DLR1" s="330"/>
      <c r="DLS1" s="330"/>
      <c r="DLT1" s="330"/>
      <c r="DLU1" s="330"/>
      <c r="DLV1" s="330"/>
      <c r="DLW1" s="330"/>
      <c r="DLX1" s="330"/>
      <c r="DLY1" s="329"/>
      <c r="DLZ1" s="330"/>
      <c r="DMA1" s="330"/>
      <c r="DMB1" s="330"/>
      <c r="DMC1" s="330"/>
      <c r="DMD1" s="330"/>
      <c r="DME1" s="330"/>
      <c r="DMF1" s="330"/>
      <c r="DMG1" s="330"/>
      <c r="DMH1" s="330"/>
      <c r="DMI1" s="330"/>
      <c r="DMJ1" s="330"/>
      <c r="DMK1" s="330"/>
      <c r="DML1" s="330"/>
      <c r="DMM1" s="330"/>
      <c r="DMN1" s="330"/>
      <c r="DMO1" s="329"/>
      <c r="DMP1" s="330"/>
      <c r="DMQ1" s="330"/>
      <c r="DMR1" s="330"/>
      <c r="DMS1" s="330"/>
      <c r="DMT1" s="330"/>
      <c r="DMU1" s="330"/>
      <c r="DMV1" s="330"/>
      <c r="DMW1" s="330"/>
      <c r="DMX1" s="330"/>
      <c r="DMY1" s="330"/>
      <c r="DMZ1" s="330"/>
      <c r="DNA1" s="330"/>
      <c r="DNB1" s="330"/>
      <c r="DNC1" s="330"/>
      <c r="DND1" s="330"/>
      <c r="DNE1" s="329"/>
      <c r="DNF1" s="330"/>
      <c r="DNG1" s="330"/>
      <c r="DNH1" s="330"/>
      <c r="DNI1" s="330"/>
      <c r="DNJ1" s="330"/>
      <c r="DNK1" s="330"/>
      <c r="DNL1" s="330"/>
      <c r="DNM1" s="330"/>
      <c r="DNN1" s="330"/>
      <c r="DNO1" s="330"/>
      <c r="DNP1" s="330"/>
      <c r="DNQ1" s="330"/>
      <c r="DNR1" s="330"/>
      <c r="DNS1" s="330"/>
      <c r="DNT1" s="330"/>
      <c r="DNU1" s="329"/>
      <c r="DNV1" s="330"/>
      <c r="DNW1" s="330"/>
      <c r="DNX1" s="330"/>
      <c r="DNY1" s="330"/>
      <c r="DNZ1" s="330"/>
      <c r="DOA1" s="330"/>
      <c r="DOB1" s="330"/>
      <c r="DOC1" s="330"/>
      <c r="DOD1" s="330"/>
      <c r="DOE1" s="330"/>
      <c r="DOF1" s="330"/>
      <c r="DOG1" s="330"/>
      <c r="DOH1" s="330"/>
      <c r="DOI1" s="330"/>
      <c r="DOJ1" s="330"/>
      <c r="DOK1" s="329"/>
      <c r="DOL1" s="330"/>
      <c r="DOM1" s="330"/>
      <c r="DON1" s="330"/>
      <c r="DOO1" s="330"/>
      <c r="DOP1" s="330"/>
      <c r="DOQ1" s="330"/>
      <c r="DOR1" s="330"/>
      <c r="DOS1" s="330"/>
      <c r="DOT1" s="330"/>
      <c r="DOU1" s="330"/>
      <c r="DOV1" s="330"/>
      <c r="DOW1" s="330"/>
      <c r="DOX1" s="330"/>
      <c r="DOY1" s="330"/>
      <c r="DOZ1" s="330"/>
      <c r="DPA1" s="329"/>
      <c r="DPB1" s="330"/>
      <c r="DPC1" s="330"/>
      <c r="DPD1" s="330"/>
      <c r="DPE1" s="330"/>
      <c r="DPF1" s="330"/>
      <c r="DPG1" s="330"/>
      <c r="DPH1" s="330"/>
      <c r="DPI1" s="330"/>
      <c r="DPJ1" s="330"/>
      <c r="DPK1" s="330"/>
      <c r="DPL1" s="330"/>
      <c r="DPM1" s="330"/>
      <c r="DPN1" s="330"/>
      <c r="DPO1" s="330"/>
      <c r="DPP1" s="330"/>
      <c r="DPQ1" s="329"/>
      <c r="DPR1" s="330"/>
      <c r="DPS1" s="330"/>
      <c r="DPT1" s="330"/>
      <c r="DPU1" s="330"/>
      <c r="DPV1" s="330"/>
      <c r="DPW1" s="330"/>
      <c r="DPX1" s="330"/>
      <c r="DPY1" s="330"/>
      <c r="DPZ1" s="330"/>
      <c r="DQA1" s="330"/>
      <c r="DQB1" s="330"/>
      <c r="DQC1" s="330"/>
      <c r="DQD1" s="330"/>
      <c r="DQE1" s="330"/>
      <c r="DQF1" s="330"/>
      <c r="DQG1" s="329"/>
      <c r="DQH1" s="330"/>
      <c r="DQI1" s="330"/>
      <c r="DQJ1" s="330"/>
      <c r="DQK1" s="330"/>
      <c r="DQL1" s="330"/>
      <c r="DQM1" s="330"/>
      <c r="DQN1" s="330"/>
      <c r="DQO1" s="330"/>
      <c r="DQP1" s="330"/>
      <c r="DQQ1" s="330"/>
      <c r="DQR1" s="330"/>
      <c r="DQS1" s="330"/>
      <c r="DQT1" s="330"/>
      <c r="DQU1" s="330"/>
      <c r="DQV1" s="330"/>
      <c r="DQW1" s="329"/>
      <c r="DQX1" s="330"/>
      <c r="DQY1" s="330"/>
      <c r="DQZ1" s="330"/>
      <c r="DRA1" s="330"/>
      <c r="DRB1" s="330"/>
      <c r="DRC1" s="330"/>
      <c r="DRD1" s="330"/>
      <c r="DRE1" s="330"/>
      <c r="DRF1" s="330"/>
      <c r="DRG1" s="330"/>
      <c r="DRH1" s="330"/>
      <c r="DRI1" s="330"/>
      <c r="DRJ1" s="330"/>
      <c r="DRK1" s="330"/>
      <c r="DRL1" s="330"/>
      <c r="DRM1" s="329"/>
      <c r="DRN1" s="330"/>
      <c r="DRO1" s="330"/>
      <c r="DRP1" s="330"/>
      <c r="DRQ1" s="330"/>
      <c r="DRR1" s="330"/>
      <c r="DRS1" s="330"/>
      <c r="DRT1" s="330"/>
      <c r="DRU1" s="330"/>
      <c r="DRV1" s="330"/>
      <c r="DRW1" s="330"/>
      <c r="DRX1" s="330"/>
      <c r="DRY1" s="330"/>
      <c r="DRZ1" s="330"/>
      <c r="DSA1" s="330"/>
      <c r="DSB1" s="330"/>
      <c r="DSC1" s="329"/>
      <c r="DSD1" s="330"/>
      <c r="DSE1" s="330"/>
      <c r="DSF1" s="330"/>
      <c r="DSG1" s="330"/>
      <c r="DSH1" s="330"/>
      <c r="DSI1" s="330"/>
      <c r="DSJ1" s="330"/>
      <c r="DSK1" s="330"/>
      <c r="DSL1" s="330"/>
      <c r="DSM1" s="330"/>
      <c r="DSN1" s="330"/>
      <c r="DSO1" s="330"/>
      <c r="DSP1" s="330"/>
      <c r="DSQ1" s="330"/>
      <c r="DSR1" s="330"/>
      <c r="DSS1" s="329"/>
      <c r="DST1" s="330"/>
      <c r="DSU1" s="330"/>
      <c r="DSV1" s="330"/>
      <c r="DSW1" s="330"/>
      <c r="DSX1" s="330"/>
      <c r="DSY1" s="330"/>
      <c r="DSZ1" s="330"/>
      <c r="DTA1" s="330"/>
      <c r="DTB1" s="330"/>
      <c r="DTC1" s="330"/>
      <c r="DTD1" s="330"/>
      <c r="DTE1" s="330"/>
      <c r="DTF1" s="330"/>
      <c r="DTG1" s="330"/>
      <c r="DTH1" s="330"/>
      <c r="DTI1" s="329"/>
      <c r="DTJ1" s="330"/>
      <c r="DTK1" s="330"/>
      <c r="DTL1" s="330"/>
      <c r="DTM1" s="330"/>
      <c r="DTN1" s="330"/>
      <c r="DTO1" s="330"/>
      <c r="DTP1" s="330"/>
      <c r="DTQ1" s="330"/>
      <c r="DTR1" s="330"/>
      <c r="DTS1" s="330"/>
      <c r="DTT1" s="330"/>
      <c r="DTU1" s="330"/>
      <c r="DTV1" s="330"/>
      <c r="DTW1" s="330"/>
      <c r="DTX1" s="330"/>
      <c r="DTY1" s="329"/>
      <c r="DTZ1" s="330"/>
      <c r="DUA1" s="330"/>
      <c r="DUB1" s="330"/>
      <c r="DUC1" s="330"/>
      <c r="DUD1" s="330"/>
      <c r="DUE1" s="330"/>
      <c r="DUF1" s="330"/>
      <c r="DUG1" s="330"/>
      <c r="DUH1" s="330"/>
      <c r="DUI1" s="330"/>
      <c r="DUJ1" s="330"/>
      <c r="DUK1" s="330"/>
      <c r="DUL1" s="330"/>
      <c r="DUM1" s="330"/>
      <c r="DUN1" s="330"/>
      <c r="DUO1" s="329"/>
      <c r="DUP1" s="330"/>
      <c r="DUQ1" s="330"/>
      <c r="DUR1" s="330"/>
      <c r="DUS1" s="330"/>
      <c r="DUT1" s="330"/>
      <c r="DUU1" s="330"/>
      <c r="DUV1" s="330"/>
      <c r="DUW1" s="330"/>
      <c r="DUX1" s="330"/>
      <c r="DUY1" s="330"/>
      <c r="DUZ1" s="330"/>
      <c r="DVA1" s="330"/>
      <c r="DVB1" s="330"/>
      <c r="DVC1" s="330"/>
      <c r="DVD1" s="330"/>
      <c r="DVE1" s="329"/>
      <c r="DVF1" s="330"/>
      <c r="DVG1" s="330"/>
      <c r="DVH1" s="330"/>
      <c r="DVI1" s="330"/>
      <c r="DVJ1" s="330"/>
      <c r="DVK1" s="330"/>
      <c r="DVL1" s="330"/>
      <c r="DVM1" s="330"/>
      <c r="DVN1" s="330"/>
      <c r="DVO1" s="330"/>
      <c r="DVP1" s="330"/>
      <c r="DVQ1" s="330"/>
      <c r="DVR1" s="330"/>
      <c r="DVS1" s="330"/>
      <c r="DVT1" s="330"/>
      <c r="DVU1" s="329"/>
      <c r="DVV1" s="330"/>
      <c r="DVW1" s="330"/>
      <c r="DVX1" s="330"/>
      <c r="DVY1" s="330"/>
      <c r="DVZ1" s="330"/>
      <c r="DWA1" s="330"/>
      <c r="DWB1" s="330"/>
      <c r="DWC1" s="330"/>
      <c r="DWD1" s="330"/>
      <c r="DWE1" s="330"/>
      <c r="DWF1" s="330"/>
      <c r="DWG1" s="330"/>
      <c r="DWH1" s="330"/>
      <c r="DWI1" s="330"/>
      <c r="DWJ1" s="330"/>
      <c r="DWK1" s="329"/>
      <c r="DWL1" s="330"/>
      <c r="DWM1" s="330"/>
      <c r="DWN1" s="330"/>
      <c r="DWO1" s="330"/>
      <c r="DWP1" s="330"/>
      <c r="DWQ1" s="330"/>
      <c r="DWR1" s="330"/>
      <c r="DWS1" s="330"/>
      <c r="DWT1" s="330"/>
      <c r="DWU1" s="330"/>
      <c r="DWV1" s="330"/>
      <c r="DWW1" s="330"/>
      <c r="DWX1" s="330"/>
      <c r="DWY1" s="330"/>
      <c r="DWZ1" s="330"/>
      <c r="DXA1" s="329"/>
      <c r="DXB1" s="330"/>
      <c r="DXC1" s="330"/>
      <c r="DXD1" s="330"/>
      <c r="DXE1" s="330"/>
      <c r="DXF1" s="330"/>
      <c r="DXG1" s="330"/>
      <c r="DXH1" s="330"/>
      <c r="DXI1" s="330"/>
      <c r="DXJ1" s="330"/>
      <c r="DXK1" s="330"/>
      <c r="DXL1" s="330"/>
      <c r="DXM1" s="330"/>
      <c r="DXN1" s="330"/>
      <c r="DXO1" s="330"/>
      <c r="DXP1" s="330"/>
      <c r="DXQ1" s="329"/>
      <c r="DXR1" s="330"/>
      <c r="DXS1" s="330"/>
      <c r="DXT1" s="330"/>
      <c r="DXU1" s="330"/>
      <c r="DXV1" s="330"/>
      <c r="DXW1" s="330"/>
      <c r="DXX1" s="330"/>
      <c r="DXY1" s="330"/>
      <c r="DXZ1" s="330"/>
      <c r="DYA1" s="330"/>
      <c r="DYB1" s="330"/>
      <c r="DYC1" s="330"/>
      <c r="DYD1" s="330"/>
      <c r="DYE1" s="330"/>
      <c r="DYF1" s="330"/>
      <c r="DYG1" s="329"/>
      <c r="DYH1" s="330"/>
      <c r="DYI1" s="330"/>
      <c r="DYJ1" s="330"/>
      <c r="DYK1" s="330"/>
      <c r="DYL1" s="330"/>
      <c r="DYM1" s="330"/>
      <c r="DYN1" s="330"/>
      <c r="DYO1" s="330"/>
      <c r="DYP1" s="330"/>
      <c r="DYQ1" s="330"/>
      <c r="DYR1" s="330"/>
      <c r="DYS1" s="330"/>
      <c r="DYT1" s="330"/>
      <c r="DYU1" s="330"/>
      <c r="DYV1" s="330"/>
      <c r="DYW1" s="329"/>
      <c r="DYX1" s="330"/>
      <c r="DYY1" s="330"/>
      <c r="DYZ1" s="330"/>
      <c r="DZA1" s="330"/>
      <c r="DZB1" s="330"/>
      <c r="DZC1" s="330"/>
      <c r="DZD1" s="330"/>
      <c r="DZE1" s="330"/>
      <c r="DZF1" s="330"/>
      <c r="DZG1" s="330"/>
      <c r="DZH1" s="330"/>
      <c r="DZI1" s="330"/>
      <c r="DZJ1" s="330"/>
      <c r="DZK1" s="330"/>
      <c r="DZL1" s="330"/>
      <c r="DZM1" s="329"/>
      <c r="DZN1" s="330"/>
      <c r="DZO1" s="330"/>
      <c r="DZP1" s="330"/>
      <c r="DZQ1" s="330"/>
      <c r="DZR1" s="330"/>
      <c r="DZS1" s="330"/>
      <c r="DZT1" s="330"/>
      <c r="DZU1" s="330"/>
      <c r="DZV1" s="330"/>
      <c r="DZW1" s="330"/>
      <c r="DZX1" s="330"/>
      <c r="DZY1" s="330"/>
      <c r="DZZ1" s="330"/>
      <c r="EAA1" s="330"/>
      <c r="EAB1" s="330"/>
      <c r="EAC1" s="329"/>
      <c r="EAD1" s="330"/>
      <c r="EAE1" s="330"/>
      <c r="EAF1" s="330"/>
      <c r="EAG1" s="330"/>
      <c r="EAH1" s="330"/>
      <c r="EAI1" s="330"/>
      <c r="EAJ1" s="330"/>
      <c r="EAK1" s="330"/>
      <c r="EAL1" s="330"/>
      <c r="EAM1" s="330"/>
      <c r="EAN1" s="330"/>
      <c r="EAO1" s="330"/>
      <c r="EAP1" s="330"/>
      <c r="EAQ1" s="330"/>
      <c r="EAR1" s="330"/>
      <c r="EAS1" s="329"/>
      <c r="EAT1" s="330"/>
      <c r="EAU1" s="330"/>
      <c r="EAV1" s="330"/>
      <c r="EAW1" s="330"/>
      <c r="EAX1" s="330"/>
      <c r="EAY1" s="330"/>
      <c r="EAZ1" s="330"/>
      <c r="EBA1" s="330"/>
      <c r="EBB1" s="330"/>
      <c r="EBC1" s="330"/>
      <c r="EBD1" s="330"/>
      <c r="EBE1" s="330"/>
      <c r="EBF1" s="330"/>
      <c r="EBG1" s="330"/>
      <c r="EBH1" s="330"/>
      <c r="EBI1" s="329"/>
      <c r="EBJ1" s="330"/>
      <c r="EBK1" s="330"/>
      <c r="EBL1" s="330"/>
      <c r="EBM1" s="330"/>
      <c r="EBN1" s="330"/>
      <c r="EBO1" s="330"/>
      <c r="EBP1" s="330"/>
      <c r="EBQ1" s="330"/>
      <c r="EBR1" s="330"/>
      <c r="EBS1" s="330"/>
      <c r="EBT1" s="330"/>
      <c r="EBU1" s="330"/>
      <c r="EBV1" s="330"/>
      <c r="EBW1" s="330"/>
      <c r="EBX1" s="330"/>
      <c r="EBY1" s="329"/>
      <c r="EBZ1" s="330"/>
      <c r="ECA1" s="330"/>
      <c r="ECB1" s="330"/>
      <c r="ECC1" s="330"/>
      <c r="ECD1" s="330"/>
      <c r="ECE1" s="330"/>
      <c r="ECF1" s="330"/>
      <c r="ECG1" s="330"/>
      <c r="ECH1" s="330"/>
      <c r="ECI1" s="330"/>
      <c r="ECJ1" s="330"/>
      <c r="ECK1" s="330"/>
      <c r="ECL1" s="330"/>
      <c r="ECM1" s="330"/>
      <c r="ECN1" s="330"/>
      <c r="ECO1" s="329"/>
      <c r="ECP1" s="330"/>
      <c r="ECQ1" s="330"/>
      <c r="ECR1" s="330"/>
      <c r="ECS1" s="330"/>
      <c r="ECT1" s="330"/>
      <c r="ECU1" s="330"/>
      <c r="ECV1" s="330"/>
      <c r="ECW1" s="330"/>
      <c r="ECX1" s="330"/>
      <c r="ECY1" s="330"/>
      <c r="ECZ1" s="330"/>
      <c r="EDA1" s="330"/>
      <c r="EDB1" s="330"/>
      <c r="EDC1" s="330"/>
      <c r="EDD1" s="330"/>
      <c r="EDE1" s="329"/>
      <c r="EDF1" s="330"/>
      <c r="EDG1" s="330"/>
      <c r="EDH1" s="330"/>
      <c r="EDI1" s="330"/>
      <c r="EDJ1" s="330"/>
      <c r="EDK1" s="330"/>
      <c r="EDL1" s="330"/>
      <c r="EDM1" s="330"/>
      <c r="EDN1" s="330"/>
      <c r="EDO1" s="330"/>
      <c r="EDP1" s="330"/>
      <c r="EDQ1" s="330"/>
      <c r="EDR1" s="330"/>
      <c r="EDS1" s="330"/>
      <c r="EDT1" s="330"/>
      <c r="EDU1" s="329"/>
      <c r="EDV1" s="330"/>
      <c r="EDW1" s="330"/>
      <c r="EDX1" s="330"/>
      <c r="EDY1" s="330"/>
      <c r="EDZ1" s="330"/>
      <c r="EEA1" s="330"/>
      <c r="EEB1" s="330"/>
      <c r="EEC1" s="330"/>
      <c r="EED1" s="330"/>
      <c r="EEE1" s="330"/>
      <c r="EEF1" s="330"/>
      <c r="EEG1" s="330"/>
      <c r="EEH1" s="330"/>
      <c r="EEI1" s="330"/>
      <c r="EEJ1" s="330"/>
      <c r="EEK1" s="329"/>
      <c r="EEL1" s="330"/>
      <c r="EEM1" s="330"/>
      <c r="EEN1" s="330"/>
      <c r="EEO1" s="330"/>
      <c r="EEP1" s="330"/>
      <c r="EEQ1" s="330"/>
      <c r="EER1" s="330"/>
      <c r="EES1" s="330"/>
      <c r="EET1" s="330"/>
      <c r="EEU1" s="330"/>
      <c r="EEV1" s="330"/>
      <c r="EEW1" s="330"/>
      <c r="EEX1" s="330"/>
      <c r="EEY1" s="330"/>
      <c r="EEZ1" s="330"/>
      <c r="EFA1" s="329"/>
      <c r="EFB1" s="330"/>
      <c r="EFC1" s="330"/>
      <c r="EFD1" s="330"/>
      <c r="EFE1" s="330"/>
      <c r="EFF1" s="330"/>
      <c r="EFG1" s="330"/>
      <c r="EFH1" s="330"/>
      <c r="EFI1" s="330"/>
      <c r="EFJ1" s="330"/>
      <c r="EFK1" s="330"/>
      <c r="EFL1" s="330"/>
      <c r="EFM1" s="330"/>
      <c r="EFN1" s="330"/>
      <c r="EFO1" s="330"/>
      <c r="EFP1" s="330"/>
      <c r="EFQ1" s="329"/>
      <c r="EFR1" s="330"/>
      <c r="EFS1" s="330"/>
      <c r="EFT1" s="330"/>
      <c r="EFU1" s="330"/>
      <c r="EFV1" s="330"/>
      <c r="EFW1" s="330"/>
      <c r="EFX1" s="330"/>
      <c r="EFY1" s="330"/>
      <c r="EFZ1" s="330"/>
      <c r="EGA1" s="330"/>
      <c r="EGB1" s="330"/>
      <c r="EGC1" s="330"/>
      <c r="EGD1" s="330"/>
      <c r="EGE1" s="330"/>
      <c r="EGF1" s="330"/>
      <c r="EGG1" s="329"/>
      <c r="EGH1" s="330"/>
      <c r="EGI1" s="330"/>
      <c r="EGJ1" s="330"/>
      <c r="EGK1" s="330"/>
      <c r="EGL1" s="330"/>
      <c r="EGM1" s="330"/>
      <c r="EGN1" s="330"/>
      <c r="EGO1" s="330"/>
      <c r="EGP1" s="330"/>
      <c r="EGQ1" s="330"/>
      <c r="EGR1" s="330"/>
      <c r="EGS1" s="330"/>
      <c r="EGT1" s="330"/>
      <c r="EGU1" s="330"/>
      <c r="EGV1" s="330"/>
      <c r="EGW1" s="329"/>
      <c r="EGX1" s="330"/>
      <c r="EGY1" s="330"/>
      <c r="EGZ1" s="330"/>
      <c r="EHA1" s="330"/>
      <c r="EHB1" s="330"/>
      <c r="EHC1" s="330"/>
      <c r="EHD1" s="330"/>
      <c r="EHE1" s="330"/>
      <c r="EHF1" s="330"/>
      <c r="EHG1" s="330"/>
      <c r="EHH1" s="330"/>
      <c r="EHI1" s="330"/>
      <c r="EHJ1" s="330"/>
      <c r="EHK1" s="330"/>
      <c r="EHL1" s="330"/>
      <c r="EHM1" s="329"/>
      <c r="EHN1" s="330"/>
      <c r="EHO1" s="330"/>
      <c r="EHP1" s="330"/>
      <c r="EHQ1" s="330"/>
      <c r="EHR1" s="330"/>
      <c r="EHS1" s="330"/>
      <c r="EHT1" s="330"/>
      <c r="EHU1" s="330"/>
      <c r="EHV1" s="330"/>
      <c r="EHW1" s="330"/>
      <c r="EHX1" s="330"/>
      <c r="EHY1" s="330"/>
      <c r="EHZ1" s="330"/>
      <c r="EIA1" s="330"/>
      <c r="EIB1" s="330"/>
      <c r="EIC1" s="329"/>
      <c r="EID1" s="330"/>
      <c r="EIE1" s="330"/>
      <c r="EIF1" s="330"/>
      <c r="EIG1" s="330"/>
      <c r="EIH1" s="330"/>
      <c r="EII1" s="330"/>
      <c r="EIJ1" s="330"/>
      <c r="EIK1" s="330"/>
      <c r="EIL1" s="330"/>
      <c r="EIM1" s="330"/>
      <c r="EIN1" s="330"/>
      <c r="EIO1" s="330"/>
      <c r="EIP1" s="330"/>
      <c r="EIQ1" s="330"/>
      <c r="EIR1" s="330"/>
      <c r="EIS1" s="329"/>
      <c r="EIT1" s="330"/>
      <c r="EIU1" s="330"/>
      <c r="EIV1" s="330"/>
      <c r="EIW1" s="330"/>
      <c r="EIX1" s="330"/>
      <c r="EIY1" s="330"/>
      <c r="EIZ1" s="330"/>
      <c r="EJA1" s="330"/>
      <c r="EJB1" s="330"/>
      <c r="EJC1" s="330"/>
      <c r="EJD1" s="330"/>
      <c r="EJE1" s="330"/>
      <c r="EJF1" s="330"/>
      <c r="EJG1" s="330"/>
      <c r="EJH1" s="330"/>
      <c r="EJI1" s="329"/>
      <c r="EJJ1" s="330"/>
      <c r="EJK1" s="330"/>
      <c r="EJL1" s="330"/>
      <c r="EJM1" s="330"/>
      <c r="EJN1" s="330"/>
      <c r="EJO1" s="330"/>
      <c r="EJP1" s="330"/>
      <c r="EJQ1" s="330"/>
      <c r="EJR1" s="330"/>
      <c r="EJS1" s="330"/>
      <c r="EJT1" s="330"/>
      <c r="EJU1" s="330"/>
      <c r="EJV1" s="330"/>
      <c r="EJW1" s="330"/>
      <c r="EJX1" s="330"/>
      <c r="EJY1" s="329"/>
      <c r="EJZ1" s="330"/>
      <c r="EKA1" s="330"/>
      <c r="EKB1" s="330"/>
      <c r="EKC1" s="330"/>
      <c r="EKD1" s="330"/>
      <c r="EKE1" s="330"/>
      <c r="EKF1" s="330"/>
      <c r="EKG1" s="330"/>
      <c r="EKH1" s="330"/>
      <c r="EKI1" s="330"/>
      <c r="EKJ1" s="330"/>
      <c r="EKK1" s="330"/>
      <c r="EKL1" s="330"/>
      <c r="EKM1" s="330"/>
      <c r="EKN1" s="330"/>
      <c r="EKO1" s="329"/>
      <c r="EKP1" s="330"/>
      <c r="EKQ1" s="330"/>
      <c r="EKR1" s="330"/>
      <c r="EKS1" s="330"/>
      <c r="EKT1" s="330"/>
      <c r="EKU1" s="330"/>
      <c r="EKV1" s="330"/>
      <c r="EKW1" s="330"/>
      <c r="EKX1" s="330"/>
      <c r="EKY1" s="330"/>
      <c r="EKZ1" s="330"/>
      <c r="ELA1" s="330"/>
      <c r="ELB1" s="330"/>
      <c r="ELC1" s="330"/>
      <c r="ELD1" s="330"/>
      <c r="ELE1" s="329"/>
      <c r="ELF1" s="330"/>
      <c r="ELG1" s="330"/>
      <c r="ELH1" s="330"/>
      <c r="ELI1" s="330"/>
      <c r="ELJ1" s="330"/>
      <c r="ELK1" s="330"/>
      <c r="ELL1" s="330"/>
      <c r="ELM1" s="330"/>
      <c r="ELN1" s="330"/>
      <c r="ELO1" s="330"/>
      <c r="ELP1" s="330"/>
      <c r="ELQ1" s="330"/>
      <c r="ELR1" s="330"/>
      <c r="ELS1" s="330"/>
      <c r="ELT1" s="330"/>
      <c r="ELU1" s="329"/>
      <c r="ELV1" s="330"/>
      <c r="ELW1" s="330"/>
      <c r="ELX1" s="330"/>
      <c r="ELY1" s="330"/>
      <c r="ELZ1" s="330"/>
      <c r="EMA1" s="330"/>
      <c r="EMB1" s="330"/>
      <c r="EMC1" s="330"/>
      <c r="EMD1" s="330"/>
      <c r="EME1" s="330"/>
      <c r="EMF1" s="330"/>
      <c r="EMG1" s="330"/>
      <c r="EMH1" s="330"/>
      <c r="EMI1" s="330"/>
      <c r="EMJ1" s="330"/>
      <c r="EMK1" s="329"/>
      <c r="EML1" s="330"/>
      <c r="EMM1" s="330"/>
      <c r="EMN1" s="330"/>
      <c r="EMO1" s="330"/>
      <c r="EMP1" s="330"/>
      <c r="EMQ1" s="330"/>
      <c r="EMR1" s="330"/>
      <c r="EMS1" s="330"/>
      <c r="EMT1" s="330"/>
      <c r="EMU1" s="330"/>
      <c r="EMV1" s="330"/>
      <c r="EMW1" s="330"/>
      <c r="EMX1" s="330"/>
      <c r="EMY1" s="330"/>
      <c r="EMZ1" s="330"/>
      <c r="ENA1" s="329"/>
      <c r="ENB1" s="330"/>
      <c r="ENC1" s="330"/>
      <c r="END1" s="330"/>
      <c r="ENE1" s="330"/>
      <c r="ENF1" s="330"/>
      <c r="ENG1" s="330"/>
      <c r="ENH1" s="330"/>
      <c r="ENI1" s="330"/>
      <c r="ENJ1" s="330"/>
      <c r="ENK1" s="330"/>
      <c r="ENL1" s="330"/>
      <c r="ENM1" s="330"/>
      <c r="ENN1" s="330"/>
      <c r="ENO1" s="330"/>
      <c r="ENP1" s="330"/>
      <c r="ENQ1" s="329"/>
      <c r="ENR1" s="330"/>
      <c r="ENS1" s="330"/>
      <c r="ENT1" s="330"/>
      <c r="ENU1" s="330"/>
      <c r="ENV1" s="330"/>
      <c r="ENW1" s="330"/>
      <c r="ENX1" s="330"/>
      <c r="ENY1" s="330"/>
      <c r="ENZ1" s="330"/>
      <c r="EOA1" s="330"/>
      <c r="EOB1" s="330"/>
      <c r="EOC1" s="330"/>
      <c r="EOD1" s="330"/>
      <c r="EOE1" s="330"/>
      <c r="EOF1" s="330"/>
      <c r="EOG1" s="329"/>
      <c r="EOH1" s="330"/>
      <c r="EOI1" s="330"/>
      <c r="EOJ1" s="330"/>
      <c r="EOK1" s="330"/>
      <c r="EOL1" s="330"/>
      <c r="EOM1" s="330"/>
      <c r="EON1" s="330"/>
      <c r="EOO1" s="330"/>
      <c r="EOP1" s="330"/>
      <c r="EOQ1" s="330"/>
      <c r="EOR1" s="330"/>
      <c r="EOS1" s="330"/>
      <c r="EOT1" s="330"/>
      <c r="EOU1" s="330"/>
      <c r="EOV1" s="330"/>
      <c r="EOW1" s="329"/>
      <c r="EOX1" s="330"/>
      <c r="EOY1" s="330"/>
      <c r="EOZ1" s="330"/>
      <c r="EPA1" s="330"/>
      <c r="EPB1" s="330"/>
      <c r="EPC1" s="330"/>
      <c r="EPD1" s="330"/>
      <c r="EPE1" s="330"/>
      <c r="EPF1" s="330"/>
      <c r="EPG1" s="330"/>
      <c r="EPH1" s="330"/>
      <c r="EPI1" s="330"/>
      <c r="EPJ1" s="330"/>
      <c r="EPK1" s="330"/>
      <c r="EPL1" s="330"/>
      <c r="EPM1" s="329"/>
      <c r="EPN1" s="330"/>
      <c r="EPO1" s="330"/>
      <c r="EPP1" s="330"/>
      <c r="EPQ1" s="330"/>
      <c r="EPR1" s="330"/>
      <c r="EPS1" s="330"/>
      <c r="EPT1" s="330"/>
      <c r="EPU1" s="330"/>
      <c r="EPV1" s="330"/>
      <c r="EPW1" s="330"/>
      <c r="EPX1" s="330"/>
      <c r="EPY1" s="330"/>
      <c r="EPZ1" s="330"/>
      <c r="EQA1" s="330"/>
      <c r="EQB1" s="330"/>
      <c r="EQC1" s="329"/>
      <c r="EQD1" s="330"/>
      <c r="EQE1" s="330"/>
      <c r="EQF1" s="330"/>
      <c r="EQG1" s="330"/>
      <c r="EQH1" s="330"/>
      <c r="EQI1" s="330"/>
      <c r="EQJ1" s="330"/>
      <c r="EQK1" s="330"/>
      <c r="EQL1" s="330"/>
      <c r="EQM1" s="330"/>
      <c r="EQN1" s="330"/>
      <c r="EQO1" s="330"/>
      <c r="EQP1" s="330"/>
      <c r="EQQ1" s="330"/>
      <c r="EQR1" s="330"/>
      <c r="EQS1" s="329"/>
      <c r="EQT1" s="330"/>
      <c r="EQU1" s="330"/>
      <c r="EQV1" s="330"/>
      <c r="EQW1" s="330"/>
      <c r="EQX1" s="330"/>
      <c r="EQY1" s="330"/>
      <c r="EQZ1" s="330"/>
      <c r="ERA1" s="330"/>
      <c r="ERB1" s="330"/>
      <c r="ERC1" s="330"/>
      <c r="ERD1" s="330"/>
      <c r="ERE1" s="330"/>
      <c r="ERF1" s="330"/>
      <c r="ERG1" s="330"/>
      <c r="ERH1" s="330"/>
      <c r="ERI1" s="329"/>
      <c r="ERJ1" s="330"/>
      <c r="ERK1" s="330"/>
      <c r="ERL1" s="330"/>
      <c r="ERM1" s="330"/>
      <c r="ERN1" s="330"/>
      <c r="ERO1" s="330"/>
      <c r="ERP1" s="330"/>
      <c r="ERQ1" s="330"/>
      <c r="ERR1" s="330"/>
      <c r="ERS1" s="330"/>
      <c r="ERT1" s="330"/>
      <c r="ERU1" s="330"/>
      <c r="ERV1" s="330"/>
      <c r="ERW1" s="330"/>
      <c r="ERX1" s="330"/>
      <c r="ERY1" s="329"/>
      <c r="ERZ1" s="330"/>
      <c r="ESA1" s="330"/>
      <c r="ESB1" s="330"/>
      <c r="ESC1" s="330"/>
      <c r="ESD1" s="330"/>
      <c r="ESE1" s="330"/>
      <c r="ESF1" s="330"/>
      <c r="ESG1" s="330"/>
      <c r="ESH1" s="330"/>
      <c r="ESI1" s="330"/>
      <c r="ESJ1" s="330"/>
      <c r="ESK1" s="330"/>
      <c r="ESL1" s="330"/>
      <c r="ESM1" s="330"/>
      <c r="ESN1" s="330"/>
      <c r="ESO1" s="329"/>
      <c r="ESP1" s="330"/>
      <c r="ESQ1" s="330"/>
      <c r="ESR1" s="330"/>
      <c r="ESS1" s="330"/>
      <c r="EST1" s="330"/>
      <c r="ESU1" s="330"/>
      <c r="ESV1" s="330"/>
      <c r="ESW1" s="330"/>
      <c r="ESX1" s="330"/>
      <c r="ESY1" s="330"/>
      <c r="ESZ1" s="330"/>
      <c r="ETA1" s="330"/>
      <c r="ETB1" s="330"/>
      <c r="ETC1" s="330"/>
      <c r="ETD1" s="330"/>
      <c r="ETE1" s="329"/>
      <c r="ETF1" s="330"/>
      <c r="ETG1" s="330"/>
      <c r="ETH1" s="330"/>
      <c r="ETI1" s="330"/>
      <c r="ETJ1" s="330"/>
      <c r="ETK1" s="330"/>
      <c r="ETL1" s="330"/>
      <c r="ETM1" s="330"/>
      <c r="ETN1" s="330"/>
      <c r="ETO1" s="330"/>
      <c r="ETP1" s="330"/>
      <c r="ETQ1" s="330"/>
      <c r="ETR1" s="330"/>
      <c r="ETS1" s="330"/>
      <c r="ETT1" s="330"/>
      <c r="ETU1" s="329"/>
      <c r="ETV1" s="330"/>
      <c r="ETW1" s="330"/>
      <c r="ETX1" s="330"/>
      <c r="ETY1" s="330"/>
      <c r="ETZ1" s="330"/>
      <c r="EUA1" s="330"/>
      <c r="EUB1" s="330"/>
      <c r="EUC1" s="330"/>
      <c r="EUD1" s="330"/>
      <c r="EUE1" s="330"/>
      <c r="EUF1" s="330"/>
      <c r="EUG1" s="330"/>
      <c r="EUH1" s="330"/>
      <c r="EUI1" s="330"/>
      <c r="EUJ1" s="330"/>
      <c r="EUK1" s="329"/>
      <c r="EUL1" s="330"/>
      <c r="EUM1" s="330"/>
      <c r="EUN1" s="330"/>
      <c r="EUO1" s="330"/>
      <c r="EUP1" s="330"/>
      <c r="EUQ1" s="330"/>
      <c r="EUR1" s="330"/>
      <c r="EUS1" s="330"/>
      <c r="EUT1" s="330"/>
      <c r="EUU1" s="330"/>
      <c r="EUV1" s="330"/>
      <c r="EUW1" s="330"/>
      <c r="EUX1" s="330"/>
      <c r="EUY1" s="330"/>
      <c r="EUZ1" s="330"/>
      <c r="EVA1" s="329"/>
      <c r="EVB1" s="330"/>
      <c r="EVC1" s="330"/>
      <c r="EVD1" s="330"/>
      <c r="EVE1" s="330"/>
      <c r="EVF1" s="330"/>
      <c r="EVG1" s="330"/>
      <c r="EVH1" s="330"/>
      <c r="EVI1" s="330"/>
      <c r="EVJ1" s="330"/>
      <c r="EVK1" s="330"/>
      <c r="EVL1" s="330"/>
      <c r="EVM1" s="330"/>
      <c r="EVN1" s="330"/>
      <c r="EVO1" s="330"/>
      <c r="EVP1" s="330"/>
      <c r="EVQ1" s="329"/>
      <c r="EVR1" s="330"/>
      <c r="EVS1" s="330"/>
      <c r="EVT1" s="330"/>
      <c r="EVU1" s="330"/>
      <c r="EVV1" s="330"/>
      <c r="EVW1" s="330"/>
      <c r="EVX1" s="330"/>
      <c r="EVY1" s="330"/>
      <c r="EVZ1" s="330"/>
      <c r="EWA1" s="330"/>
      <c r="EWB1" s="330"/>
      <c r="EWC1" s="330"/>
      <c r="EWD1" s="330"/>
      <c r="EWE1" s="330"/>
      <c r="EWF1" s="330"/>
      <c r="EWG1" s="329"/>
      <c r="EWH1" s="330"/>
      <c r="EWI1" s="330"/>
      <c r="EWJ1" s="330"/>
      <c r="EWK1" s="330"/>
      <c r="EWL1" s="330"/>
      <c r="EWM1" s="330"/>
      <c r="EWN1" s="330"/>
      <c r="EWO1" s="330"/>
      <c r="EWP1" s="330"/>
      <c r="EWQ1" s="330"/>
      <c r="EWR1" s="330"/>
      <c r="EWS1" s="330"/>
      <c r="EWT1" s="330"/>
      <c r="EWU1" s="330"/>
      <c r="EWV1" s="330"/>
      <c r="EWW1" s="329"/>
      <c r="EWX1" s="330"/>
      <c r="EWY1" s="330"/>
      <c r="EWZ1" s="330"/>
      <c r="EXA1" s="330"/>
      <c r="EXB1" s="330"/>
      <c r="EXC1" s="330"/>
      <c r="EXD1" s="330"/>
      <c r="EXE1" s="330"/>
      <c r="EXF1" s="330"/>
      <c r="EXG1" s="330"/>
      <c r="EXH1" s="330"/>
      <c r="EXI1" s="330"/>
      <c r="EXJ1" s="330"/>
      <c r="EXK1" s="330"/>
      <c r="EXL1" s="330"/>
      <c r="EXM1" s="329"/>
      <c r="EXN1" s="330"/>
      <c r="EXO1" s="330"/>
      <c r="EXP1" s="330"/>
      <c r="EXQ1" s="330"/>
      <c r="EXR1" s="330"/>
      <c r="EXS1" s="330"/>
      <c r="EXT1" s="330"/>
      <c r="EXU1" s="330"/>
      <c r="EXV1" s="330"/>
      <c r="EXW1" s="330"/>
      <c r="EXX1" s="330"/>
      <c r="EXY1" s="330"/>
      <c r="EXZ1" s="330"/>
      <c r="EYA1" s="330"/>
      <c r="EYB1" s="330"/>
      <c r="EYC1" s="329"/>
      <c r="EYD1" s="330"/>
      <c r="EYE1" s="330"/>
      <c r="EYF1" s="330"/>
      <c r="EYG1" s="330"/>
      <c r="EYH1" s="330"/>
      <c r="EYI1" s="330"/>
      <c r="EYJ1" s="330"/>
      <c r="EYK1" s="330"/>
      <c r="EYL1" s="330"/>
      <c r="EYM1" s="330"/>
      <c r="EYN1" s="330"/>
      <c r="EYO1" s="330"/>
      <c r="EYP1" s="330"/>
      <c r="EYQ1" s="330"/>
      <c r="EYR1" s="330"/>
      <c r="EYS1" s="329"/>
      <c r="EYT1" s="330"/>
      <c r="EYU1" s="330"/>
      <c r="EYV1" s="330"/>
      <c r="EYW1" s="330"/>
      <c r="EYX1" s="330"/>
      <c r="EYY1" s="330"/>
      <c r="EYZ1" s="330"/>
      <c r="EZA1" s="330"/>
      <c r="EZB1" s="330"/>
      <c r="EZC1" s="330"/>
      <c r="EZD1" s="330"/>
      <c r="EZE1" s="330"/>
      <c r="EZF1" s="330"/>
      <c r="EZG1" s="330"/>
      <c r="EZH1" s="330"/>
      <c r="EZI1" s="329"/>
      <c r="EZJ1" s="330"/>
      <c r="EZK1" s="330"/>
      <c r="EZL1" s="330"/>
      <c r="EZM1" s="330"/>
      <c r="EZN1" s="330"/>
      <c r="EZO1" s="330"/>
      <c r="EZP1" s="330"/>
      <c r="EZQ1" s="330"/>
      <c r="EZR1" s="330"/>
      <c r="EZS1" s="330"/>
      <c r="EZT1" s="330"/>
      <c r="EZU1" s="330"/>
      <c r="EZV1" s="330"/>
      <c r="EZW1" s="330"/>
      <c r="EZX1" s="330"/>
      <c r="EZY1" s="329"/>
      <c r="EZZ1" s="330"/>
      <c r="FAA1" s="330"/>
      <c r="FAB1" s="330"/>
      <c r="FAC1" s="330"/>
      <c r="FAD1" s="330"/>
      <c r="FAE1" s="330"/>
      <c r="FAF1" s="330"/>
      <c r="FAG1" s="330"/>
      <c r="FAH1" s="330"/>
      <c r="FAI1" s="330"/>
      <c r="FAJ1" s="330"/>
      <c r="FAK1" s="330"/>
      <c r="FAL1" s="330"/>
      <c r="FAM1" s="330"/>
      <c r="FAN1" s="330"/>
      <c r="FAO1" s="329"/>
      <c r="FAP1" s="330"/>
      <c r="FAQ1" s="330"/>
      <c r="FAR1" s="330"/>
      <c r="FAS1" s="330"/>
      <c r="FAT1" s="330"/>
      <c r="FAU1" s="330"/>
      <c r="FAV1" s="330"/>
      <c r="FAW1" s="330"/>
      <c r="FAX1" s="330"/>
      <c r="FAY1" s="330"/>
      <c r="FAZ1" s="330"/>
      <c r="FBA1" s="330"/>
      <c r="FBB1" s="330"/>
      <c r="FBC1" s="330"/>
      <c r="FBD1" s="330"/>
      <c r="FBE1" s="329"/>
      <c r="FBF1" s="330"/>
      <c r="FBG1" s="330"/>
      <c r="FBH1" s="330"/>
      <c r="FBI1" s="330"/>
      <c r="FBJ1" s="330"/>
      <c r="FBK1" s="330"/>
      <c r="FBL1" s="330"/>
      <c r="FBM1" s="330"/>
      <c r="FBN1" s="330"/>
      <c r="FBO1" s="330"/>
      <c r="FBP1" s="330"/>
      <c r="FBQ1" s="330"/>
      <c r="FBR1" s="330"/>
      <c r="FBS1" s="330"/>
      <c r="FBT1" s="330"/>
      <c r="FBU1" s="329"/>
      <c r="FBV1" s="330"/>
      <c r="FBW1" s="330"/>
      <c r="FBX1" s="330"/>
      <c r="FBY1" s="330"/>
      <c r="FBZ1" s="330"/>
      <c r="FCA1" s="330"/>
      <c r="FCB1" s="330"/>
      <c r="FCC1" s="330"/>
      <c r="FCD1" s="330"/>
      <c r="FCE1" s="330"/>
      <c r="FCF1" s="330"/>
      <c r="FCG1" s="330"/>
      <c r="FCH1" s="330"/>
      <c r="FCI1" s="330"/>
      <c r="FCJ1" s="330"/>
      <c r="FCK1" s="329"/>
      <c r="FCL1" s="330"/>
      <c r="FCM1" s="330"/>
      <c r="FCN1" s="330"/>
      <c r="FCO1" s="330"/>
      <c r="FCP1" s="330"/>
      <c r="FCQ1" s="330"/>
      <c r="FCR1" s="330"/>
      <c r="FCS1" s="330"/>
      <c r="FCT1" s="330"/>
      <c r="FCU1" s="330"/>
      <c r="FCV1" s="330"/>
      <c r="FCW1" s="330"/>
      <c r="FCX1" s="330"/>
      <c r="FCY1" s="330"/>
      <c r="FCZ1" s="330"/>
      <c r="FDA1" s="329"/>
      <c r="FDB1" s="330"/>
      <c r="FDC1" s="330"/>
      <c r="FDD1" s="330"/>
      <c r="FDE1" s="330"/>
      <c r="FDF1" s="330"/>
      <c r="FDG1" s="330"/>
      <c r="FDH1" s="330"/>
      <c r="FDI1" s="330"/>
      <c r="FDJ1" s="330"/>
      <c r="FDK1" s="330"/>
      <c r="FDL1" s="330"/>
      <c r="FDM1" s="330"/>
      <c r="FDN1" s="330"/>
      <c r="FDO1" s="330"/>
      <c r="FDP1" s="330"/>
      <c r="FDQ1" s="329"/>
      <c r="FDR1" s="330"/>
      <c r="FDS1" s="330"/>
      <c r="FDT1" s="330"/>
      <c r="FDU1" s="330"/>
      <c r="FDV1" s="330"/>
      <c r="FDW1" s="330"/>
      <c r="FDX1" s="330"/>
      <c r="FDY1" s="330"/>
      <c r="FDZ1" s="330"/>
      <c r="FEA1" s="330"/>
      <c r="FEB1" s="330"/>
      <c r="FEC1" s="330"/>
      <c r="FED1" s="330"/>
      <c r="FEE1" s="330"/>
      <c r="FEF1" s="330"/>
      <c r="FEG1" s="329"/>
      <c r="FEH1" s="330"/>
      <c r="FEI1" s="330"/>
      <c r="FEJ1" s="330"/>
      <c r="FEK1" s="330"/>
      <c r="FEL1" s="330"/>
      <c r="FEM1" s="330"/>
      <c r="FEN1" s="330"/>
      <c r="FEO1" s="330"/>
      <c r="FEP1" s="330"/>
      <c r="FEQ1" s="330"/>
      <c r="FER1" s="330"/>
      <c r="FES1" s="330"/>
      <c r="FET1" s="330"/>
      <c r="FEU1" s="330"/>
      <c r="FEV1" s="330"/>
      <c r="FEW1" s="329"/>
      <c r="FEX1" s="330"/>
      <c r="FEY1" s="330"/>
      <c r="FEZ1" s="330"/>
      <c r="FFA1" s="330"/>
      <c r="FFB1" s="330"/>
      <c r="FFC1" s="330"/>
      <c r="FFD1" s="330"/>
      <c r="FFE1" s="330"/>
      <c r="FFF1" s="330"/>
      <c r="FFG1" s="330"/>
      <c r="FFH1" s="330"/>
      <c r="FFI1" s="330"/>
      <c r="FFJ1" s="330"/>
      <c r="FFK1" s="330"/>
      <c r="FFL1" s="330"/>
      <c r="FFM1" s="329"/>
      <c r="FFN1" s="330"/>
      <c r="FFO1" s="330"/>
      <c r="FFP1" s="330"/>
      <c r="FFQ1" s="330"/>
      <c r="FFR1" s="330"/>
      <c r="FFS1" s="330"/>
      <c r="FFT1" s="330"/>
      <c r="FFU1" s="330"/>
      <c r="FFV1" s="330"/>
      <c r="FFW1" s="330"/>
      <c r="FFX1" s="330"/>
      <c r="FFY1" s="330"/>
      <c r="FFZ1" s="330"/>
      <c r="FGA1" s="330"/>
      <c r="FGB1" s="330"/>
      <c r="FGC1" s="329"/>
      <c r="FGD1" s="330"/>
      <c r="FGE1" s="330"/>
      <c r="FGF1" s="330"/>
      <c r="FGG1" s="330"/>
      <c r="FGH1" s="330"/>
      <c r="FGI1" s="330"/>
      <c r="FGJ1" s="330"/>
      <c r="FGK1" s="330"/>
      <c r="FGL1" s="330"/>
      <c r="FGM1" s="330"/>
      <c r="FGN1" s="330"/>
      <c r="FGO1" s="330"/>
      <c r="FGP1" s="330"/>
      <c r="FGQ1" s="330"/>
      <c r="FGR1" s="330"/>
      <c r="FGS1" s="329"/>
      <c r="FGT1" s="330"/>
      <c r="FGU1" s="330"/>
      <c r="FGV1" s="330"/>
      <c r="FGW1" s="330"/>
      <c r="FGX1" s="330"/>
      <c r="FGY1" s="330"/>
      <c r="FGZ1" s="330"/>
      <c r="FHA1" s="330"/>
      <c r="FHB1" s="330"/>
      <c r="FHC1" s="330"/>
      <c r="FHD1" s="330"/>
      <c r="FHE1" s="330"/>
      <c r="FHF1" s="330"/>
      <c r="FHG1" s="330"/>
      <c r="FHH1" s="330"/>
      <c r="FHI1" s="329"/>
      <c r="FHJ1" s="330"/>
      <c r="FHK1" s="330"/>
      <c r="FHL1" s="330"/>
      <c r="FHM1" s="330"/>
      <c r="FHN1" s="330"/>
      <c r="FHO1" s="330"/>
      <c r="FHP1" s="330"/>
      <c r="FHQ1" s="330"/>
      <c r="FHR1" s="330"/>
      <c r="FHS1" s="330"/>
      <c r="FHT1" s="330"/>
      <c r="FHU1" s="330"/>
      <c r="FHV1" s="330"/>
      <c r="FHW1" s="330"/>
      <c r="FHX1" s="330"/>
      <c r="FHY1" s="329"/>
      <c r="FHZ1" s="330"/>
      <c r="FIA1" s="330"/>
      <c r="FIB1" s="330"/>
      <c r="FIC1" s="330"/>
      <c r="FID1" s="330"/>
      <c r="FIE1" s="330"/>
      <c r="FIF1" s="330"/>
      <c r="FIG1" s="330"/>
      <c r="FIH1" s="330"/>
      <c r="FII1" s="330"/>
      <c r="FIJ1" s="330"/>
      <c r="FIK1" s="330"/>
      <c r="FIL1" s="330"/>
      <c r="FIM1" s="330"/>
      <c r="FIN1" s="330"/>
      <c r="FIO1" s="329"/>
      <c r="FIP1" s="330"/>
      <c r="FIQ1" s="330"/>
      <c r="FIR1" s="330"/>
      <c r="FIS1" s="330"/>
      <c r="FIT1" s="330"/>
      <c r="FIU1" s="330"/>
      <c r="FIV1" s="330"/>
      <c r="FIW1" s="330"/>
      <c r="FIX1" s="330"/>
      <c r="FIY1" s="330"/>
      <c r="FIZ1" s="330"/>
      <c r="FJA1" s="330"/>
      <c r="FJB1" s="330"/>
      <c r="FJC1" s="330"/>
      <c r="FJD1" s="330"/>
      <c r="FJE1" s="329"/>
      <c r="FJF1" s="330"/>
      <c r="FJG1" s="330"/>
      <c r="FJH1" s="330"/>
      <c r="FJI1" s="330"/>
      <c r="FJJ1" s="330"/>
      <c r="FJK1" s="330"/>
      <c r="FJL1" s="330"/>
      <c r="FJM1" s="330"/>
      <c r="FJN1" s="330"/>
      <c r="FJO1" s="330"/>
      <c r="FJP1" s="330"/>
      <c r="FJQ1" s="330"/>
      <c r="FJR1" s="330"/>
      <c r="FJS1" s="330"/>
      <c r="FJT1" s="330"/>
      <c r="FJU1" s="329"/>
      <c r="FJV1" s="330"/>
      <c r="FJW1" s="330"/>
      <c r="FJX1" s="330"/>
      <c r="FJY1" s="330"/>
      <c r="FJZ1" s="330"/>
      <c r="FKA1" s="330"/>
      <c r="FKB1" s="330"/>
      <c r="FKC1" s="330"/>
      <c r="FKD1" s="330"/>
      <c r="FKE1" s="330"/>
      <c r="FKF1" s="330"/>
      <c r="FKG1" s="330"/>
      <c r="FKH1" s="330"/>
      <c r="FKI1" s="330"/>
      <c r="FKJ1" s="330"/>
      <c r="FKK1" s="329"/>
      <c r="FKL1" s="330"/>
      <c r="FKM1" s="330"/>
      <c r="FKN1" s="330"/>
      <c r="FKO1" s="330"/>
      <c r="FKP1" s="330"/>
      <c r="FKQ1" s="330"/>
      <c r="FKR1" s="330"/>
      <c r="FKS1" s="330"/>
      <c r="FKT1" s="330"/>
      <c r="FKU1" s="330"/>
      <c r="FKV1" s="330"/>
      <c r="FKW1" s="330"/>
      <c r="FKX1" s="330"/>
      <c r="FKY1" s="330"/>
      <c r="FKZ1" s="330"/>
      <c r="FLA1" s="329"/>
      <c r="FLB1" s="330"/>
      <c r="FLC1" s="330"/>
      <c r="FLD1" s="330"/>
      <c r="FLE1" s="330"/>
      <c r="FLF1" s="330"/>
      <c r="FLG1" s="330"/>
      <c r="FLH1" s="330"/>
      <c r="FLI1" s="330"/>
      <c r="FLJ1" s="330"/>
      <c r="FLK1" s="330"/>
      <c r="FLL1" s="330"/>
      <c r="FLM1" s="330"/>
      <c r="FLN1" s="330"/>
      <c r="FLO1" s="330"/>
      <c r="FLP1" s="330"/>
      <c r="FLQ1" s="329"/>
      <c r="FLR1" s="330"/>
      <c r="FLS1" s="330"/>
      <c r="FLT1" s="330"/>
      <c r="FLU1" s="330"/>
      <c r="FLV1" s="330"/>
      <c r="FLW1" s="330"/>
      <c r="FLX1" s="330"/>
      <c r="FLY1" s="330"/>
      <c r="FLZ1" s="330"/>
      <c r="FMA1" s="330"/>
      <c r="FMB1" s="330"/>
      <c r="FMC1" s="330"/>
      <c r="FMD1" s="330"/>
      <c r="FME1" s="330"/>
      <c r="FMF1" s="330"/>
      <c r="FMG1" s="329"/>
      <c r="FMH1" s="330"/>
      <c r="FMI1" s="330"/>
      <c r="FMJ1" s="330"/>
      <c r="FMK1" s="330"/>
      <c r="FML1" s="330"/>
      <c r="FMM1" s="330"/>
      <c r="FMN1" s="330"/>
      <c r="FMO1" s="330"/>
      <c r="FMP1" s="330"/>
      <c r="FMQ1" s="330"/>
      <c r="FMR1" s="330"/>
      <c r="FMS1" s="330"/>
      <c r="FMT1" s="330"/>
      <c r="FMU1" s="330"/>
      <c r="FMV1" s="330"/>
      <c r="FMW1" s="329"/>
      <c r="FMX1" s="330"/>
      <c r="FMY1" s="330"/>
      <c r="FMZ1" s="330"/>
      <c r="FNA1" s="330"/>
      <c r="FNB1" s="330"/>
      <c r="FNC1" s="330"/>
      <c r="FND1" s="330"/>
      <c r="FNE1" s="330"/>
      <c r="FNF1" s="330"/>
      <c r="FNG1" s="330"/>
      <c r="FNH1" s="330"/>
      <c r="FNI1" s="330"/>
      <c r="FNJ1" s="330"/>
      <c r="FNK1" s="330"/>
      <c r="FNL1" s="330"/>
      <c r="FNM1" s="329"/>
      <c r="FNN1" s="330"/>
      <c r="FNO1" s="330"/>
      <c r="FNP1" s="330"/>
      <c r="FNQ1" s="330"/>
      <c r="FNR1" s="330"/>
      <c r="FNS1" s="330"/>
      <c r="FNT1" s="330"/>
      <c r="FNU1" s="330"/>
      <c r="FNV1" s="330"/>
      <c r="FNW1" s="330"/>
      <c r="FNX1" s="330"/>
      <c r="FNY1" s="330"/>
      <c r="FNZ1" s="330"/>
      <c r="FOA1" s="330"/>
      <c r="FOB1" s="330"/>
      <c r="FOC1" s="329"/>
      <c r="FOD1" s="330"/>
      <c r="FOE1" s="330"/>
      <c r="FOF1" s="330"/>
      <c r="FOG1" s="330"/>
      <c r="FOH1" s="330"/>
      <c r="FOI1" s="330"/>
      <c r="FOJ1" s="330"/>
      <c r="FOK1" s="330"/>
      <c r="FOL1" s="330"/>
      <c r="FOM1" s="330"/>
      <c r="FON1" s="330"/>
      <c r="FOO1" s="330"/>
      <c r="FOP1" s="330"/>
      <c r="FOQ1" s="330"/>
      <c r="FOR1" s="330"/>
      <c r="FOS1" s="329"/>
      <c r="FOT1" s="330"/>
      <c r="FOU1" s="330"/>
      <c r="FOV1" s="330"/>
      <c r="FOW1" s="330"/>
      <c r="FOX1" s="330"/>
      <c r="FOY1" s="330"/>
      <c r="FOZ1" s="330"/>
      <c r="FPA1" s="330"/>
      <c r="FPB1" s="330"/>
      <c r="FPC1" s="330"/>
      <c r="FPD1" s="330"/>
      <c r="FPE1" s="330"/>
      <c r="FPF1" s="330"/>
      <c r="FPG1" s="330"/>
      <c r="FPH1" s="330"/>
      <c r="FPI1" s="329"/>
      <c r="FPJ1" s="330"/>
      <c r="FPK1" s="330"/>
      <c r="FPL1" s="330"/>
      <c r="FPM1" s="330"/>
      <c r="FPN1" s="330"/>
      <c r="FPO1" s="330"/>
      <c r="FPP1" s="330"/>
      <c r="FPQ1" s="330"/>
      <c r="FPR1" s="330"/>
      <c r="FPS1" s="330"/>
      <c r="FPT1" s="330"/>
      <c r="FPU1" s="330"/>
      <c r="FPV1" s="330"/>
      <c r="FPW1" s="330"/>
      <c r="FPX1" s="330"/>
      <c r="FPY1" s="329"/>
      <c r="FPZ1" s="330"/>
      <c r="FQA1" s="330"/>
      <c r="FQB1" s="330"/>
      <c r="FQC1" s="330"/>
      <c r="FQD1" s="330"/>
      <c r="FQE1" s="330"/>
      <c r="FQF1" s="330"/>
      <c r="FQG1" s="330"/>
      <c r="FQH1" s="330"/>
      <c r="FQI1" s="330"/>
      <c r="FQJ1" s="330"/>
      <c r="FQK1" s="330"/>
      <c r="FQL1" s="330"/>
      <c r="FQM1" s="330"/>
      <c r="FQN1" s="330"/>
      <c r="FQO1" s="329"/>
      <c r="FQP1" s="330"/>
      <c r="FQQ1" s="330"/>
      <c r="FQR1" s="330"/>
      <c r="FQS1" s="330"/>
      <c r="FQT1" s="330"/>
      <c r="FQU1" s="330"/>
      <c r="FQV1" s="330"/>
      <c r="FQW1" s="330"/>
      <c r="FQX1" s="330"/>
      <c r="FQY1" s="330"/>
      <c r="FQZ1" s="330"/>
      <c r="FRA1" s="330"/>
      <c r="FRB1" s="330"/>
      <c r="FRC1" s="330"/>
      <c r="FRD1" s="330"/>
      <c r="FRE1" s="329"/>
      <c r="FRF1" s="330"/>
      <c r="FRG1" s="330"/>
      <c r="FRH1" s="330"/>
      <c r="FRI1" s="330"/>
      <c r="FRJ1" s="330"/>
      <c r="FRK1" s="330"/>
      <c r="FRL1" s="330"/>
      <c r="FRM1" s="330"/>
      <c r="FRN1" s="330"/>
      <c r="FRO1" s="330"/>
      <c r="FRP1" s="330"/>
      <c r="FRQ1" s="330"/>
      <c r="FRR1" s="330"/>
      <c r="FRS1" s="330"/>
      <c r="FRT1" s="330"/>
      <c r="FRU1" s="329"/>
      <c r="FRV1" s="330"/>
      <c r="FRW1" s="330"/>
      <c r="FRX1" s="330"/>
      <c r="FRY1" s="330"/>
      <c r="FRZ1" s="330"/>
      <c r="FSA1" s="330"/>
      <c r="FSB1" s="330"/>
      <c r="FSC1" s="330"/>
      <c r="FSD1" s="330"/>
      <c r="FSE1" s="330"/>
      <c r="FSF1" s="330"/>
      <c r="FSG1" s="330"/>
      <c r="FSH1" s="330"/>
      <c r="FSI1" s="330"/>
      <c r="FSJ1" s="330"/>
      <c r="FSK1" s="329"/>
      <c r="FSL1" s="330"/>
      <c r="FSM1" s="330"/>
      <c r="FSN1" s="330"/>
      <c r="FSO1" s="330"/>
      <c r="FSP1" s="330"/>
      <c r="FSQ1" s="330"/>
      <c r="FSR1" s="330"/>
      <c r="FSS1" s="330"/>
      <c r="FST1" s="330"/>
      <c r="FSU1" s="330"/>
      <c r="FSV1" s="330"/>
      <c r="FSW1" s="330"/>
      <c r="FSX1" s="330"/>
      <c r="FSY1" s="330"/>
      <c r="FSZ1" s="330"/>
      <c r="FTA1" s="329"/>
      <c r="FTB1" s="330"/>
      <c r="FTC1" s="330"/>
      <c r="FTD1" s="330"/>
      <c r="FTE1" s="330"/>
      <c r="FTF1" s="330"/>
      <c r="FTG1" s="330"/>
      <c r="FTH1" s="330"/>
      <c r="FTI1" s="330"/>
      <c r="FTJ1" s="330"/>
      <c r="FTK1" s="330"/>
      <c r="FTL1" s="330"/>
      <c r="FTM1" s="330"/>
      <c r="FTN1" s="330"/>
      <c r="FTO1" s="330"/>
      <c r="FTP1" s="330"/>
      <c r="FTQ1" s="329"/>
      <c r="FTR1" s="330"/>
      <c r="FTS1" s="330"/>
      <c r="FTT1" s="330"/>
      <c r="FTU1" s="330"/>
      <c r="FTV1" s="330"/>
      <c r="FTW1" s="330"/>
      <c r="FTX1" s="330"/>
      <c r="FTY1" s="330"/>
      <c r="FTZ1" s="330"/>
      <c r="FUA1" s="330"/>
      <c r="FUB1" s="330"/>
      <c r="FUC1" s="330"/>
      <c r="FUD1" s="330"/>
      <c r="FUE1" s="330"/>
      <c r="FUF1" s="330"/>
      <c r="FUG1" s="329"/>
      <c r="FUH1" s="330"/>
      <c r="FUI1" s="330"/>
      <c r="FUJ1" s="330"/>
      <c r="FUK1" s="330"/>
      <c r="FUL1" s="330"/>
      <c r="FUM1" s="330"/>
      <c r="FUN1" s="330"/>
      <c r="FUO1" s="330"/>
      <c r="FUP1" s="330"/>
      <c r="FUQ1" s="330"/>
      <c r="FUR1" s="330"/>
      <c r="FUS1" s="330"/>
      <c r="FUT1" s="330"/>
      <c r="FUU1" s="330"/>
      <c r="FUV1" s="330"/>
      <c r="FUW1" s="329"/>
      <c r="FUX1" s="330"/>
      <c r="FUY1" s="330"/>
      <c r="FUZ1" s="330"/>
      <c r="FVA1" s="330"/>
      <c r="FVB1" s="330"/>
      <c r="FVC1" s="330"/>
      <c r="FVD1" s="330"/>
      <c r="FVE1" s="330"/>
      <c r="FVF1" s="330"/>
      <c r="FVG1" s="330"/>
      <c r="FVH1" s="330"/>
      <c r="FVI1" s="330"/>
      <c r="FVJ1" s="330"/>
      <c r="FVK1" s="330"/>
      <c r="FVL1" s="330"/>
      <c r="FVM1" s="329"/>
      <c r="FVN1" s="330"/>
      <c r="FVO1" s="330"/>
      <c r="FVP1" s="330"/>
      <c r="FVQ1" s="330"/>
      <c r="FVR1" s="330"/>
      <c r="FVS1" s="330"/>
      <c r="FVT1" s="330"/>
      <c r="FVU1" s="330"/>
      <c r="FVV1" s="330"/>
      <c r="FVW1" s="330"/>
      <c r="FVX1" s="330"/>
      <c r="FVY1" s="330"/>
      <c r="FVZ1" s="330"/>
      <c r="FWA1" s="330"/>
      <c r="FWB1" s="330"/>
      <c r="FWC1" s="329"/>
      <c r="FWD1" s="330"/>
      <c r="FWE1" s="330"/>
      <c r="FWF1" s="330"/>
      <c r="FWG1" s="330"/>
      <c r="FWH1" s="330"/>
      <c r="FWI1" s="330"/>
      <c r="FWJ1" s="330"/>
      <c r="FWK1" s="330"/>
      <c r="FWL1" s="330"/>
      <c r="FWM1" s="330"/>
      <c r="FWN1" s="330"/>
      <c r="FWO1" s="330"/>
      <c r="FWP1" s="330"/>
      <c r="FWQ1" s="330"/>
      <c r="FWR1" s="330"/>
      <c r="FWS1" s="329"/>
      <c r="FWT1" s="330"/>
      <c r="FWU1" s="330"/>
      <c r="FWV1" s="330"/>
      <c r="FWW1" s="330"/>
      <c r="FWX1" s="330"/>
      <c r="FWY1" s="330"/>
      <c r="FWZ1" s="330"/>
      <c r="FXA1" s="330"/>
      <c r="FXB1" s="330"/>
      <c r="FXC1" s="330"/>
      <c r="FXD1" s="330"/>
      <c r="FXE1" s="330"/>
      <c r="FXF1" s="330"/>
      <c r="FXG1" s="330"/>
      <c r="FXH1" s="330"/>
      <c r="FXI1" s="329"/>
      <c r="FXJ1" s="330"/>
      <c r="FXK1" s="330"/>
      <c r="FXL1" s="330"/>
      <c r="FXM1" s="330"/>
      <c r="FXN1" s="330"/>
      <c r="FXO1" s="330"/>
      <c r="FXP1" s="330"/>
      <c r="FXQ1" s="330"/>
      <c r="FXR1" s="330"/>
      <c r="FXS1" s="330"/>
      <c r="FXT1" s="330"/>
      <c r="FXU1" s="330"/>
      <c r="FXV1" s="330"/>
      <c r="FXW1" s="330"/>
      <c r="FXX1" s="330"/>
      <c r="FXY1" s="329"/>
      <c r="FXZ1" s="330"/>
      <c r="FYA1" s="330"/>
      <c r="FYB1" s="330"/>
      <c r="FYC1" s="330"/>
      <c r="FYD1" s="330"/>
      <c r="FYE1" s="330"/>
      <c r="FYF1" s="330"/>
      <c r="FYG1" s="330"/>
      <c r="FYH1" s="330"/>
      <c r="FYI1" s="330"/>
      <c r="FYJ1" s="330"/>
      <c r="FYK1" s="330"/>
      <c r="FYL1" s="330"/>
      <c r="FYM1" s="330"/>
      <c r="FYN1" s="330"/>
      <c r="FYO1" s="329"/>
      <c r="FYP1" s="330"/>
      <c r="FYQ1" s="330"/>
      <c r="FYR1" s="330"/>
      <c r="FYS1" s="330"/>
      <c r="FYT1" s="330"/>
      <c r="FYU1" s="330"/>
      <c r="FYV1" s="330"/>
      <c r="FYW1" s="330"/>
      <c r="FYX1" s="330"/>
      <c r="FYY1" s="330"/>
      <c r="FYZ1" s="330"/>
      <c r="FZA1" s="330"/>
      <c r="FZB1" s="330"/>
      <c r="FZC1" s="330"/>
      <c r="FZD1" s="330"/>
      <c r="FZE1" s="329"/>
      <c r="FZF1" s="330"/>
      <c r="FZG1" s="330"/>
      <c r="FZH1" s="330"/>
      <c r="FZI1" s="330"/>
      <c r="FZJ1" s="330"/>
      <c r="FZK1" s="330"/>
      <c r="FZL1" s="330"/>
      <c r="FZM1" s="330"/>
      <c r="FZN1" s="330"/>
      <c r="FZO1" s="330"/>
      <c r="FZP1" s="330"/>
      <c r="FZQ1" s="330"/>
      <c r="FZR1" s="330"/>
      <c r="FZS1" s="330"/>
      <c r="FZT1" s="330"/>
      <c r="FZU1" s="329"/>
      <c r="FZV1" s="330"/>
      <c r="FZW1" s="330"/>
      <c r="FZX1" s="330"/>
      <c r="FZY1" s="330"/>
      <c r="FZZ1" s="330"/>
      <c r="GAA1" s="330"/>
      <c r="GAB1" s="330"/>
      <c r="GAC1" s="330"/>
      <c r="GAD1" s="330"/>
      <c r="GAE1" s="330"/>
      <c r="GAF1" s="330"/>
      <c r="GAG1" s="330"/>
      <c r="GAH1" s="330"/>
      <c r="GAI1" s="330"/>
      <c r="GAJ1" s="330"/>
      <c r="GAK1" s="329"/>
      <c r="GAL1" s="330"/>
      <c r="GAM1" s="330"/>
      <c r="GAN1" s="330"/>
      <c r="GAO1" s="330"/>
      <c r="GAP1" s="330"/>
      <c r="GAQ1" s="330"/>
      <c r="GAR1" s="330"/>
      <c r="GAS1" s="330"/>
      <c r="GAT1" s="330"/>
      <c r="GAU1" s="330"/>
      <c r="GAV1" s="330"/>
      <c r="GAW1" s="330"/>
      <c r="GAX1" s="330"/>
      <c r="GAY1" s="330"/>
      <c r="GAZ1" s="330"/>
      <c r="GBA1" s="329"/>
      <c r="GBB1" s="330"/>
      <c r="GBC1" s="330"/>
      <c r="GBD1" s="330"/>
      <c r="GBE1" s="330"/>
      <c r="GBF1" s="330"/>
      <c r="GBG1" s="330"/>
      <c r="GBH1" s="330"/>
      <c r="GBI1" s="330"/>
      <c r="GBJ1" s="330"/>
      <c r="GBK1" s="330"/>
      <c r="GBL1" s="330"/>
      <c r="GBM1" s="330"/>
      <c r="GBN1" s="330"/>
      <c r="GBO1" s="330"/>
      <c r="GBP1" s="330"/>
      <c r="GBQ1" s="329"/>
      <c r="GBR1" s="330"/>
      <c r="GBS1" s="330"/>
      <c r="GBT1" s="330"/>
      <c r="GBU1" s="330"/>
      <c r="GBV1" s="330"/>
      <c r="GBW1" s="330"/>
      <c r="GBX1" s="330"/>
      <c r="GBY1" s="330"/>
      <c r="GBZ1" s="330"/>
      <c r="GCA1" s="330"/>
      <c r="GCB1" s="330"/>
      <c r="GCC1" s="330"/>
      <c r="GCD1" s="330"/>
      <c r="GCE1" s="330"/>
      <c r="GCF1" s="330"/>
      <c r="GCG1" s="329"/>
      <c r="GCH1" s="330"/>
      <c r="GCI1" s="330"/>
      <c r="GCJ1" s="330"/>
      <c r="GCK1" s="330"/>
      <c r="GCL1" s="330"/>
      <c r="GCM1" s="330"/>
      <c r="GCN1" s="330"/>
      <c r="GCO1" s="330"/>
      <c r="GCP1" s="330"/>
      <c r="GCQ1" s="330"/>
      <c r="GCR1" s="330"/>
      <c r="GCS1" s="330"/>
      <c r="GCT1" s="330"/>
      <c r="GCU1" s="330"/>
      <c r="GCV1" s="330"/>
      <c r="GCW1" s="329"/>
      <c r="GCX1" s="330"/>
      <c r="GCY1" s="330"/>
      <c r="GCZ1" s="330"/>
      <c r="GDA1" s="330"/>
      <c r="GDB1" s="330"/>
      <c r="GDC1" s="330"/>
      <c r="GDD1" s="330"/>
      <c r="GDE1" s="330"/>
      <c r="GDF1" s="330"/>
      <c r="GDG1" s="330"/>
      <c r="GDH1" s="330"/>
      <c r="GDI1" s="330"/>
      <c r="GDJ1" s="330"/>
      <c r="GDK1" s="330"/>
      <c r="GDL1" s="330"/>
      <c r="GDM1" s="329"/>
      <c r="GDN1" s="330"/>
      <c r="GDO1" s="330"/>
      <c r="GDP1" s="330"/>
      <c r="GDQ1" s="330"/>
      <c r="GDR1" s="330"/>
      <c r="GDS1" s="330"/>
      <c r="GDT1" s="330"/>
      <c r="GDU1" s="330"/>
      <c r="GDV1" s="330"/>
      <c r="GDW1" s="330"/>
      <c r="GDX1" s="330"/>
      <c r="GDY1" s="330"/>
      <c r="GDZ1" s="330"/>
      <c r="GEA1" s="330"/>
      <c r="GEB1" s="330"/>
      <c r="GEC1" s="329"/>
      <c r="GED1" s="330"/>
      <c r="GEE1" s="330"/>
      <c r="GEF1" s="330"/>
      <c r="GEG1" s="330"/>
      <c r="GEH1" s="330"/>
      <c r="GEI1" s="330"/>
      <c r="GEJ1" s="330"/>
      <c r="GEK1" s="330"/>
      <c r="GEL1" s="330"/>
      <c r="GEM1" s="330"/>
      <c r="GEN1" s="330"/>
      <c r="GEO1" s="330"/>
      <c r="GEP1" s="330"/>
      <c r="GEQ1" s="330"/>
      <c r="GER1" s="330"/>
      <c r="GES1" s="329"/>
      <c r="GET1" s="330"/>
      <c r="GEU1" s="330"/>
      <c r="GEV1" s="330"/>
      <c r="GEW1" s="330"/>
      <c r="GEX1" s="330"/>
      <c r="GEY1" s="330"/>
      <c r="GEZ1" s="330"/>
      <c r="GFA1" s="330"/>
      <c r="GFB1" s="330"/>
      <c r="GFC1" s="330"/>
      <c r="GFD1" s="330"/>
      <c r="GFE1" s="330"/>
      <c r="GFF1" s="330"/>
      <c r="GFG1" s="330"/>
      <c r="GFH1" s="330"/>
      <c r="GFI1" s="329"/>
      <c r="GFJ1" s="330"/>
      <c r="GFK1" s="330"/>
      <c r="GFL1" s="330"/>
      <c r="GFM1" s="330"/>
      <c r="GFN1" s="330"/>
      <c r="GFO1" s="330"/>
      <c r="GFP1" s="330"/>
      <c r="GFQ1" s="330"/>
      <c r="GFR1" s="330"/>
      <c r="GFS1" s="330"/>
      <c r="GFT1" s="330"/>
      <c r="GFU1" s="330"/>
      <c r="GFV1" s="330"/>
      <c r="GFW1" s="330"/>
      <c r="GFX1" s="330"/>
      <c r="GFY1" s="329"/>
      <c r="GFZ1" s="330"/>
      <c r="GGA1" s="330"/>
      <c r="GGB1" s="330"/>
      <c r="GGC1" s="330"/>
      <c r="GGD1" s="330"/>
      <c r="GGE1" s="330"/>
      <c r="GGF1" s="330"/>
      <c r="GGG1" s="330"/>
      <c r="GGH1" s="330"/>
      <c r="GGI1" s="330"/>
      <c r="GGJ1" s="330"/>
      <c r="GGK1" s="330"/>
      <c r="GGL1" s="330"/>
      <c r="GGM1" s="330"/>
      <c r="GGN1" s="330"/>
      <c r="GGO1" s="329"/>
      <c r="GGP1" s="330"/>
      <c r="GGQ1" s="330"/>
      <c r="GGR1" s="330"/>
      <c r="GGS1" s="330"/>
      <c r="GGT1" s="330"/>
      <c r="GGU1" s="330"/>
      <c r="GGV1" s="330"/>
      <c r="GGW1" s="330"/>
      <c r="GGX1" s="330"/>
      <c r="GGY1" s="330"/>
      <c r="GGZ1" s="330"/>
      <c r="GHA1" s="330"/>
      <c r="GHB1" s="330"/>
      <c r="GHC1" s="330"/>
      <c r="GHD1" s="330"/>
      <c r="GHE1" s="329"/>
      <c r="GHF1" s="330"/>
      <c r="GHG1" s="330"/>
      <c r="GHH1" s="330"/>
      <c r="GHI1" s="330"/>
      <c r="GHJ1" s="330"/>
      <c r="GHK1" s="330"/>
      <c r="GHL1" s="330"/>
      <c r="GHM1" s="330"/>
      <c r="GHN1" s="330"/>
      <c r="GHO1" s="330"/>
      <c r="GHP1" s="330"/>
      <c r="GHQ1" s="330"/>
      <c r="GHR1" s="330"/>
      <c r="GHS1" s="330"/>
      <c r="GHT1" s="330"/>
      <c r="GHU1" s="329"/>
      <c r="GHV1" s="330"/>
      <c r="GHW1" s="330"/>
      <c r="GHX1" s="330"/>
      <c r="GHY1" s="330"/>
      <c r="GHZ1" s="330"/>
      <c r="GIA1" s="330"/>
      <c r="GIB1" s="330"/>
      <c r="GIC1" s="330"/>
      <c r="GID1" s="330"/>
      <c r="GIE1" s="330"/>
      <c r="GIF1" s="330"/>
      <c r="GIG1" s="330"/>
      <c r="GIH1" s="330"/>
      <c r="GII1" s="330"/>
      <c r="GIJ1" s="330"/>
      <c r="GIK1" s="329"/>
      <c r="GIL1" s="330"/>
      <c r="GIM1" s="330"/>
      <c r="GIN1" s="330"/>
      <c r="GIO1" s="330"/>
      <c r="GIP1" s="330"/>
      <c r="GIQ1" s="330"/>
      <c r="GIR1" s="330"/>
      <c r="GIS1" s="330"/>
      <c r="GIT1" s="330"/>
      <c r="GIU1" s="330"/>
      <c r="GIV1" s="330"/>
      <c r="GIW1" s="330"/>
      <c r="GIX1" s="330"/>
      <c r="GIY1" s="330"/>
      <c r="GIZ1" s="330"/>
      <c r="GJA1" s="329"/>
      <c r="GJB1" s="330"/>
      <c r="GJC1" s="330"/>
      <c r="GJD1" s="330"/>
      <c r="GJE1" s="330"/>
      <c r="GJF1" s="330"/>
      <c r="GJG1" s="330"/>
      <c r="GJH1" s="330"/>
      <c r="GJI1" s="330"/>
      <c r="GJJ1" s="330"/>
      <c r="GJK1" s="330"/>
      <c r="GJL1" s="330"/>
      <c r="GJM1" s="330"/>
      <c r="GJN1" s="330"/>
      <c r="GJO1" s="330"/>
      <c r="GJP1" s="330"/>
      <c r="GJQ1" s="329"/>
      <c r="GJR1" s="330"/>
      <c r="GJS1" s="330"/>
      <c r="GJT1" s="330"/>
      <c r="GJU1" s="330"/>
      <c r="GJV1" s="330"/>
      <c r="GJW1" s="330"/>
      <c r="GJX1" s="330"/>
      <c r="GJY1" s="330"/>
      <c r="GJZ1" s="330"/>
      <c r="GKA1" s="330"/>
      <c r="GKB1" s="330"/>
      <c r="GKC1" s="330"/>
      <c r="GKD1" s="330"/>
      <c r="GKE1" s="330"/>
      <c r="GKF1" s="330"/>
      <c r="GKG1" s="329"/>
      <c r="GKH1" s="330"/>
      <c r="GKI1" s="330"/>
      <c r="GKJ1" s="330"/>
      <c r="GKK1" s="330"/>
      <c r="GKL1" s="330"/>
      <c r="GKM1" s="330"/>
      <c r="GKN1" s="330"/>
      <c r="GKO1" s="330"/>
      <c r="GKP1" s="330"/>
      <c r="GKQ1" s="330"/>
      <c r="GKR1" s="330"/>
      <c r="GKS1" s="330"/>
      <c r="GKT1" s="330"/>
      <c r="GKU1" s="330"/>
      <c r="GKV1" s="330"/>
      <c r="GKW1" s="329"/>
      <c r="GKX1" s="330"/>
      <c r="GKY1" s="330"/>
      <c r="GKZ1" s="330"/>
      <c r="GLA1" s="330"/>
      <c r="GLB1" s="330"/>
      <c r="GLC1" s="330"/>
      <c r="GLD1" s="330"/>
      <c r="GLE1" s="330"/>
      <c r="GLF1" s="330"/>
      <c r="GLG1" s="330"/>
      <c r="GLH1" s="330"/>
      <c r="GLI1" s="330"/>
      <c r="GLJ1" s="330"/>
      <c r="GLK1" s="330"/>
      <c r="GLL1" s="330"/>
      <c r="GLM1" s="329"/>
      <c r="GLN1" s="330"/>
      <c r="GLO1" s="330"/>
      <c r="GLP1" s="330"/>
      <c r="GLQ1" s="330"/>
      <c r="GLR1" s="330"/>
      <c r="GLS1" s="330"/>
      <c r="GLT1" s="330"/>
      <c r="GLU1" s="330"/>
      <c r="GLV1" s="330"/>
      <c r="GLW1" s="330"/>
      <c r="GLX1" s="330"/>
      <c r="GLY1" s="330"/>
      <c r="GLZ1" s="330"/>
      <c r="GMA1" s="330"/>
      <c r="GMB1" s="330"/>
      <c r="GMC1" s="329"/>
      <c r="GMD1" s="330"/>
      <c r="GME1" s="330"/>
      <c r="GMF1" s="330"/>
      <c r="GMG1" s="330"/>
      <c r="GMH1" s="330"/>
      <c r="GMI1" s="330"/>
      <c r="GMJ1" s="330"/>
      <c r="GMK1" s="330"/>
      <c r="GML1" s="330"/>
      <c r="GMM1" s="330"/>
      <c r="GMN1" s="330"/>
      <c r="GMO1" s="330"/>
      <c r="GMP1" s="330"/>
      <c r="GMQ1" s="330"/>
      <c r="GMR1" s="330"/>
      <c r="GMS1" s="329"/>
      <c r="GMT1" s="330"/>
      <c r="GMU1" s="330"/>
      <c r="GMV1" s="330"/>
      <c r="GMW1" s="330"/>
      <c r="GMX1" s="330"/>
      <c r="GMY1" s="330"/>
      <c r="GMZ1" s="330"/>
      <c r="GNA1" s="330"/>
      <c r="GNB1" s="330"/>
      <c r="GNC1" s="330"/>
      <c r="GND1" s="330"/>
      <c r="GNE1" s="330"/>
      <c r="GNF1" s="330"/>
      <c r="GNG1" s="330"/>
      <c r="GNH1" s="330"/>
      <c r="GNI1" s="329"/>
      <c r="GNJ1" s="330"/>
      <c r="GNK1" s="330"/>
      <c r="GNL1" s="330"/>
      <c r="GNM1" s="330"/>
      <c r="GNN1" s="330"/>
      <c r="GNO1" s="330"/>
      <c r="GNP1" s="330"/>
      <c r="GNQ1" s="330"/>
      <c r="GNR1" s="330"/>
      <c r="GNS1" s="330"/>
      <c r="GNT1" s="330"/>
      <c r="GNU1" s="330"/>
      <c r="GNV1" s="330"/>
      <c r="GNW1" s="330"/>
      <c r="GNX1" s="330"/>
      <c r="GNY1" s="329"/>
      <c r="GNZ1" s="330"/>
      <c r="GOA1" s="330"/>
      <c r="GOB1" s="330"/>
      <c r="GOC1" s="330"/>
      <c r="GOD1" s="330"/>
      <c r="GOE1" s="330"/>
      <c r="GOF1" s="330"/>
      <c r="GOG1" s="330"/>
      <c r="GOH1" s="330"/>
      <c r="GOI1" s="330"/>
      <c r="GOJ1" s="330"/>
      <c r="GOK1" s="330"/>
      <c r="GOL1" s="330"/>
      <c r="GOM1" s="330"/>
      <c r="GON1" s="330"/>
      <c r="GOO1" s="329"/>
      <c r="GOP1" s="330"/>
      <c r="GOQ1" s="330"/>
      <c r="GOR1" s="330"/>
      <c r="GOS1" s="330"/>
      <c r="GOT1" s="330"/>
      <c r="GOU1" s="330"/>
      <c r="GOV1" s="330"/>
      <c r="GOW1" s="330"/>
      <c r="GOX1" s="330"/>
      <c r="GOY1" s="330"/>
      <c r="GOZ1" s="330"/>
      <c r="GPA1" s="330"/>
      <c r="GPB1" s="330"/>
      <c r="GPC1" s="330"/>
      <c r="GPD1" s="330"/>
      <c r="GPE1" s="329"/>
      <c r="GPF1" s="330"/>
      <c r="GPG1" s="330"/>
      <c r="GPH1" s="330"/>
      <c r="GPI1" s="330"/>
      <c r="GPJ1" s="330"/>
      <c r="GPK1" s="330"/>
      <c r="GPL1" s="330"/>
      <c r="GPM1" s="330"/>
      <c r="GPN1" s="330"/>
      <c r="GPO1" s="330"/>
      <c r="GPP1" s="330"/>
      <c r="GPQ1" s="330"/>
      <c r="GPR1" s="330"/>
      <c r="GPS1" s="330"/>
      <c r="GPT1" s="330"/>
      <c r="GPU1" s="329"/>
      <c r="GPV1" s="330"/>
      <c r="GPW1" s="330"/>
      <c r="GPX1" s="330"/>
      <c r="GPY1" s="330"/>
      <c r="GPZ1" s="330"/>
      <c r="GQA1" s="330"/>
      <c r="GQB1" s="330"/>
      <c r="GQC1" s="330"/>
      <c r="GQD1" s="330"/>
      <c r="GQE1" s="330"/>
      <c r="GQF1" s="330"/>
      <c r="GQG1" s="330"/>
      <c r="GQH1" s="330"/>
      <c r="GQI1" s="330"/>
      <c r="GQJ1" s="330"/>
      <c r="GQK1" s="329"/>
      <c r="GQL1" s="330"/>
      <c r="GQM1" s="330"/>
      <c r="GQN1" s="330"/>
      <c r="GQO1" s="330"/>
      <c r="GQP1" s="330"/>
      <c r="GQQ1" s="330"/>
      <c r="GQR1" s="330"/>
      <c r="GQS1" s="330"/>
      <c r="GQT1" s="330"/>
      <c r="GQU1" s="330"/>
      <c r="GQV1" s="330"/>
      <c r="GQW1" s="330"/>
      <c r="GQX1" s="330"/>
      <c r="GQY1" s="330"/>
      <c r="GQZ1" s="330"/>
      <c r="GRA1" s="329"/>
      <c r="GRB1" s="330"/>
      <c r="GRC1" s="330"/>
      <c r="GRD1" s="330"/>
      <c r="GRE1" s="330"/>
      <c r="GRF1" s="330"/>
      <c r="GRG1" s="330"/>
      <c r="GRH1" s="330"/>
      <c r="GRI1" s="330"/>
      <c r="GRJ1" s="330"/>
      <c r="GRK1" s="330"/>
      <c r="GRL1" s="330"/>
      <c r="GRM1" s="330"/>
      <c r="GRN1" s="330"/>
      <c r="GRO1" s="330"/>
      <c r="GRP1" s="330"/>
      <c r="GRQ1" s="329"/>
      <c r="GRR1" s="330"/>
      <c r="GRS1" s="330"/>
      <c r="GRT1" s="330"/>
      <c r="GRU1" s="330"/>
      <c r="GRV1" s="330"/>
      <c r="GRW1" s="330"/>
      <c r="GRX1" s="330"/>
      <c r="GRY1" s="330"/>
      <c r="GRZ1" s="330"/>
      <c r="GSA1" s="330"/>
      <c r="GSB1" s="330"/>
      <c r="GSC1" s="330"/>
      <c r="GSD1" s="330"/>
      <c r="GSE1" s="330"/>
      <c r="GSF1" s="330"/>
      <c r="GSG1" s="329"/>
      <c r="GSH1" s="330"/>
      <c r="GSI1" s="330"/>
      <c r="GSJ1" s="330"/>
      <c r="GSK1" s="330"/>
      <c r="GSL1" s="330"/>
      <c r="GSM1" s="330"/>
      <c r="GSN1" s="330"/>
      <c r="GSO1" s="330"/>
      <c r="GSP1" s="330"/>
      <c r="GSQ1" s="330"/>
      <c r="GSR1" s="330"/>
      <c r="GSS1" s="330"/>
      <c r="GST1" s="330"/>
      <c r="GSU1" s="330"/>
      <c r="GSV1" s="330"/>
      <c r="GSW1" s="329"/>
      <c r="GSX1" s="330"/>
      <c r="GSY1" s="330"/>
      <c r="GSZ1" s="330"/>
      <c r="GTA1" s="330"/>
      <c r="GTB1" s="330"/>
      <c r="GTC1" s="330"/>
      <c r="GTD1" s="330"/>
      <c r="GTE1" s="330"/>
      <c r="GTF1" s="330"/>
      <c r="GTG1" s="330"/>
      <c r="GTH1" s="330"/>
      <c r="GTI1" s="330"/>
      <c r="GTJ1" s="330"/>
      <c r="GTK1" s="330"/>
      <c r="GTL1" s="330"/>
      <c r="GTM1" s="329"/>
      <c r="GTN1" s="330"/>
      <c r="GTO1" s="330"/>
      <c r="GTP1" s="330"/>
      <c r="GTQ1" s="330"/>
      <c r="GTR1" s="330"/>
      <c r="GTS1" s="330"/>
      <c r="GTT1" s="330"/>
      <c r="GTU1" s="330"/>
      <c r="GTV1" s="330"/>
      <c r="GTW1" s="330"/>
      <c r="GTX1" s="330"/>
      <c r="GTY1" s="330"/>
      <c r="GTZ1" s="330"/>
      <c r="GUA1" s="330"/>
      <c r="GUB1" s="330"/>
      <c r="GUC1" s="329"/>
      <c r="GUD1" s="330"/>
      <c r="GUE1" s="330"/>
      <c r="GUF1" s="330"/>
      <c r="GUG1" s="330"/>
      <c r="GUH1" s="330"/>
      <c r="GUI1" s="330"/>
      <c r="GUJ1" s="330"/>
      <c r="GUK1" s="330"/>
      <c r="GUL1" s="330"/>
      <c r="GUM1" s="330"/>
      <c r="GUN1" s="330"/>
      <c r="GUO1" s="330"/>
      <c r="GUP1" s="330"/>
      <c r="GUQ1" s="330"/>
      <c r="GUR1" s="330"/>
      <c r="GUS1" s="329"/>
      <c r="GUT1" s="330"/>
      <c r="GUU1" s="330"/>
      <c r="GUV1" s="330"/>
      <c r="GUW1" s="330"/>
      <c r="GUX1" s="330"/>
      <c r="GUY1" s="330"/>
      <c r="GUZ1" s="330"/>
      <c r="GVA1" s="330"/>
      <c r="GVB1" s="330"/>
      <c r="GVC1" s="330"/>
      <c r="GVD1" s="330"/>
      <c r="GVE1" s="330"/>
      <c r="GVF1" s="330"/>
      <c r="GVG1" s="330"/>
      <c r="GVH1" s="330"/>
      <c r="GVI1" s="329"/>
      <c r="GVJ1" s="330"/>
      <c r="GVK1" s="330"/>
      <c r="GVL1" s="330"/>
      <c r="GVM1" s="330"/>
      <c r="GVN1" s="330"/>
      <c r="GVO1" s="330"/>
      <c r="GVP1" s="330"/>
      <c r="GVQ1" s="330"/>
      <c r="GVR1" s="330"/>
      <c r="GVS1" s="330"/>
      <c r="GVT1" s="330"/>
      <c r="GVU1" s="330"/>
      <c r="GVV1" s="330"/>
      <c r="GVW1" s="330"/>
      <c r="GVX1" s="330"/>
      <c r="GVY1" s="329"/>
      <c r="GVZ1" s="330"/>
      <c r="GWA1" s="330"/>
      <c r="GWB1" s="330"/>
      <c r="GWC1" s="330"/>
      <c r="GWD1" s="330"/>
      <c r="GWE1" s="330"/>
      <c r="GWF1" s="330"/>
      <c r="GWG1" s="330"/>
      <c r="GWH1" s="330"/>
      <c r="GWI1" s="330"/>
      <c r="GWJ1" s="330"/>
      <c r="GWK1" s="330"/>
      <c r="GWL1" s="330"/>
      <c r="GWM1" s="330"/>
      <c r="GWN1" s="330"/>
      <c r="GWO1" s="329"/>
      <c r="GWP1" s="330"/>
      <c r="GWQ1" s="330"/>
      <c r="GWR1" s="330"/>
      <c r="GWS1" s="330"/>
      <c r="GWT1" s="330"/>
      <c r="GWU1" s="330"/>
      <c r="GWV1" s="330"/>
      <c r="GWW1" s="330"/>
      <c r="GWX1" s="330"/>
      <c r="GWY1" s="330"/>
      <c r="GWZ1" s="330"/>
      <c r="GXA1" s="330"/>
      <c r="GXB1" s="330"/>
      <c r="GXC1" s="330"/>
      <c r="GXD1" s="330"/>
      <c r="GXE1" s="329"/>
      <c r="GXF1" s="330"/>
      <c r="GXG1" s="330"/>
      <c r="GXH1" s="330"/>
      <c r="GXI1" s="330"/>
      <c r="GXJ1" s="330"/>
      <c r="GXK1" s="330"/>
      <c r="GXL1" s="330"/>
      <c r="GXM1" s="330"/>
      <c r="GXN1" s="330"/>
      <c r="GXO1" s="330"/>
      <c r="GXP1" s="330"/>
      <c r="GXQ1" s="330"/>
      <c r="GXR1" s="330"/>
      <c r="GXS1" s="330"/>
      <c r="GXT1" s="330"/>
      <c r="GXU1" s="329"/>
      <c r="GXV1" s="330"/>
      <c r="GXW1" s="330"/>
      <c r="GXX1" s="330"/>
      <c r="GXY1" s="330"/>
      <c r="GXZ1" s="330"/>
      <c r="GYA1" s="330"/>
      <c r="GYB1" s="330"/>
      <c r="GYC1" s="330"/>
      <c r="GYD1" s="330"/>
      <c r="GYE1" s="330"/>
      <c r="GYF1" s="330"/>
      <c r="GYG1" s="330"/>
      <c r="GYH1" s="330"/>
      <c r="GYI1" s="330"/>
      <c r="GYJ1" s="330"/>
      <c r="GYK1" s="329"/>
      <c r="GYL1" s="330"/>
      <c r="GYM1" s="330"/>
      <c r="GYN1" s="330"/>
      <c r="GYO1" s="330"/>
      <c r="GYP1" s="330"/>
      <c r="GYQ1" s="330"/>
      <c r="GYR1" s="330"/>
      <c r="GYS1" s="330"/>
      <c r="GYT1" s="330"/>
      <c r="GYU1" s="330"/>
      <c r="GYV1" s="330"/>
      <c r="GYW1" s="330"/>
      <c r="GYX1" s="330"/>
      <c r="GYY1" s="330"/>
      <c r="GYZ1" s="330"/>
      <c r="GZA1" s="329"/>
      <c r="GZB1" s="330"/>
      <c r="GZC1" s="330"/>
      <c r="GZD1" s="330"/>
      <c r="GZE1" s="330"/>
      <c r="GZF1" s="330"/>
      <c r="GZG1" s="330"/>
      <c r="GZH1" s="330"/>
      <c r="GZI1" s="330"/>
      <c r="GZJ1" s="330"/>
      <c r="GZK1" s="330"/>
      <c r="GZL1" s="330"/>
      <c r="GZM1" s="330"/>
      <c r="GZN1" s="330"/>
      <c r="GZO1" s="330"/>
      <c r="GZP1" s="330"/>
      <c r="GZQ1" s="329"/>
      <c r="GZR1" s="330"/>
      <c r="GZS1" s="330"/>
      <c r="GZT1" s="330"/>
      <c r="GZU1" s="330"/>
      <c r="GZV1" s="330"/>
      <c r="GZW1" s="330"/>
      <c r="GZX1" s="330"/>
      <c r="GZY1" s="330"/>
      <c r="GZZ1" s="330"/>
      <c r="HAA1" s="330"/>
      <c r="HAB1" s="330"/>
      <c r="HAC1" s="330"/>
      <c r="HAD1" s="330"/>
      <c r="HAE1" s="330"/>
      <c r="HAF1" s="330"/>
      <c r="HAG1" s="329"/>
      <c r="HAH1" s="330"/>
      <c r="HAI1" s="330"/>
      <c r="HAJ1" s="330"/>
      <c r="HAK1" s="330"/>
      <c r="HAL1" s="330"/>
      <c r="HAM1" s="330"/>
      <c r="HAN1" s="330"/>
      <c r="HAO1" s="330"/>
      <c r="HAP1" s="330"/>
      <c r="HAQ1" s="330"/>
      <c r="HAR1" s="330"/>
      <c r="HAS1" s="330"/>
      <c r="HAT1" s="330"/>
      <c r="HAU1" s="330"/>
      <c r="HAV1" s="330"/>
      <c r="HAW1" s="329"/>
      <c r="HAX1" s="330"/>
      <c r="HAY1" s="330"/>
      <c r="HAZ1" s="330"/>
      <c r="HBA1" s="330"/>
      <c r="HBB1" s="330"/>
      <c r="HBC1" s="330"/>
      <c r="HBD1" s="330"/>
      <c r="HBE1" s="330"/>
      <c r="HBF1" s="330"/>
      <c r="HBG1" s="330"/>
      <c r="HBH1" s="330"/>
      <c r="HBI1" s="330"/>
      <c r="HBJ1" s="330"/>
      <c r="HBK1" s="330"/>
      <c r="HBL1" s="330"/>
      <c r="HBM1" s="329"/>
      <c r="HBN1" s="330"/>
      <c r="HBO1" s="330"/>
      <c r="HBP1" s="330"/>
      <c r="HBQ1" s="330"/>
      <c r="HBR1" s="330"/>
      <c r="HBS1" s="330"/>
      <c r="HBT1" s="330"/>
      <c r="HBU1" s="330"/>
      <c r="HBV1" s="330"/>
      <c r="HBW1" s="330"/>
      <c r="HBX1" s="330"/>
      <c r="HBY1" s="330"/>
      <c r="HBZ1" s="330"/>
      <c r="HCA1" s="330"/>
      <c r="HCB1" s="330"/>
      <c r="HCC1" s="329"/>
      <c r="HCD1" s="330"/>
      <c r="HCE1" s="330"/>
      <c r="HCF1" s="330"/>
      <c r="HCG1" s="330"/>
      <c r="HCH1" s="330"/>
      <c r="HCI1" s="330"/>
      <c r="HCJ1" s="330"/>
      <c r="HCK1" s="330"/>
      <c r="HCL1" s="330"/>
      <c r="HCM1" s="330"/>
      <c r="HCN1" s="330"/>
      <c r="HCO1" s="330"/>
      <c r="HCP1" s="330"/>
      <c r="HCQ1" s="330"/>
      <c r="HCR1" s="330"/>
      <c r="HCS1" s="329"/>
      <c r="HCT1" s="330"/>
      <c r="HCU1" s="330"/>
      <c r="HCV1" s="330"/>
      <c r="HCW1" s="330"/>
      <c r="HCX1" s="330"/>
      <c r="HCY1" s="330"/>
      <c r="HCZ1" s="330"/>
      <c r="HDA1" s="330"/>
      <c r="HDB1" s="330"/>
      <c r="HDC1" s="330"/>
      <c r="HDD1" s="330"/>
      <c r="HDE1" s="330"/>
      <c r="HDF1" s="330"/>
      <c r="HDG1" s="330"/>
      <c r="HDH1" s="330"/>
      <c r="HDI1" s="329"/>
      <c r="HDJ1" s="330"/>
      <c r="HDK1" s="330"/>
      <c r="HDL1" s="330"/>
      <c r="HDM1" s="330"/>
      <c r="HDN1" s="330"/>
      <c r="HDO1" s="330"/>
      <c r="HDP1" s="330"/>
      <c r="HDQ1" s="330"/>
      <c r="HDR1" s="330"/>
      <c r="HDS1" s="330"/>
      <c r="HDT1" s="330"/>
      <c r="HDU1" s="330"/>
      <c r="HDV1" s="330"/>
      <c r="HDW1" s="330"/>
      <c r="HDX1" s="330"/>
      <c r="HDY1" s="329"/>
      <c r="HDZ1" s="330"/>
      <c r="HEA1" s="330"/>
      <c r="HEB1" s="330"/>
      <c r="HEC1" s="330"/>
      <c r="HED1" s="330"/>
      <c r="HEE1" s="330"/>
      <c r="HEF1" s="330"/>
      <c r="HEG1" s="330"/>
      <c r="HEH1" s="330"/>
      <c r="HEI1" s="330"/>
      <c r="HEJ1" s="330"/>
      <c r="HEK1" s="330"/>
      <c r="HEL1" s="330"/>
      <c r="HEM1" s="330"/>
      <c r="HEN1" s="330"/>
      <c r="HEO1" s="329"/>
      <c r="HEP1" s="330"/>
      <c r="HEQ1" s="330"/>
      <c r="HER1" s="330"/>
      <c r="HES1" s="330"/>
      <c r="HET1" s="330"/>
      <c r="HEU1" s="330"/>
      <c r="HEV1" s="330"/>
      <c r="HEW1" s="330"/>
      <c r="HEX1" s="330"/>
      <c r="HEY1" s="330"/>
      <c r="HEZ1" s="330"/>
      <c r="HFA1" s="330"/>
      <c r="HFB1" s="330"/>
      <c r="HFC1" s="330"/>
      <c r="HFD1" s="330"/>
      <c r="HFE1" s="329"/>
      <c r="HFF1" s="330"/>
      <c r="HFG1" s="330"/>
      <c r="HFH1" s="330"/>
      <c r="HFI1" s="330"/>
      <c r="HFJ1" s="330"/>
      <c r="HFK1" s="330"/>
      <c r="HFL1" s="330"/>
      <c r="HFM1" s="330"/>
      <c r="HFN1" s="330"/>
      <c r="HFO1" s="330"/>
      <c r="HFP1" s="330"/>
      <c r="HFQ1" s="330"/>
      <c r="HFR1" s="330"/>
      <c r="HFS1" s="330"/>
      <c r="HFT1" s="330"/>
      <c r="HFU1" s="329"/>
      <c r="HFV1" s="330"/>
      <c r="HFW1" s="330"/>
      <c r="HFX1" s="330"/>
      <c r="HFY1" s="330"/>
      <c r="HFZ1" s="330"/>
      <c r="HGA1" s="330"/>
      <c r="HGB1" s="330"/>
      <c r="HGC1" s="330"/>
      <c r="HGD1" s="330"/>
      <c r="HGE1" s="330"/>
      <c r="HGF1" s="330"/>
      <c r="HGG1" s="330"/>
      <c r="HGH1" s="330"/>
      <c r="HGI1" s="330"/>
      <c r="HGJ1" s="330"/>
      <c r="HGK1" s="329"/>
      <c r="HGL1" s="330"/>
      <c r="HGM1" s="330"/>
      <c r="HGN1" s="330"/>
      <c r="HGO1" s="330"/>
      <c r="HGP1" s="330"/>
      <c r="HGQ1" s="330"/>
      <c r="HGR1" s="330"/>
      <c r="HGS1" s="330"/>
      <c r="HGT1" s="330"/>
      <c r="HGU1" s="330"/>
      <c r="HGV1" s="330"/>
      <c r="HGW1" s="330"/>
      <c r="HGX1" s="330"/>
      <c r="HGY1" s="330"/>
      <c r="HGZ1" s="330"/>
      <c r="HHA1" s="329"/>
      <c r="HHB1" s="330"/>
      <c r="HHC1" s="330"/>
      <c r="HHD1" s="330"/>
      <c r="HHE1" s="330"/>
      <c r="HHF1" s="330"/>
      <c r="HHG1" s="330"/>
      <c r="HHH1" s="330"/>
      <c r="HHI1" s="330"/>
      <c r="HHJ1" s="330"/>
      <c r="HHK1" s="330"/>
      <c r="HHL1" s="330"/>
      <c r="HHM1" s="330"/>
      <c r="HHN1" s="330"/>
      <c r="HHO1" s="330"/>
      <c r="HHP1" s="330"/>
      <c r="HHQ1" s="329"/>
      <c r="HHR1" s="330"/>
      <c r="HHS1" s="330"/>
      <c r="HHT1" s="330"/>
      <c r="HHU1" s="330"/>
      <c r="HHV1" s="330"/>
      <c r="HHW1" s="330"/>
      <c r="HHX1" s="330"/>
      <c r="HHY1" s="330"/>
      <c r="HHZ1" s="330"/>
      <c r="HIA1" s="330"/>
      <c r="HIB1" s="330"/>
      <c r="HIC1" s="330"/>
      <c r="HID1" s="330"/>
      <c r="HIE1" s="330"/>
      <c r="HIF1" s="330"/>
      <c r="HIG1" s="329"/>
      <c r="HIH1" s="330"/>
      <c r="HII1" s="330"/>
      <c r="HIJ1" s="330"/>
      <c r="HIK1" s="330"/>
      <c r="HIL1" s="330"/>
      <c r="HIM1" s="330"/>
      <c r="HIN1" s="330"/>
      <c r="HIO1" s="330"/>
      <c r="HIP1" s="330"/>
      <c r="HIQ1" s="330"/>
      <c r="HIR1" s="330"/>
      <c r="HIS1" s="330"/>
      <c r="HIT1" s="330"/>
      <c r="HIU1" s="330"/>
      <c r="HIV1" s="330"/>
      <c r="HIW1" s="329"/>
      <c r="HIX1" s="330"/>
      <c r="HIY1" s="330"/>
      <c r="HIZ1" s="330"/>
      <c r="HJA1" s="330"/>
      <c r="HJB1" s="330"/>
      <c r="HJC1" s="330"/>
      <c r="HJD1" s="330"/>
      <c r="HJE1" s="330"/>
      <c r="HJF1" s="330"/>
      <c r="HJG1" s="330"/>
      <c r="HJH1" s="330"/>
      <c r="HJI1" s="330"/>
      <c r="HJJ1" s="330"/>
      <c r="HJK1" s="330"/>
      <c r="HJL1" s="330"/>
      <c r="HJM1" s="329"/>
      <c r="HJN1" s="330"/>
      <c r="HJO1" s="330"/>
      <c r="HJP1" s="330"/>
      <c r="HJQ1" s="330"/>
      <c r="HJR1" s="330"/>
      <c r="HJS1" s="330"/>
      <c r="HJT1" s="330"/>
      <c r="HJU1" s="330"/>
      <c r="HJV1" s="330"/>
      <c r="HJW1" s="330"/>
      <c r="HJX1" s="330"/>
      <c r="HJY1" s="330"/>
      <c r="HJZ1" s="330"/>
      <c r="HKA1" s="330"/>
      <c r="HKB1" s="330"/>
      <c r="HKC1" s="329"/>
      <c r="HKD1" s="330"/>
      <c r="HKE1" s="330"/>
      <c r="HKF1" s="330"/>
      <c r="HKG1" s="330"/>
      <c r="HKH1" s="330"/>
      <c r="HKI1" s="330"/>
      <c r="HKJ1" s="330"/>
      <c r="HKK1" s="330"/>
      <c r="HKL1" s="330"/>
      <c r="HKM1" s="330"/>
      <c r="HKN1" s="330"/>
      <c r="HKO1" s="330"/>
      <c r="HKP1" s="330"/>
      <c r="HKQ1" s="330"/>
      <c r="HKR1" s="330"/>
      <c r="HKS1" s="329"/>
      <c r="HKT1" s="330"/>
      <c r="HKU1" s="330"/>
      <c r="HKV1" s="330"/>
      <c r="HKW1" s="330"/>
      <c r="HKX1" s="330"/>
      <c r="HKY1" s="330"/>
      <c r="HKZ1" s="330"/>
      <c r="HLA1" s="330"/>
      <c r="HLB1" s="330"/>
      <c r="HLC1" s="330"/>
      <c r="HLD1" s="330"/>
      <c r="HLE1" s="330"/>
      <c r="HLF1" s="330"/>
      <c r="HLG1" s="330"/>
      <c r="HLH1" s="330"/>
      <c r="HLI1" s="329"/>
      <c r="HLJ1" s="330"/>
      <c r="HLK1" s="330"/>
      <c r="HLL1" s="330"/>
      <c r="HLM1" s="330"/>
      <c r="HLN1" s="330"/>
      <c r="HLO1" s="330"/>
      <c r="HLP1" s="330"/>
      <c r="HLQ1" s="330"/>
      <c r="HLR1" s="330"/>
      <c r="HLS1" s="330"/>
      <c r="HLT1" s="330"/>
      <c r="HLU1" s="330"/>
      <c r="HLV1" s="330"/>
      <c r="HLW1" s="330"/>
      <c r="HLX1" s="330"/>
      <c r="HLY1" s="329"/>
      <c r="HLZ1" s="330"/>
      <c r="HMA1" s="330"/>
      <c r="HMB1" s="330"/>
      <c r="HMC1" s="330"/>
      <c r="HMD1" s="330"/>
      <c r="HME1" s="330"/>
      <c r="HMF1" s="330"/>
      <c r="HMG1" s="330"/>
      <c r="HMH1" s="330"/>
      <c r="HMI1" s="330"/>
      <c r="HMJ1" s="330"/>
      <c r="HMK1" s="330"/>
      <c r="HML1" s="330"/>
      <c r="HMM1" s="330"/>
      <c r="HMN1" s="330"/>
      <c r="HMO1" s="329"/>
      <c r="HMP1" s="330"/>
      <c r="HMQ1" s="330"/>
      <c r="HMR1" s="330"/>
      <c r="HMS1" s="330"/>
      <c r="HMT1" s="330"/>
      <c r="HMU1" s="330"/>
      <c r="HMV1" s="330"/>
      <c r="HMW1" s="330"/>
      <c r="HMX1" s="330"/>
      <c r="HMY1" s="330"/>
      <c r="HMZ1" s="330"/>
      <c r="HNA1" s="330"/>
      <c r="HNB1" s="330"/>
      <c r="HNC1" s="330"/>
      <c r="HND1" s="330"/>
      <c r="HNE1" s="329"/>
      <c r="HNF1" s="330"/>
      <c r="HNG1" s="330"/>
      <c r="HNH1" s="330"/>
      <c r="HNI1" s="330"/>
      <c r="HNJ1" s="330"/>
      <c r="HNK1" s="330"/>
      <c r="HNL1" s="330"/>
      <c r="HNM1" s="330"/>
      <c r="HNN1" s="330"/>
      <c r="HNO1" s="330"/>
      <c r="HNP1" s="330"/>
      <c r="HNQ1" s="330"/>
      <c r="HNR1" s="330"/>
      <c r="HNS1" s="330"/>
      <c r="HNT1" s="330"/>
      <c r="HNU1" s="329"/>
      <c r="HNV1" s="330"/>
      <c r="HNW1" s="330"/>
      <c r="HNX1" s="330"/>
      <c r="HNY1" s="330"/>
      <c r="HNZ1" s="330"/>
      <c r="HOA1" s="330"/>
      <c r="HOB1" s="330"/>
      <c r="HOC1" s="330"/>
      <c r="HOD1" s="330"/>
      <c r="HOE1" s="330"/>
      <c r="HOF1" s="330"/>
      <c r="HOG1" s="330"/>
      <c r="HOH1" s="330"/>
      <c r="HOI1" s="330"/>
      <c r="HOJ1" s="330"/>
      <c r="HOK1" s="329"/>
      <c r="HOL1" s="330"/>
      <c r="HOM1" s="330"/>
      <c r="HON1" s="330"/>
      <c r="HOO1" s="330"/>
      <c r="HOP1" s="330"/>
      <c r="HOQ1" s="330"/>
      <c r="HOR1" s="330"/>
      <c r="HOS1" s="330"/>
      <c r="HOT1" s="330"/>
      <c r="HOU1" s="330"/>
      <c r="HOV1" s="330"/>
      <c r="HOW1" s="330"/>
      <c r="HOX1" s="330"/>
      <c r="HOY1" s="330"/>
      <c r="HOZ1" s="330"/>
      <c r="HPA1" s="329"/>
      <c r="HPB1" s="330"/>
      <c r="HPC1" s="330"/>
      <c r="HPD1" s="330"/>
      <c r="HPE1" s="330"/>
      <c r="HPF1" s="330"/>
      <c r="HPG1" s="330"/>
      <c r="HPH1" s="330"/>
      <c r="HPI1" s="330"/>
      <c r="HPJ1" s="330"/>
      <c r="HPK1" s="330"/>
      <c r="HPL1" s="330"/>
      <c r="HPM1" s="330"/>
      <c r="HPN1" s="330"/>
      <c r="HPO1" s="330"/>
      <c r="HPP1" s="330"/>
      <c r="HPQ1" s="329"/>
      <c r="HPR1" s="330"/>
      <c r="HPS1" s="330"/>
      <c r="HPT1" s="330"/>
      <c r="HPU1" s="330"/>
      <c r="HPV1" s="330"/>
      <c r="HPW1" s="330"/>
      <c r="HPX1" s="330"/>
      <c r="HPY1" s="330"/>
      <c r="HPZ1" s="330"/>
      <c r="HQA1" s="330"/>
      <c r="HQB1" s="330"/>
      <c r="HQC1" s="330"/>
      <c r="HQD1" s="330"/>
      <c r="HQE1" s="330"/>
      <c r="HQF1" s="330"/>
      <c r="HQG1" s="329"/>
      <c r="HQH1" s="330"/>
      <c r="HQI1" s="330"/>
      <c r="HQJ1" s="330"/>
      <c r="HQK1" s="330"/>
      <c r="HQL1" s="330"/>
      <c r="HQM1" s="330"/>
      <c r="HQN1" s="330"/>
      <c r="HQO1" s="330"/>
      <c r="HQP1" s="330"/>
      <c r="HQQ1" s="330"/>
      <c r="HQR1" s="330"/>
      <c r="HQS1" s="330"/>
      <c r="HQT1" s="330"/>
      <c r="HQU1" s="330"/>
      <c r="HQV1" s="330"/>
      <c r="HQW1" s="329"/>
      <c r="HQX1" s="330"/>
      <c r="HQY1" s="330"/>
      <c r="HQZ1" s="330"/>
      <c r="HRA1" s="330"/>
      <c r="HRB1" s="330"/>
      <c r="HRC1" s="330"/>
      <c r="HRD1" s="330"/>
      <c r="HRE1" s="330"/>
      <c r="HRF1" s="330"/>
      <c r="HRG1" s="330"/>
      <c r="HRH1" s="330"/>
      <c r="HRI1" s="330"/>
      <c r="HRJ1" s="330"/>
      <c r="HRK1" s="330"/>
      <c r="HRL1" s="330"/>
      <c r="HRM1" s="329"/>
      <c r="HRN1" s="330"/>
      <c r="HRO1" s="330"/>
      <c r="HRP1" s="330"/>
      <c r="HRQ1" s="330"/>
      <c r="HRR1" s="330"/>
      <c r="HRS1" s="330"/>
      <c r="HRT1" s="330"/>
      <c r="HRU1" s="330"/>
      <c r="HRV1" s="330"/>
      <c r="HRW1" s="330"/>
      <c r="HRX1" s="330"/>
      <c r="HRY1" s="330"/>
      <c r="HRZ1" s="330"/>
      <c r="HSA1" s="330"/>
      <c r="HSB1" s="330"/>
      <c r="HSC1" s="329"/>
      <c r="HSD1" s="330"/>
      <c r="HSE1" s="330"/>
      <c r="HSF1" s="330"/>
      <c r="HSG1" s="330"/>
      <c r="HSH1" s="330"/>
      <c r="HSI1" s="330"/>
      <c r="HSJ1" s="330"/>
      <c r="HSK1" s="330"/>
      <c r="HSL1" s="330"/>
      <c r="HSM1" s="330"/>
      <c r="HSN1" s="330"/>
      <c r="HSO1" s="330"/>
      <c r="HSP1" s="330"/>
      <c r="HSQ1" s="330"/>
      <c r="HSR1" s="330"/>
      <c r="HSS1" s="329"/>
      <c r="HST1" s="330"/>
      <c r="HSU1" s="330"/>
      <c r="HSV1" s="330"/>
      <c r="HSW1" s="330"/>
      <c r="HSX1" s="330"/>
      <c r="HSY1" s="330"/>
      <c r="HSZ1" s="330"/>
      <c r="HTA1" s="330"/>
      <c r="HTB1" s="330"/>
      <c r="HTC1" s="330"/>
      <c r="HTD1" s="330"/>
      <c r="HTE1" s="330"/>
      <c r="HTF1" s="330"/>
      <c r="HTG1" s="330"/>
      <c r="HTH1" s="330"/>
      <c r="HTI1" s="329"/>
      <c r="HTJ1" s="330"/>
      <c r="HTK1" s="330"/>
      <c r="HTL1" s="330"/>
      <c r="HTM1" s="330"/>
      <c r="HTN1" s="330"/>
      <c r="HTO1" s="330"/>
      <c r="HTP1" s="330"/>
      <c r="HTQ1" s="330"/>
      <c r="HTR1" s="330"/>
      <c r="HTS1" s="330"/>
      <c r="HTT1" s="330"/>
      <c r="HTU1" s="330"/>
      <c r="HTV1" s="330"/>
      <c r="HTW1" s="330"/>
      <c r="HTX1" s="330"/>
      <c r="HTY1" s="329"/>
      <c r="HTZ1" s="330"/>
      <c r="HUA1" s="330"/>
      <c r="HUB1" s="330"/>
      <c r="HUC1" s="330"/>
      <c r="HUD1" s="330"/>
      <c r="HUE1" s="330"/>
      <c r="HUF1" s="330"/>
      <c r="HUG1" s="330"/>
      <c r="HUH1" s="330"/>
      <c r="HUI1" s="330"/>
      <c r="HUJ1" s="330"/>
      <c r="HUK1" s="330"/>
      <c r="HUL1" s="330"/>
      <c r="HUM1" s="330"/>
      <c r="HUN1" s="330"/>
      <c r="HUO1" s="329"/>
      <c r="HUP1" s="330"/>
      <c r="HUQ1" s="330"/>
      <c r="HUR1" s="330"/>
      <c r="HUS1" s="330"/>
      <c r="HUT1" s="330"/>
      <c r="HUU1" s="330"/>
      <c r="HUV1" s="330"/>
      <c r="HUW1" s="330"/>
      <c r="HUX1" s="330"/>
      <c r="HUY1" s="330"/>
      <c r="HUZ1" s="330"/>
      <c r="HVA1" s="330"/>
      <c r="HVB1" s="330"/>
      <c r="HVC1" s="330"/>
      <c r="HVD1" s="330"/>
      <c r="HVE1" s="329"/>
      <c r="HVF1" s="330"/>
      <c r="HVG1" s="330"/>
      <c r="HVH1" s="330"/>
      <c r="HVI1" s="330"/>
      <c r="HVJ1" s="330"/>
      <c r="HVK1" s="330"/>
      <c r="HVL1" s="330"/>
      <c r="HVM1" s="330"/>
      <c r="HVN1" s="330"/>
      <c r="HVO1" s="330"/>
      <c r="HVP1" s="330"/>
      <c r="HVQ1" s="330"/>
      <c r="HVR1" s="330"/>
      <c r="HVS1" s="330"/>
      <c r="HVT1" s="330"/>
      <c r="HVU1" s="329"/>
      <c r="HVV1" s="330"/>
      <c r="HVW1" s="330"/>
      <c r="HVX1" s="330"/>
      <c r="HVY1" s="330"/>
      <c r="HVZ1" s="330"/>
      <c r="HWA1" s="330"/>
      <c r="HWB1" s="330"/>
      <c r="HWC1" s="330"/>
      <c r="HWD1" s="330"/>
      <c r="HWE1" s="330"/>
      <c r="HWF1" s="330"/>
      <c r="HWG1" s="330"/>
      <c r="HWH1" s="330"/>
      <c r="HWI1" s="330"/>
      <c r="HWJ1" s="330"/>
      <c r="HWK1" s="329"/>
      <c r="HWL1" s="330"/>
      <c r="HWM1" s="330"/>
      <c r="HWN1" s="330"/>
      <c r="HWO1" s="330"/>
      <c r="HWP1" s="330"/>
      <c r="HWQ1" s="330"/>
      <c r="HWR1" s="330"/>
      <c r="HWS1" s="330"/>
      <c r="HWT1" s="330"/>
      <c r="HWU1" s="330"/>
      <c r="HWV1" s="330"/>
      <c r="HWW1" s="330"/>
      <c r="HWX1" s="330"/>
      <c r="HWY1" s="330"/>
      <c r="HWZ1" s="330"/>
      <c r="HXA1" s="329"/>
      <c r="HXB1" s="330"/>
      <c r="HXC1" s="330"/>
      <c r="HXD1" s="330"/>
      <c r="HXE1" s="330"/>
      <c r="HXF1" s="330"/>
      <c r="HXG1" s="330"/>
      <c r="HXH1" s="330"/>
      <c r="HXI1" s="330"/>
      <c r="HXJ1" s="330"/>
      <c r="HXK1" s="330"/>
      <c r="HXL1" s="330"/>
      <c r="HXM1" s="330"/>
      <c r="HXN1" s="330"/>
      <c r="HXO1" s="330"/>
      <c r="HXP1" s="330"/>
      <c r="HXQ1" s="329"/>
      <c r="HXR1" s="330"/>
      <c r="HXS1" s="330"/>
      <c r="HXT1" s="330"/>
      <c r="HXU1" s="330"/>
      <c r="HXV1" s="330"/>
      <c r="HXW1" s="330"/>
      <c r="HXX1" s="330"/>
      <c r="HXY1" s="330"/>
      <c r="HXZ1" s="330"/>
      <c r="HYA1" s="330"/>
      <c r="HYB1" s="330"/>
      <c r="HYC1" s="330"/>
      <c r="HYD1" s="330"/>
      <c r="HYE1" s="330"/>
      <c r="HYF1" s="330"/>
      <c r="HYG1" s="329"/>
      <c r="HYH1" s="330"/>
      <c r="HYI1" s="330"/>
      <c r="HYJ1" s="330"/>
      <c r="HYK1" s="330"/>
      <c r="HYL1" s="330"/>
      <c r="HYM1" s="330"/>
      <c r="HYN1" s="330"/>
      <c r="HYO1" s="330"/>
      <c r="HYP1" s="330"/>
      <c r="HYQ1" s="330"/>
      <c r="HYR1" s="330"/>
      <c r="HYS1" s="330"/>
      <c r="HYT1" s="330"/>
      <c r="HYU1" s="330"/>
      <c r="HYV1" s="330"/>
      <c r="HYW1" s="329"/>
      <c r="HYX1" s="330"/>
      <c r="HYY1" s="330"/>
      <c r="HYZ1" s="330"/>
      <c r="HZA1" s="330"/>
      <c r="HZB1" s="330"/>
      <c r="HZC1" s="330"/>
      <c r="HZD1" s="330"/>
      <c r="HZE1" s="330"/>
      <c r="HZF1" s="330"/>
      <c r="HZG1" s="330"/>
      <c r="HZH1" s="330"/>
      <c r="HZI1" s="330"/>
      <c r="HZJ1" s="330"/>
      <c r="HZK1" s="330"/>
      <c r="HZL1" s="330"/>
      <c r="HZM1" s="329"/>
      <c r="HZN1" s="330"/>
      <c r="HZO1" s="330"/>
      <c r="HZP1" s="330"/>
      <c r="HZQ1" s="330"/>
      <c r="HZR1" s="330"/>
      <c r="HZS1" s="330"/>
      <c r="HZT1" s="330"/>
      <c r="HZU1" s="330"/>
      <c r="HZV1" s="330"/>
      <c r="HZW1" s="330"/>
      <c r="HZX1" s="330"/>
      <c r="HZY1" s="330"/>
      <c r="HZZ1" s="330"/>
      <c r="IAA1" s="330"/>
      <c r="IAB1" s="330"/>
      <c r="IAC1" s="329"/>
      <c r="IAD1" s="330"/>
      <c r="IAE1" s="330"/>
      <c r="IAF1" s="330"/>
      <c r="IAG1" s="330"/>
      <c r="IAH1" s="330"/>
      <c r="IAI1" s="330"/>
      <c r="IAJ1" s="330"/>
      <c r="IAK1" s="330"/>
      <c r="IAL1" s="330"/>
      <c r="IAM1" s="330"/>
      <c r="IAN1" s="330"/>
      <c r="IAO1" s="330"/>
      <c r="IAP1" s="330"/>
      <c r="IAQ1" s="330"/>
      <c r="IAR1" s="330"/>
      <c r="IAS1" s="329"/>
      <c r="IAT1" s="330"/>
      <c r="IAU1" s="330"/>
      <c r="IAV1" s="330"/>
      <c r="IAW1" s="330"/>
      <c r="IAX1" s="330"/>
      <c r="IAY1" s="330"/>
      <c r="IAZ1" s="330"/>
      <c r="IBA1" s="330"/>
      <c r="IBB1" s="330"/>
      <c r="IBC1" s="330"/>
      <c r="IBD1" s="330"/>
      <c r="IBE1" s="330"/>
      <c r="IBF1" s="330"/>
      <c r="IBG1" s="330"/>
      <c r="IBH1" s="330"/>
      <c r="IBI1" s="329"/>
      <c r="IBJ1" s="330"/>
      <c r="IBK1" s="330"/>
      <c r="IBL1" s="330"/>
      <c r="IBM1" s="330"/>
      <c r="IBN1" s="330"/>
      <c r="IBO1" s="330"/>
      <c r="IBP1" s="330"/>
      <c r="IBQ1" s="330"/>
      <c r="IBR1" s="330"/>
      <c r="IBS1" s="330"/>
      <c r="IBT1" s="330"/>
      <c r="IBU1" s="330"/>
      <c r="IBV1" s="330"/>
      <c r="IBW1" s="330"/>
      <c r="IBX1" s="330"/>
      <c r="IBY1" s="329"/>
      <c r="IBZ1" s="330"/>
      <c r="ICA1" s="330"/>
      <c r="ICB1" s="330"/>
      <c r="ICC1" s="330"/>
      <c r="ICD1" s="330"/>
      <c r="ICE1" s="330"/>
      <c r="ICF1" s="330"/>
      <c r="ICG1" s="330"/>
      <c r="ICH1" s="330"/>
      <c r="ICI1" s="330"/>
      <c r="ICJ1" s="330"/>
      <c r="ICK1" s="330"/>
      <c r="ICL1" s="330"/>
      <c r="ICM1" s="330"/>
      <c r="ICN1" s="330"/>
      <c r="ICO1" s="329"/>
      <c r="ICP1" s="330"/>
      <c r="ICQ1" s="330"/>
      <c r="ICR1" s="330"/>
      <c r="ICS1" s="330"/>
      <c r="ICT1" s="330"/>
      <c r="ICU1" s="330"/>
      <c r="ICV1" s="330"/>
      <c r="ICW1" s="330"/>
      <c r="ICX1" s="330"/>
      <c r="ICY1" s="330"/>
      <c r="ICZ1" s="330"/>
      <c r="IDA1" s="330"/>
      <c r="IDB1" s="330"/>
      <c r="IDC1" s="330"/>
      <c r="IDD1" s="330"/>
      <c r="IDE1" s="329"/>
      <c r="IDF1" s="330"/>
      <c r="IDG1" s="330"/>
      <c r="IDH1" s="330"/>
      <c r="IDI1" s="330"/>
      <c r="IDJ1" s="330"/>
      <c r="IDK1" s="330"/>
      <c r="IDL1" s="330"/>
      <c r="IDM1" s="330"/>
      <c r="IDN1" s="330"/>
      <c r="IDO1" s="330"/>
      <c r="IDP1" s="330"/>
      <c r="IDQ1" s="330"/>
      <c r="IDR1" s="330"/>
      <c r="IDS1" s="330"/>
      <c r="IDT1" s="330"/>
      <c r="IDU1" s="329"/>
      <c r="IDV1" s="330"/>
      <c r="IDW1" s="330"/>
      <c r="IDX1" s="330"/>
      <c r="IDY1" s="330"/>
      <c r="IDZ1" s="330"/>
      <c r="IEA1" s="330"/>
      <c r="IEB1" s="330"/>
      <c r="IEC1" s="330"/>
      <c r="IED1" s="330"/>
      <c r="IEE1" s="330"/>
      <c r="IEF1" s="330"/>
      <c r="IEG1" s="330"/>
      <c r="IEH1" s="330"/>
      <c r="IEI1" s="330"/>
      <c r="IEJ1" s="330"/>
      <c r="IEK1" s="329"/>
      <c r="IEL1" s="330"/>
      <c r="IEM1" s="330"/>
      <c r="IEN1" s="330"/>
      <c r="IEO1" s="330"/>
      <c r="IEP1" s="330"/>
      <c r="IEQ1" s="330"/>
      <c r="IER1" s="330"/>
      <c r="IES1" s="330"/>
      <c r="IET1" s="330"/>
      <c r="IEU1" s="330"/>
      <c r="IEV1" s="330"/>
      <c r="IEW1" s="330"/>
      <c r="IEX1" s="330"/>
      <c r="IEY1" s="330"/>
      <c r="IEZ1" s="330"/>
      <c r="IFA1" s="329"/>
      <c r="IFB1" s="330"/>
      <c r="IFC1" s="330"/>
      <c r="IFD1" s="330"/>
      <c r="IFE1" s="330"/>
      <c r="IFF1" s="330"/>
      <c r="IFG1" s="330"/>
      <c r="IFH1" s="330"/>
      <c r="IFI1" s="330"/>
      <c r="IFJ1" s="330"/>
      <c r="IFK1" s="330"/>
      <c r="IFL1" s="330"/>
      <c r="IFM1" s="330"/>
      <c r="IFN1" s="330"/>
      <c r="IFO1" s="330"/>
      <c r="IFP1" s="330"/>
      <c r="IFQ1" s="329"/>
      <c r="IFR1" s="330"/>
      <c r="IFS1" s="330"/>
      <c r="IFT1" s="330"/>
      <c r="IFU1" s="330"/>
      <c r="IFV1" s="330"/>
      <c r="IFW1" s="330"/>
      <c r="IFX1" s="330"/>
      <c r="IFY1" s="330"/>
      <c r="IFZ1" s="330"/>
      <c r="IGA1" s="330"/>
      <c r="IGB1" s="330"/>
      <c r="IGC1" s="330"/>
      <c r="IGD1" s="330"/>
      <c r="IGE1" s="330"/>
      <c r="IGF1" s="330"/>
      <c r="IGG1" s="329"/>
      <c r="IGH1" s="330"/>
      <c r="IGI1" s="330"/>
      <c r="IGJ1" s="330"/>
      <c r="IGK1" s="330"/>
      <c r="IGL1" s="330"/>
      <c r="IGM1" s="330"/>
      <c r="IGN1" s="330"/>
      <c r="IGO1" s="330"/>
      <c r="IGP1" s="330"/>
      <c r="IGQ1" s="330"/>
      <c r="IGR1" s="330"/>
      <c r="IGS1" s="330"/>
      <c r="IGT1" s="330"/>
      <c r="IGU1" s="330"/>
      <c r="IGV1" s="330"/>
      <c r="IGW1" s="329"/>
      <c r="IGX1" s="330"/>
      <c r="IGY1" s="330"/>
      <c r="IGZ1" s="330"/>
      <c r="IHA1" s="330"/>
      <c r="IHB1" s="330"/>
      <c r="IHC1" s="330"/>
      <c r="IHD1" s="330"/>
      <c r="IHE1" s="330"/>
      <c r="IHF1" s="330"/>
      <c r="IHG1" s="330"/>
      <c r="IHH1" s="330"/>
      <c r="IHI1" s="330"/>
      <c r="IHJ1" s="330"/>
      <c r="IHK1" s="330"/>
      <c r="IHL1" s="330"/>
      <c r="IHM1" s="329"/>
      <c r="IHN1" s="330"/>
      <c r="IHO1" s="330"/>
      <c r="IHP1" s="330"/>
      <c r="IHQ1" s="330"/>
      <c r="IHR1" s="330"/>
      <c r="IHS1" s="330"/>
      <c r="IHT1" s="330"/>
      <c r="IHU1" s="330"/>
      <c r="IHV1" s="330"/>
      <c r="IHW1" s="330"/>
      <c r="IHX1" s="330"/>
      <c r="IHY1" s="330"/>
      <c r="IHZ1" s="330"/>
      <c r="IIA1" s="330"/>
      <c r="IIB1" s="330"/>
      <c r="IIC1" s="329"/>
      <c r="IID1" s="330"/>
      <c r="IIE1" s="330"/>
      <c r="IIF1" s="330"/>
      <c r="IIG1" s="330"/>
      <c r="IIH1" s="330"/>
      <c r="III1" s="330"/>
      <c r="IIJ1" s="330"/>
      <c r="IIK1" s="330"/>
      <c r="IIL1" s="330"/>
      <c r="IIM1" s="330"/>
      <c r="IIN1" s="330"/>
      <c r="IIO1" s="330"/>
      <c r="IIP1" s="330"/>
      <c r="IIQ1" s="330"/>
      <c r="IIR1" s="330"/>
      <c r="IIS1" s="329"/>
      <c r="IIT1" s="330"/>
      <c r="IIU1" s="330"/>
      <c r="IIV1" s="330"/>
      <c r="IIW1" s="330"/>
      <c r="IIX1" s="330"/>
      <c r="IIY1" s="330"/>
      <c r="IIZ1" s="330"/>
      <c r="IJA1" s="330"/>
      <c r="IJB1" s="330"/>
      <c r="IJC1" s="330"/>
      <c r="IJD1" s="330"/>
      <c r="IJE1" s="330"/>
      <c r="IJF1" s="330"/>
      <c r="IJG1" s="330"/>
      <c r="IJH1" s="330"/>
      <c r="IJI1" s="329"/>
      <c r="IJJ1" s="330"/>
      <c r="IJK1" s="330"/>
      <c r="IJL1" s="330"/>
      <c r="IJM1" s="330"/>
      <c r="IJN1" s="330"/>
      <c r="IJO1" s="330"/>
      <c r="IJP1" s="330"/>
      <c r="IJQ1" s="330"/>
      <c r="IJR1" s="330"/>
      <c r="IJS1" s="330"/>
      <c r="IJT1" s="330"/>
      <c r="IJU1" s="330"/>
      <c r="IJV1" s="330"/>
      <c r="IJW1" s="330"/>
      <c r="IJX1" s="330"/>
      <c r="IJY1" s="329"/>
      <c r="IJZ1" s="330"/>
      <c r="IKA1" s="330"/>
      <c r="IKB1" s="330"/>
      <c r="IKC1" s="330"/>
      <c r="IKD1" s="330"/>
      <c r="IKE1" s="330"/>
      <c r="IKF1" s="330"/>
      <c r="IKG1" s="330"/>
      <c r="IKH1" s="330"/>
      <c r="IKI1" s="330"/>
      <c r="IKJ1" s="330"/>
      <c r="IKK1" s="330"/>
      <c r="IKL1" s="330"/>
      <c r="IKM1" s="330"/>
      <c r="IKN1" s="330"/>
      <c r="IKO1" s="329"/>
      <c r="IKP1" s="330"/>
      <c r="IKQ1" s="330"/>
      <c r="IKR1" s="330"/>
      <c r="IKS1" s="330"/>
      <c r="IKT1" s="330"/>
      <c r="IKU1" s="330"/>
      <c r="IKV1" s="330"/>
      <c r="IKW1" s="330"/>
      <c r="IKX1" s="330"/>
      <c r="IKY1" s="330"/>
      <c r="IKZ1" s="330"/>
      <c r="ILA1" s="330"/>
      <c r="ILB1" s="330"/>
      <c r="ILC1" s="330"/>
      <c r="ILD1" s="330"/>
      <c r="ILE1" s="329"/>
      <c r="ILF1" s="330"/>
      <c r="ILG1" s="330"/>
      <c r="ILH1" s="330"/>
      <c r="ILI1" s="330"/>
      <c r="ILJ1" s="330"/>
      <c r="ILK1" s="330"/>
      <c r="ILL1" s="330"/>
      <c r="ILM1" s="330"/>
      <c r="ILN1" s="330"/>
      <c r="ILO1" s="330"/>
      <c r="ILP1" s="330"/>
      <c r="ILQ1" s="330"/>
      <c r="ILR1" s="330"/>
      <c r="ILS1" s="330"/>
      <c r="ILT1" s="330"/>
      <c r="ILU1" s="329"/>
      <c r="ILV1" s="330"/>
      <c r="ILW1" s="330"/>
      <c r="ILX1" s="330"/>
      <c r="ILY1" s="330"/>
      <c r="ILZ1" s="330"/>
      <c r="IMA1" s="330"/>
      <c r="IMB1" s="330"/>
      <c r="IMC1" s="330"/>
      <c r="IMD1" s="330"/>
      <c r="IME1" s="330"/>
      <c r="IMF1" s="330"/>
      <c r="IMG1" s="330"/>
      <c r="IMH1" s="330"/>
      <c r="IMI1" s="330"/>
      <c r="IMJ1" s="330"/>
      <c r="IMK1" s="329"/>
      <c r="IML1" s="330"/>
      <c r="IMM1" s="330"/>
      <c r="IMN1" s="330"/>
      <c r="IMO1" s="330"/>
      <c r="IMP1" s="330"/>
      <c r="IMQ1" s="330"/>
      <c r="IMR1" s="330"/>
      <c r="IMS1" s="330"/>
      <c r="IMT1" s="330"/>
      <c r="IMU1" s="330"/>
      <c r="IMV1" s="330"/>
      <c r="IMW1" s="330"/>
      <c r="IMX1" s="330"/>
      <c r="IMY1" s="330"/>
      <c r="IMZ1" s="330"/>
      <c r="INA1" s="329"/>
      <c r="INB1" s="330"/>
      <c r="INC1" s="330"/>
      <c r="IND1" s="330"/>
      <c r="INE1" s="330"/>
      <c r="INF1" s="330"/>
      <c r="ING1" s="330"/>
      <c r="INH1" s="330"/>
      <c r="INI1" s="330"/>
      <c r="INJ1" s="330"/>
      <c r="INK1" s="330"/>
      <c r="INL1" s="330"/>
      <c r="INM1" s="330"/>
      <c r="INN1" s="330"/>
      <c r="INO1" s="330"/>
      <c r="INP1" s="330"/>
      <c r="INQ1" s="329"/>
      <c r="INR1" s="330"/>
      <c r="INS1" s="330"/>
      <c r="INT1" s="330"/>
      <c r="INU1" s="330"/>
      <c r="INV1" s="330"/>
      <c r="INW1" s="330"/>
      <c r="INX1" s="330"/>
      <c r="INY1" s="330"/>
      <c r="INZ1" s="330"/>
      <c r="IOA1" s="330"/>
      <c r="IOB1" s="330"/>
      <c r="IOC1" s="330"/>
      <c r="IOD1" s="330"/>
      <c r="IOE1" s="330"/>
      <c r="IOF1" s="330"/>
      <c r="IOG1" s="329"/>
      <c r="IOH1" s="330"/>
      <c r="IOI1" s="330"/>
      <c r="IOJ1" s="330"/>
      <c r="IOK1" s="330"/>
      <c r="IOL1" s="330"/>
      <c r="IOM1" s="330"/>
      <c r="ION1" s="330"/>
      <c r="IOO1" s="330"/>
      <c r="IOP1" s="330"/>
      <c r="IOQ1" s="330"/>
      <c r="IOR1" s="330"/>
      <c r="IOS1" s="330"/>
      <c r="IOT1" s="330"/>
      <c r="IOU1" s="330"/>
      <c r="IOV1" s="330"/>
      <c r="IOW1" s="329"/>
      <c r="IOX1" s="330"/>
      <c r="IOY1" s="330"/>
      <c r="IOZ1" s="330"/>
      <c r="IPA1" s="330"/>
      <c r="IPB1" s="330"/>
      <c r="IPC1" s="330"/>
      <c r="IPD1" s="330"/>
      <c r="IPE1" s="330"/>
      <c r="IPF1" s="330"/>
      <c r="IPG1" s="330"/>
      <c r="IPH1" s="330"/>
      <c r="IPI1" s="330"/>
      <c r="IPJ1" s="330"/>
      <c r="IPK1" s="330"/>
      <c r="IPL1" s="330"/>
      <c r="IPM1" s="329"/>
      <c r="IPN1" s="330"/>
      <c r="IPO1" s="330"/>
      <c r="IPP1" s="330"/>
      <c r="IPQ1" s="330"/>
      <c r="IPR1" s="330"/>
      <c r="IPS1" s="330"/>
      <c r="IPT1" s="330"/>
      <c r="IPU1" s="330"/>
      <c r="IPV1" s="330"/>
      <c r="IPW1" s="330"/>
      <c r="IPX1" s="330"/>
      <c r="IPY1" s="330"/>
      <c r="IPZ1" s="330"/>
      <c r="IQA1" s="330"/>
      <c r="IQB1" s="330"/>
      <c r="IQC1" s="329"/>
      <c r="IQD1" s="330"/>
      <c r="IQE1" s="330"/>
      <c r="IQF1" s="330"/>
      <c r="IQG1" s="330"/>
      <c r="IQH1" s="330"/>
      <c r="IQI1" s="330"/>
      <c r="IQJ1" s="330"/>
      <c r="IQK1" s="330"/>
      <c r="IQL1" s="330"/>
      <c r="IQM1" s="330"/>
      <c r="IQN1" s="330"/>
      <c r="IQO1" s="330"/>
      <c r="IQP1" s="330"/>
      <c r="IQQ1" s="330"/>
      <c r="IQR1" s="330"/>
      <c r="IQS1" s="329"/>
      <c r="IQT1" s="330"/>
      <c r="IQU1" s="330"/>
      <c r="IQV1" s="330"/>
      <c r="IQW1" s="330"/>
      <c r="IQX1" s="330"/>
      <c r="IQY1" s="330"/>
      <c r="IQZ1" s="330"/>
      <c r="IRA1" s="330"/>
      <c r="IRB1" s="330"/>
      <c r="IRC1" s="330"/>
      <c r="IRD1" s="330"/>
      <c r="IRE1" s="330"/>
      <c r="IRF1" s="330"/>
      <c r="IRG1" s="330"/>
      <c r="IRH1" s="330"/>
      <c r="IRI1" s="329"/>
      <c r="IRJ1" s="330"/>
      <c r="IRK1" s="330"/>
      <c r="IRL1" s="330"/>
      <c r="IRM1" s="330"/>
      <c r="IRN1" s="330"/>
      <c r="IRO1" s="330"/>
      <c r="IRP1" s="330"/>
      <c r="IRQ1" s="330"/>
      <c r="IRR1" s="330"/>
      <c r="IRS1" s="330"/>
      <c r="IRT1" s="330"/>
      <c r="IRU1" s="330"/>
      <c r="IRV1" s="330"/>
      <c r="IRW1" s="330"/>
      <c r="IRX1" s="330"/>
      <c r="IRY1" s="329"/>
      <c r="IRZ1" s="330"/>
      <c r="ISA1" s="330"/>
      <c r="ISB1" s="330"/>
      <c r="ISC1" s="330"/>
      <c r="ISD1" s="330"/>
      <c r="ISE1" s="330"/>
      <c r="ISF1" s="330"/>
      <c r="ISG1" s="330"/>
      <c r="ISH1" s="330"/>
      <c r="ISI1" s="330"/>
      <c r="ISJ1" s="330"/>
      <c r="ISK1" s="330"/>
      <c r="ISL1" s="330"/>
      <c r="ISM1" s="330"/>
      <c r="ISN1" s="330"/>
      <c r="ISO1" s="329"/>
      <c r="ISP1" s="330"/>
      <c r="ISQ1" s="330"/>
      <c r="ISR1" s="330"/>
      <c r="ISS1" s="330"/>
      <c r="IST1" s="330"/>
      <c r="ISU1" s="330"/>
      <c r="ISV1" s="330"/>
      <c r="ISW1" s="330"/>
      <c r="ISX1" s="330"/>
      <c r="ISY1" s="330"/>
      <c r="ISZ1" s="330"/>
      <c r="ITA1" s="330"/>
      <c r="ITB1" s="330"/>
      <c r="ITC1" s="330"/>
      <c r="ITD1" s="330"/>
      <c r="ITE1" s="329"/>
      <c r="ITF1" s="330"/>
      <c r="ITG1" s="330"/>
      <c r="ITH1" s="330"/>
      <c r="ITI1" s="330"/>
      <c r="ITJ1" s="330"/>
      <c r="ITK1" s="330"/>
      <c r="ITL1" s="330"/>
      <c r="ITM1" s="330"/>
      <c r="ITN1" s="330"/>
      <c r="ITO1" s="330"/>
      <c r="ITP1" s="330"/>
      <c r="ITQ1" s="330"/>
      <c r="ITR1" s="330"/>
      <c r="ITS1" s="330"/>
      <c r="ITT1" s="330"/>
      <c r="ITU1" s="329"/>
      <c r="ITV1" s="330"/>
      <c r="ITW1" s="330"/>
      <c r="ITX1" s="330"/>
      <c r="ITY1" s="330"/>
      <c r="ITZ1" s="330"/>
      <c r="IUA1" s="330"/>
      <c r="IUB1" s="330"/>
      <c r="IUC1" s="330"/>
      <c r="IUD1" s="330"/>
      <c r="IUE1" s="330"/>
      <c r="IUF1" s="330"/>
      <c r="IUG1" s="330"/>
      <c r="IUH1" s="330"/>
      <c r="IUI1" s="330"/>
      <c r="IUJ1" s="330"/>
      <c r="IUK1" s="329"/>
      <c r="IUL1" s="330"/>
      <c r="IUM1" s="330"/>
      <c r="IUN1" s="330"/>
      <c r="IUO1" s="330"/>
      <c r="IUP1" s="330"/>
      <c r="IUQ1" s="330"/>
      <c r="IUR1" s="330"/>
      <c r="IUS1" s="330"/>
      <c r="IUT1" s="330"/>
      <c r="IUU1" s="330"/>
      <c r="IUV1" s="330"/>
      <c r="IUW1" s="330"/>
      <c r="IUX1" s="330"/>
      <c r="IUY1" s="330"/>
      <c r="IUZ1" s="330"/>
      <c r="IVA1" s="329"/>
      <c r="IVB1" s="330"/>
      <c r="IVC1" s="330"/>
      <c r="IVD1" s="330"/>
      <c r="IVE1" s="330"/>
      <c r="IVF1" s="330"/>
      <c r="IVG1" s="330"/>
      <c r="IVH1" s="330"/>
      <c r="IVI1" s="330"/>
      <c r="IVJ1" s="330"/>
      <c r="IVK1" s="330"/>
      <c r="IVL1" s="330"/>
      <c r="IVM1" s="330"/>
      <c r="IVN1" s="330"/>
      <c r="IVO1" s="330"/>
      <c r="IVP1" s="330"/>
      <c r="IVQ1" s="329"/>
      <c r="IVR1" s="330"/>
      <c r="IVS1" s="330"/>
      <c r="IVT1" s="330"/>
      <c r="IVU1" s="330"/>
      <c r="IVV1" s="330"/>
      <c r="IVW1" s="330"/>
      <c r="IVX1" s="330"/>
      <c r="IVY1" s="330"/>
      <c r="IVZ1" s="330"/>
      <c r="IWA1" s="330"/>
      <c r="IWB1" s="330"/>
      <c r="IWC1" s="330"/>
      <c r="IWD1" s="330"/>
      <c r="IWE1" s="330"/>
      <c r="IWF1" s="330"/>
      <c r="IWG1" s="329"/>
      <c r="IWH1" s="330"/>
      <c r="IWI1" s="330"/>
      <c r="IWJ1" s="330"/>
      <c r="IWK1" s="330"/>
      <c r="IWL1" s="330"/>
      <c r="IWM1" s="330"/>
      <c r="IWN1" s="330"/>
      <c r="IWO1" s="330"/>
      <c r="IWP1" s="330"/>
      <c r="IWQ1" s="330"/>
      <c r="IWR1" s="330"/>
      <c r="IWS1" s="330"/>
      <c r="IWT1" s="330"/>
      <c r="IWU1" s="330"/>
      <c r="IWV1" s="330"/>
      <c r="IWW1" s="329"/>
      <c r="IWX1" s="330"/>
      <c r="IWY1" s="330"/>
      <c r="IWZ1" s="330"/>
      <c r="IXA1" s="330"/>
      <c r="IXB1" s="330"/>
      <c r="IXC1" s="330"/>
      <c r="IXD1" s="330"/>
      <c r="IXE1" s="330"/>
      <c r="IXF1" s="330"/>
      <c r="IXG1" s="330"/>
      <c r="IXH1" s="330"/>
      <c r="IXI1" s="330"/>
      <c r="IXJ1" s="330"/>
      <c r="IXK1" s="330"/>
      <c r="IXL1" s="330"/>
      <c r="IXM1" s="329"/>
      <c r="IXN1" s="330"/>
      <c r="IXO1" s="330"/>
      <c r="IXP1" s="330"/>
      <c r="IXQ1" s="330"/>
      <c r="IXR1" s="330"/>
      <c r="IXS1" s="330"/>
      <c r="IXT1" s="330"/>
      <c r="IXU1" s="330"/>
      <c r="IXV1" s="330"/>
      <c r="IXW1" s="330"/>
      <c r="IXX1" s="330"/>
      <c r="IXY1" s="330"/>
      <c r="IXZ1" s="330"/>
      <c r="IYA1" s="330"/>
      <c r="IYB1" s="330"/>
      <c r="IYC1" s="329"/>
      <c r="IYD1" s="330"/>
      <c r="IYE1" s="330"/>
      <c r="IYF1" s="330"/>
      <c r="IYG1" s="330"/>
      <c r="IYH1" s="330"/>
      <c r="IYI1" s="330"/>
      <c r="IYJ1" s="330"/>
      <c r="IYK1" s="330"/>
      <c r="IYL1" s="330"/>
      <c r="IYM1" s="330"/>
      <c r="IYN1" s="330"/>
      <c r="IYO1" s="330"/>
      <c r="IYP1" s="330"/>
      <c r="IYQ1" s="330"/>
      <c r="IYR1" s="330"/>
      <c r="IYS1" s="329"/>
      <c r="IYT1" s="330"/>
      <c r="IYU1" s="330"/>
      <c r="IYV1" s="330"/>
      <c r="IYW1" s="330"/>
      <c r="IYX1" s="330"/>
      <c r="IYY1" s="330"/>
      <c r="IYZ1" s="330"/>
      <c r="IZA1" s="330"/>
      <c r="IZB1" s="330"/>
      <c r="IZC1" s="330"/>
      <c r="IZD1" s="330"/>
      <c r="IZE1" s="330"/>
      <c r="IZF1" s="330"/>
      <c r="IZG1" s="330"/>
      <c r="IZH1" s="330"/>
      <c r="IZI1" s="329"/>
      <c r="IZJ1" s="330"/>
      <c r="IZK1" s="330"/>
      <c r="IZL1" s="330"/>
      <c r="IZM1" s="330"/>
      <c r="IZN1" s="330"/>
      <c r="IZO1" s="330"/>
      <c r="IZP1" s="330"/>
      <c r="IZQ1" s="330"/>
      <c r="IZR1" s="330"/>
      <c r="IZS1" s="330"/>
      <c r="IZT1" s="330"/>
      <c r="IZU1" s="330"/>
      <c r="IZV1" s="330"/>
      <c r="IZW1" s="330"/>
      <c r="IZX1" s="330"/>
      <c r="IZY1" s="329"/>
      <c r="IZZ1" s="330"/>
      <c r="JAA1" s="330"/>
      <c r="JAB1" s="330"/>
      <c r="JAC1" s="330"/>
      <c r="JAD1" s="330"/>
      <c r="JAE1" s="330"/>
      <c r="JAF1" s="330"/>
      <c r="JAG1" s="330"/>
      <c r="JAH1" s="330"/>
      <c r="JAI1" s="330"/>
      <c r="JAJ1" s="330"/>
      <c r="JAK1" s="330"/>
      <c r="JAL1" s="330"/>
      <c r="JAM1" s="330"/>
      <c r="JAN1" s="330"/>
      <c r="JAO1" s="329"/>
      <c r="JAP1" s="330"/>
      <c r="JAQ1" s="330"/>
      <c r="JAR1" s="330"/>
      <c r="JAS1" s="330"/>
      <c r="JAT1" s="330"/>
      <c r="JAU1" s="330"/>
      <c r="JAV1" s="330"/>
      <c r="JAW1" s="330"/>
      <c r="JAX1" s="330"/>
      <c r="JAY1" s="330"/>
      <c r="JAZ1" s="330"/>
      <c r="JBA1" s="330"/>
      <c r="JBB1" s="330"/>
      <c r="JBC1" s="330"/>
      <c r="JBD1" s="330"/>
      <c r="JBE1" s="329"/>
      <c r="JBF1" s="330"/>
      <c r="JBG1" s="330"/>
      <c r="JBH1" s="330"/>
      <c r="JBI1" s="330"/>
      <c r="JBJ1" s="330"/>
      <c r="JBK1" s="330"/>
      <c r="JBL1" s="330"/>
      <c r="JBM1" s="330"/>
      <c r="JBN1" s="330"/>
      <c r="JBO1" s="330"/>
      <c r="JBP1" s="330"/>
      <c r="JBQ1" s="330"/>
      <c r="JBR1" s="330"/>
      <c r="JBS1" s="330"/>
      <c r="JBT1" s="330"/>
      <c r="JBU1" s="329"/>
      <c r="JBV1" s="330"/>
      <c r="JBW1" s="330"/>
      <c r="JBX1" s="330"/>
      <c r="JBY1" s="330"/>
      <c r="JBZ1" s="330"/>
      <c r="JCA1" s="330"/>
      <c r="JCB1" s="330"/>
      <c r="JCC1" s="330"/>
      <c r="JCD1" s="330"/>
      <c r="JCE1" s="330"/>
      <c r="JCF1" s="330"/>
      <c r="JCG1" s="330"/>
      <c r="JCH1" s="330"/>
      <c r="JCI1" s="330"/>
      <c r="JCJ1" s="330"/>
      <c r="JCK1" s="329"/>
      <c r="JCL1" s="330"/>
      <c r="JCM1" s="330"/>
      <c r="JCN1" s="330"/>
      <c r="JCO1" s="330"/>
      <c r="JCP1" s="330"/>
      <c r="JCQ1" s="330"/>
      <c r="JCR1" s="330"/>
      <c r="JCS1" s="330"/>
      <c r="JCT1" s="330"/>
      <c r="JCU1" s="330"/>
      <c r="JCV1" s="330"/>
      <c r="JCW1" s="330"/>
      <c r="JCX1" s="330"/>
      <c r="JCY1" s="330"/>
      <c r="JCZ1" s="330"/>
      <c r="JDA1" s="329"/>
      <c r="JDB1" s="330"/>
      <c r="JDC1" s="330"/>
      <c r="JDD1" s="330"/>
      <c r="JDE1" s="330"/>
      <c r="JDF1" s="330"/>
      <c r="JDG1" s="330"/>
      <c r="JDH1" s="330"/>
      <c r="JDI1" s="330"/>
      <c r="JDJ1" s="330"/>
      <c r="JDK1" s="330"/>
      <c r="JDL1" s="330"/>
      <c r="JDM1" s="330"/>
      <c r="JDN1" s="330"/>
      <c r="JDO1" s="330"/>
      <c r="JDP1" s="330"/>
      <c r="JDQ1" s="329"/>
      <c r="JDR1" s="330"/>
      <c r="JDS1" s="330"/>
      <c r="JDT1" s="330"/>
      <c r="JDU1" s="330"/>
      <c r="JDV1" s="330"/>
      <c r="JDW1" s="330"/>
      <c r="JDX1" s="330"/>
      <c r="JDY1" s="330"/>
      <c r="JDZ1" s="330"/>
      <c r="JEA1" s="330"/>
      <c r="JEB1" s="330"/>
      <c r="JEC1" s="330"/>
      <c r="JED1" s="330"/>
      <c r="JEE1" s="330"/>
      <c r="JEF1" s="330"/>
      <c r="JEG1" s="329"/>
      <c r="JEH1" s="330"/>
      <c r="JEI1" s="330"/>
      <c r="JEJ1" s="330"/>
      <c r="JEK1" s="330"/>
      <c r="JEL1" s="330"/>
      <c r="JEM1" s="330"/>
      <c r="JEN1" s="330"/>
      <c r="JEO1" s="330"/>
      <c r="JEP1" s="330"/>
      <c r="JEQ1" s="330"/>
      <c r="JER1" s="330"/>
      <c r="JES1" s="330"/>
      <c r="JET1" s="330"/>
      <c r="JEU1" s="330"/>
      <c r="JEV1" s="330"/>
      <c r="JEW1" s="329"/>
      <c r="JEX1" s="330"/>
      <c r="JEY1" s="330"/>
      <c r="JEZ1" s="330"/>
      <c r="JFA1" s="330"/>
      <c r="JFB1" s="330"/>
      <c r="JFC1" s="330"/>
      <c r="JFD1" s="330"/>
      <c r="JFE1" s="330"/>
      <c r="JFF1" s="330"/>
      <c r="JFG1" s="330"/>
      <c r="JFH1" s="330"/>
      <c r="JFI1" s="330"/>
      <c r="JFJ1" s="330"/>
      <c r="JFK1" s="330"/>
      <c r="JFL1" s="330"/>
      <c r="JFM1" s="329"/>
      <c r="JFN1" s="330"/>
      <c r="JFO1" s="330"/>
      <c r="JFP1" s="330"/>
      <c r="JFQ1" s="330"/>
      <c r="JFR1" s="330"/>
      <c r="JFS1" s="330"/>
      <c r="JFT1" s="330"/>
      <c r="JFU1" s="330"/>
      <c r="JFV1" s="330"/>
      <c r="JFW1" s="330"/>
      <c r="JFX1" s="330"/>
      <c r="JFY1" s="330"/>
      <c r="JFZ1" s="330"/>
      <c r="JGA1" s="330"/>
      <c r="JGB1" s="330"/>
      <c r="JGC1" s="329"/>
      <c r="JGD1" s="330"/>
      <c r="JGE1" s="330"/>
      <c r="JGF1" s="330"/>
      <c r="JGG1" s="330"/>
      <c r="JGH1" s="330"/>
      <c r="JGI1" s="330"/>
      <c r="JGJ1" s="330"/>
      <c r="JGK1" s="330"/>
      <c r="JGL1" s="330"/>
      <c r="JGM1" s="330"/>
      <c r="JGN1" s="330"/>
      <c r="JGO1" s="330"/>
      <c r="JGP1" s="330"/>
      <c r="JGQ1" s="330"/>
      <c r="JGR1" s="330"/>
      <c r="JGS1" s="329"/>
      <c r="JGT1" s="330"/>
      <c r="JGU1" s="330"/>
      <c r="JGV1" s="330"/>
      <c r="JGW1" s="330"/>
      <c r="JGX1" s="330"/>
      <c r="JGY1" s="330"/>
      <c r="JGZ1" s="330"/>
      <c r="JHA1" s="330"/>
      <c r="JHB1" s="330"/>
      <c r="JHC1" s="330"/>
      <c r="JHD1" s="330"/>
      <c r="JHE1" s="330"/>
      <c r="JHF1" s="330"/>
      <c r="JHG1" s="330"/>
      <c r="JHH1" s="330"/>
      <c r="JHI1" s="329"/>
      <c r="JHJ1" s="330"/>
      <c r="JHK1" s="330"/>
      <c r="JHL1" s="330"/>
      <c r="JHM1" s="330"/>
      <c r="JHN1" s="330"/>
      <c r="JHO1" s="330"/>
      <c r="JHP1" s="330"/>
      <c r="JHQ1" s="330"/>
      <c r="JHR1" s="330"/>
      <c r="JHS1" s="330"/>
      <c r="JHT1" s="330"/>
      <c r="JHU1" s="330"/>
      <c r="JHV1" s="330"/>
      <c r="JHW1" s="330"/>
      <c r="JHX1" s="330"/>
      <c r="JHY1" s="329"/>
      <c r="JHZ1" s="330"/>
      <c r="JIA1" s="330"/>
      <c r="JIB1" s="330"/>
      <c r="JIC1" s="330"/>
      <c r="JID1" s="330"/>
      <c r="JIE1" s="330"/>
      <c r="JIF1" s="330"/>
      <c r="JIG1" s="330"/>
      <c r="JIH1" s="330"/>
      <c r="JII1" s="330"/>
      <c r="JIJ1" s="330"/>
      <c r="JIK1" s="330"/>
      <c r="JIL1" s="330"/>
      <c r="JIM1" s="330"/>
      <c r="JIN1" s="330"/>
      <c r="JIO1" s="329"/>
      <c r="JIP1" s="330"/>
      <c r="JIQ1" s="330"/>
      <c r="JIR1" s="330"/>
      <c r="JIS1" s="330"/>
      <c r="JIT1" s="330"/>
      <c r="JIU1" s="330"/>
      <c r="JIV1" s="330"/>
      <c r="JIW1" s="330"/>
      <c r="JIX1" s="330"/>
      <c r="JIY1" s="330"/>
      <c r="JIZ1" s="330"/>
      <c r="JJA1" s="330"/>
      <c r="JJB1" s="330"/>
      <c r="JJC1" s="330"/>
      <c r="JJD1" s="330"/>
      <c r="JJE1" s="329"/>
      <c r="JJF1" s="330"/>
      <c r="JJG1" s="330"/>
      <c r="JJH1" s="330"/>
      <c r="JJI1" s="330"/>
      <c r="JJJ1" s="330"/>
      <c r="JJK1" s="330"/>
      <c r="JJL1" s="330"/>
      <c r="JJM1" s="330"/>
      <c r="JJN1" s="330"/>
      <c r="JJO1" s="330"/>
      <c r="JJP1" s="330"/>
      <c r="JJQ1" s="330"/>
      <c r="JJR1" s="330"/>
      <c r="JJS1" s="330"/>
      <c r="JJT1" s="330"/>
      <c r="JJU1" s="329"/>
      <c r="JJV1" s="330"/>
      <c r="JJW1" s="330"/>
      <c r="JJX1" s="330"/>
      <c r="JJY1" s="330"/>
      <c r="JJZ1" s="330"/>
      <c r="JKA1" s="330"/>
      <c r="JKB1" s="330"/>
      <c r="JKC1" s="330"/>
      <c r="JKD1" s="330"/>
      <c r="JKE1" s="330"/>
      <c r="JKF1" s="330"/>
      <c r="JKG1" s="330"/>
      <c r="JKH1" s="330"/>
      <c r="JKI1" s="330"/>
      <c r="JKJ1" s="330"/>
      <c r="JKK1" s="329"/>
      <c r="JKL1" s="330"/>
      <c r="JKM1" s="330"/>
      <c r="JKN1" s="330"/>
      <c r="JKO1" s="330"/>
      <c r="JKP1" s="330"/>
      <c r="JKQ1" s="330"/>
      <c r="JKR1" s="330"/>
      <c r="JKS1" s="330"/>
      <c r="JKT1" s="330"/>
      <c r="JKU1" s="330"/>
      <c r="JKV1" s="330"/>
      <c r="JKW1" s="330"/>
      <c r="JKX1" s="330"/>
      <c r="JKY1" s="330"/>
      <c r="JKZ1" s="330"/>
      <c r="JLA1" s="329"/>
      <c r="JLB1" s="330"/>
      <c r="JLC1" s="330"/>
      <c r="JLD1" s="330"/>
      <c r="JLE1" s="330"/>
      <c r="JLF1" s="330"/>
      <c r="JLG1" s="330"/>
      <c r="JLH1" s="330"/>
      <c r="JLI1" s="330"/>
      <c r="JLJ1" s="330"/>
      <c r="JLK1" s="330"/>
      <c r="JLL1" s="330"/>
      <c r="JLM1" s="330"/>
      <c r="JLN1" s="330"/>
      <c r="JLO1" s="330"/>
      <c r="JLP1" s="330"/>
      <c r="JLQ1" s="329"/>
      <c r="JLR1" s="330"/>
      <c r="JLS1" s="330"/>
      <c r="JLT1" s="330"/>
      <c r="JLU1" s="330"/>
      <c r="JLV1" s="330"/>
      <c r="JLW1" s="330"/>
      <c r="JLX1" s="330"/>
      <c r="JLY1" s="330"/>
      <c r="JLZ1" s="330"/>
      <c r="JMA1" s="330"/>
      <c r="JMB1" s="330"/>
      <c r="JMC1" s="330"/>
      <c r="JMD1" s="330"/>
      <c r="JME1" s="330"/>
      <c r="JMF1" s="330"/>
      <c r="JMG1" s="329"/>
      <c r="JMH1" s="330"/>
      <c r="JMI1" s="330"/>
      <c r="JMJ1" s="330"/>
      <c r="JMK1" s="330"/>
      <c r="JML1" s="330"/>
      <c r="JMM1" s="330"/>
      <c r="JMN1" s="330"/>
      <c r="JMO1" s="330"/>
      <c r="JMP1" s="330"/>
      <c r="JMQ1" s="330"/>
      <c r="JMR1" s="330"/>
      <c r="JMS1" s="330"/>
      <c r="JMT1" s="330"/>
      <c r="JMU1" s="330"/>
      <c r="JMV1" s="330"/>
      <c r="JMW1" s="329"/>
      <c r="JMX1" s="330"/>
      <c r="JMY1" s="330"/>
      <c r="JMZ1" s="330"/>
      <c r="JNA1" s="330"/>
      <c r="JNB1" s="330"/>
      <c r="JNC1" s="330"/>
      <c r="JND1" s="330"/>
      <c r="JNE1" s="330"/>
      <c r="JNF1" s="330"/>
      <c r="JNG1" s="330"/>
      <c r="JNH1" s="330"/>
      <c r="JNI1" s="330"/>
      <c r="JNJ1" s="330"/>
      <c r="JNK1" s="330"/>
      <c r="JNL1" s="330"/>
      <c r="JNM1" s="329"/>
      <c r="JNN1" s="330"/>
      <c r="JNO1" s="330"/>
      <c r="JNP1" s="330"/>
      <c r="JNQ1" s="330"/>
      <c r="JNR1" s="330"/>
      <c r="JNS1" s="330"/>
      <c r="JNT1" s="330"/>
      <c r="JNU1" s="330"/>
      <c r="JNV1" s="330"/>
      <c r="JNW1" s="330"/>
      <c r="JNX1" s="330"/>
      <c r="JNY1" s="330"/>
      <c r="JNZ1" s="330"/>
      <c r="JOA1" s="330"/>
      <c r="JOB1" s="330"/>
      <c r="JOC1" s="329"/>
      <c r="JOD1" s="330"/>
      <c r="JOE1" s="330"/>
      <c r="JOF1" s="330"/>
      <c r="JOG1" s="330"/>
      <c r="JOH1" s="330"/>
      <c r="JOI1" s="330"/>
      <c r="JOJ1" s="330"/>
      <c r="JOK1" s="330"/>
      <c r="JOL1" s="330"/>
      <c r="JOM1" s="330"/>
      <c r="JON1" s="330"/>
      <c r="JOO1" s="330"/>
      <c r="JOP1" s="330"/>
      <c r="JOQ1" s="330"/>
      <c r="JOR1" s="330"/>
      <c r="JOS1" s="329"/>
      <c r="JOT1" s="330"/>
      <c r="JOU1" s="330"/>
      <c r="JOV1" s="330"/>
      <c r="JOW1" s="330"/>
      <c r="JOX1" s="330"/>
      <c r="JOY1" s="330"/>
      <c r="JOZ1" s="330"/>
      <c r="JPA1" s="330"/>
      <c r="JPB1" s="330"/>
      <c r="JPC1" s="330"/>
      <c r="JPD1" s="330"/>
      <c r="JPE1" s="330"/>
      <c r="JPF1" s="330"/>
      <c r="JPG1" s="330"/>
      <c r="JPH1" s="330"/>
      <c r="JPI1" s="329"/>
      <c r="JPJ1" s="330"/>
      <c r="JPK1" s="330"/>
      <c r="JPL1" s="330"/>
      <c r="JPM1" s="330"/>
      <c r="JPN1" s="330"/>
      <c r="JPO1" s="330"/>
      <c r="JPP1" s="330"/>
      <c r="JPQ1" s="330"/>
      <c r="JPR1" s="330"/>
      <c r="JPS1" s="330"/>
      <c r="JPT1" s="330"/>
      <c r="JPU1" s="330"/>
      <c r="JPV1" s="330"/>
      <c r="JPW1" s="330"/>
      <c r="JPX1" s="330"/>
      <c r="JPY1" s="329"/>
      <c r="JPZ1" s="330"/>
      <c r="JQA1" s="330"/>
      <c r="JQB1" s="330"/>
      <c r="JQC1" s="330"/>
      <c r="JQD1" s="330"/>
      <c r="JQE1" s="330"/>
      <c r="JQF1" s="330"/>
      <c r="JQG1" s="330"/>
      <c r="JQH1" s="330"/>
      <c r="JQI1" s="330"/>
      <c r="JQJ1" s="330"/>
      <c r="JQK1" s="330"/>
      <c r="JQL1" s="330"/>
      <c r="JQM1" s="330"/>
      <c r="JQN1" s="330"/>
      <c r="JQO1" s="329"/>
      <c r="JQP1" s="330"/>
      <c r="JQQ1" s="330"/>
      <c r="JQR1" s="330"/>
      <c r="JQS1" s="330"/>
      <c r="JQT1" s="330"/>
      <c r="JQU1" s="330"/>
      <c r="JQV1" s="330"/>
      <c r="JQW1" s="330"/>
      <c r="JQX1" s="330"/>
      <c r="JQY1" s="330"/>
      <c r="JQZ1" s="330"/>
      <c r="JRA1" s="330"/>
      <c r="JRB1" s="330"/>
      <c r="JRC1" s="330"/>
      <c r="JRD1" s="330"/>
      <c r="JRE1" s="329"/>
      <c r="JRF1" s="330"/>
      <c r="JRG1" s="330"/>
      <c r="JRH1" s="330"/>
      <c r="JRI1" s="330"/>
      <c r="JRJ1" s="330"/>
      <c r="JRK1" s="330"/>
      <c r="JRL1" s="330"/>
      <c r="JRM1" s="330"/>
      <c r="JRN1" s="330"/>
      <c r="JRO1" s="330"/>
      <c r="JRP1" s="330"/>
      <c r="JRQ1" s="330"/>
      <c r="JRR1" s="330"/>
      <c r="JRS1" s="330"/>
      <c r="JRT1" s="330"/>
      <c r="JRU1" s="329"/>
      <c r="JRV1" s="330"/>
      <c r="JRW1" s="330"/>
      <c r="JRX1" s="330"/>
      <c r="JRY1" s="330"/>
      <c r="JRZ1" s="330"/>
      <c r="JSA1" s="330"/>
      <c r="JSB1" s="330"/>
      <c r="JSC1" s="330"/>
      <c r="JSD1" s="330"/>
      <c r="JSE1" s="330"/>
      <c r="JSF1" s="330"/>
      <c r="JSG1" s="330"/>
      <c r="JSH1" s="330"/>
      <c r="JSI1" s="330"/>
      <c r="JSJ1" s="330"/>
      <c r="JSK1" s="329"/>
      <c r="JSL1" s="330"/>
      <c r="JSM1" s="330"/>
      <c r="JSN1" s="330"/>
      <c r="JSO1" s="330"/>
      <c r="JSP1" s="330"/>
      <c r="JSQ1" s="330"/>
      <c r="JSR1" s="330"/>
      <c r="JSS1" s="330"/>
      <c r="JST1" s="330"/>
      <c r="JSU1" s="330"/>
      <c r="JSV1" s="330"/>
      <c r="JSW1" s="330"/>
      <c r="JSX1" s="330"/>
      <c r="JSY1" s="330"/>
      <c r="JSZ1" s="330"/>
      <c r="JTA1" s="329"/>
      <c r="JTB1" s="330"/>
      <c r="JTC1" s="330"/>
      <c r="JTD1" s="330"/>
      <c r="JTE1" s="330"/>
      <c r="JTF1" s="330"/>
      <c r="JTG1" s="330"/>
      <c r="JTH1" s="330"/>
      <c r="JTI1" s="330"/>
      <c r="JTJ1" s="330"/>
      <c r="JTK1" s="330"/>
      <c r="JTL1" s="330"/>
      <c r="JTM1" s="330"/>
      <c r="JTN1" s="330"/>
      <c r="JTO1" s="330"/>
      <c r="JTP1" s="330"/>
      <c r="JTQ1" s="329"/>
      <c r="JTR1" s="330"/>
      <c r="JTS1" s="330"/>
      <c r="JTT1" s="330"/>
      <c r="JTU1" s="330"/>
      <c r="JTV1" s="330"/>
      <c r="JTW1" s="330"/>
      <c r="JTX1" s="330"/>
      <c r="JTY1" s="330"/>
      <c r="JTZ1" s="330"/>
      <c r="JUA1" s="330"/>
      <c r="JUB1" s="330"/>
      <c r="JUC1" s="330"/>
      <c r="JUD1" s="330"/>
      <c r="JUE1" s="330"/>
      <c r="JUF1" s="330"/>
      <c r="JUG1" s="329"/>
      <c r="JUH1" s="330"/>
      <c r="JUI1" s="330"/>
      <c r="JUJ1" s="330"/>
      <c r="JUK1" s="330"/>
      <c r="JUL1" s="330"/>
      <c r="JUM1" s="330"/>
      <c r="JUN1" s="330"/>
      <c r="JUO1" s="330"/>
      <c r="JUP1" s="330"/>
      <c r="JUQ1" s="330"/>
      <c r="JUR1" s="330"/>
      <c r="JUS1" s="330"/>
      <c r="JUT1" s="330"/>
      <c r="JUU1" s="330"/>
      <c r="JUV1" s="330"/>
      <c r="JUW1" s="329"/>
      <c r="JUX1" s="330"/>
      <c r="JUY1" s="330"/>
      <c r="JUZ1" s="330"/>
      <c r="JVA1" s="330"/>
      <c r="JVB1" s="330"/>
      <c r="JVC1" s="330"/>
      <c r="JVD1" s="330"/>
      <c r="JVE1" s="330"/>
      <c r="JVF1" s="330"/>
      <c r="JVG1" s="330"/>
      <c r="JVH1" s="330"/>
      <c r="JVI1" s="330"/>
      <c r="JVJ1" s="330"/>
      <c r="JVK1" s="330"/>
      <c r="JVL1" s="330"/>
      <c r="JVM1" s="329"/>
      <c r="JVN1" s="330"/>
      <c r="JVO1" s="330"/>
      <c r="JVP1" s="330"/>
      <c r="JVQ1" s="330"/>
      <c r="JVR1" s="330"/>
      <c r="JVS1" s="330"/>
      <c r="JVT1" s="330"/>
      <c r="JVU1" s="330"/>
      <c r="JVV1" s="330"/>
      <c r="JVW1" s="330"/>
      <c r="JVX1" s="330"/>
      <c r="JVY1" s="330"/>
      <c r="JVZ1" s="330"/>
      <c r="JWA1" s="330"/>
      <c r="JWB1" s="330"/>
      <c r="JWC1" s="329"/>
      <c r="JWD1" s="330"/>
      <c r="JWE1" s="330"/>
      <c r="JWF1" s="330"/>
      <c r="JWG1" s="330"/>
      <c r="JWH1" s="330"/>
      <c r="JWI1" s="330"/>
      <c r="JWJ1" s="330"/>
      <c r="JWK1" s="330"/>
      <c r="JWL1" s="330"/>
      <c r="JWM1" s="330"/>
      <c r="JWN1" s="330"/>
      <c r="JWO1" s="330"/>
      <c r="JWP1" s="330"/>
      <c r="JWQ1" s="330"/>
      <c r="JWR1" s="330"/>
      <c r="JWS1" s="329"/>
      <c r="JWT1" s="330"/>
      <c r="JWU1" s="330"/>
      <c r="JWV1" s="330"/>
      <c r="JWW1" s="330"/>
      <c r="JWX1" s="330"/>
      <c r="JWY1" s="330"/>
      <c r="JWZ1" s="330"/>
      <c r="JXA1" s="330"/>
      <c r="JXB1" s="330"/>
      <c r="JXC1" s="330"/>
      <c r="JXD1" s="330"/>
      <c r="JXE1" s="330"/>
      <c r="JXF1" s="330"/>
      <c r="JXG1" s="330"/>
      <c r="JXH1" s="330"/>
      <c r="JXI1" s="329"/>
      <c r="JXJ1" s="330"/>
      <c r="JXK1" s="330"/>
      <c r="JXL1" s="330"/>
      <c r="JXM1" s="330"/>
      <c r="JXN1" s="330"/>
      <c r="JXO1" s="330"/>
      <c r="JXP1" s="330"/>
      <c r="JXQ1" s="330"/>
      <c r="JXR1" s="330"/>
      <c r="JXS1" s="330"/>
      <c r="JXT1" s="330"/>
      <c r="JXU1" s="330"/>
      <c r="JXV1" s="330"/>
      <c r="JXW1" s="330"/>
      <c r="JXX1" s="330"/>
      <c r="JXY1" s="329"/>
      <c r="JXZ1" s="330"/>
      <c r="JYA1" s="330"/>
      <c r="JYB1" s="330"/>
      <c r="JYC1" s="330"/>
      <c r="JYD1" s="330"/>
      <c r="JYE1" s="330"/>
      <c r="JYF1" s="330"/>
      <c r="JYG1" s="330"/>
      <c r="JYH1" s="330"/>
      <c r="JYI1" s="330"/>
      <c r="JYJ1" s="330"/>
      <c r="JYK1" s="330"/>
      <c r="JYL1" s="330"/>
      <c r="JYM1" s="330"/>
      <c r="JYN1" s="330"/>
      <c r="JYO1" s="329"/>
      <c r="JYP1" s="330"/>
      <c r="JYQ1" s="330"/>
      <c r="JYR1" s="330"/>
      <c r="JYS1" s="330"/>
      <c r="JYT1" s="330"/>
      <c r="JYU1" s="330"/>
      <c r="JYV1" s="330"/>
      <c r="JYW1" s="330"/>
      <c r="JYX1" s="330"/>
      <c r="JYY1" s="330"/>
      <c r="JYZ1" s="330"/>
      <c r="JZA1" s="330"/>
      <c r="JZB1" s="330"/>
      <c r="JZC1" s="330"/>
      <c r="JZD1" s="330"/>
      <c r="JZE1" s="329"/>
      <c r="JZF1" s="330"/>
      <c r="JZG1" s="330"/>
      <c r="JZH1" s="330"/>
      <c r="JZI1" s="330"/>
      <c r="JZJ1" s="330"/>
      <c r="JZK1" s="330"/>
      <c r="JZL1" s="330"/>
      <c r="JZM1" s="330"/>
      <c r="JZN1" s="330"/>
      <c r="JZO1" s="330"/>
      <c r="JZP1" s="330"/>
      <c r="JZQ1" s="330"/>
      <c r="JZR1" s="330"/>
      <c r="JZS1" s="330"/>
      <c r="JZT1" s="330"/>
      <c r="JZU1" s="329"/>
      <c r="JZV1" s="330"/>
      <c r="JZW1" s="330"/>
      <c r="JZX1" s="330"/>
      <c r="JZY1" s="330"/>
      <c r="JZZ1" s="330"/>
      <c r="KAA1" s="330"/>
      <c r="KAB1" s="330"/>
      <c r="KAC1" s="330"/>
      <c r="KAD1" s="330"/>
      <c r="KAE1" s="330"/>
      <c r="KAF1" s="330"/>
      <c r="KAG1" s="330"/>
      <c r="KAH1" s="330"/>
      <c r="KAI1" s="330"/>
      <c r="KAJ1" s="330"/>
      <c r="KAK1" s="329"/>
      <c r="KAL1" s="330"/>
      <c r="KAM1" s="330"/>
      <c r="KAN1" s="330"/>
      <c r="KAO1" s="330"/>
      <c r="KAP1" s="330"/>
      <c r="KAQ1" s="330"/>
      <c r="KAR1" s="330"/>
      <c r="KAS1" s="330"/>
      <c r="KAT1" s="330"/>
      <c r="KAU1" s="330"/>
      <c r="KAV1" s="330"/>
      <c r="KAW1" s="330"/>
      <c r="KAX1" s="330"/>
      <c r="KAY1" s="330"/>
      <c r="KAZ1" s="330"/>
      <c r="KBA1" s="329"/>
      <c r="KBB1" s="330"/>
      <c r="KBC1" s="330"/>
      <c r="KBD1" s="330"/>
      <c r="KBE1" s="330"/>
      <c r="KBF1" s="330"/>
      <c r="KBG1" s="330"/>
      <c r="KBH1" s="330"/>
      <c r="KBI1" s="330"/>
      <c r="KBJ1" s="330"/>
      <c r="KBK1" s="330"/>
      <c r="KBL1" s="330"/>
      <c r="KBM1" s="330"/>
      <c r="KBN1" s="330"/>
      <c r="KBO1" s="330"/>
      <c r="KBP1" s="330"/>
      <c r="KBQ1" s="329"/>
      <c r="KBR1" s="330"/>
      <c r="KBS1" s="330"/>
      <c r="KBT1" s="330"/>
      <c r="KBU1" s="330"/>
      <c r="KBV1" s="330"/>
      <c r="KBW1" s="330"/>
      <c r="KBX1" s="330"/>
      <c r="KBY1" s="330"/>
      <c r="KBZ1" s="330"/>
      <c r="KCA1" s="330"/>
      <c r="KCB1" s="330"/>
      <c r="KCC1" s="330"/>
      <c r="KCD1" s="330"/>
      <c r="KCE1" s="330"/>
      <c r="KCF1" s="330"/>
      <c r="KCG1" s="329"/>
      <c r="KCH1" s="330"/>
      <c r="KCI1" s="330"/>
      <c r="KCJ1" s="330"/>
      <c r="KCK1" s="330"/>
      <c r="KCL1" s="330"/>
      <c r="KCM1" s="330"/>
      <c r="KCN1" s="330"/>
      <c r="KCO1" s="330"/>
      <c r="KCP1" s="330"/>
      <c r="KCQ1" s="330"/>
      <c r="KCR1" s="330"/>
      <c r="KCS1" s="330"/>
      <c r="KCT1" s="330"/>
      <c r="KCU1" s="330"/>
      <c r="KCV1" s="330"/>
      <c r="KCW1" s="329"/>
      <c r="KCX1" s="330"/>
      <c r="KCY1" s="330"/>
      <c r="KCZ1" s="330"/>
      <c r="KDA1" s="330"/>
      <c r="KDB1" s="330"/>
      <c r="KDC1" s="330"/>
      <c r="KDD1" s="330"/>
      <c r="KDE1" s="330"/>
      <c r="KDF1" s="330"/>
      <c r="KDG1" s="330"/>
      <c r="KDH1" s="330"/>
      <c r="KDI1" s="330"/>
      <c r="KDJ1" s="330"/>
      <c r="KDK1" s="330"/>
      <c r="KDL1" s="330"/>
      <c r="KDM1" s="329"/>
      <c r="KDN1" s="330"/>
      <c r="KDO1" s="330"/>
      <c r="KDP1" s="330"/>
      <c r="KDQ1" s="330"/>
      <c r="KDR1" s="330"/>
      <c r="KDS1" s="330"/>
      <c r="KDT1" s="330"/>
      <c r="KDU1" s="330"/>
      <c r="KDV1" s="330"/>
      <c r="KDW1" s="330"/>
      <c r="KDX1" s="330"/>
      <c r="KDY1" s="330"/>
      <c r="KDZ1" s="330"/>
      <c r="KEA1" s="330"/>
      <c r="KEB1" s="330"/>
      <c r="KEC1" s="329"/>
      <c r="KED1" s="330"/>
      <c r="KEE1" s="330"/>
      <c r="KEF1" s="330"/>
      <c r="KEG1" s="330"/>
      <c r="KEH1" s="330"/>
      <c r="KEI1" s="330"/>
      <c r="KEJ1" s="330"/>
      <c r="KEK1" s="330"/>
      <c r="KEL1" s="330"/>
      <c r="KEM1" s="330"/>
      <c r="KEN1" s="330"/>
      <c r="KEO1" s="330"/>
      <c r="KEP1" s="330"/>
      <c r="KEQ1" s="330"/>
      <c r="KER1" s="330"/>
      <c r="KES1" s="329"/>
      <c r="KET1" s="330"/>
      <c r="KEU1" s="330"/>
      <c r="KEV1" s="330"/>
      <c r="KEW1" s="330"/>
      <c r="KEX1" s="330"/>
      <c r="KEY1" s="330"/>
      <c r="KEZ1" s="330"/>
      <c r="KFA1" s="330"/>
      <c r="KFB1" s="330"/>
      <c r="KFC1" s="330"/>
      <c r="KFD1" s="330"/>
      <c r="KFE1" s="330"/>
      <c r="KFF1" s="330"/>
      <c r="KFG1" s="330"/>
      <c r="KFH1" s="330"/>
      <c r="KFI1" s="329"/>
      <c r="KFJ1" s="330"/>
      <c r="KFK1" s="330"/>
      <c r="KFL1" s="330"/>
      <c r="KFM1" s="330"/>
      <c r="KFN1" s="330"/>
      <c r="KFO1" s="330"/>
      <c r="KFP1" s="330"/>
      <c r="KFQ1" s="330"/>
      <c r="KFR1" s="330"/>
      <c r="KFS1" s="330"/>
      <c r="KFT1" s="330"/>
      <c r="KFU1" s="330"/>
      <c r="KFV1" s="330"/>
      <c r="KFW1" s="330"/>
      <c r="KFX1" s="330"/>
      <c r="KFY1" s="329"/>
      <c r="KFZ1" s="330"/>
      <c r="KGA1" s="330"/>
      <c r="KGB1" s="330"/>
      <c r="KGC1" s="330"/>
      <c r="KGD1" s="330"/>
      <c r="KGE1" s="330"/>
      <c r="KGF1" s="330"/>
      <c r="KGG1" s="330"/>
      <c r="KGH1" s="330"/>
      <c r="KGI1" s="330"/>
      <c r="KGJ1" s="330"/>
      <c r="KGK1" s="330"/>
      <c r="KGL1" s="330"/>
      <c r="KGM1" s="330"/>
      <c r="KGN1" s="330"/>
      <c r="KGO1" s="329"/>
      <c r="KGP1" s="330"/>
      <c r="KGQ1" s="330"/>
      <c r="KGR1" s="330"/>
      <c r="KGS1" s="330"/>
      <c r="KGT1" s="330"/>
      <c r="KGU1" s="330"/>
      <c r="KGV1" s="330"/>
      <c r="KGW1" s="330"/>
      <c r="KGX1" s="330"/>
      <c r="KGY1" s="330"/>
      <c r="KGZ1" s="330"/>
      <c r="KHA1" s="330"/>
      <c r="KHB1" s="330"/>
      <c r="KHC1" s="330"/>
      <c r="KHD1" s="330"/>
      <c r="KHE1" s="329"/>
      <c r="KHF1" s="330"/>
      <c r="KHG1" s="330"/>
      <c r="KHH1" s="330"/>
      <c r="KHI1" s="330"/>
      <c r="KHJ1" s="330"/>
      <c r="KHK1" s="330"/>
      <c r="KHL1" s="330"/>
      <c r="KHM1" s="330"/>
      <c r="KHN1" s="330"/>
      <c r="KHO1" s="330"/>
      <c r="KHP1" s="330"/>
      <c r="KHQ1" s="330"/>
      <c r="KHR1" s="330"/>
      <c r="KHS1" s="330"/>
      <c r="KHT1" s="330"/>
      <c r="KHU1" s="329"/>
      <c r="KHV1" s="330"/>
      <c r="KHW1" s="330"/>
      <c r="KHX1" s="330"/>
      <c r="KHY1" s="330"/>
      <c r="KHZ1" s="330"/>
      <c r="KIA1" s="330"/>
      <c r="KIB1" s="330"/>
      <c r="KIC1" s="330"/>
      <c r="KID1" s="330"/>
      <c r="KIE1" s="330"/>
      <c r="KIF1" s="330"/>
      <c r="KIG1" s="330"/>
      <c r="KIH1" s="330"/>
      <c r="KII1" s="330"/>
      <c r="KIJ1" s="330"/>
      <c r="KIK1" s="329"/>
      <c r="KIL1" s="330"/>
      <c r="KIM1" s="330"/>
      <c r="KIN1" s="330"/>
      <c r="KIO1" s="330"/>
      <c r="KIP1" s="330"/>
      <c r="KIQ1" s="330"/>
      <c r="KIR1" s="330"/>
      <c r="KIS1" s="330"/>
      <c r="KIT1" s="330"/>
      <c r="KIU1" s="330"/>
      <c r="KIV1" s="330"/>
      <c r="KIW1" s="330"/>
      <c r="KIX1" s="330"/>
      <c r="KIY1" s="330"/>
      <c r="KIZ1" s="330"/>
      <c r="KJA1" s="329"/>
      <c r="KJB1" s="330"/>
      <c r="KJC1" s="330"/>
      <c r="KJD1" s="330"/>
      <c r="KJE1" s="330"/>
      <c r="KJF1" s="330"/>
      <c r="KJG1" s="330"/>
      <c r="KJH1" s="330"/>
      <c r="KJI1" s="330"/>
      <c r="KJJ1" s="330"/>
      <c r="KJK1" s="330"/>
      <c r="KJL1" s="330"/>
      <c r="KJM1" s="330"/>
      <c r="KJN1" s="330"/>
      <c r="KJO1" s="330"/>
      <c r="KJP1" s="330"/>
      <c r="KJQ1" s="329"/>
      <c r="KJR1" s="330"/>
      <c r="KJS1" s="330"/>
      <c r="KJT1" s="330"/>
      <c r="KJU1" s="330"/>
      <c r="KJV1" s="330"/>
      <c r="KJW1" s="330"/>
      <c r="KJX1" s="330"/>
      <c r="KJY1" s="330"/>
      <c r="KJZ1" s="330"/>
      <c r="KKA1" s="330"/>
      <c r="KKB1" s="330"/>
      <c r="KKC1" s="330"/>
      <c r="KKD1" s="330"/>
      <c r="KKE1" s="330"/>
      <c r="KKF1" s="330"/>
      <c r="KKG1" s="329"/>
      <c r="KKH1" s="330"/>
      <c r="KKI1" s="330"/>
      <c r="KKJ1" s="330"/>
      <c r="KKK1" s="330"/>
      <c r="KKL1" s="330"/>
      <c r="KKM1" s="330"/>
      <c r="KKN1" s="330"/>
      <c r="KKO1" s="330"/>
      <c r="KKP1" s="330"/>
      <c r="KKQ1" s="330"/>
      <c r="KKR1" s="330"/>
      <c r="KKS1" s="330"/>
      <c r="KKT1" s="330"/>
      <c r="KKU1" s="330"/>
      <c r="KKV1" s="330"/>
      <c r="KKW1" s="329"/>
      <c r="KKX1" s="330"/>
      <c r="KKY1" s="330"/>
      <c r="KKZ1" s="330"/>
      <c r="KLA1" s="330"/>
      <c r="KLB1" s="330"/>
      <c r="KLC1" s="330"/>
      <c r="KLD1" s="330"/>
      <c r="KLE1" s="330"/>
      <c r="KLF1" s="330"/>
      <c r="KLG1" s="330"/>
      <c r="KLH1" s="330"/>
      <c r="KLI1" s="330"/>
      <c r="KLJ1" s="330"/>
      <c r="KLK1" s="330"/>
      <c r="KLL1" s="330"/>
      <c r="KLM1" s="329"/>
      <c r="KLN1" s="330"/>
      <c r="KLO1" s="330"/>
      <c r="KLP1" s="330"/>
      <c r="KLQ1" s="330"/>
      <c r="KLR1" s="330"/>
      <c r="KLS1" s="330"/>
      <c r="KLT1" s="330"/>
      <c r="KLU1" s="330"/>
      <c r="KLV1" s="330"/>
      <c r="KLW1" s="330"/>
      <c r="KLX1" s="330"/>
      <c r="KLY1" s="330"/>
      <c r="KLZ1" s="330"/>
      <c r="KMA1" s="330"/>
      <c r="KMB1" s="330"/>
      <c r="KMC1" s="329"/>
      <c r="KMD1" s="330"/>
      <c r="KME1" s="330"/>
      <c r="KMF1" s="330"/>
      <c r="KMG1" s="330"/>
      <c r="KMH1" s="330"/>
      <c r="KMI1" s="330"/>
      <c r="KMJ1" s="330"/>
      <c r="KMK1" s="330"/>
      <c r="KML1" s="330"/>
      <c r="KMM1" s="330"/>
      <c r="KMN1" s="330"/>
      <c r="KMO1" s="330"/>
      <c r="KMP1" s="330"/>
      <c r="KMQ1" s="330"/>
      <c r="KMR1" s="330"/>
      <c r="KMS1" s="329"/>
      <c r="KMT1" s="330"/>
      <c r="KMU1" s="330"/>
      <c r="KMV1" s="330"/>
      <c r="KMW1" s="330"/>
      <c r="KMX1" s="330"/>
      <c r="KMY1" s="330"/>
      <c r="KMZ1" s="330"/>
      <c r="KNA1" s="330"/>
      <c r="KNB1" s="330"/>
      <c r="KNC1" s="330"/>
      <c r="KND1" s="330"/>
      <c r="KNE1" s="330"/>
      <c r="KNF1" s="330"/>
      <c r="KNG1" s="330"/>
      <c r="KNH1" s="330"/>
      <c r="KNI1" s="329"/>
      <c r="KNJ1" s="330"/>
      <c r="KNK1" s="330"/>
      <c r="KNL1" s="330"/>
      <c r="KNM1" s="330"/>
      <c r="KNN1" s="330"/>
      <c r="KNO1" s="330"/>
      <c r="KNP1" s="330"/>
      <c r="KNQ1" s="330"/>
      <c r="KNR1" s="330"/>
      <c r="KNS1" s="330"/>
      <c r="KNT1" s="330"/>
      <c r="KNU1" s="330"/>
      <c r="KNV1" s="330"/>
      <c r="KNW1" s="330"/>
      <c r="KNX1" s="330"/>
      <c r="KNY1" s="329"/>
      <c r="KNZ1" s="330"/>
      <c r="KOA1" s="330"/>
      <c r="KOB1" s="330"/>
      <c r="KOC1" s="330"/>
      <c r="KOD1" s="330"/>
      <c r="KOE1" s="330"/>
      <c r="KOF1" s="330"/>
      <c r="KOG1" s="330"/>
      <c r="KOH1" s="330"/>
      <c r="KOI1" s="330"/>
      <c r="KOJ1" s="330"/>
      <c r="KOK1" s="330"/>
      <c r="KOL1" s="330"/>
      <c r="KOM1" s="330"/>
      <c r="KON1" s="330"/>
      <c r="KOO1" s="329"/>
      <c r="KOP1" s="330"/>
      <c r="KOQ1" s="330"/>
      <c r="KOR1" s="330"/>
      <c r="KOS1" s="330"/>
      <c r="KOT1" s="330"/>
      <c r="KOU1" s="330"/>
      <c r="KOV1" s="330"/>
      <c r="KOW1" s="330"/>
      <c r="KOX1" s="330"/>
      <c r="KOY1" s="330"/>
      <c r="KOZ1" s="330"/>
      <c r="KPA1" s="330"/>
      <c r="KPB1" s="330"/>
      <c r="KPC1" s="330"/>
      <c r="KPD1" s="330"/>
      <c r="KPE1" s="329"/>
      <c r="KPF1" s="330"/>
      <c r="KPG1" s="330"/>
      <c r="KPH1" s="330"/>
      <c r="KPI1" s="330"/>
      <c r="KPJ1" s="330"/>
      <c r="KPK1" s="330"/>
      <c r="KPL1" s="330"/>
      <c r="KPM1" s="330"/>
      <c r="KPN1" s="330"/>
      <c r="KPO1" s="330"/>
      <c r="KPP1" s="330"/>
      <c r="KPQ1" s="330"/>
      <c r="KPR1" s="330"/>
      <c r="KPS1" s="330"/>
      <c r="KPT1" s="330"/>
      <c r="KPU1" s="329"/>
      <c r="KPV1" s="330"/>
      <c r="KPW1" s="330"/>
      <c r="KPX1" s="330"/>
      <c r="KPY1" s="330"/>
      <c r="KPZ1" s="330"/>
      <c r="KQA1" s="330"/>
      <c r="KQB1" s="330"/>
      <c r="KQC1" s="330"/>
      <c r="KQD1" s="330"/>
      <c r="KQE1" s="330"/>
      <c r="KQF1" s="330"/>
      <c r="KQG1" s="330"/>
      <c r="KQH1" s="330"/>
      <c r="KQI1" s="330"/>
      <c r="KQJ1" s="330"/>
      <c r="KQK1" s="329"/>
      <c r="KQL1" s="330"/>
      <c r="KQM1" s="330"/>
      <c r="KQN1" s="330"/>
      <c r="KQO1" s="330"/>
      <c r="KQP1" s="330"/>
      <c r="KQQ1" s="330"/>
      <c r="KQR1" s="330"/>
      <c r="KQS1" s="330"/>
      <c r="KQT1" s="330"/>
      <c r="KQU1" s="330"/>
      <c r="KQV1" s="330"/>
      <c r="KQW1" s="330"/>
      <c r="KQX1" s="330"/>
      <c r="KQY1" s="330"/>
      <c r="KQZ1" s="330"/>
      <c r="KRA1" s="329"/>
      <c r="KRB1" s="330"/>
      <c r="KRC1" s="330"/>
      <c r="KRD1" s="330"/>
      <c r="KRE1" s="330"/>
      <c r="KRF1" s="330"/>
      <c r="KRG1" s="330"/>
      <c r="KRH1" s="330"/>
      <c r="KRI1" s="330"/>
      <c r="KRJ1" s="330"/>
      <c r="KRK1" s="330"/>
      <c r="KRL1" s="330"/>
      <c r="KRM1" s="330"/>
      <c r="KRN1" s="330"/>
      <c r="KRO1" s="330"/>
      <c r="KRP1" s="330"/>
      <c r="KRQ1" s="329"/>
      <c r="KRR1" s="330"/>
      <c r="KRS1" s="330"/>
      <c r="KRT1" s="330"/>
      <c r="KRU1" s="330"/>
      <c r="KRV1" s="330"/>
      <c r="KRW1" s="330"/>
      <c r="KRX1" s="330"/>
      <c r="KRY1" s="330"/>
      <c r="KRZ1" s="330"/>
      <c r="KSA1" s="330"/>
      <c r="KSB1" s="330"/>
      <c r="KSC1" s="330"/>
      <c r="KSD1" s="330"/>
      <c r="KSE1" s="330"/>
      <c r="KSF1" s="330"/>
      <c r="KSG1" s="329"/>
      <c r="KSH1" s="330"/>
      <c r="KSI1" s="330"/>
      <c r="KSJ1" s="330"/>
      <c r="KSK1" s="330"/>
      <c r="KSL1" s="330"/>
      <c r="KSM1" s="330"/>
      <c r="KSN1" s="330"/>
      <c r="KSO1" s="330"/>
      <c r="KSP1" s="330"/>
      <c r="KSQ1" s="330"/>
      <c r="KSR1" s="330"/>
      <c r="KSS1" s="330"/>
      <c r="KST1" s="330"/>
      <c r="KSU1" s="330"/>
      <c r="KSV1" s="330"/>
      <c r="KSW1" s="329"/>
      <c r="KSX1" s="330"/>
      <c r="KSY1" s="330"/>
      <c r="KSZ1" s="330"/>
      <c r="KTA1" s="330"/>
      <c r="KTB1" s="330"/>
      <c r="KTC1" s="330"/>
      <c r="KTD1" s="330"/>
      <c r="KTE1" s="330"/>
      <c r="KTF1" s="330"/>
      <c r="KTG1" s="330"/>
      <c r="KTH1" s="330"/>
      <c r="KTI1" s="330"/>
      <c r="KTJ1" s="330"/>
      <c r="KTK1" s="330"/>
      <c r="KTL1" s="330"/>
      <c r="KTM1" s="329"/>
      <c r="KTN1" s="330"/>
      <c r="KTO1" s="330"/>
      <c r="KTP1" s="330"/>
      <c r="KTQ1" s="330"/>
      <c r="KTR1" s="330"/>
      <c r="KTS1" s="330"/>
      <c r="KTT1" s="330"/>
      <c r="KTU1" s="330"/>
      <c r="KTV1" s="330"/>
      <c r="KTW1" s="330"/>
      <c r="KTX1" s="330"/>
      <c r="KTY1" s="330"/>
      <c r="KTZ1" s="330"/>
      <c r="KUA1" s="330"/>
      <c r="KUB1" s="330"/>
      <c r="KUC1" s="329"/>
      <c r="KUD1" s="330"/>
      <c r="KUE1" s="330"/>
      <c r="KUF1" s="330"/>
      <c r="KUG1" s="330"/>
      <c r="KUH1" s="330"/>
      <c r="KUI1" s="330"/>
      <c r="KUJ1" s="330"/>
      <c r="KUK1" s="330"/>
      <c r="KUL1" s="330"/>
      <c r="KUM1" s="330"/>
      <c r="KUN1" s="330"/>
      <c r="KUO1" s="330"/>
      <c r="KUP1" s="330"/>
      <c r="KUQ1" s="330"/>
      <c r="KUR1" s="330"/>
      <c r="KUS1" s="329"/>
      <c r="KUT1" s="330"/>
      <c r="KUU1" s="330"/>
      <c r="KUV1" s="330"/>
      <c r="KUW1" s="330"/>
      <c r="KUX1" s="330"/>
      <c r="KUY1" s="330"/>
      <c r="KUZ1" s="330"/>
      <c r="KVA1" s="330"/>
      <c r="KVB1" s="330"/>
      <c r="KVC1" s="330"/>
      <c r="KVD1" s="330"/>
      <c r="KVE1" s="330"/>
      <c r="KVF1" s="330"/>
      <c r="KVG1" s="330"/>
      <c r="KVH1" s="330"/>
      <c r="KVI1" s="329"/>
      <c r="KVJ1" s="330"/>
      <c r="KVK1" s="330"/>
      <c r="KVL1" s="330"/>
      <c r="KVM1" s="330"/>
      <c r="KVN1" s="330"/>
      <c r="KVO1" s="330"/>
      <c r="KVP1" s="330"/>
      <c r="KVQ1" s="330"/>
      <c r="KVR1" s="330"/>
      <c r="KVS1" s="330"/>
      <c r="KVT1" s="330"/>
      <c r="KVU1" s="330"/>
      <c r="KVV1" s="330"/>
      <c r="KVW1" s="330"/>
      <c r="KVX1" s="330"/>
      <c r="KVY1" s="329"/>
      <c r="KVZ1" s="330"/>
      <c r="KWA1" s="330"/>
      <c r="KWB1" s="330"/>
      <c r="KWC1" s="330"/>
      <c r="KWD1" s="330"/>
      <c r="KWE1" s="330"/>
      <c r="KWF1" s="330"/>
      <c r="KWG1" s="330"/>
      <c r="KWH1" s="330"/>
      <c r="KWI1" s="330"/>
      <c r="KWJ1" s="330"/>
      <c r="KWK1" s="330"/>
      <c r="KWL1" s="330"/>
      <c r="KWM1" s="330"/>
      <c r="KWN1" s="330"/>
      <c r="KWO1" s="329"/>
      <c r="KWP1" s="330"/>
      <c r="KWQ1" s="330"/>
      <c r="KWR1" s="330"/>
      <c r="KWS1" s="330"/>
      <c r="KWT1" s="330"/>
      <c r="KWU1" s="330"/>
      <c r="KWV1" s="330"/>
      <c r="KWW1" s="330"/>
      <c r="KWX1" s="330"/>
      <c r="KWY1" s="330"/>
      <c r="KWZ1" s="330"/>
      <c r="KXA1" s="330"/>
      <c r="KXB1" s="330"/>
      <c r="KXC1" s="330"/>
      <c r="KXD1" s="330"/>
      <c r="KXE1" s="329"/>
      <c r="KXF1" s="330"/>
      <c r="KXG1" s="330"/>
      <c r="KXH1" s="330"/>
      <c r="KXI1" s="330"/>
      <c r="KXJ1" s="330"/>
      <c r="KXK1" s="330"/>
      <c r="KXL1" s="330"/>
      <c r="KXM1" s="330"/>
      <c r="KXN1" s="330"/>
      <c r="KXO1" s="330"/>
      <c r="KXP1" s="330"/>
      <c r="KXQ1" s="330"/>
      <c r="KXR1" s="330"/>
      <c r="KXS1" s="330"/>
      <c r="KXT1" s="330"/>
      <c r="KXU1" s="329"/>
      <c r="KXV1" s="330"/>
      <c r="KXW1" s="330"/>
      <c r="KXX1" s="330"/>
      <c r="KXY1" s="330"/>
      <c r="KXZ1" s="330"/>
      <c r="KYA1" s="330"/>
      <c r="KYB1" s="330"/>
      <c r="KYC1" s="330"/>
      <c r="KYD1" s="330"/>
      <c r="KYE1" s="330"/>
      <c r="KYF1" s="330"/>
      <c r="KYG1" s="330"/>
      <c r="KYH1" s="330"/>
      <c r="KYI1" s="330"/>
      <c r="KYJ1" s="330"/>
      <c r="KYK1" s="329"/>
      <c r="KYL1" s="330"/>
      <c r="KYM1" s="330"/>
      <c r="KYN1" s="330"/>
      <c r="KYO1" s="330"/>
      <c r="KYP1" s="330"/>
      <c r="KYQ1" s="330"/>
      <c r="KYR1" s="330"/>
      <c r="KYS1" s="330"/>
      <c r="KYT1" s="330"/>
      <c r="KYU1" s="330"/>
      <c r="KYV1" s="330"/>
      <c r="KYW1" s="330"/>
      <c r="KYX1" s="330"/>
      <c r="KYY1" s="330"/>
      <c r="KYZ1" s="330"/>
      <c r="KZA1" s="329"/>
      <c r="KZB1" s="330"/>
      <c r="KZC1" s="330"/>
      <c r="KZD1" s="330"/>
      <c r="KZE1" s="330"/>
      <c r="KZF1" s="330"/>
      <c r="KZG1" s="330"/>
      <c r="KZH1" s="330"/>
      <c r="KZI1" s="330"/>
      <c r="KZJ1" s="330"/>
      <c r="KZK1" s="330"/>
      <c r="KZL1" s="330"/>
      <c r="KZM1" s="330"/>
      <c r="KZN1" s="330"/>
      <c r="KZO1" s="330"/>
      <c r="KZP1" s="330"/>
      <c r="KZQ1" s="329"/>
      <c r="KZR1" s="330"/>
      <c r="KZS1" s="330"/>
      <c r="KZT1" s="330"/>
      <c r="KZU1" s="330"/>
      <c r="KZV1" s="330"/>
      <c r="KZW1" s="330"/>
      <c r="KZX1" s="330"/>
      <c r="KZY1" s="330"/>
      <c r="KZZ1" s="330"/>
      <c r="LAA1" s="330"/>
      <c r="LAB1" s="330"/>
      <c r="LAC1" s="330"/>
      <c r="LAD1" s="330"/>
      <c r="LAE1" s="330"/>
      <c r="LAF1" s="330"/>
      <c r="LAG1" s="329"/>
      <c r="LAH1" s="330"/>
      <c r="LAI1" s="330"/>
      <c r="LAJ1" s="330"/>
      <c r="LAK1" s="330"/>
      <c r="LAL1" s="330"/>
      <c r="LAM1" s="330"/>
      <c r="LAN1" s="330"/>
      <c r="LAO1" s="330"/>
      <c r="LAP1" s="330"/>
      <c r="LAQ1" s="330"/>
      <c r="LAR1" s="330"/>
      <c r="LAS1" s="330"/>
      <c r="LAT1" s="330"/>
      <c r="LAU1" s="330"/>
      <c r="LAV1" s="330"/>
      <c r="LAW1" s="329"/>
      <c r="LAX1" s="330"/>
      <c r="LAY1" s="330"/>
      <c r="LAZ1" s="330"/>
      <c r="LBA1" s="330"/>
      <c r="LBB1" s="330"/>
      <c r="LBC1" s="330"/>
      <c r="LBD1" s="330"/>
      <c r="LBE1" s="330"/>
      <c r="LBF1" s="330"/>
      <c r="LBG1" s="330"/>
      <c r="LBH1" s="330"/>
      <c r="LBI1" s="330"/>
      <c r="LBJ1" s="330"/>
      <c r="LBK1" s="330"/>
      <c r="LBL1" s="330"/>
      <c r="LBM1" s="329"/>
      <c r="LBN1" s="330"/>
      <c r="LBO1" s="330"/>
      <c r="LBP1" s="330"/>
      <c r="LBQ1" s="330"/>
      <c r="LBR1" s="330"/>
      <c r="LBS1" s="330"/>
      <c r="LBT1" s="330"/>
      <c r="LBU1" s="330"/>
      <c r="LBV1" s="330"/>
      <c r="LBW1" s="330"/>
      <c r="LBX1" s="330"/>
      <c r="LBY1" s="330"/>
      <c r="LBZ1" s="330"/>
      <c r="LCA1" s="330"/>
      <c r="LCB1" s="330"/>
      <c r="LCC1" s="329"/>
      <c r="LCD1" s="330"/>
      <c r="LCE1" s="330"/>
      <c r="LCF1" s="330"/>
      <c r="LCG1" s="330"/>
      <c r="LCH1" s="330"/>
      <c r="LCI1" s="330"/>
      <c r="LCJ1" s="330"/>
      <c r="LCK1" s="330"/>
      <c r="LCL1" s="330"/>
      <c r="LCM1" s="330"/>
      <c r="LCN1" s="330"/>
      <c r="LCO1" s="330"/>
      <c r="LCP1" s="330"/>
      <c r="LCQ1" s="330"/>
      <c r="LCR1" s="330"/>
      <c r="LCS1" s="329"/>
      <c r="LCT1" s="330"/>
      <c r="LCU1" s="330"/>
      <c r="LCV1" s="330"/>
      <c r="LCW1" s="330"/>
      <c r="LCX1" s="330"/>
      <c r="LCY1" s="330"/>
      <c r="LCZ1" s="330"/>
      <c r="LDA1" s="330"/>
      <c r="LDB1" s="330"/>
      <c r="LDC1" s="330"/>
      <c r="LDD1" s="330"/>
      <c r="LDE1" s="330"/>
      <c r="LDF1" s="330"/>
      <c r="LDG1" s="330"/>
      <c r="LDH1" s="330"/>
      <c r="LDI1" s="329"/>
      <c r="LDJ1" s="330"/>
      <c r="LDK1" s="330"/>
      <c r="LDL1" s="330"/>
      <c r="LDM1" s="330"/>
      <c r="LDN1" s="330"/>
      <c r="LDO1" s="330"/>
      <c r="LDP1" s="330"/>
      <c r="LDQ1" s="330"/>
      <c r="LDR1" s="330"/>
      <c r="LDS1" s="330"/>
      <c r="LDT1" s="330"/>
      <c r="LDU1" s="330"/>
      <c r="LDV1" s="330"/>
      <c r="LDW1" s="330"/>
      <c r="LDX1" s="330"/>
      <c r="LDY1" s="329"/>
      <c r="LDZ1" s="330"/>
      <c r="LEA1" s="330"/>
      <c r="LEB1" s="330"/>
      <c r="LEC1" s="330"/>
      <c r="LED1" s="330"/>
      <c r="LEE1" s="330"/>
      <c r="LEF1" s="330"/>
      <c r="LEG1" s="330"/>
      <c r="LEH1" s="330"/>
      <c r="LEI1" s="330"/>
      <c r="LEJ1" s="330"/>
      <c r="LEK1" s="330"/>
      <c r="LEL1" s="330"/>
      <c r="LEM1" s="330"/>
      <c r="LEN1" s="330"/>
      <c r="LEO1" s="329"/>
      <c r="LEP1" s="330"/>
      <c r="LEQ1" s="330"/>
      <c r="LER1" s="330"/>
      <c r="LES1" s="330"/>
      <c r="LET1" s="330"/>
      <c r="LEU1" s="330"/>
      <c r="LEV1" s="330"/>
      <c r="LEW1" s="330"/>
      <c r="LEX1" s="330"/>
      <c r="LEY1" s="330"/>
      <c r="LEZ1" s="330"/>
      <c r="LFA1" s="330"/>
      <c r="LFB1" s="330"/>
      <c r="LFC1" s="330"/>
      <c r="LFD1" s="330"/>
      <c r="LFE1" s="329"/>
      <c r="LFF1" s="330"/>
      <c r="LFG1" s="330"/>
      <c r="LFH1" s="330"/>
      <c r="LFI1" s="330"/>
      <c r="LFJ1" s="330"/>
      <c r="LFK1" s="330"/>
      <c r="LFL1" s="330"/>
      <c r="LFM1" s="330"/>
      <c r="LFN1" s="330"/>
      <c r="LFO1" s="330"/>
      <c r="LFP1" s="330"/>
      <c r="LFQ1" s="330"/>
      <c r="LFR1" s="330"/>
      <c r="LFS1" s="330"/>
      <c r="LFT1" s="330"/>
      <c r="LFU1" s="329"/>
      <c r="LFV1" s="330"/>
      <c r="LFW1" s="330"/>
      <c r="LFX1" s="330"/>
      <c r="LFY1" s="330"/>
      <c r="LFZ1" s="330"/>
      <c r="LGA1" s="330"/>
      <c r="LGB1" s="330"/>
      <c r="LGC1" s="330"/>
      <c r="LGD1" s="330"/>
      <c r="LGE1" s="330"/>
      <c r="LGF1" s="330"/>
      <c r="LGG1" s="330"/>
      <c r="LGH1" s="330"/>
      <c r="LGI1" s="330"/>
      <c r="LGJ1" s="330"/>
      <c r="LGK1" s="329"/>
      <c r="LGL1" s="330"/>
      <c r="LGM1" s="330"/>
      <c r="LGN1" s="330"/>
      <c r="LGO1" s="330"/>
      <c r="LGP1" s="330"/>
      <c r="LGQ1" s="330"/>
      <c r="LGR1" s="330"/>
      <c r="LGS1" s="330"/>
      <c r="LGT1" s="330"/>
      <c r="LGU1" s="330"/>
      <c r="LGV1" s="330"/>
      <c r="LGW1" s="330"/>
      <c r="LGX1" s="330"/>
      <c r="LGY1" s="330"/>
      <c r="LGZ1" s="330"/>
      <c r="LHA1" s="329"/>
      <c r="LHB1" s="330"/>
      <c r="LHC1" s="330"/>
      <c r="LHD1" s="330"/>
      <c r="LHE1" s="330"/>
      <c r="LHF1" s="330"/>
      <c r="LHG1" s="330"/>
      <c r="LHH1" s="330"/>
      <c r="LHI1" s="330"/>
      <c r="LHJ1" s="330"/>
      <c r="LHK1" s="330"/>
      <c r="LHL1" s="330"/>
      <c r="LHM1" s="330"/>
      <c r="LHN1" s="330"/>
      <c r="LHO1" s="330"/>
      <c r="LHP1" s="330"/>
      <c r="LHQ1" s="329"/>
      <c r="LHR1" s="330"/>
      <c r="LHS1" s="330"/>
      <c r="LHT1" s="330"/>
      <c r="LHU1" s="330"/>
      <c r="LHV1" s="330"/>
      <c r="LHW1" s="330"/>
      <c r="LHX1" s="330"/>
      <c r="LHY1" s="330"/>
      <c r="LHZ1" s="330"/>
      <c r="LIA1" s="330"/>
      <c r="LIB1" s="330"/>
      <c r="LIC1" s="330"/>
      <c r="LID1" s="330"/>
      <c r="LIE1" s="330"/>
      <c r="LIF1" s="330"/>
      <c r="LIG1" s="329"/>
      <c r="LIH1" s="330"/>
      <c r="LII1" s="330"/>
      <c r="LIJ1" s="330"/>
      <c r="LIK1" s="330"/>
      <c r="LIL1" s="330"/>
      <c r="LIM1" s="330"/>
      <c r="LIN1" s="330"/>
      <c r="LIO1" s="330"/>
      <c r="LIP1" s="330"/>
      <c r="LIQ1" s="330"/>
      <c r="LIR1" s="330"/>
      <c r="LIS1" s="330"/>
      <c r="LIT1" s="330"/>
      <c r="LIU1" s="330"/>
      <c r="LIV1" s="330"/>
      <c r="LIW1" s="329"/>
      <c r="LIX1" s="330"/>
      <c r="LIY1" s="330"/>
      <c r="LIZ1" s="330"/>
      <c r="LJA1" s="330"/>
      <c r="LJB1" s="330"/>
      <c r="LJC1" s="330"/>
      <c r="LJD1" s="330"/>
      <c r="LJE1" s="330"/>
      <c r="LJF1" s="330"/>
      <c r="LJG1" s="330"/>
      <c r="LJH1" s="330"/>
      <c r="LJI1" s="330"/>
      <c r="LJJ1" s="330"/>
      <c r="LJK1" s="330"/>
      <c r="LJL1" s="330"/>
      <c r="LJM1" s="329"/>
      <c r="LJN1" s="330"/>
      <c r="LJO1" s="330"/>
      <c r="LJP1" s="330"/>
      <c r="LJQ1" s="330"/>
      <c r="LJR1" s="330"/>
      <c r="LJS1" s="330"/>
      <c r="LJT1" s="330"/>
      <c r="LJU1" s="330"/>
      <c r="LJV1" s="330"/>
      <c r="LJW1" s="330"/>
      <c r="LJX1" s="330"/>
      <c r="LJY1" s="330"/>
      <c r="LJZ1" s="330"/>
      <c r="LKA1" s="330"/>
      <c r="LKB1" s="330"/>
      <c r="LKC1" s="329"/>
      <c r="LKD1" s="330"/>
      <c r="LKE1" s="330"/>
      <c r="LKF1" s="330"/>
      <c r="LKG1" s="330"/>
      <c r="LKH1" s="330"/>
      <c r="LKI1" s="330"/>
      <c r="LKJ1" s="330"/>
      <c r="LKK1" s="330"/>
      <c r="LKL1" s="330"/>
      <c r="LKM1" s="330"/>
      <c r="LKN1" s="330"/>
      <c r="LKO1" s="330"/>
      <c r="LKP1" s="330"/>
      <c r="LKQ1" s="330"/>
      <c r="LKR1" s="330"/>
      <c r="LKS1" s="329"/>
      <c r="LKT1" s="330"/>
      <c r="LKU1" s="330"/>
      <c r="LKV1" s="330"/>
      <c r="LKW1" s="330"/>
      <c r="LKX1" s="330"/>
      <c r="LKY1" s="330"/>
      <c r="LKZ1" s="330"/>
      <c r="LLA1" s="330"/>
      <c r="LLB1" s="330"/>
      <c r="LLC1" s="330"/>
      <c r="LLD1" s="330"/>
      <c r="LLE1" s="330"/>
      <c r="LLF1" s="330"/>
      <c r="LLG1" s="330"/>
      <c r="LLH1" s="330"/>
      <c r="LLI1" s="329"/>
      <c r="LLJ1" s="330"/>
      <c r="LLK1" s="330"/>
      <c r="LLL1" s="330"/>
      <c r="LLM1" s="330"/>
      <c r="LLN1" s="330"/>
      <c r="LLO1" s="330"/>
      <c r="LLP1" s="330"/>
      <c r="LLQ1" s="330"/>
      <c r="LLR1" s="330"/>
      <c r="LLS1" s="330"/>
      <c r="LLT1" s="330"/>
      <c r="LLU1" s="330"/>
      <c r="LLV1" s="330"/>
      <c r="LLW1" s="330"/>
      <c r="LLX1" s="330"/>
      <c r="LLY1" s="329"/>
      <c r="LLZ1" s="330"/>
      <c r="LMA1" s="330"/>
      <c r="LMB1" s="330"/>
      <c r="LMC1" s="330"/>
      <c r="LMD1" s="330"/>
      <c r="LME1" s="330"/>
      <c r="LMF1" s="330"/>
      <c r="LMG1" s="330"/>
      <c r="LMH1" s="330"/>
      <c r="LMI1" s="330"/>
      <c r="LMJ1" s="330"/>
      <c r="LMK1" s="330"/>
      <c r="LML1" s="330"/>
      <c r="LMM1" s="330"/>
      <c r="LMN1" s="330"/>
      <c r="LMO1" s="329"/>
      <c r="LMP1" s="330"/>
      <c r="LMQ1" s="330"/>
      <c r="LMR1" s="330"/>
      <c r="LMS1" s="330"/>
      <c r="LMT1" s="330"/>
      <c r="LMU1" s="330"/>
      <c r="LMV1" s="330"/>
      <c r="LMW1" s="330"/>
      <c r="LMX1" s="330"/>
      <c r="LMY1" s="330"/>
      <c r="LMZ1" s="330"/>
      <c r="LNA1" s="330"/>
      <c r="LNB1" s="330"/>
      <c r="LNC1" s="330"/>
      <c r="LND1" s="330"/>
      <c r="LNE1" s="329"/>
      <c r="LNF1" s="330"/>
      <c r="LNG1" s="330"/>
      <c r="LNH1" s="330"/>
      <c r="LNI1" s="330"/>
      <c r="LNJ1" s="330"/>
      <c r="LNK1" s="330"/>
      <c r="LNL1" s="330"/>
      <c r="LNM1" s="330"/>
      <c r="LNN1" s="330"/>
      <c r="LNO1" s="330"/>
      <c r="LNP1" s="330"/>
      <c r="LNQ1" s="330"/>
      <c r="LNR1" s="330"/>
      <c r="LNS1" s="330"/>
      <c r="LNT1" s="330"/>
      <c r="LNU1" s="329"/>
      <c r="LNV1" s="330"/>
      <c r="LNW1" s="330"/>
      <c r="LNX1" s="330"/>
      <c r="LNY1" s="330"/>
      <c r="LNZ1" s="330"/>
      <c r="LOA1" s="330"/>
      <c r="LOB1" s="330"/>
      <c r="LOC1" s="330"/>
      <c r="LOD1" s="330"/>
      <c r="LOE1" s="330"/>
      <c r="LOF1" s="330"/>
      <c r="LOG1" s="330"/>
      <c r="LOH1" s="330"/>
      <c r="LOI1" s="330"/>
      <c r="LOJ1" s="330"/>
      <c r="LOK1" s="329"/>
      <c r="LOL1" s="330"/>
      <c r="LOM1" s="330"/>
      <c r="LON1" s="330"/>
      <c r="LOO1" s="330"/>
      <c r="LOP1" s="330"/>
      <c r="LOQ1" s="330"/>
      <c r="LOR1" s="330"/>
      <c r="LOS1" s="330"/>
      <c r="LOT1" s="330"/>
      <c r="LOU1" s="330"/>
      <c r="LOV1" s="330"/>
      <c r="LOW1" s="330"/>
      <c r="LOX1" s="330"/>
      <c r="LOY1" s="330"/>
      <c r="LOZ1" s="330"/>
      <c r="LPA1" s="329"/>
      <c r="LPB1" s="330"/>
      <c r="LPC1" s="330"/>
      <c r="LPD1" s="330"/>
      <c r="LPE1" s="330"/>
      <c r="LPF1" s="330"/>
      <c r="LPG1" s="330"/>
      <c r="LPH1" s="330"/>
      <c r="LPI1" s="330"/>
      <c r="LPJ1" s="330"/>
      <c r="LPK1" s="330"/>
      <c r="LPL1" s="330"/>
      <c r="LPM1" s="330"/>
      <c r="LPN1" s="330"/>
      <c r="LPO1" s="330"/>
      <c r="LPP1" s="330"/>
      <c r="LPQ1" s="329"/>
      <c r="LPR1" s="330"/>
      <c r="LPS1" s="330"/>
      <c r="LPT1" s="330"/>
      <c r="LPU1" s="330"/>
      <c r="LPV1" s="330"/>
      <c r="LPW1" s="330"/>
      <c r="LPX1" s="330"/>
      <c r="LPY1" s="330"/>
      <c r="LPZ1" s="330"/>
      <c r="LQA1" s="330"/>
      <c r="LQB1" s="330"/>
      <c r="LQC1" s="330"/>
      <c r="LQD1" s="330"/>
      <c r="LQE1" s="330"/>
      <c r="LQF1" s="330"/>
      <c r="LQG1" s="329"/>
      <c r="LQH1" s="330"/>
      <c r="LQI1" s="330"/>
      <c r="LQJ1" s="330"/>
      <c r="LQK1" s="330"/>
      <c r="LQL1" s="330"/>
      <c r="LQM1" s="330"/>
      <c r="LQN1" s="330"/>
      <c r="LQO1" s="330"/>
      <c r="LQP1" s="330"/>
      <c r="LQQ1" s="330"/>
      <c r="LQR1" s="330"/>
      <c r="LQS1" s="330"/>
      <c r="LQT1" s="330"/>
      <c r="LQU1" s="330"/>
      <c r="LQV1" s="330"/>
      <c r="LQW1" s="329"/>
      <c r="LQX1" s="330"/>
      <c r="LQY1" s="330"/>
      <c r="LQZ1" s="330"/>
      <c r="LRA1" s="330"/>
      <c r="LRB1" s="330"/>
      <c r="LRC1" s="330"/>
      <c r="LRD1" s="330"/>
      <c r="LRE1" s="330"/>
      <c r="LRF1" s="330"/>
      <c r="LRG1" s="330"/>
      <c r="LRH1" s="330"/>
      <c r="LRI1" s="330"/>
      <c r="LRJ1" s="330"/>
      <c r="LRK1" s="330"/>
      <c r="LRL1" s="330"/>
      <c r="LRM1" s="329"/>
      <c r="LRN1" s="330"/>
      <c r="LRO1" s="330"/>
      <c r="LRP1" s="330"/>
      <c r="LRQ1" s="330"/>
      <c r="LRR1" s="330"/>
      <c r="LRS1" s="330"/>
      <c r="LRT1" s="330"/>
      <c r="LRU1" s="330"/>
      <c r="LRV1" s="330"/>
      <c r="LRW1" s="330"/>
      <c r="LRX1" s="330"/>
      <c r="LRY1" s="330"/>
      <c r="LRZ1" s="330"/>
      <c r="LSA1" s="330"/>
      <c r="LSB1" s="330"/>
      <c r="LSC1" s="329"/>
      <c r="LSD1" s="330"/>
      <c r="LSE1" s="330"/>
      <c r="LSF1" s="330"/>
      <c r="LSG1" s="330"/>
      <c r="LSH1" s="330"/>
      <c r="LSI1" s="330"/>
      <c r="LSJ1" s="330"/>
      <c r="LSK1" s="330"/>
      <c r="LSL1" s="330"/>
      <c r="LSM1" s="330"/>
      <c r="LSN1" s="330"/>
      <c r="LSO1" s="330"/>
      <c r="LSP1" s="330"/>
      <c r="LSQ1" s="330"/>
      <c r="LSR1" s="330"/>
      <c r="LSS1" s="329"/>
      <c r="LST1" s="330"/>
      <c r="LSU1" s="330"/>
      <c r="LSV1" s="330"/>
      <c r="LSW1" s="330"/>
      <c r="LSX1" s="330"/>
      <c r="LSY1" s="330"/>
      <c r="LSZ1" s="330"/>
      <c r="LTA1" s="330"/>
      <c r="LTB1" s="330"/>
      <c r="LTC1" s="330"/>
      <c r="LTD1" s="330"/>
      <c r="LTE1" s="330"/>
      <c r="LTF1" s="330"/>
      <c r="LTG1" s="330"/>
      <c r="LTH1" s="330"/>
      <c r="LTI1" s="329"/>
      <c r="LTJ1" s="330"/>
      <c r="LTK1" s="330"/>
      <c r="LTL1" s="330"/>
      <c r="LTM1" s="330"/>
      <c r="LTN1" s="330"/>
      <c r="LTO1" s="330"/>
      <c r="LTP1" s="330"/>
      <c r="LTQ1" s="330"/>
      <c r="LTR1" s="330"/>
      <c r="LTS1" s="330"/>
      <c r="LTT1" s="330"/>
      <c r="LTU1" s="330"/>
      <c r="LTV1" s="330"/>
      <c r="LTW1" s="330"/>
      <c r="LTX1" s="330"/>
      <c r="LTY1" s="329"/>
      <c r="LTZ1" s="330"/>
      <c r="LUA1" s="330"/>
      <c r="LUB1" s="330"/>
      <c r="LUC1" s="330"/>
      <c r="LUD1" s="330"/>
      <c r="LUE1" s="330"/>
      <c r="LUF1" s="330"/>
      <c r="LUG1" s="330"/>
      <c r="LUH1" s="330"/>
      <c r="LUI1" s="330"/>
      <c r="LUJ1" s="330"/>
      <c r="LUK1" s="330"/>
      <c r="LUL1" s="330"/>
      <c r="LUM1" s="330"/>
      <c r="LUN1" s="330"/>
      <c r="LUO1" s="329"/>
      <c r="LUP1" s="330"/>
      <c r="LUQ1" s="330"/>
      <c r="LUR1" s="330"/>
      <c r="LUS1" s="330"/>
      <c r="LUT1" s="330"/>
      <c r="LUU1" s="330"/>
      <c r="LUV1" s="330"/>
      <c r="LUW1" s="330"/>
      <c r="LUX1" s="330"/>
      <c r="LUY1" s="330"/>
      <c r="LUZ1" s="330"/>
      <c r="LVA1" s="330"/>
      <c r="LVB1" s="330"/>
      <c r="LVC1" s="330"/>
      <c r="LVD1" s="330"/>
      <c r="LVE1" s="329"/>
      <c r="LVF1" s="330"/>
      <c r="LVG1" s="330"/>
      <c r="LVH1" s="330"/>
      <c r="LVI1" s="330"/>
      <c r="LVJ1" s="330"/>
      <c r="LVK1" s="330"/>
      <c r="LVL1" s="330"/>
      <c r="LVM1" s="330"/>
      <c r="LVN1" s="330"/>
      <c r="LVO1" s="330"/>
      <c r="LVP1" s="330"/>
      <c r="LVQ1" s="330"/>
      <c r="LVR1" s="330"/>
      <c r="LVS1" s="330"/>
      <c r="LVT1" s="330"/>
      <c r="LVU1" s="329"/>
      <c r="LVV1" s="330"/>
      <c r="LVW1" s="330"/>
      <c r="LVX1" s="330"/>
      <c r="LVY1" s="330"/>
      <c r="LVZ1" s="330"/>
      <c r="LWA1" s="330"/>
      <c r="LWB1" s="330"/>
      <c r="LWC1" s="330"/>
      <c r="LWD1" s="330"/>
      <c r="LWE1" s="330"/>
      <c r="LWF1" s="330"/>
      <c r="LWG1" s="330"/>
      <c r="LWH1" s="330"/>
      <c r="LWI1" s="330"/>
      <c r="LWJ1" s="330"/>
      <c r="LWK1" s="329"/>
      <c r="LWL1" s="330"/>
      <c r="LWM1" s="330"/>
      <c r="LWN1" s="330"/>
      <c r="LWO1" s="330"/>
      <c r="LWP1" s="330"/>
      <c r="LWQ1" s="330"/>
      <c r="LWR1" s="330"/>
      <c r="LWS1" s="330"/>
      <c r="LWT1" s="330"/>
      <c r="LWU1" s="330"/>
      <c r="LWV1" s="330"/>
      <c r="LWW1" s="330"/>
      <c r="LWX1" s="330"/>
      <c r="LWY1" s="330"/>
      <c r="LWZ1" s="330"/>
      <c r="LXA1" s="329"/>
      <c r="LXB1" s="330"/>
      <c r="LXC1" s="330"/>
      <c r="LXD1" s="330"/>
      <c r="LXE1" s="330"/>
      <c r="LXF1" s="330"/>
      <c r="LXG1" s="330"/>
      <c r="LXH1" s="330"/>
      <c r="LXI1" s="330"/>
      <c r="LXJ1" s="330"/>
      <c r="LXK1" s="330"/>
      <c r="LXL1" s="330"/>
      <c r="LXM1" s="330"/>
      <c r="LXN1" s="330"/>
      <c r="LXO1" s="330"/>
      <c r="LXP1" s="330"/>
      <c r="LXQ1" s="329"/>
      <c r="LXR1" s="330"/>
      <c r="LXS1" s="330"/>
      <c r="LXT1" s="330"/>
      <c r="LXU1" s="330"/>
      <c r="LXV1" s="330"/>
      <c r="LXW1" s="330"/>
      <c r="LXX1" s="330"/>
      <c r="LXY1" s="330"/>
      <c r="LXZ1" s="330"/>
      <c r="LYA1" s="330"/>
      <c r="LYB1" s="330"/>
      <c r="LYC1" s="330"/>
      <c r="LYD1" s="330"/>
      <c r="LYE1" s="330"/>
      <c r="LYF1" s="330"/>
      <c r="LYG1" s="329"/>
      <c r="LYH1" s="330"/>
      <c r="LYI1" s="330"/>
      <c r="LYJ1" s="330"/>
      <c r="LYK1" s="330"/>
      <c r="LYL1" s="330"/>
      <c r="LYM1" s="330"/>
      <c r="LYN1" s="330"/>
      <c r="LYO1" s="330"/>
      <c r="LYP1" s="330"/>
      <c r="LYQ1" s="330"/>
      <c r="LYR1" s="330"/>
      <c r="LYS1" s="330"/>
      <c r="LYT1" s="330"/>
      <c r="LYU1" s="330"/>
      <c r="LYV1" s="330"/>
      <c r="LYW1" s="329"/>
      <c r="LYX1" s="330"/>
      <c r="LYY1" s="330"/>
      <c r="LYZ1" s="330"/>
      <c r="LZA1" s="330"/>
      <c r="LZB1" s="330"/>
      <c r="LZC1" s="330"/>
      <c r="LZD1" s="330"/>
      <c r="LZE1" s="330"/>
      <c r="LZF1" s="330"/>
      <c r="LZG1" s="330"/>
      <c r="LZH1" s="330"/>
      <c r="LZI1" s="330"/>
      <c r="LZJ1" s="330"/>
      <c r="LZK1" s="330"/>
      <c r="LZL1" s="330"/>
      <c r="LZM1" s="329"/>
      <c r="LZN1" s="330"/>
      <c r="LZO1" s="330"/>
      <c r="LZP1" s="330"/>
      <c r="LZQ1" s="330"/>
      <c r="LZR1" s="330"/>
      <c r="LZS1" s="330"/>
      <c r="LZT1" s="330"/>
      <c r="LZU1" s="330"/>
      <c r="LZV1" s="330"/>
      <c r="LZW1" s="330"/>
      <c r="LZX1" s="330"/>
      <c r="LZY1" s="330"/>
      <c r="LZZ1" s="330"/>
      <c r="MAA1" s="330"/>
      <c r="MAB1" s="330"/>
      <c r="MAC1" s="329"/>
      <c r="MAD1" s="330"/>
      <c r="MAE1" s="330"/>
      <c r="MAF1" s="330"/>
      <c r="MAG1" s="330"/>
      <c r="MAH1" s="330"/>
      <c r="MAI1" s="330"/>
      <c r="MAJ1" s="330"/>
      <c r="MAK1" s="330"/>
      <c r="MAL1" s="330"/>
      <c r="MAM1" s="330"/>
      <c r="MAN1" s="330"/>
      <c r="MAO1" s="330"/>
      <c r="MAP1" s="330"/>
      <c r="MAQ1" s="330"/>
      <c r="MAR1" s="330"/>
      <c r="MAS1" s="329"/>
      <c r="MAT1" s="330"/>
      <c r="MAU1" s="330"/>
      <c r="MAV1" s="330"/>
      <c r="MAW1" s="330"/>
      <c r="MAX1" s="330"/>
      <c r="MAY1" s="330"/>
      <c r="MAZ1" s="330"/>
      <c r="MBA1" s="330"/>
      <c r="MBB1" s="330"/>
      <c r="MBC1" s="330"/>
      <c r="MBD1" s="330"/>
      <c r="MBE1" s="330"/>
      <c r="MBF1" s="330"/>
      <c r="MBG1" s="330"/>
      <c r="MBH1" s="330"/>
      <c r="MBI1" s="329"/>
      <c r="MBJ1" s="330"/>
      <c r="MBK1" s="330"/>
      <c r="MBL1" s="330"/>
      <c r="MBM1" s="330"/>
      <c r="MBN1" s="330"/>
      <c r="MBO1" s="330"/>
      <c r="MBP1" s="330"/>
      <c r="MBQ1" s="330"/>
      <c r="MBR1" s="330"/>
      <c r="MBS1" s="330"/>
      <c r="MBT1" s="330"/>
      <c r="MBU1" s="330"/>
      <c r="MBV1" s="330"/>
      <c r="MBW1" s="330"/>
      <c r="MBX1" s="330"/>
      <c r="MBY1" s="329"/>
      <c r="MBZ1" s="330"/>
      <c r="MCA1" s="330"/>
      <c r="MCB1" s="330"/>
      <c r="MCC1" s="330"/>
      <c r="MCD1" s="330"/>
      <c r="MCE1" s="330"/>
      <c r="MCF1" s="330"/>
      <c r="MCG1" s="330"/>
      <c r="MCH1" s="330"/>
      <c r="MCI1" s="330"/>
      <c r="MCJ1" s="330"/>
      <c r="MCK1" s="330"/>
      <c r="MCL1" s="330"/>
      <c r="MCM1" s="330"/>
      <c r="MCN1" s="330"/>
      <c r="MCO1" s="329"/>
      <c r="MCP1" s="330"/>
      <c r="MCQ1" s="330"/>
      <c r="MCR1" s="330"/>
      <c r="MCS1" s="330"/>
      <c r="MCT1" s="330"/>
      <c r="MCU1" s="330"/>
      <c r="MCV1" s="330"/>
      <c r="MCW1" s="330"/>
      <c r="MCX1" s="330"/>
      <c r="MCY1" s="330"/>
      <c r="MCZ1" s="330"/>
      <c r="MDA1" s="330"/>
      <c r="MDB1" s="330"/>
      <c r="MDC1" s="330"/>
      <c r="MDD1" s="330"/>
      <c r="MDE1" s="329"/>
      <c r="MDF1" s="330"/>
      <c r="MDG1" s="330"/>
      <c r="MDH1" s="330"/>
      <c r="MDI1" s="330"/>
      <c r="MDJ1" s="330"/>
      <c r="MDK1" s="330"/>
      <c r="MDL1" s="330"/>
      <c r="MDM1" s="330"/>
      <c r="MDN1" s="330"/>
      <c r="MDO1" s="330"/>
      <c r="MDP1" s="330"/>
      <c r="MDQ1" s="330"/>
      <c r="MDR1" s="330"/>
      <c r="MDS1" s="330"/>
      <c r="MDT1" s="330"/>
      <c r="MDU1" s="329"/>
      <c r="MDV1" s="330"/>
      <c r="MDW1" s="330"/>
      <c r="MDX1" s="330"/>
      <c r="MDY1" s="330"/>
      <c r="MDZ1" s="330"/>
      <c r="MEA1" s="330"/>
      <c r="MEB1" s="330"/>
      <c r="MEC1" s="330"/>
      <c r="MED1" s="330"/>
      <c r="MEE1" s="330"/>
      <c r="MEF1" s="330"/>
      <c r="MEG1" s="330"/>
      <c r="MEH1" s="330"/>
      <c r="MEI1" s="330"/>
      <c r="MEJ1" s="330"/>
      <c r="MEK1" s="329"/>
      <c r="MEL1" s="330"/>
      <c r="MEM1" s="330"/>
      <c r="MEN1" s="330"/>
      <c r="MEO1" s="330"/>
      <c r="MEP1" s="330"/>
      <c r="MEQ1" s="330"/>
      <c r="MER1" s="330"/>
      <c r="MES1" s="330"/>
      <c r="MET1" s="330"/>
      <c r="MEU1" s="330"/>
      <c r="MEV1" s="330"/>
      <c r="MEW1" s="330"/>
      <c r="MEX1" s="330"/>
      <c r="MEY1" s="330"/>
      <c r="MEZ1" s="330"/>
      <c r="MFA1" s="329"/>
      <c r="MFB1" s="330"/>
      <c r="MFC1" s="330"/>
      <c r="MFD1" s="330"/>
      <c r="MFE1" s="330"/>
      <c r="MFF1" s="330"/>
      <c r="MFG1" s="330"/>
      <c r="MFH1" s="330"/>
      <c r="MFI1" s="330"/>
      <c r="MFJ1" s="330"/>
      <c r="MFK1" s="330"/>
      <c r="MFL1" s="330"/>
      <c r="MFM1" s="330"/>
      <c r="MFN1" s="330"/>
      <c r="MFO1" s="330"/>
      <c r="MFP1" s="330"/>
      <c r="MFQ1" s="329"/>
      <c r="MFR1" s="330"/>
      <c r="MFS1" s="330"/>
      <c r="MFT1" s="330"/>
      <c r="MFU1" s="330"/>
      <c r="MFV1" s="330"/>
      <c r="MFW1" s="330"/>
      <c r="MFX1" s="330"/>
      <c r="MFY1" s="330"/>
      <c r="MFZ1" s="330"/>
      <c r="MGA1" s="330"/>
      <c r="MGB1" s="330"/>
      <c r="MGC1" s="330"/>
      <c r="MGD1" s="330"/>
      <c r="MGE1" s="330"/>
      <c r="MGF1" s="330"/>
      <c r="MGG1" s="329"/>
      <c r="MGH1" s="330"/>
      <c r="MGI1" s="330"/>
      <c r="MGJ1" s="330"/>
      <c r="MGK1" s="330"/>
      <c r="MGL1" s="330"/>
      <c r="MGM1" s="330"/>
      <c r="MGN1" s="330"/>
      <c r="MGO1" s="330"/>
      <c r="MGP1" s="330"/>
      <c r="MGQ1" s="330"/>
      <c r="MGR1" s="330"/>
      <c r="MGS1" s="330"/>
      <c r="MGT1" s="330"/>
      <c r="MGU1" s="330"/>
      <c r="MGV1" s="330"/>
      <c r="MGW1" s="329"/>
      <c r="MGX1" s="330"/>
      <c r="MGY1" s="330"/>
      <c r="MGZ1" s="330"/>
      <c r="MHA1" s="330"/>
      <c r="MHB1" s="330"/>
      <c r="MHC1" s="330"/>
      <c r="MHD1" s="330"/>
      <c r="MHE1" s="330"/>
      <c r="MHF1" s="330"/>
      <c r="MHG1" s="330"/>
      <c r="MHH1" s="330"/>
      <c r="MHI1" s="330"/>
      <c r="MHJ1" s="330"/>
      <c r="MHK1" s="330"/>
      <c r="MHL1" s="330"/>
      <c r="MHM1" s="329"/>
      <c r="MHN1" s="330"/>
      <c r="MHO1" s="330"/>
      <c r="MHP1" s="330"/>
      <c r="MHQ1" s="330"/>
      <c r="MHR1" s="330"/>
      <c r="MHS1" s="330"/>
      <c r="MHT1" s="330"/>
      <c r="MHU1" s="330"/>
      <c r="MHV1" s="330"/>
      <c r="MHW1" s="330"/>
      <c r="MHX1" s="330"/>
      <c r="MHY1" s="330"/>
      <c r="MHZ1" s="330"/>
      <c r="MIA1" s="330"/>
      <c r="MIB1" s="330"/>
      <c r="MIC1" s="329"/>
      <c r="MID1" s="330"/>
      <c r="MIE1" s="330"/>
      <c r="MIF1" s="330"/>
      <c r="MIG1" s="330"/>
      <c r="MIH1" s="330"/>
      <c r="MII1" s="330"/>
      <c r="MIJ1" s="330"/>
      <c r="MIK1" s="330"/>
      <c r="MIL1" s="330"/>
      <c r="MIM1" s="330"/>
      <c r="MIN1" s="330"/>
      <c r="MIO1" s="330"/>
      <c r="MIP1" s="330"/>
      <c r="MIQ1" s="330"/>
      <c r="MIR1" s="330"/>
      <c r="MIS1" s="329"/>
      <c r="MIT1" s="330"/>
      <c r="MIU1" s="330"/>
      <c r="MIV1" s="330"/>
      <c r="MIW1" s="330"/>
      <c r="MIX1" s="330"/>
      <c r="MIY1" s="330"/>
      <c r="MIZ1" s="330"/>
      <c r="MJA1" s="330"/>
      <c r="MJB1" s="330"/>
      <c r="MJC1" s="330"/>
      <c r="MJD1" s="330"/>
      <c r="MJE1" s="330"/>
      <c r="MJF1" s="330"/>
      <c r="MJG1" s="330"/>
      <c r="MJH1" s="330"/>
      <c r="MJI1" s="329"/>
      <c r="MJJ1" s="330"/>
      <c r="MJK1" s="330"/>
      <c r="MJL1" s="330"/>
      <c r="MJM1" s="330"/>
      <c r="MJN1" s="330"/>
      <c r="MJO1" s="330"/>
      <c r="MJP1" s="330"/>
      <c r="MJQ1" s="330"/>
      <c r="MJR1" s="330"/>
      <c r="MJS1" s="330"/>
      <c r="MJT1" s="330"/>
      <c r="MJU1" s="330"/>
      <c r="MJV1" s="330"/>
      <c r="MJW1" s="330"/>
      <c r="MJX1" s="330"/>
      <c r="MJY1" s="329"/>
      <c r="MJZ1" s="330"/>
      <c r="MKA1" s="330"/>
      <c r="MKB1" s="330"/>
      <c r="MKC1" s="330"/>
      <c r="MKD1" s="330"/>
      <c r="MKE1" s="330"/>
      <c r="MKF1" s="330"/>
      <c r="MKG1" s="330"/>
      <c r="MKH1" s="330"/>
      <c r="MKI1" s="330"/>
      <c r="MKJ1" s="330"/>
      <c r="MKK1" s="330"/>
      <c r="MKL1" s="330"/>
      <c r="MKM1" s="330"/>
      <c r="MKN1" s="330"/>
      <c r="MKO1" s="329"/>
      <c r="MKP1" s="330"/>
      <c r="MKQ1" s="330"/>
      <c r="MKR1" s="330"/>
      <c r="MKS1" s="330"/>
      <c r="MKT1" s="330"/>
      <c r="MKU1" s="330"/>
      <c r="MKV1" s="330"/>
      <c r="MKW1" s="330"/>
      <c r="MKX1" s="330"/>
      <c r="MKY1" s="330"/>
      <c r="MKZ1" s="330"/>
      <c r="MLA1" s="330"/>
      <c r="MLB1" s="330"/>
      <c r="MLC1" s="330"/>
      <c r="MLD1" s="330"/>
      <c r="MLE1" s="329"/>
      <c r="MLF1" s="330"/>
      <c r="MLG1" s="330"/>
      <c r="MLH1" s="330"/>
      <c r="MLI1" s="330"/>
      <c r="MLJ1" s="330"/>
      <c r="MLK1" s="330"/>
      <c r="MLL1" s="330"/>
      <c r="MLM1" s="330"/>
      <c r="MLN1" s="330"/>
      <c r="MLO1" s="330"/>
      <c r="MLP1" s="330"/>
      <c r="MLQ1" s="330"/>
      <c r="MLR1" s="330"/>
      <c r="MLS1" s="330"/>
      <c r="MLT1" s="330"/>
      <c r="MLU1" s="329"/>
      <c r="MLV1" s="330"/>
      <c r="MLW1" s="330"/>
      <c r="MLX1" s="330"/>
      <c r="MLY1" s="330"/>
      <c r="MLZ1" s="330"/>
      <c r="MMA1" s="330"/>
      <c r="MMB1" s="330"/>
      <c r="MMC1" s="330"/>
      <c r="MMD1" s="330"/>
      <c r="MME1" s="330"/>
      <c r="MMF1" s="330"/>
      <c r="MMG1" s="330"/>
      <c r="MMH1" s="330"/>
      <c r="MMI1" s="330"/>
      <c r="MMJ1" s="330"/>
      <c r="MMK1" s="329"/>
      <c r="MML1" s="330"/>
      <c r="MMM1" s="330"/>
      <c r="MMN1" s="330"/>
      <c r="MMO1" s="330"/>
      <c r="MMP1" s="330"/>
      <c r="MMQ1" s="330"/>
      <c r="MMR1" s="330"/>
      <c r="MMS1" s="330"/>
      <c r="MMT1" s="330"/>
      <c r="MMU1" s="330"/>
      <c r="MMV1" s="330"/>
      <c r="MMW1" s="330"/>
      <c r="MMX1" s="330"/>
      <c r="MMY1" s="330"/>
      <c r="MMZ1" s="330"/>
      <c r="MNA1" s="329"/>
      <c r="MNB1" s="330"/>
      <c r="MNC1" s="330"/>
      <c r="MND1" s="330"/>
      <c r="MNE1" s="330"/>
      <c r="MNF1" s="330"/>
      <c r="MNG1" s="330"/>
      <c r="MNH1" s="330"/>
      <c r="MNI1" s="330"/>
      <c r="MNJ1" s="330"/>
      <c r="MNK1" s="330"/>
      <c r="MNL1" s="330"/>
      <c r="MNM1" s="330"/>
      <c r="MNN1" s="330"/>
      <c r="MNO1" s="330"/>
      <c r="MNP1" s="330"/>
      <c r="MNQ1" s="329"/>
      <c r="MNR1" s="330"/>
      <c r="MNS1" s="330"/>
      <c r="MNT1" s="330"/>
      <c r="MNU1" s="330"/>
      <c r="MNV1" s="330"/>
      <c r="MNW1" s="330"/>
      <c r="MNX1" s="330"/>
      <c r="MNY1" s="330"/>
      <c r="MNZ1" s="330"/>
      <c r="MOA1" s="330"/>
      <c r="MOB1" s="330"/>
      <c r="MOC1" s="330"/>
      <c r="MOD1" s="330"/>
      <c r="MOE1" s="330"/>
      <c r="MOF1" s="330"/>
      <c r="MOG1" s="329"/>
      <c r="MOH1" s="330"/>
      <c r="MOI1" s="330"/>
      <c r="MOJ1" s="330"/>
      <c r="MOK1" s="330"/>
      <c r="MOL1" s="330"/>
      <c r="MOM1" s="330"/>
      <c r="MON1" s="330"/>
      <c r="MOO1" s="330"/>
      <c r="MOP1" s="330"/>
      <c r="MOQ1" s="330"/>
      <c r="MOR1" s="330"/>
      <c r="MOS1" s="330"/>
      <c r="MOT1" s="330"/>
      <c r="MOU1" s="330"/>
      <c r="MOV1" s="330"/>
      <c r="MOW1" s="329"/>
      <c r="MOX1" s="330"/>
      <c r="MOY1" s="330"/>
      <c r="MOZ1" s="330"/>
      <c r="MPA1" s="330"/>
      <c r="MPB1" s="330"/>
      <c r="MPC1" s="330"/>
      <c r="MPD1" s="330"/>
      <c r="MPE1" s="330"/>
      <c r="MPF1" s="330"/>
      <c r="MPG1" s="330"/>
      <c r="MPH1" s="330"/>
      <c r="MPI1" s="330"/>
      <c r="MPJ1" s="330"/>
      <c r="MPK1" s="330"/>
      <c r="MPL1" s="330"/>
      <c r="MPM1" s="329"/>
      <c r="MPN1" s="330"/>
      <c r="MPO1" s="330"/>
      <c r="MPP1" s="330"/>
      <c r="MPQ1" s="330"/>
      <c r="MPR1" s="330"/>
      <c r="MPS1" s="330"/>
      <c r="MPT1" s="330"/>
      <c r="MPU1" s="330"/>
      <c r="MPV1" s="330"/>
      <c r="MPW1" s="330"/>
      <c r="MPX1" s="330"/>
      <c r="MPY1" s="330"/>
      <c r="MPZ1" s="330"/>
      <c r="MQA1" s="330"/>
      <c r="MQB1" s="330"/>
      <c r="MQC1" s="329"/>
      <c r="MQD1" s="330"/>
      <c r="MQE1" s="330"/>
      <c r="MQF1" s="330"/>
      <c r="MQG1" s="330"/>
      <c r="MQH1" s="330"/>
      <c r="MQI1" s="330"/>
      <c r="MQJ1" s="330"/>
      <c r="MQK1" s="330"/>
      <c r="MQL1" s="330"/>
      <c r="MQM1" s="330"/>
      <c r="MQN1" s="330"/>
      <c r="MQO1" s="330"/>
      <c r="MQP1" s="330"/>
      <c r="MQQ1" s="330"/>
      <c r="MQR1" s="330"/>
      <c r="MQS1" s="329"/>
      <c r="MQT1" s="330"/>
      <c r="MQU1" s="330"/>
      <c r="MQV1" s="330"/>
      <c r="MQW1" s="330"/>
      <c r="MQX1" s="330"/>
      <c r="MQY1" s="330"/>
      <c r="MQZ1" s="330"/>
      <c r="MRA1" s="330"/>
      <c r="MRB1" s="330"/>
      <c r="MRC1" s="330"/>
      <c r="MRD1" s="330"/>
      <c r="MRE1" s="330"/>
      <c r="MRF1" s="330"/>
      <c r="MRG1" s="330"/>
      <c r="MRH1" s="330"/>
      <c r="MRI1" s="329"/>
      <c r="MRJ1" s="330"/>
      <c r="MRK1" s="330"/>
      <c r="MRL1" s="330"/>
      <c r="MRM1" s="330"/>
      <c r="MRN1" s="330"/>
      <c r="MRO1" s="330"/>
      <c r="MRP1" s="330"/>
      <c r="MRQ1" s="330"/>
      <c r="MRR1" s="330"/>
      <c r="MRS1" s="330"/>
      <c r="MRT1" s="330"/>
      <c r="MRU1" s="330"/>
      <c r="MRV1" s="330"/>
      <c r="MRW1" s="330"/>
      <c r="MRX1" s="330"/>
      <c r="MRY1" s="329"/>
      <c r="MRZ1" s="330"/>
      <c r="MSA1" s="330"/>
      <c r="MSB1" s="330"/>
      <c r="MSC1" s="330"/>
      <c r="MSD1" s="330"/>
      <c r="MSE1" s="330"/>
      <c r="MSF1" s="330"/>
      <c r="MSG1" s="330"/>
      <c r="MSH1" s="330"/>
      <c r="MSI1" s="330"/>
      <c r="MSJ1" s="330"/>
      <c r="MSK1" s="330"/>
      <c r="MSL1" s="330"/>
      <c r="MSM1" s="330"/>
      <c r="MSN1" s="330"/>
      <c r="MSO1" s="329"/>
      <c r="MSP1" s="330"/>
      <c r="MSQ1" s="330"/>
      <c r="MSR1" s="330"/>
      <c r="MSS1" s="330"/>
      <c r="MST1" s="330"/>
      <c r="MSU1" s="330"/>
      <c r="MSV1" s="330"/>
      <c r="MSW1" s="330"/>
      <c r="MSX1" s="330"/>
      <c r="MSY1" s="330"/>
      <c r="MSZ1" s="330"/>
      <c r="MTA1" s="330"/>
      <c r="MTB1" s="330"/>
      <c r="MTC1" s="330"/>
      <c r="MTD1" s="330"/>
      <c r="MTE1" s="329"/>
      <c r="MTF1" s="330"/>
      <c r="MTG1" s="330"/>
      <c r="MTH1" s="330"/>
      <c r="MTI1" s="330"/>
      <c r="MTJ1" s="330"/>
      <c r="MTK1" s="330"/>
      <c r="MTL1" s="330"/>
      <c r="MTM1" s="330"/>
      <c r="MTN1" s="330"/>
      <c r="MTO1" s="330"/>
      <c r="MTP1" s="330"/>
      <c r="MTQ1" s="330"/>
      <c r="MTR1" s="330"/>
      <c r="MTS1" s="330"/>
      <c r="MTT1" s="330"/>
      <c r="MTU1" s="329"/>
      <c r="MTV1" s="330"/>
      <c r="MTW1" s="330"/>
      <c r="MTX1" s="330"/>
      <c r="MTY1" s="330"/>
      <c r="MTZ1" s="330"/>
      <c r="MUA1" s="330"/>
      <c r="MUB1" s="330"/>
      <c r="MUC1" s="330"/>
      <c r="MUD1" s="330"/>
      <c r="MUE1" s="330"/>
      <c r="MUF1" s="330"/>
      <c r="MUG1" s="330"/>
      <c r="MUH1" s="330"/>
      <c r="MUI1" s="330"/>
      <c r="MUJ1" s="330"/>
      <c r="MUK1" s="329"/>
      <c r="MUL1" s="330"/>
      <c r="MUM1" s="330"/>
      <c r="MUN1" s="330"/>
      <c r="MUO1" s="330"/>
      <c r="MUP1" s="330"/>
      <c r="MUQ1" s="330"/>
      <c r="MUR1" s="330"/>
      <c r="MUS1" s="330"/>
      <c r="MUT1" s="330"/>
      <c r="MUU1" s="330"/>
      <c r="MUV1" s="330"/>
      <c r="MUW1" s="330"/>
      <c r="MUX1" s="330"/>
      <c r="MUY1" s="330"/>
      <c r="MUZ1" s="330"/>
      <c r="MVA1" s="329"/>
      <c r="MVB1" s="330"/>
      <c r="MVC1" s="330"/>
      <c r="MVD1" s="330"/>
      <c r="MVE1" s="330"/>
      <c r="MVF1" s="330"/>
      <c r="MVG1" s="330"/>
      <c r="MVH1" s="330"/>
      <c r="MVI1" s="330"/>
      <c r="MVJ1" s="330"/>
      <c r="MVK1" s="330"/>
      <c r="MVL1" s="330"/>
      <c r="MVM1" s="330"/>
      <c r="MVN1" s="330"/>
      <c r="MVO1" s="330"/>
      <c r="MVP1" s="330"/>
      <c r="MVQ1" s="329"/>
      <c r="MVR1" s="330"/>
      <c r="MVS1" s="330"/>
      <c r="MVT1" s="330"/>
      <c r="MVU1" s="330"/>
      <c r="MVV1" s="330"/>
      <c r="MVW1" s="330"/>
      <c r="MVX1" s="330"/>
      <c r="MVY1" s="330"/>
      <c r="MVZ1" s="330"/>
      <c r="MWA1" s="330"/>
      <c r="MWB1" s="330"/>
      <c r="MWC1" s="330"/>
      <c r="MWD1" s="330"/>
      <c r="MWE1" s="330"/>
      <c r="MWF1" s="330"/>
      <c r="MWG1" s="329"/>
      <c r="MWH1" s="330"/>
      <c r="MWI1" s="330"/>
      <c r="MWJ1" s="330"/>
      <c r="MWK1" s="330"/>
      <c r="MWL1" s="330"/>
      <c r="MWM1" s="330"/>
      <c r="MWN1" s="330"/>
      <c r="MWO1" s="330"/>
      <c r="MWP1" s="330"/>
      <c r="MWQ1" s="330"/>
      <c r="MWR1" s="330"/>
      <c r="MWS1" s="330"/>
      <c r="MWT1" s="330"/>
      <c r="MWU1" s="330"/>
      <c r="MWV1" s="330"/>
      <c r="MWW1" s="329"/>
      <c r="MWX1" s="330"/>
      <c r="MWY1" s="330"/>
      <c r="MWZ1" s="330"/>
      <c r="MXA1" s="330"/>
      <c r="MXB1" s="330"/>
      <c r="MXC1" s="330"/>
      <c r="MXD1" s="330"/>
      <c r="MXE1" s="330"/>
      <c r="MXF1" s="330"/>
      <c r="MXG1" s="330"/>
      <c r="MXH1" s="330"/>
      <c r="MXI1" s="330"/>
      <c r="MXJ1" s="330"/>
      <c r="MXK1" s="330"/>
      <c r="MXL1" s="330"/>
      <c r="MXM1" s="329"/>
      <c r="MXN1" s="330"/>
      <c r="MXO1" s="330"/>
      <c r="MXP1" s="330"/>
      <c r="MXQ1" s="330"/>
      <c r="MXR1" s="330"/>
      <c r="MXS1" s="330"/>
      <c r="MXT1" s="330"/>
      <c r="MXU1" s="330"/>
      <c r="MXV1" s="330"/>
      <c r="MXW1" s="330"/>
      <c r="MXX1" s="330"/>
      <c r="MXY1" s="330"/>
      <c r="MXZ1" s="330"/>
      <c r="MYA1" s="330"/>
      <c r="MYB1" s="330"/>
      <c r="MYC1" s="329"/>
      <c r="MYD1" s="330"/>
      <c r="MYE1" s="330"/>
      <c r="MYF1" s="330"/>
      <c r="MYG1" s="330"/>
      <c r="MYH1" s="330"/>
      <c r="MYI1" s="330"/>
      <c r="MYJ1" s="330"/>
      <c r="MYK1" s="330"/>
      <c r="MYL1" s="330"/>
      <c r="MYM1" s="330"/>
      <c r="MYN1" s="330"/>
      <c r="MYO1" s="330"/>
      <c r="MYP1" s="330"/>
      <c r="MYQ1" s="330"/>
      <c r="MYR1" s="330"/>
      <c r="MYS1" s="329"/>
      <c r="MYT1" s="330"/>
      <c r="MYU1" s="330"/>
      <c r="MYV1" s="330"/>
      <c r="MYW1" s="330"/>
      <c r="MYX1" s="330"/>
      <c r="MYY1" s="330"/>
      <c r="MYZ1" s="330"/>
      <c r="MZA1" s="330"/>
      <c r="MZB1" s="330"/>
      <c r="MZC1" s="330"/>
      <c r="MZD1" s="330"/>
      <c r="MZE1" s="330"/>
      <c r="MZF1" s="330"/>
      <c r="MZG1" s="330"/>
      <c r="MZH1" s="330"/>
      <c r="MZI1" s="329"/>
      <c r="MZJ1" s="330"/>
      <c r="MZK1" s="330"/>
      <c r="MZL1" s="330"/>
      <c r="MZM1" s="330"/>
      <c r="MZN1" s="330"/>
      <c r="MZO1" s="330"/>
      <c r="MZP1" s="330"/>
      <c r="MZQ1" s="330"/>
      <c r="MZR1" s="330"/>
      <c r="MZS1" s="330"/>
      <c r="MZT1" s="330"/>
      <c r="MZU1" s="330"/>
      <c r="MZV1" s="330"/>
      <c r="MZW1" s="330"/>
      <c r="MZX1" s="330"/>
      <c r="MZY1" s="329"/>
      <c r="MZZ1" s="330"/>
      <c r="NAA1" s="330"/>
      <c r="NAB1" s="330"/>
      <c r="NAC1" s="330"/>
      <c r="NAD1" s="330"/>
      <c r="NAE1" s="330"/>
      <c r="NAF1" s="330"/>
      <c r="NAG1" s="330"/>
      <c r="NAH1" s="330"/>
      <c r="NAI1" s="330"/>
      <c r="NAJ1" s="330"/>
      <c r="NAK1" s="330"/>
      <c r="NAL1" s="330"/>
      <c r="NAM1" s="330"/>
      <c r="NAN1" s="330"/>
      <c r="NAO1" s="329"/>
      <c r="NAP1" s="330"/>
      <c r="NAQ1" s="330"/>
      <c r="NAR1" s="330"/>
      <c r="NAS1" s="330"/>
      <c r="NAT1" s="330"/>
      <c r="NAU1" s="330"/>
      <c r="NAV1" s="330"/>
      <c r="NAW1" s="330"/>
      <c r="NAX1" s="330"/>
      <c r="NAY1" s="330"/>
      <c r="NAZ1" s="330"/>
      <c r="NBA1" s="330"/>
      <c r="NBB1" s="330"/>
      <c r="NBC1" s="330"/>
      <c r="NBD1" s="330"/>
      <c r="NBE1" s="329"/>
      <c r="NBF1" s="330"/>
      <c r="NBG1" s="330"/>
      <c r="NBH1" s="330"/>
      <c r="NBI1" s="330"/>
      <c r="NBJ1" s="330"/>
      <c r="NBK1" s="330"/>
      <c r="NBL1" s="330"/>
      <c r="NBM1" s="330"/>
      <c r="NBN1" s="330"/>
      <c r="NBO1" s="330"/>
      <c r="NBP1" s="330"/>
      <c r="NBQ1" s="330"/>
      <c r="NBR1" s="330"/>
      <c r="NBS1" s="330"/>
      <c r="NBT1" s="330"/>
      <c r="NBU1" s="329"/>
      <c r="NBV1" s="330"/>
      <c r="NBW1" s="330"/>
      <c r="NBX1" s="330"/>
      <c r="NBY1" s="330"/>
      <c r="NBZ1" s="330"/>
      <c r="NCA1" s="330"/>
      <c r="NCB1" s="330"/>
      <c r="NCC1" s="330"/>
      <c r="NCD1" s="330"/>
      <c r="NCE1" s="330"/>
      <c r="NCF1" s="330"/>
      <c r="NCG1" s="330"/>
      <c r="NCH1" s="330"/>
      <c r="NCI1" s="330"/>
      <c r="NCJ1" s="330"/>
      <c r="NCK1" s="329"/>
      <c r="NCL1" s="330"/>
      <c r="NCM1" s="330"/>
      <c r="NCN1" s="330"/>
      <c r="NCO1" s="330"/>
      <c r="NCP1" s="330"/>
      <c r="NCQ1" s="330"/>
      <c r="NCR1" s="330"/>
      <c r="NCS1" s="330"/>
      <c r="NCT1" s="330"/>
      <c r="NCU1" s="330"/>
      <c r="NCV1" s="330"/>
      <c r="NCW1" s="330"/>
      <c r="NCX1" s="330"/>
      <c r="NCY1" s="330"/>
      <c r="NCZ1" s="330"/>
      <c r="NDA1" s="329"/>
      <c r="NDB1" s="330"/>
      <c r="NDC1" s="330"/>
      <c r="NDD1" s="330"/>
      <c r="NDE1" s="330"/>
      <c r="NDF1" s="330"/>
      <c r="NDG1" s="330"/>
      <c r="NDH1" s="330"/>
      <c r="NDI1" s="330"/>
      <c r="NDJ1" s="330"/>
      <c r="NDK1" s="330"/>
      <c r="NDL1" s="330"/>
      <c r="NDM1" s="330"/>
      <c r="NDN1" s="330"/>
      <c r="NDO1" s="330"/>
      <c r="NDP1" s="330"/>
      <c r="NDQ1" s="329"/>
      <c r="NDR1" s="330"/>
      <c r="NDS1" s="330"/>
      <c r="NDT1" s="330"/>
      <c r="NDU1" s="330"/>
      <c r="NDV1" s="330"/>
      <c r="NDW1" s="330"/>
      <c r="NDX1" s="330"/>
      <c r="NDY1" s="330"/>
      <c r="NDZ1" s="330"/>
      <c r="NEA1" s="330"/>
      <c r="NEB1" s="330"/>
      <c r="NEC1" s="330"/>
      <c r="NED1" s="330"/>
      <c r="NEE1" s="330"/>
      <c r="NEF1" s="330"/>
      <c r="NEG1" s="329"/>
      <c r="NEH1" s="330"/>
      <c r="NEI1" s="330"/>
      <c r="NEJ1" s="330"/>
      <c r="NEK1" s="330"/>
      <c r="NEL1" s="330"/>
      <c r="NEM1" s="330"/>
      <c r="NEN1" s="330"/>
      <c r="NEO1" s="330"/>
      <c r="NEP1" s="330"/>
      <c r="NEQ1" s="330"/>
      <c r="NER1" s="330"/>
      <c r="NES1" s="330"/>
      <c r="NET1" s="330"/>
      <c r="NEU1" s="330"/>
      <c r="NEV1" s="330"/>
      <c r="NEW1" s="329"/>
      <c r="NEX1" s="330"/>
      <c r="NEY1" s="330"/>
      <c r="NEZ1" s="330"/>
      <c r="NFA1" s="330"/>
      <c r="NFB1" s="330"/>
      <c r="NFC1" s="330"/>
      <c r="NFD1" s="330"/>
      <c r="NFE1" s="330"/>
      <c r="NFF1" s="330"/>
      <c r="NFG1" s="330"/>
      <c r="NFH1" s="330"/>
      <c r="NFI1" s="330"/>
      <c r="NFJ1" s="330"/>
      <c r="NFK1" s="330"/>
      <c r="NFL1" s="330"/>
      <c r="NFM1" s="329"/>
      <c r="NFN1" s="330"/>
      <c r="NFO1" s="330"/>
      <c r="NFP1" s="330"/>
      <c r="NFQ1" s="330"/>
      <c r="NFR1" s="330"/>
      <c r="NFS1" s="330"/>
      <c r="NFT1" s="330"/>
      <c r="NFU1" s="330"/>
      <c r="NFV1" s="330"/>
      <c r="NFW1" s="330"/>
      <c r="NFX1" s="330"/>
      <c r="NFY1" s="330"/>
      <c r="NFZ1" s="330"/>
      <c r="NGA1" s="330"/>
      <c r="NGB1" s="330"/>
      <c r="NGC1" s="329"/>
      <c r="NGD1" s="330"/>
      <c r="NGE1" s="330"/>
      <c r="NGF1" s="330"/>
      <c r="NGG1" s="330"/>
      <c r="NGH1" s="330"/>
      <c r="NGI1" s="330"/>
      <c r="NGJ1" s="330"/>
      <c r="NGK1" s="330"/>
      <c r="NGL1" s="330"/>
      <c r="NGM1" s="330"/>
      <c r="NGN1" s="330"/>
      <c r="NGO1" s="330"/>
      <c r="NGP1" s="330"/>
      <c r="NGQ1" s="330"/>
      <c r="NGR1" s="330"/>
      <c r="NGS1" s="329"/>
      <c r="NGT1" s="330"/>
      <c r="NGU1" s="330"/>
      <c r="NGV1" s="330"/>
      <c r="NGW1" s="330"/>
      <c r="NGX1" s="330"/>
      <c r="NGY1" s="330"/>
      <c r="NGZ1" s="330"/>
      <c r="NHA1" s="330"/>
      <c r="NHB1" s="330"/>
      <c r="NHC1" s="330"/>
      <c r="NHD1" s="330"/>
      <c r="NHE1" s="330"/>
      <c r="NHF1" s="330"/>
      <c r="NHG1" s="330"/>
      <c r="NHH1" s="330"/>
      <c r="NHI1" s="329"/>
      <c r="NHJ1" s="330"/>
      <c r="NHK1" s="330"/>
      <c r="NHL1" s="330"/>
      <c r="NHM1" s="330"/>
      <c r="NHN1" s="330"/>
      <c r="NHO1" s="330"/>
      <c r="NHP1" s="330"/>
      <c r="NHQ1" s="330"/>
      <c r="NHR1" s="330"/>
      <c r="NHS1" s="330"/>
      <c r="NHT1" s="330"/>
      <c r="NHU1" s="330"/>
      <c r="NHV1" s="330"/>
      <c r="NHW1" s="330"/>
      <c r="NHX1" s="330"/>
      <c r="NHY1" s="329"/>
      <c r="NHZ1" s="330"/>
      <c r="NIA1" s="330"/>
      <c r="NIB1" s="330"/>
      <c r="NIC1" s="330"/>
      <c r="NID1" s="330"/>
      <c r="NIE1" s="330"/>
      <c r="NIF1" s="330"/>
      <c r="NIG1" s="330"/>
      <c r="NIH1" s="330"/>
      <c r="NII1" s="330"/>
      <c r="NIJ1" s="330"/>
      <c r="NIK1" s="330"/>
      <c r="NIL1" s="330"/>
      <c r="NIM1" s="330"/>
      <c r="NIN1" s="330"/>
      <c r="NIO1" s="329"/>
      <c r="NIP1" s="330"/>
      <c r="NIQ1" s="330"/>
      <c r="NIR1" s="330"/>
      <c r="NIS1" s="330"/>
      <c r="NIT1" s="330"/>
      <c r="NIU1" s="330"/>
      <c r="NIV1" s="330"/>
      <c r="NIW1" s="330"/>
      <c r="NIX1" s="330"/>
      <c r="NIY1" s="330"/>
      <c r="NIZ1" s="330"/>
      <c r="NJA1" s="330"/>
      <c r="NJB1" s="330"/>
      <c r="NJC1" s="330"/>
      <c r="NJD1" s="330"/>
      <c r="NJE1" s="329"/>
      <c r="NJF1" s="330"/>
      <c r="NJG1" s="330"/>
      <c r="NJH1" s="330"/>
      <c r="NJI1" s="330"/>
      <c r="NJJ1" s="330"/>
      <c r="NJK1" s="330"/>
      <c r="NJL1" s="330"/>
      <c r="NJM1" s="330"/>
      <c r="NJN1" s="330"/>
      <c r="NJO1" s="330"/>
      <c r="NJP1" s="330"/>
      <c r="NJQ1" s="330"/>
      <c r="NJR1" s="330"/>
      <c r="NJS1" s="330"/>
      <c r="NJT1" s="330"/>
      <c r="NJU1" s="329"/>
      <c r="NJV1" s="330"/>
      <c r="NJW1" s="330"/>
      <c r="NJX1" s="330"/>
      <c r="NJY1" s="330"/>
      <c r="NJZ1" s="330"/>
      <c r="NKA1" s="330"/>
      <c r="NKB1" s="330"/>
      <c r="NKC1" s="330"/>
      <c r="NKD1" s="330"/>
      <c r="NKE1" s="330"/>
      <c r="NKF1" s="330"/>
      <c r="NKG1" s="330"/>
      <c r="NKH1" s="330"/>
      <c r="NKI1" s="330"/>
      <c r="NKJ1" s="330"/>
      <c r="NKK1" s="329"/>
      <c r="NKL1" s="330"/>
      <c r="NKM1" s="330"/>
      <c r="NKN1" s="330"/>
      <c r="NKO1" s="330"/>
      <c r="NKP1" s="330"/>
      <c r="NKQ1" s="330"/>
      <c r="NKR1" s="330"/>
      <c r="NKS1" s="330"/>
      <c r="NKT1" s="330"/>
      <c r="NKU1" s="330"/>
      <c r="NKV1" s="330"/>
      <c r="NKW1" s="330"/>
      <c r="NKX1" s="330"/>
      <c r="NKY1" s="330"/>
      <c r="NKZ1" s="330"/>
      <c r="NLA1" s="329"/>
      <c r="NLB1" s="330"/>
      <c r="NLC1" s="330"/>
      <c r="NLD1" s="330"/>
      <c r="NLE1" s="330"/>
      <c r="NLF1" s="330"/>
      <c r="NLG1" s="330"/>
      <c r="NLH1" s="330"/>
      <c r="NLI1" s="330"/>
      <c r="NLJ1" s="330"/>
      <c r="NLK1" s="330"/>
      <c r="NLL1" s="330"/>
      <c r="NLM1" s="330"/>
      <c r="NLN1" s="330"/>
      <c r="NLO1" s="330"/>
      <c r="NLP1" s="330"/>
      <c r="NLQ1" s="329"/>
      <c r="NLR1" s="330"/>
      <c r="NLS1" s="330"/>
      <c r="NLT1" s="330"/>
      <c r="NLU1" s="330"/>
      <c r="NLV1" s="330"/>
      <c r="NLW1" s="330"/>
      <c r="NLX1" s="330"/>
      <c r="NLY1" s="330"/>
      <c r="NLZ1" s="330"/>
      <c r="NMA1" s="330"/>
      <c r="NMB1" s="330"/>
      <c r="NMC1" s="330"/>
      <c r="NMD1" s="330"/>
      <c r="NME1" s="330"/>
      <c r="NMF1" s="330"/>
      <c r="NMG1" s="329"/>
      <c r="NMH1" s="330"/>
      <c r="NMI1" s="330"/>
      <c r="NMJ1" s="330"/>
      <c r="NMK1" s="330"/>
      <c r="NML1" s="330"/>
      <c r="NMM1" s="330"/>
      <c r="NMN1" s="330"/>
      <c r="NMO1" s="330"/>
      <c r="NMP1" s="330"/>
      <c r="NMQ1" s="330"/>
      <c r="NMR1" s="330"/>
      <c r="NMS1" s="330"/>
      <c r="NMT1" s="330"/>
      <c r="NMU1" s="330"/>
      <c r="NMV1" s="330"/>
      <c r="NMW1" s="329"/>
      <c r="NMX1" s="330"/>
      <c r="NMY1" s="330"/>
      <c r="NMZ1" s="330"/>
      <c r="NNA1" s="330"/>
      <c r="NNB1" s="330"/>
      <c r="NNC1" s="330"/>
      <c r="NND1" s="330"/>
      <c r="NNE1" s="330"/>
      <c r="NNF1" s="330"/>
      <c r="NNG1" s="330"/>
      <c r="NNH1" s="330"/>
      <c r="NNI1" s="330"/>
      <c r="NNJ1" s="330"/>
      <c r="NNK1" s="330"/>
      <c r="NNL1" s="330"/>
      <c r="NNM1" s="329"/>
      <c r="NNN1" s="330"/>
      <c r="NNO1" s="330"/>
      <c r="NNP1" s="330"/>
      <c r="NNQ1" s="330"/>
      <c r="NNR1" s="330"/>
      <c r="NNS1" s="330"/>
      <c r="NNT1" s="330"/>
      <c r="NNU1" s="330"/>
      <c r="NNV1" s="330"/>
      <c r="NNW1" s="330"/>
      <c r="NNX1" s="330"/>
      <c r="NNY1" s="330"/>
      <c r="NNZ1" s="330"/>
      <c r="NOA1" s="330"/>
      <c r="NOB1" s="330"/>
      <c r="NOC1" s="329"/>
      <c r="NOD1" s="330"/>
      <c r="NOE1" s="330"/>
      <c r="NOF1" s="330"/>
      <c r="NOG1" s="330"/>
      <c r="NOH1" s="330"/>
      <c r="NOI1" s="330"/>
      <c r="NOJ1" s="330"/>
      <c r="NOK1" s="330"/>
      <c r="NOL1" s="330"/>
      <c r="NOM1" s="330"/>
      <c r="NON1" s="330"/>
      <c r="NOO1" s="330"/>
      <c r="NOP1" s="330"/>
      <c r="NOQ1" s="330"/>
      <c r="NOR1" s="330"/>
      <c r="NOS1" s="329"/>
      <c r="NOT1" s="330"/>
      <c r="NOU1" s="330"/>
      <c r="NOV1" s="330"/>
      <c r="NOW1" s="330"/>
      <c r="NOX1" s="330"/>
      <c r="NOY1" s="330"/>
      <c r="NOZ1" s="330"/>
      <c r="NPA1" s="330"/>
      <c r="NPB1" s="330"/>
      <c r="NPC1" s="330"/>
      <c r="NPD1" s="330"/>
      <c r="NPE1" s="330"/>
      <c r="NPF1" s="330"/>
      <c r="NPG1" s="330"/>
      <c r="NPH1" s="330"/>
      <c r="NPI1" s="329"/>
      <c r="NPJ1" s="330"/>
      <c r="NPK1" s="330"/>
      <c r="NPL1" s="330"/>
      <c r="NPM1" s="330"/>
      <c r="NPN1" s="330"/>
      <c r="NPO1" s="330"/>
      <c r="NPP1" s="330"/>
      <c r="NPQ1" s="330"/>
      <c r="NPR1" s="330"/>
      <c r="NPS1" s="330"/>
      <c r="NPT1" s="330"/>
      <c r="NPU1" s="330"/>
      <c r="NPV1" s="330"/>
      <c r="NPW1" s="330"/>
      <c r="NPX1" s="330"/>
      <c r="NPY1" s="329"/>
      <c r="NPZ1" s="330"/>
      <c r="NQA1" s="330"/>
      <c r="NQB1" s="330"/>
      <c r="NQC1" s="330"/>
      <c r="NQD1" s="330"/>
      <c r="NQE1" s="330"/>
      <c r="NQF1" s="330"/>
      <c r="NQG1" s="330"/>
      <c r="NQH1" s="330"/>
      <c r="NQI1" s="330"/>
      <c r="NQJ1" s="330"/>
      <c r="NQK1" s="330"/>
      <c r="NQL1" s="330"/>
      <c r="NQM1" s="330"/>
      <c r="NQN1" s="330"/>
      <c r="NQO1" s="329"/>
      <c r="NQP1" s="330"/>
      <c r="NQQ1" s="330"/>
      <c r="NQR1" s="330"/>
      <c r="NQS1" s="330"/>
      <c r="NQT1" s="330"/>
      <c r="NQU1" s="330"/>
      <c r="NQV1" s="330"/>
      <c r="NQW1" s="330"/>
      <c r="NQX1" s="330"/>
      <c r="NQY1" s="330"/>
      <c r="NQZ1" s="330"/>
      <c r="NRA1" s="330"/>
      <c r="NRB1" s="330"/>
      <c r="NRC1" s="330"/>
      <c r="NRD1" s="330"/>
      <c r="NRE1" s="329"/>
      <c r="NRF1" s="330"/>
      <c r="NRG1" s="330"/>
      <c r="NRH1" s="330"/>
      <c r="NRI1" s="330"/>
      <c r="NRJ1" s="330"/>
      <c r="NRK1" s="330"/>
      <c r="NRL1" s="330"/>
      <c r="NRM1" s="330"/>
      <c r="NRN1" s="330"/>
      <c r="NRO1" s="330"/>
      <c r="NRP1" s="330"/>
      <c r="NRQ1" s="330"/>
      <c r="NRR1" s="330"/>
      <c r="NRS1" s="330"/>
      <c r="NRT1" s="330"/>
      <c r="NRU1" s="329"/>
      <c r="NRV1" s="330"/>
      <c r="NRW1" s="330"/>
      <c r="NRX1" s="330"/>
      <c r="NRY1" s="330"/>
      <c r="NRZ1" s="330"/>
      <c r="NSA1" s="330"/>
      <c r="NSB1" s="330"/>
      <c r="NSC1" s="330"/>
      <c r="NSD1" s="330"/>
      <c r="NSE1" s="330"/>
      <c r="NSF1" s="330"/>
      <c r="NSG1" s="330"/>
      <c r="NSH1" s="330"/>
      <c r="NSI1" s="330"/>
      <c r="NSJ1" s="330"/>
      <c r="NSK1" s="329"/>
      <c r="NSL1" s="330"/>
      <c r="NSM1" s="330"/>
      <c r="NSN1" s="330"/>
      <c r="NSO1" s="330"/>
      <c r="NSP1" s="330"/>
      <c r="NSQ1" s="330"/>
      <c r="NSR1" s="330"/>
      <c r="NSS1" s="330"/>
      <c r="NST1" s="330"/>
      <c r="NSU1" s="330"/>
      <c r="NSV1" s="330"/>
      <c r="NSW1" s="330"/>
      <c r="NSX1" s="330"/>
      <c r="NSY1" s="330"/>
      <c r="NSZ1" s="330"/>
      <c r="NTA1" s="329"/>
      <c r="NTB1" s="330"/>
      <c r="NTC1" s="330"/>
      <c r="NTD1" s="330"/>
      <c r="NTE1" s="330"/>
      <c r="NTF1" s="330"/>
      <c r="NTG1" s="330"/>
      <c r="NTH1" s="330"/>
      <c r="NTI1" s="330"/>
      <c r="NTJ1" s="330"/>
      <c r="NTK1" s="330"/>
      <c r="NTL1" s="330"/>
      <c r="NTM1" s="330"/>
      <c r="NTN1" s="330"/>
      <c r="NTO1" s="330"/>
      <c r="NTP1" s="330"/>
      <c r="NTQ1" s="329"/>
      <c r="NTR1" s="330"/>
      <c r="NTS1" s="330"/>
      <c r="NTT1" s="330"/>
      <c r="NTU1" s="330"/>
      <c r="NTV1" s="330"/>
      <c r="NTW1" s="330"/>
      <c r="NTX1" s="330"/>
      <c r="NTY1" s="330"/>
      <c r="NTZ1" s="330"/>
      <c r="NUA1" s="330"/>
      <c r="NUB1" s="330"/>
      <c r="NUC1" s="330"/>
      <c r="NUD1" s="330"/>
      <c r="NUE1" s="330"/>
      <c r="NUF1" s="330"/>
      <c r="NUG1" s="329"/>
      <c r="NUH1" s="330"/>
      <c r="NUI1" s="330"/>
      <c r="NUJ1" s="330"/>
      <c r="NUK1" s="330"/>
      <c r="NUL1" s="330"/>
      <c r="NUM1" s="330"/>
      <c r="NUN1" s="330"/>
      <c r="NUO1" s="330"/>
      <c r="NUP1" s="330"/>
      <c r="NUQ1" s="330"/>
      <c r="NUR1" s="330"/>
      <c r="NUS1" s="330"/>
      <c r="NUT1" s="330"/>
      <c r="NUU1" s="330"/>
      <c r="NUV1" s="330"/>
      <c r="NUW1" s="329"/>
      <c r="NUX1" s="330"/>
      <c r="NUY1" s="330"/>
      <c r="NUZ1" s="330"/>
      <c r="NVA1" s="330"/>
      <c r="NVB1" s="330"/>
      <c r="NVC1" s="330"/>
      <c r="NVD1" s="330"/>
      <c r="NVE1" s="330"/>
      <c r="NVF1" s="330"/>
      <c r="NVG1" s="330"/>
      <c r="NVH1" s="330"/>
      <c r="NVI1" s="330"/>
      <c r="NVJ1" s="330"/>
      <c r="NVK1" s="330"/>
      <c r="NVL1" s="330"/>
      <c r="NVM1" s="329"/>
      <c r="NVN1" s="330"/>
      <c r="NVO1" s="330"/>
      <c r="NVP1" s="330"/>
      <c r="NVQ1" s="330"/>
      <c r="NVR1" s="330"/>
      <c r="NVS1" s="330"/>
      <c r="NVT1" s="330"/>
      <c r="NVU1" s="330"/>
      <c r="NVV1" s="330"/>
      <c r="NVW1" s="330"/>
      <c r="NVX1" s="330"/>
      <c r="NVY1" s="330"/>
      <c r="NVZ1" s="330"/>
      <c r="NWA1" s="330"/>
      <c r="NWB1" s="330"/>
      <c r="NWC1" s="329"/>
      <c r="NWD1" s="330"/>
      <c r="NWE1" s="330"/>
      <c r="NWF1" s="330"/>
      <c r="NWG1" s="330"/>
      <c r="NWH1" s="330"/>
      <c r="NWI1" s="330"/>
      <c r="NWJ1" s="330"/>
      <c r="NWK1" s="330"/>
      <c r="NWL1" s="330"/>
      <c r="NWM1" s="330"/>
      <c r="NWN1" s="330"/>
      <c r="NWO1" s="330"/>
      <c r="NWP1" s="330"/>
      <c r="NWQ1" s="330"/>
      <c r="NWR1" s="330"/>
      <c r="NWS1" s="329"/>
      <c r="NWT1" s="330"/>
      <c r="NWU1" s="330"/>
      <c r="NWV1" s="330"/>
      <c r="NWW1" s="330"/>
      <c r="NWX1" s="330"/>
      <c r="NWY1" s="330"/>
      <c r="NWZ1" s="330"/>
      <c r="NXA1" s="330"/>
      <c r="NXB1" s="330"/>
      <c r="NXC1" s="330"/>
      <c r="NXD1" s="330"/>
      <c r="NXE1" s="330"/>
      <c r="NXF1" s="330"/>
      <c r="NXG1" s="330"/>
      <c r="NXH1" s="330"/>
      <c r="NXI1" s="329"/>
      <c r="NXJ1" s="330"/>
      <c r="NXK1" s="330"/>
      <c r="NXL1" s="330"/>
      <c r="NXM1" s="330"/>
      <c r="NXN1" s="330"/>
      <c r="NXO1" s="330"/>
      <c r="NXP1" s="330"/>
      <c r="NXQ1" s="330"/>
      <c r="NXR1" s="330"/>
      <c r="NXS1" s="330"/>
      <c r="NXT1" s="330"/>
      <c r="NXU1" s="330"/>
      <c r="NXV1" s="330"/>
      <c r="NXW1" s="330"/>
      <c r="NXX1" s="330"/>
      <c r="NXY1" s="329"/>
      <c r="NXZ1" s="330"/>
      <c r="NYA1" s="330"/>
      <c r="NYB1" s="330"/>
      <c r="NYC1" s="330"/>
      <c r="NYD1" s="330"/>
      <c r="NYE1" s="330"/>
      <c r="NYF1" s="330"/>
      <c r="NYG1" s="330"/>
      <c r="NYH1" s="330"/>
      <c r="NYI1" s="330"/>
      <c r="NYJ1" s="330"/>
      <c r="NYK1" s="330"/>
      <c r="NYL1" s="330"/>
      <c r="NYM1" s="330"/>
      <c r="NYN1" s="330"/>
      <c r="NYO1" s="329"/>
      <c r="NYP1" s="330"/>
      <c r="NYQ1" s="330"/>
      <c r="NYR1" s="330"/>
      <c r="NYS1" s="330"/>
      <c r="NYT1" s="330"/>
      <c r="NYU1" s="330"/>
      <c r="NYV1" s="330"/>
      <c r="NYW1" s="330"/>
      <c r="NYX1" s="330"/>
      <c r="NYY1" s="330"/>
      <c r="NYZ1" s="330"/>
      <c r="NZA1" s="330"/>
      <c r="NZB1" s="330"/>
      <c r="NZC1" s="330"/>
      <c r="NZD1" s="330"/>
      <c r="NZE1" s="329"/>
      <c r="NZF1" s="330"/>
      <c r="NZG1" s="330"/>
      <c r="NZH1" s="330"/>
      <c r="NZI1" s="330"/>
      <c r="NZJ1" s="330"/>
      <c r="NZK1" s="330"/>
      <c r="NZL1" s="330"/>
      <c r="NZM1" s="330"/>
      <c r="NZN1" s="330"/>
      <c r="NZO1" s="330"/>
      <c r="NZP1" s="330"/>
      <c r="NZQ1" s="330"/>
      <c r="NZR1" s="330"/>
      <c r="NZS1" s="330"/>
      <c r="NZT1" s="330"/>
      <c r="NZU1" s="329"/>
      <c r="NZV1" s="330"/>
      <c r="NZW1" s="330"/>
      <c r="NZX1" s="330"/>
      <c r="NZY1" s="330"/>
      <c r="NZZ1" s="330"/>
      <c r="OAA1" s="330"/>
      <c r="OAB1" s="330"/>
      <c r="OAC1" s="330"/>
      <c r="OAD1" s="330"/>
      <c r="OAE1" s="330"/>
      <c r="OAF1" s="330"/>
      <c r="OAG1" s="330"/>
      <c r="OAH1" s="330"/>
      <c r="OAI1" s="330"/>
      <c r="OAJ1" s="330"/>
      <c r="OAK1" s="329"/>
      <c r="OAL1" s="330"/>
      <c r="OAM1" s="330"/>
      <c r="OAN1" s="330"/>
      <c r="OAO1" s="330"/>
      <c r="OAP1" s="330"/>
      <c r="OAQ1" s="330"/>
      <c r="OAR1" s="330"/>
      <c r="OAS1" s="330"/>
      <c r="OAT1" s="330"/>
      <c r="OAU1" s="330"/>
      <c r="OAV1" s="330"/>
      <c r="OAW1" s="330"/>
      <c r="OAX1" s="330"/>
      <c r="OAY1" s="330"/>
      <c r="OAZ1" s="330"/>
      <c r="OBA1" s="329"/>
      <c r="OBB1" s="330"/>
      <c r="OBC1" s="330"/>
      <c r="OBD1" s="330"/>
      <c r="OBE1" s="330"/>
      <c r="OBF1" s="330"/>
      <c r="OBG1" s="330"/>
      <c r="OBH1" s="330"/>
      <c r="OBI1" s="330"/>
      <c r="OBJ1" s="330"/>
      <c r="OBK1" s="330"/>
      <c r="OBL1" s="330"/>
      <c r="OBM1" s="330"/>
      <c r="OBN1" s="330"/>
      <c r="OBO1" s="330"/>
      <c r="OBP1" s="330"/>
      <c r="OBQ1" s="329"/>
      <c r="OBR1" s="330"/>
      <c r="OBS1" s="330"/>
      <c r="OBT1" s="330"/>
      <c r="OBU1" s="330"/>
      <c r="OBV1" s="330"/>
      <c r="OBW1" s="330"/>
      <c r="OBX1" s="330"/>
      <c r="OBY1" s="330"/>
      <c r="OBZ1" s="330"/>
      <c r="OCA1" s="330"/>
      <c r="OCB1" s="330"/>
      <c r="OCC1" s="330"/>
      <c r="OCD1" s="330"/>
      <c r="OCE1" s="330"/>
      <c r="OCF1" s="330"/>
      <c r="OCG1" s="329"/>
      <c r="OCH1" s="330"/>
      <c r="OCI1" s="330"/>
      <c r="OCJ1" s="330"/>
      <c r="OCK1" s="330"/>
      <c r="OCL1" s="330"/>
      <c r="OCM1" s="330"/>
      <c r="OCN1" s="330"/>
      <c r="OCO1" s="330"/>
      <c r="OCP1" s="330"/>
      <c r="OCQ1" s="330"/>
      <c r="OCR1" s="330"/>
      <c r="OCS1" s="330"/>
      <c r="OCT1" s="330"/>
      <c r="OCU1" s="330"/>
      <c r="OCV1" s="330"/>
      <c r="OCW1" s="329"/>
      <c r="OCX1" s="330"/>
      <c r="OCY1" s="330"/>
      <c r="OCZ1" s="330"/>
      <c r="ODA1" s="330"/>
      <c r="ODB1" s="330"/>
      <c r="ODC1" s="330"/>
      <c r="ODD1" s="330"/>
      <c r="ODE1" s="330"/>
      <c r="ODF1" s="330"/>
      <c r="ODG1" s="330"/>
      <c r="ODH1" s="330"/>
      <c r="ODI1" s="330"/>
      <c r="ODJ1" s="330"/>
      <c r="ODK1" s="330"/>
      <c r="ODL1" s="330"/>
      <c r="ODM1" s="329"/>
      <c r="ODN1" s="330"/>
      <c r="ODO1" s="330"/>
      <c r="ODP1" s="330"/>
      <c r="ODQ1" s="330"/>
      <c r="ODR1" s="330"/>
      <c r="ODS1" s="330"/>
      <c r="ODT1" s="330"/>
      <c r="ODU1" s="330"/>
      <c r="ODV1" s="330"/>
      <c r="ODW1" s="330"/>
      <c r="ODX1" s="330"/>
      <c r="ODY1" s="330"/>
      <c r="ODZ1" s="330"/>
      <c r="OEA1" s="330"/>
      <c r="OEB1" s="330"/>
      <c r="OEC1" s="329"/>
      <c r="OED1" s="330"/>
      <c r="OEE1" s="330"/>
      <c r="OEF1" s="330"/>
      <c r="OEG1" s="330"/>
      <c r="OEH1" s="330"/>
      <c r="OEI1" s="330"/>
      <c r="OEJ1" s="330"/>
      <c r="OEK1" s="330"/>
      <c r="OEL1" s="330"/>
      <c r="OEM1" s="330"/>
      <c r="OEN1" s="330"/>
      <c r="OEO1" s="330"/>
      <c r="OEP1" s="330"/>
      <c r="OEQ1" s="330"/>
      <c r="OER1" s="330"/>
      <c r="OES1" s="329"/>
      <c r="OET1" s="330"/>
      <c r="OEU1" s="330"/>
      <c r="OEV1" s="330"/>
      <c r="OEW1" s="330"/>
      <c r="OEX1" s="330"/>
      <c r="OEY1" s="330"/>
      <c r="OEZ1" s="330"/>
      <c r="OFA1" s="330"/>
      <c r="OFB1" s="330"/>
      <c r="OFC1" s="330"/>
      <c r="OFD1" s="330"/>
      <c r="OFE1" s="330"/>
      <c r="OFF1" s="330"/>
      <c r="OFG1" s="330"/>
      <c r="OFH1" s="330"/>
      <c r="OFI1" s="329"/>
      <c r="OFJ1" s="330"/>
      <c r="OFK1" s="330"/>
      <c r="OFL1" s="330"/>
      <c r="OFM1" s="330"/>
      <c r="OFN1" s="330"/>
      <c r="OFO1" s="330"/>
      <c r="OFP1" s="330"/>
      <c r="OFQ1" s="330"/>
      <c r="OFR1" s="330"/>
      <c r="OFS1" s="330"/>
      <c r="OFT1" s="330"/>
      <c r="OFU1" s="330"/>
      <c r="OFV1" s="330"/>
      <c r="OFW1" s="330"/>
      <c r="OFX1" s="330"/>
      <c r="OFY1" s="329"/>
      <c r="OFZ1" s="330"/>
      <c r="OGA1" s="330"/>
      <c r="OGB1" s="330"/>
      <c r="OGC1" s="330"/>
      <c r="OGD1" s="330"/>
      <c r="OGE1" s="330"/>
      <c r="OGF1" s="330"/>
      <c r="OGG1" s="330"/>
      <c r="OGH1" s="330"/>
      <c r="OGI1" s="330"/>
      <c r="OGJ1" s="330"/>
      <c r="OGK1" s="330"/>
      <c r="OGL1" s="330"/>
      <c r="OGM1" s="330"/>
      <c r="OGN1" s="330"/>
      <c r="OGO1" s="329"/>
      <c r="OGP1" s="330"/>
      <c r="OGQ1" s="330"/>
      <c r="OGR1" s="330"/>
      <c r="OGS1" s="330"/>
      <c r="OGT1" s="330"/>
      <c r="OGU1" s="330"/>
      <c r="OGV1" s="330"/>
      <c r="OGW1" s="330"/>
      <c r="OGX1" s="330"/>
      <c r="OGY1" s="330"/>
      <c r="OGZ1" s="330"/>
      <c r="OHA1" s="330"/>
      <c r="OHB1" s="330"/>
      <c r="OHC1" s="330"/>
      <c r="OHD1" s="330"/>
      <c r="OHE1" s="329"/>
      <c r="OHF1" s="330"/>
      <c r="OHG1" s="330"/>
      <c r="OHH1" s="330"/>
      <c r="OHI1" s="330"/>
      <c r="OHJ1" s="330"/>
      <c r="OHK1" s="330"/>
      <c r="OHL1" s="330"/>
      <c r="OHM1" s="330"/>
      <c r="OHN1" s="330"/>
      <c r="OHO1" s="330"/>
      <c r="OHP1" s="330"/>
      <c r="OHQ1" s="330"/>
      <c r="OHR1" s="330"/>
      <c r="OHS1" s="330"/>
      <c r="OHT1" s="330"/>
      <c r="OHU1" s="329"/>
      <c r="OHV1" s="330"/>
      <c r="OHW1" s="330"/>
      <c r="OHX1" s="330"/>
      <c r="OHY1" s="330"/>
      <c r="OHZ1" s="330"/>
      <c r="OIA1" s="330"/>
      <c r="OIB1" s="330"/>
      <c r="OIC1" s="330"/>
      <c r="OID1" s="330"/>
      <c r="OIE1" s="330"/>
      <c r="OIF1" s="330"/>
      <c r="OIG1" s="330"/>
      <c r="OIH1" s="330"/>
      <c r="OII1" s="330"/>
      <c r="OIJ1" s="330"/>
      <c r="OIK1" s="329"/>
      <c r="OIL1" s="330"/>
      <c r="OIM1" s="330"/>
      <c r="OIN1" s="330"/>
      <c r="OIO1" s="330"/>
      <c r="OIP1" s="330"/>
      <c r="OIQ1" s="330"/>
      <c r="OIR1" s="330"/>
      <c r="OIS1" s="330"/>
      <c r="OIT1" s="330"/>
      <c r="OIU1" s="330"/>
      <c r="OIV1" s="330"/>
      <c r="OIW1" s="330"/>
      <c r="OIX1" s="330"/>
      <c r="OIY1" s="330"/>
      <c r="OIZ1" s="330"/>
      <c r="OJA1" s="329"/>
      <c r="OJB1" s="330"/>
      <c r="OJC1" s="330"/>
      <c r="OJD1" s="330"/>
      <c r="OJE1" s="330"/>
      <c r="OJF1" s="330"/>
      <c r="OJG1" s="330"/>
      <c r="OJH1" s="330"/>
      <c r="OJI1" s="330"/>
      <c r="OJJ1" s="330"/>
      <c r="OJK1" s="330"/>
      <c r="OJL1" s="330"/>
      <c r="OJM1" s="330"/>
      <c r="OJN1" s="330"/>
      <c r="OJO1" s="330"/>
      <c r="OJP1" s="330"/>
      <c r="OJQ1" s="329"/>
      <c r="OJR1" s="330"/>
      <c r="OJS1" s="330"/>
      <c r="OJT1" s="330"/>
      <c r="OJU1" s="330"/>
      <c r="OJV1" s="330"/>
      <c r="OJW1" s="330"/>
      <c r="OJX1" s="330"/>
      <c r="OJY1" s="330"/>
      <c r="OJZ1" s="330"/>
      <c r="OKA1" s="330"/>
      <c r="OKB1" s="330"/>
      <c r="OKC1" s="330"/>
      <c r="OKD1" s="330"/>
      <c r="OKE1" s="330"/>
      <c r="OKF1" s="330"/>
      <c r="OKG1" s="329"/>
      <c r="OKH1" s="330"/>
      <c r="OKI1" s="330"/>
      <c r="OKJ1" s="330"/>
      <c r="OKK1" s="330"/>
      <c r="OKL1" s="330"/>
      <c r="OKM1" s="330"/>
      <c r="OKN1" s="330"/>
      <c r="OKO1" s="330"/>
      <c r="OKP1" s="330"/>
      <c r="OKQ1" s="330"/>
      <c r="OKR1" s="330"/>
      <c r="OKS1" s="330"/>
      <c r="OKT1" s="330"/>
      <c r="OKU1" s="330"/>
      <c r="OKV1" s="330"/>
      <c r="OKW1" s="329"/>
      <c r="OKX1" s="330"/>
      <c r="OKY1" s="330"/>
      <c r="OKZ1" s="330"/>
      <c r="OLA1" s="330"/>
      <c r="OLB1" s="330"/>
      <c r="OLC1" s="330"/>
      <c r="OLD1" s="330"/>
      <c r="OLE1" s="330"/>
      <c r="OLF1" s="330"/>
      <c r="OLG1" s="330"/>
      <c r="OLH1" s="330"/>
      <c r="OLI1" s="330"/>
      <c r="OLJ1" s="330"/>
      <c r="OLK1" s="330"/>
      <c r="OLL1" s="330"/>
      <c r="OLM1" s="329"/>
      <c r="OLN1" s="330"/>
      <c r="OLO1" s="330"/>
      <c r="OLP1" s="330"/>
      <c r="OLQ1" s="330"/>
      <c r="OLR1" s="330"/>
      <c r="OLS1" s="330"/>
      <c r="OLT1" s="330"/>
      <c r="OLU1" s="330"/>
      <c r="OLV1" s="330"/>
      <c r="OLW1" s="330"/>
      <c r="OLX1" s="330"/>
      <c r="OLY1" s="330"/>
      <c r="OLZ1" s="330"/>
      <c r="OMA1" s="330"/>
      <c r="OMB1" s="330"/>
      <c r="OMC1" s="329"/>
      <c r="OMD1" s="330"/>
      <c r="OME1" s="330"/>
      <c r="OMF1" s="330"/>
      <c r="OMG1" s="330"/>
      <c r="OMH1" s="330"/>
      <c r="OMI1" s="330"/>
      <c r="OMJ1" s="330"/>
      <c r="OMK1" s="330"/>
      <c r="OML1" s="330"/>
      <c r="OMM1" s="330"/>
      <c r="OMN1" s="330"/>
      <c r="OMO1" s="330"/>
      <c r="OMP1" s="330"/>
      <c r="OMQ1" s="330"/>
      <c r="OMR1" s="330"/>
      <c r="OMS1" s="329"/>
      <c r="OMT1" s="330"/>
      <c r="OMU1" s="330"/>
      <c r="OMV1" s="330"/>
      <c r="OMW1" s="330"/>
      <c r="OMX1" s="330"/>
      <c r="OMY1" s="330"/>
      <c r="OMZ1" s="330"/>
      <c r="ONA1" s="330"/>
      <c r="ONB1" s="330"/>
      <c r="ONC1" s="330"/>
      <c r="OND1" s="330"/>
      <c r="ONE1" s="330"/>
      <c r="ONF1" s="330"/>
      <c r="ONG1" s="330"/>
      <c r="ONH1" s="330"/>
      <c r="ONI1" s="329"/>
      <c r="ONJ1" s="330"/>
      <c r="ONK1" s="330"/>
      <c r="ONL1" s="330"/>
      <c r="ONM1" s="330"/>
      <c r="ONN1" s="330"/>
      <c r="ONO1" s="330"/>
      <c r="ONP1" s="330"/>
      <c r="ONQ1" s="330"/>
      <c r="ONR1" s="330"/>
      <c r="ONS1" s="330"/>
      <c r="ONT1" s="330"/>
      <c r="ONU1" s="330"/>
      <c r="ONV1" s="330"/>
      <c r="ONW1" s="330"/>
      <c r="ONX1" s="330"/>
      <c r="ONY1" s="329"/>
      <c r="ONZ1" s="330"/>
      <c r="OOA1" s="330"/>
      <c r="OOB1" s="330"/>
      <c r="OOC1" s="330"/>
      <c r="OOD1" s="330"/>
      <c r="OOE1" s="330"/>
      <c r="OOF1" s="330"/>
      <c r="OOG1" s="330"/>
      <c r="OOH1" s="330"/>
      <c r="OOI1" s="330"/>
      <c r="OOJ1" s="330"/>
      <c r="OOK1" s="330"/>
      <c r="OOL1" s="330"/>
      <c r="OOM1" s="330"/>
      <c r="OON1" s="330"/>
      <c r="OOO1" s="329"/>
      <c r="OOP1" s="330"/>
      <c r="OOQ1" s="330"/>
      <c r="OOR1" s="330"/>
      <c r="OOS1" s="330"/>
      <c r="OOT1" s="330"/>
      <c r="OOU1" s="330"/>
      <c r="OOV1" s="330"/>
      <c r="OOW1" s="330"/>
      <c r="OOX1" s="330"/>
      <c r="OOY1" s="330"/>
      <c r="OOZ1" s="330"/>
      <c r="OPA1" s="330"/>
      <c r="OPB1" s="330"/>
      <c r="OPC1" s="330"/>
      <c r="OPD1" s="330"/>
      <c r="OPE1" s="329"/>
      <c r="OPF1" s="330"/>
      <c r="OPG1" s="330"/>
      <c r="OPH1" s="330"/>
      <c r="OPI1" s="330"/>
      <c r="OPJ1" s="330"/>
      <c r="OPK1" s="330"/>
      <c r="OPL1" s="330"/>
      <c r="OPM1" s="330"/>
      <c r="OPN1" s="330"/>
      <c r="OPO1" s="330"/>
      <c r="OPP1" s="330"/>
      <c r="OPQ1" s="330"/>
      <c r="OPR1" s="330"/>
      <c r="OPS1" s="330"/>
      <c r="OPT1" s="330"/>
      <c r="OPU1" s="329"/>
      <c r="OPV1" s="330"/>
      <c r="OPW1" s="330"/>
      <c r="OPX1" s="330"/>
      <c r="OPY1" s="330"/>
      <c r="OPZ1" s="330"/>
      <c r="OQA1" s="330"/>
      <c r="OQB1" s="330"/>
      <c r="OQC1" s="330"/>
      <c r="OQD1" s="330"/>
      <c r="OQE1" s="330"/>
      <c r="OQF1" s="330"/>
      <c r="OQG1" s="330"/>
      <c r="OQH1" s="330"/>
      <c r="OQI1" s="330"/>
      <c r="OQJ1" s="330"/>
      <c r="OQK1" s="329"/>
      <c r="OQL1" s="330"/>
      <c r="OQM1" s="330"/>
      <c r="OQN1" s="330"/>
      <c r="OQO1" s="330"/>
      <c r="OQP1" s="330"/>
      <c r="OQQ1" s="330"/>
      <c r="OQR1" s="330"/>
      <c r="OQS1" s="330"/>
      <c r="OQT1" s="330"/>
      <c r="OQU1" s="330"/>
      <c r="OQV1" s="330"/>
      <c r="OQW1" s="330"/>
      <c r="OQX1" s="330"/>
      <c r="OQY1" s="330"/>
      <c r="OQZ1" s="330"/>
      <c r="ORA1" s="329"/>
      <c r="ORB1" s="330"/>
      <c r="ORC1" s="330"/>
      <c r="ORD1" s="330"/>
      <c r="ORE1" s="330"/>
      <c r="ORF1" s="330"/>
      <c r="ORG1" s="330"/>
      <c r="ORH1" s="330"/>
      <c r="ORI1" s="330"/>
      <c r="ORJ1" s="330"/>
      <c r="ORK1" s="330"/>
      <c r="ORL1" s="330"/>
      <c r="ORM1" s="330"/>
      <c r="ORN1" s="330"/>
      <c r="ORO1" s="330"/>
      <c r="ORP1" s="330"/>
      <c r="ORQ1" s="329"/>
      <c r="ORR1" s="330"/>
      <c r="ORS1" s="330"/>
      <c r="ORT1" s="330"/>
      <c r="ORU1" s="330"/>
      <c r="ORV1" s="330"/>
      <c r="ORW1" s="330"/>
      <c r="ORX1" s="330"/>
      <c r="ORY1" s="330"/>
      <c r="ORZ1" s="330"/>
      <c r="OSA1" s="330"/>
      <c r="OSB1" s="330"/>
      <c r="OSC1" s="330"/>
      <c r="OSD1" s="330"/>
      <c r="OSE1" s="330"/>
      <c r="OSF1" s="330"/>
      <c r="OSG1" s="329"/>
      <c r="OSH1" s="330"/>
      <c r="OSI1" s="330"/>
      <c r="OSJ1" s="330"/>
      <c r="OSK1" s="330"/>
      <c r="OSL1" s="330"/>
      <c r="OSM1" s="330"/>
      <c r="OSN1" s="330"/>
      <c r="OSO1" s="330"/>
      <c r="OSP1" s="330"/>
      <c r="OSQ1" s="330"/>
      <c r="OSR1" s="330"/>
      <c r="OSS1" s="330"/>
      <c r="OST1" s="330"/>
      <c r="OSU1" s="330"/>
      <c r="OSV1" s="330"/>
      <c r="OSW1" s="329"/>
      <c r="OSX1" s="330"/>
      <c r="OSY1" s="330"/>
      <c r="OSZ1" s="330"/>
      <c r="OTA1" s="330"/>
      <c r="OTB1" s="330"/>
      <c r="OTC1" s="330"/>
      <c r="OTD1" s="330"/>
      <c r="OTE1" s="330"/>
      <c r="OTF1" s="330"/>
      <c r="OTG1" s="330"/>
      <c r="OTH1" s="330"/>
      <c r="OTI1" s="330"/>
      <c r="OTJ1" s="330"/>
      <c r="OTK1" s="330"/>
      <c r="OTL1" s="330"/>
      <c r="OTM1" s="329"/>
      <c r="OTN1" s="330"/>
      <c r="OTO1" s="330"/>
      <c r="OTP1" s="330"/>
      <c r="OTQ1" s="330"/>
      <c r="OTR1" s="330"/>
      <c r="OTS1" s="330"/>
      <c r="OTT1" s="330"/>
      <c r="OTU1" s="330"/>
      <c r="OTV1" s="330"/>
      <c r="OTW1" s="330"/>
      <c r="OTX1" s="330"/>
      <c r="OTY1" s="330"/>
      <c r="OTZ1" s="330"/>
      <c r="OUA1" s="330"/>
      <c r="OUB1" s="330"/>
      <c r="OUC1" s="329"/>
      <c r="OUD1" s="330"/>
      <c r="OUE1" s="330"/>
      <c r="OUF1" s="330"/>
      <c r="OUG1" s="330"/>
      <c r="OUH1" s="330"/>
      <c r="OUI1" s="330"/>
      <c r="OUJ1" s="330"/>
      <c r="OUK1" s="330"/>
      <c r="OUL1" s="330"/>
      <c r="OUM1" s="330"/>
      <c r="OUN1" s="330"/>
      <c r="OUO1" s="330"/>
      <c r="OUP1" s="330"/>
      <c r="OUQ1" s="330"/>
      <c r="OUR1" s="330"/>
      <c r="OUS1" s="329"/>
      <c r="OUT1" s="330"/>
      <c r="OUU1" s="330"/>
      <c r="OUV1" s="330"/>
      <c r="OUW1" s="330"/>
      <c r="OUX1" s="330"/>
      <c r="OUY1" s="330"/>
      <c r="OUZ1" s="330"/>
      <c r="OVA1" s="330"/>
      <c r="OVB1" s="330"/>
      <c r="OVC1" s="330"/>
      <c r="OVD1" s="330"/>
      <c r="OVE1" s="330"/>
      <c r="OVF1" s="330"/>
      <c r="OVG1" s="330"/>
      <c r="OVH1" s="330"/>
      <c r="OVI1" s="329"/>
      <c r="OVJ1" s="330"/>
      <c r="OVK1" s="330"/>
      <c r="OVL1" s="330"/>
      <c r="OVM1" s="330"/>
      <c r="OVN1" s="330"/>
      <c r="OVO1" s="330"/>
      <c r="OVP1" s="330"/>
      <c r="OVQ1" s="330"/>
      <c r="OVR1" s="330"/>
      <c r="OVS1" s="330"/>
      <c r="OVT1" s="330"/>
      <c r="OVU1" s="330"/>
      <c r="OVV1" s="330"/>
      <c r="OVW1" s="330"/>
      <c r="OVX1" s="330"/>
      <c r="OVY1" s="329"/>
      <c r="OVZ1" s="330"/>
      <c r="OWA1" s="330"/>
      <c r="OWB1" s="330"/>
      <c r="OWC1" s="330"/>
      <c r="OWD1" s="330"/>
      <c r="OWE1" s="330"/>
      <c r="OWF1" s="330"/>
      <c r="OWG1" s="330"/>
      <c r="OWH1" s="330"/>
      <c r="OWI1" s="330"/>
      <c r="OWJ1" s="330"/>
      <c r="OWK1" s="330"/>
      <c r="OWL1" s="330"/>
      <c r="OWM1" s="330"/>
      <c r="OWN1" s="330"/>
      <c r="OWO1" s="329"/>
      <c r="OWP1" s="330"/>
      <c r="OWQ1" s="330"/>
      <c r="OWR1" s="330"/>
      <c r="OWS1" s="330"/>
      <c r="OWT1" s="330"/>
      <c r="OWU1" s="330"/>
      <c r="OWV1" s="330"/>
      <c r="OWW1" s="330"/>
      <c r="OWX1" s="330"/>
      <c r="OWY1" s="330"/>
      <c r="OWZ1" s="330"/>
      <c r="OXA1" s="330"/>
      <c r="OXB1" s="330"/>
      <c r="OXC1" s="330"/>
      <c r="OXD1" s="330"/>
      <c r="OXE1" s="329"/>
      <c r="OXF1" s="330"/>
      <c r="OXG1" s="330"/>
      <c r="OXH1" s="330"/>
      <c r="OXI1" s="330"/>
      <c r="OXJ1" s="330"/>
      <c r="OXK1" s="330"/>
      <c r="OXL1" s="330"/>
      <c r="OXM1" s="330"/>
      <c r="OXN1" s="330"/>
      <c r="OXO1" s="330"/>
      <c r="OXP1" s="330"/>
      <c r="OXQ1" s="330"/>
      <c r="OXR1" s="330"/>
      <c r="OXS1" s="330"/>
      <c r="OXT1" s="330"/>
      <c r="OXU1" s="329"/>
      <c r="OXV1" s="330"/>
      <c r="OXW1" s="330"/>
      <c r="OXX1" s="330"/>
      <c r="OXY1" s="330"/>
      <c r="OXZ1" s="330"/>
      <c r="OYA1" s="330"/>
      <c r="OYB1" s="330"/>
      <c r="OYC1" s="330"/>
      <c r="OYD1" s="330"/>
      <c r="OYE1" s="330"/>
      <c r="OYF1" s="330"/>
      <c r="OYG1" s="330"/>
      <c r="OYH1" s="330"/>
      <c r="OYI1" s="330"/>
      <c r="OYJ1" s="330"/>
      <c r="OYK1" s="329"/>
      <c r="OYL1" s="330"/>
      <c r="OYM1" s="330"/>
      <c r="OYN1" s="330"/>
      <c r="OYO1" s="330"/>
      <c r="OYP1" s="330"/>
      <c r="OYQ1" s="330"/>
      <c r="OYR1" s="330"/>
      <c r="OYS1" s="330"/>
      <c r="OYT1" s="330"/>
      <c r="OYU1" s="330"/>
      <c r="OYV1" s="330"/>
      <c r="OYW1" s="330"/>
      <c r="OYX1" s="330"/>
      <c r="OYY1" s="330"/>
      <c r="OYZ1" s="330"/>
      <c r="OZA1" s="329"/>
      <c r="OZB1" s="330"/>
      <c r="OZC1" s="330"/>
      <c r="OZD1" s="330"/>
      <c r="OZE1" s="330"/>
      <c r="OZF1" s="330"/>
      <c r="OZG1" s="330"/>
      <c r="OZH1" s="330"/>
      <c r="OZI1" s="330"/>
      <c r="OZJ1" s="330"/>
      <c r="OZK1" s="330"/>
      <c r="OZL1" s="330"/>
      <c r="OZM1" s="330"/>
      <c r="OZN1" s="330"/>
      <c r="OZO1" s="330"/>
      <c r="OZP1" s="330"/>
      <c r="OZQ1" s="329"/>
      <c r="OZR1" s="330"/>
      <c r="OZS1" s="330"/>
      <c r="OZT1" s="330"/>
      <c r="OZU1" s="330"/>
      <c r="OZV1" s="330"/>
      <c r="OZW1" s="330"/>
      <c r="OZX1" s="330"/>
      <c r="OZY1" s="330"/>
      <c r="OZZ1" s="330"/>
      <c r="PAA1" s="330"/>
      <c r="PAB1" s="330"/>
      <c r="PAC1" s="330"/>
      <c r="PAD1" s="330"/>
      <c r="PAE1" s="330"/>
      <c r="PAF1" s="330"/>
      <c r="PAG1" s="329"/>
      <c r="PAH1" s="330"/>
      <c r="PAI1" s="330"/>
      <c r="PAJ1" s="330"/>
      <c r="PAK1" s="330"/>
      <c r="PAL1" s="330"/>
      <c r="PAM1" s="330"/>
      <c r="PAN1" s="330"/>
      <c r="PAO1" s="330"/>
      <c r="PAP1" s="330"/>
      <c r="PAQ1" s="330"/>
      <c r="PAR1" s="330"/>
      <c r="PAS1" s="330"/>
      <c r="PAT1" s="330"/>
      <c r="PAU1" s="330"/>
      <c r="PAV1" s="330"/>
      <c r="PAW1" s="329"/>
      <c r="PAX1" s="330"/>
      <c r="PAY1" s="330"/>
      <c r="PAZ1" s="330"/>
      <c r="PBA1" s="330"/>
      <c r="PBB1" s="330"/>
      <c r="PBC1" s="330"/>
      <c r="PBD1" s="330"/>
      <c r="PBE1" s="330"/>
      <c r="PBF1" s="330"/>
      <c r="PBG1" s="330"/>
      <c r="PBH1" s="330"/>
      <c r="PBI1" s="330"/>
      <c r="PBJ1" s="330"/>
      <c r="PBK1" s="330"/>
      <c r="PBL1" s="330"/>
      <c r="PBM1" s="329"/>
      <c r="PBN1" s="330"/>
      <c r="PBO1" s="330"/>
      <c r="PBP1" s="330"/>
      <c r="PBQ1" s="330"/>
      <c r="PBR1" s="330"/>
      <c r="PBS1" s="330"/>
      <c r="PBT1" s="330"/>
      <c r="PBU1" s="330"/>
      <c r="PBV1" s="330"/>
      <c r="PBW1" s="330"/>
      <c r="PBX1" s="330"/>
      <c r="PBY1" s="330"/>
      <c r="PBZ1" s="330"/>
      <c r="PCA1" s="330"/>
      <c r="PCB1" s="330"/>
      <c r="PCC1" s="329"/>
      <c r="PCD1" s="330"/>
      <c r="PCE1" s="330"/>
      <c r="PCF1" s="330"/>
      <c r="PCG1" s="330"/>
      <c r="PCH1" s="330"/>
      <c r="PCI1" s="330"/>
      <c r="PCJ1" s="330"/>
      <c r="PCK1" s="330"/>
      <c r="PCL1" s="330"/>
      <c r="PCM1" s="330"/>
      <c r="PCN1" s="330"/>
      <c r="PCO1" s="330"/>
      <c r="PCP1" s="330"/>
      <c r="PCQ1" s="330"/>
      <c r="PCR1" s="330"/>
      <c r="PCS1" s="329"/>
      <c r="PCT1" s="330"/>
      <c r="PCU1" s="330"/>
      <c r="PCV1" s="330"/>
      <c r="PCW1" s="330"/>
      <c r="PCX1" s="330"/>
      <c r="PCY1" s="330"/>
      <c r="PCZ1" s="330"/>
      <c r="PDA1" s="330"/>
      <c r="PDB1" s="330"/>
      <c r="PDC1" s="330"/>
      <c r="PDD1" s="330"/>
      <c r="PDE1" s="330"/>
      <c r="PDF1" s="330"/>
      <c r="PDG1" s="330"/>
      <c r="PDH1" s="330"/>
      <c r="PDI1" s="329"/>
      <c r="PDJ1" s="330"/>
      <c r="PDK1" s="330"/>
      <c r="PDL1" s="330"/>
      <c r="PDM1" s="330"/>
      <c r="PDN1" s="330"/>
      <c r="PDO1" s="330"/>
      <c r="PDP1" s="330"/>
      <c r="PDQ1" s="330"/>
      <c r="PDR1" s="330"/>
      <c r="PDS1" s="330"/>
      <c r="PDT1" s="330"/>
      <c r="PDU1" s="330"/>
      <c r="PDV1" s="330"/>
      <c r="PDW1" s="330"/>
      <c r="PDX1" s="330"/>
      <c r="PDY1" s="329"/>
      <c r="PDZ1" s="330"/>
      <c r="PEA1" s="330"/>
      <c r="PEB1" s="330"/>
      <c r="PEC1" s="330"/>
      <c r="PED1" s="330"/>
      <c r="PEE1" s="330"/>
      <c r="PEF1" s="330"/>
      <c r="PEG1" s="330"/>
      <c r="PEH1" s="330"/>
      <c r="PEI1" s="330"/>
      <c r="PEJ1" s="330"/>
      <c r="PEK1" s="330"/>
      <c r="PEL1" s="330"/>
      <c r="PEM1" s="330"/>
      <c r="PEN1" s="330"/>
      <c r="PEO1" s="329"/>
      <c r="PEP1" s="330"/>
      <c r="PEQ1" s="330"/>
      <c r="PER1" s="330"/>
      <c r="PES1" s="330"/>
      <c r="PET1" s="330"/>
      <c r="PEU1" s="330"/>
      <c r="PEV1" s="330"/>
      <c r="PEW1" s="330"/>
      <c r="PEX1" s="330"/>
      <c r="PEY1" s="330"/>
      <c r="PEZ1" s="330"/>
      <c r="PFA1" s="330"/>
      <c r="PFB1" s="330"/>
      <c r="PFC1" s="330"/>
      <c r="PFD1" s="330"/>
      <c r="PFE1" s="329"/>
      <c r="PFF1" s="330"/>
      <c r="PFG1" s="330"/>
      <c r="PFH1" s="330"/>
      <c r="PFI1" s="330"/>
      <c r="PFJ1" s="330"/>
      <c r="PFK1" s="330"/>
      <c r="PFL1" s="330"/>
      <c r="PFM1" s="330"/>
      <c r="PFN1" s="330"/>
      <c r="PFO1" s="330"/>
      <c r="PFP1" s="330"/>
      <c r="PFQ1" s="330"/>
      <c r="PFR1" s="330"/>
      <c r="PFS1" s="330"/>
      <c r="PFT1" s="330"/>
      <c r="PFU1" s="329"/>
      <c r="PFV1" s="330"/>
      <c r="PFW1" s="330"/>
      <c r="PFX1" s="330"/>
      <c r="PFY1" s="330"/>
      <c r="PFZ1" s="330"/>
      <c r="PGA1" s="330"/>
      <c r="PGB1" s="330"/>
      <c r="PGC1" s="330"/>
      <c r="PGD1" s="330"/>
      <c r="PGE1" s="330"/>
      <c r="PGF1" s="330"/>
      <c r="PGG1" s="330"/>
      <c r="PGH1" s="330"/>
      <c r="PGI1" s="330"/>
      <c r="PGJ1" s="330"/>
      <c r="PGK1" s="329"/>
      <c r="PGL1" s="330"/>
      <c r="PGM1" s="330"/>
      <c r="PGN1" s="330"/>
      <c r="PGO1" s="330"/>
      <c r="PGP1" s="330"/>
      <c r="PGQ1" s="330"/>
      <c r="PGR1" s="330"/>
      <c r="PGS1" s="330"/>
      <c r="PGT1" s="330"/>
      <c r="PGU1" s="330"/>
      <c r="PGV1" s="330"/>
      <c r="PGW1" s="330"/>
      <c r="PGX1" s="330"/>
      <c r="PGY1" s="330"/>
      <c r="PGZ1" s="330"/>
      <c r="PHA1" s="329"/>
      <c r="PHB1" s="330"/>
      <c r="PHC1" s="330"/>
      <c r="PHD1" s="330"/>
      <c r="PHE1" s="330"/>
      <c r="PHF1" s="330"/>
      <c r="PHG1" s="330"/>
      <c r="PHH1" s="330"/>
      <c r="PHI1" s="330"/>
      <c r="PHJ1" s="330"/>
      <c r="PHK1" s="330"/>
      <c r="PHL1" s="330"/>
      <c r="PHM1" s="330"/>
      <c r="PHN1" s="330"/>
      <c r="PHO1" s="330"/>
      <c r="PHP1" s="330"/>
      <c r="PHQ1" s="329"/>
      <c r="PHR1" s="330"/>
      <c r="PHS1" s="330"/>
      <c r="PHT1" s="330"/>
      <c r="PHU1" s="330"/>
      <c r="PHV1" s="330"/>
      <c r="PHW1" s="330"/>
      <c r="PHX1" s="330"/>
      <c r="PHY1" s="330"/>
      <c r="PHZ1" s="330"/>
      <c r="PIA1" s="330"/>
      <c r="PIB1" s="330"/>
      <c r="PIC1" s="330"/>
      <c r="PID1" s="330"/>
      <c r="PIE1" s="330"/>
      <c r="PIF1" s="330"/>
      <c r="PIG1" s="329"/>
      <c r="PIH1" s="330"/>
      <c r="PII1" s="330"/>
      <c r="PIJ1" s="330"/>
      <c r="PIK1" s="330"/>
      <c r="PIL1" s="330"/>
      <c r="PIM1" s="330"/>
      <c r="PIN1" s="330"/>
      <c r="PIO1" s="330"/>
      <c r="PIP1" s="330"/>
      <c r="PIQ1" s="330"/>
      <c r="PIR1" s="330"/>
      <c r="PIS1" s="330"/>
      <c r="PIT1" s="330"/>
      <c r="PIU1" s="330"/>
      <c r="PIV1" s="330"/>
      <c r="PIW1" s="329"/>
      <c r="PIX1" s="330"/>
      <c r="PIY1" s="330"/>
      <c r="PIZ1" s="330"/>
      <c r="PJA1" s="330"/>
      <c r="PJB1" s="330"/>
      <c r="PJC1" s="330"/>
      <c r="PJD1" s="330"/>
      <c r="PJE1" s="330"/>
      <c r="PJF1" s="330"/>
      <c r="PJG1" s="330"/>
      <c r="PJH1" s="330"/>
      <c r="PJI1" s="330"/>
      <c r="PJJ1" s="330"/>
      <c r="PJK1" s="330"/>
      <c r="PJL1" s="330"/>
      <c r="PJM1" s="329"/>
      <c r="PJN1" s="330"/>
      <c r="PJO1" s="330"/>
      <c r="PJP1" s="330"/>
      <c r="PJQ1" s="330"/>
      <c r="PJR1" s="330"/>
      <c r="PJS1" s="330"/>
      <c r="PJT1" s="330"/>
      <c r="PJU1" s="330"/>
      <c r="PJV1" s="330"/>
      <c r="PJW1" s="330"/>
      <c r="PJX1" s="330"/>
      <c r="PJY1" s="330"/>
      <c r="PJZ1" s="330"/>
      <c r="PKA1" s="330"/>
      <c r="PKB1" s="330"/>
      <c r="PKC1" s="329"/>
      <c r="PKD1" s="330"/>
      <c r="PKE1" s="330"/>
      <c r="PKF1" s="330"/>
      <c r="PKG1" s="330"/>
      <c r="PKH1" s="330"/>
      <c r="PKI1" s="330"/>
      <c r="PKJ1" s="330"/>
      <c r="PKK1" s="330"/>
      <c r="PKL1" s="330"/>
      <c r="PKM1" s="330"/>
      <c r="PKN1" s="330"/>
      <c r="PKO1" s="330"/>
      <c r="PKP1" s="330"/>
      <c r="PKQ1" s="330"/>
      <c r="PKR1" s="330"/>
      <c r="PKS1" s="329"/>
      <c r="PKT1" s="330"/>
      <c r="PKU1" s="330"/>
      <c r="PKV1" s="330"/>
      <c r="PKW1" s="330"/>
      <c r="PKX1" s="330"/>
      <c r="PKY1" s="330"/>
      <c r="PKZ1" s="330"/>
      <c r="PLA1" s="330"/>
      <c r="PLB1" s="330"/>
      <c r="PLC1" s="330"/>
      <c r="PLD1" s="330"/>
      <c r="PLE1" s="330"/>
      <c r="PLF1" s="330"/>
      <c r="PLG1" s="330"/>
      <c r="PLH1" s="330"/>
      <c r="PLI1" s="329"/>
      <c r="PLJ1" s="330"/>
      <c r="PLK1" s="330"/>
      <c r="PLL1" s="330"/>
      <c r="PLM1" s="330"/>
      <c r="PLN1" s="330"/>
      <c r="PLO1" s="330"/>
      <c r="PLP1" s="330"/>
      <c r="PLQ1" s="330"/>
      <c r="PLR1" s="330"/>
      <c r="PLS1" s="330"/>
      <c r="PLT1" s="330"/>
      <c r="PLU1" s="330"/>
      <c r="PLV1" s="330"/>
      <c r="PLW1" s="330"/>
      <c r="PLX1" s="330"/>
      <c r="PLY1" s="329"/>
      <c r="PLZ1" s="330"/>
      <c r="PMA1" s="330"/>
      <c r="PMB1" s="330"/>
      <c r="PMC1" s="330"/>
      <c r="PMD1" s="330"/>
      <c r="PME1" s="330"/>
      <c r="PMF1" s="330"/>
      <c r="PMG1" s="330"/>
      <c r="PMH1" s="330"/>
      <c r="PMI1" s="330"/>
      <c r="PMJ1" s="330"/>
      <c r="PMK1" s="330"/>
      <c r="PML1" s="330"/>
      <c r="PMM1" s="330"/>
      <c r="PMN1" s="330"/>
      <c r="PMO1" s="329"/>
      <c r="PMP1" s="330"/>
      <c r="PMQ1" s="330"/>
      <c r="PMR1" s="330"/>
      <c r="PMS1" s="330"/>
      <c r="PMT1" s="330"/>
      <c r="PMU1" s="330"/>
      <c r="PMV1" s="330"/>
      <c r="PMW1" s="330"/>
      <c r="PMX1" s="330"/>
      <c r="PMY1" s="330"/>
      <c r="PMZ1" s="330"/>
      <c r="PNA1" s="330"/>
      <c r="PNB1" s="330"/>
      <c r="PNC1" s="330"/>
      <c r="PND1" s="330"/>
      <c r="PNE1" s="329"/>
      <c r="PNF1" s="330"/>
      <c r="PNG1" s="330"/>
      <c r="PNH1" s="330"/>
      <c r="PNI1" s="330"/>
      <c r="PNJ1" s="330"/>
      <c r="PNK1" s="330"/>
      <c r="PNL1" s="330"/>
      <c r="PNM1" s="330"/>
      <c r="PNN1" s="330"/>
      <c r="PNO1" s="330"/>
      <c r="PNP1" s="330"/>
      <c r="PNQ1" s="330"/>
      <c r="PNR1" s="330"/>
      <c r="PNS1" s="330"/>
      <c r="PNT1" s="330"/>
      <c r="PNU1" s="329"/>
      <c r="PNV1" s="330"/>
      <c r="PNW1" s="330"/>
      <c r="PNX1" s="330"/>
      <c r="PNY1" s="330"/>
      <c r="PNZ1" s="330"/>
      <c r="POA1" s="330"/>
      <c r="POB1" s="330"/>
      <c r="POC1" s="330"/>
      <c r="POD1" s="330"/>
      <c r="POE1" s="330"/>
      <c r="POF1" s="330"/>
      <c r="POG1" s="330"/>
      <c r="POH1" s="330"/>
      <c r="POI1" s="330"/>
      <c r="POJ1" s="330"/>
      <c r="POK1" s="329"/>
      <c r="POL1" s="330"/>
      <c r="POM1" s="330"/>
      <c r="PON1" s="330"/>
      <c r="POO1" s="330"/>
      <c r="POP1" s="330"/>
      <c r="POQ1" s="330"/>
      <c r="POR1" s="330"/>
      <c r="POS1" s="330"/>
      <c r="POT1" s="330"/>
      <c r="POU1" s="330"/>
      <c r="POV1" s="330"/>
      <c r="POW1" s="330"/>
      <c r="POX1" s="330"/>
      <c r="POY1" s="330"/>
      <c r="POZ1" s="330"/>
      <c r="PPA1" s="329"/>
      <c r="PPB1" s="330"/>
      <c r="PPC1" s="330"/>
      <c r="PPD1" s="330"/>
      <c r="PPE1" s="330"/>
      <c r="PPF1" s="330"/>
      <c r="PPG1" s="330"/>
      <c r="PPH1" s="330"/>
      <c r="PPI1" s="330"/>
      <c r="PPJ1" s="330"/>
      <c r="PPK1" s="330"/>
      <c r="PPL1" s="330"/>
      <c r="PPM1" s="330"/>
      <c r="PPN1" s="330"/>
      <c r="PPO1" s="330"/>
      <c r="PPP1" s="330"/>
      <c r="PPQ1" s="329"/>
      <c r="PPR1" s="330"/>
      <c r="PPS1" s="330"/>
      <c r="PPT1" s="330"/>
      <c r="PPU1" s="330"/>
      <c r="PPV1" s="330"/>
      <c r="PPW1" s="330"/>
      <c r="PPX1" s="330"/>
      <c r="PPY1" s="330"/>
      <c r="PPZ1" s="330"/>
      <c r="PQA1" s="330"/>
      <c r="PQB1" s="330"/>
      <c r="PQC1" s="330"/>
      <c r="PQD1" s="330"/>
      <c r="PQE1" s="330"/>
      <c r="PQF1" s="330"/>
      <c r="PQG1" s="329"/>
      <c r="PQH1" s="330"/>
      <c r="PQI1" s="330"/>
      <c r="PQJ1" s="330"/>
      <c r="PQK1" s="330"/>
      <c r="PQL1" s="330"/>
      <c r="PQM1" s="330"/>
      <c r="PQN1" s="330"/>
      <c r="PQO1" s="330"/>
      <c r="PQP1" s="330"/>
      <c r="PQQ1" s="330"/>
      <c r="PQR1" s="330"/>
      <c r="PQS1" s="330"/>
      <c r="PQT1" s="330"/>
      <c r="PQU1" s="330"/>
      <c r="PQV1" s="330"/>
      <c r="PQW1" s="329"/>
      <c r="PQX1" s="330"/>
      <c r="PQY1" s="330"/>
      <c r="PQZ1" s="330"/>
      <c r="PRA1" s="330"/>
      <c r="PRB1" s="330"/>
      <c r="PRC1" s="330"/>
      <c r="PRD1" s="330"/>
      <c r="PRE1" s="330"/>
      <c r="PRF1" s="330"/>
      <c r="PRG1" s="330"/>
      <c r="PRH1" s="330"/>
      <c r="PRI1" s="330"/>
      <c r="PRJ1" s="330"/>
      <c r="PRK1" s="330"/>
      <c r="PRL1" s="330"/>
      <c r="PRM1" s="329"/>
      <c r="PRN1" s="330"/>
      <c r="PRO1" s="330"/>
      <c r="PRP1" s="330"/>
      <c r="PRQ1" s="330"/>
      <c r="PRR1" s="330"/>
      <c r="PRS1" s="330"/>
      <c r="PRT1" s="330"/>
      <c r="PRU1" s="330"/>
      <c r="PRV1" s="330"/>
      <c r="PRW1" s="330"/>
      <c r="PRX1" s="330"/>
      <c r="PRY1" s="330"/>
      <c r="PRZ1" s="330"/>
      <c r="PSA1" s="330"/>
      <c r="PSB1" s="330"/>
      <c r="PSC1" s="329"/>
      <c r="PSD1" s="330"/>
      <c r="PSE1" s="330"/>
      <c r="PSF1" s="330"/>
      <c r="PSG1" s="330"/>
      <c r="PSH1" s="330"/>
      <c r="PSI1" s="330"/>
      <c r="PSJ1" s="330"/>
      <c r="PSK1" s="330"/>
      <c r="PSL1" s="330"/>
      <c r="PSM1" s="330"/>
      <c r="PSN1" s="330"/>
      <c r="PSO1" s="330"/>
      <c r="PSP1" s="330"/>
      <c r="PSQ1" s="330"/>
      <c r="PSR1" s="330"/>
      <c r="PSS1" s="329"/>
      <c r="PST1" s="330"/>
      <c r="PSU1" s="330"/>
      <c r="PSV1" s="330"/>
      <c r="PSW1" s="330"/>
      <c r="PSX1" s="330"/>
      <c r="PSY1" s="330"/>
      <c r="PSZ1" s="330"/>
      <c r="PTA1" s="330"/>
      <c r="PTB1" s="330"/>
      <c r="PTC1" s="330"/>
      <c r="PTD1" s="330"/>
      <c r="PTE1" s="330"/>
      <c r="PTF1" s="330"/>
      <c r="PTG1" s="330"/>
      <c r="PTH1" s="330"/>
      <c r="PTI1" s="329"/>
      <c r="PTJ1" s="330"/>
      <c r="PTK1" s="330"/>
      <c r="PTL1" s="330"/>
      <c r="PTM1" s="330"/>
      <c r="PTN1" s="330"/>
      <c r="PTO1" s="330"/>
      <c r="PTP1" s="330"/>
      <c r="PTQ1" s="330"/>
      <c r="PTR1" s="330"/>
      <c r="PTS1" s="330"/>
      <c r="PTT1" s="330"/>
      <c r="PTU1" s="330"/>
      <c r="PTV1" s="330"/>
      <c r="PTW1" s="330"/>
      <c r="PTX1" s="330"/>
      <c r="PTY1" s="329"/>
      <c r="PTZ1" s="330"/>
      <c r="PUA1" s="330"/>
      <c r="PUB1" s="330"/>
      <c r="PUC1" s="330"/>
      <c r="PUD1" s="330"/>
      <c r="PUE1" s="330"/>
      <c r="PUF1" s="330"/>
      <c r="PUG1" s="330"/>
      <c r="PUH1" s="330"/>
      <c r="PUI1" s="330"/>
      <c r="PUJ1" s="330"/>
      <c r="PUK1" s="330"/>
      <c r="PUL1" s="330"/>
      <c r="PUM1" s="330"/>
      <c r="PUN1" s="330"/>
      <c r="PUO1" s="329"/>
      <c r="PUP1" s="330"/>
      <c r="PUQ1" s="330"/>
      <c r="PUR1" s="330"/>
      <c r="PUS1" s="330"/>
      <c r="PUT1" s="330"/>
      <c r="PUU1" s="330"/>
      <c r="PUV1" s="330"/>
      <c r="PUW1" s="330"/>
      <c r="PUX1" s="330"/>
      <c r="PUY1" s="330"/>
      <c r="PUZ1" s="330"/>
      <c r="PVA1" s="330"/>
      <c r="PVB1" s="330"/>
      <c r="PVC1" s="330"/>
      <c r="PVD1" s="330"/>
      <c r="PVE1" s="329"/>
      <c r="PVF1" s="330"/>
      <c r="PVG1" s="330"/>
      <c r="PVH1" s="330"/>
      <c r="PVI1" s="330"/>
      <c r="PVJ1" s="330"/>
      <c r="PVK1" s="330"/>
      <c r="PVL1" s="330"/>
      <c r="PVM1" s="330"/>
      <c r="PVN1" s="330"/>
      <c r="PVO1" s="330"/>
      <c r="PVP1" s="330"/>
      <c r="PVQ1" s="330"/>
      <c r="PVR1" s="330"/>
      <c r="PVS1" s="330"/>
      <c r="PVT1" s="330"/>
      <c r="PVU1" s="329"/>
      <c r="PVV1" s="330"/>
      <c r="PVW1" s="330"/>
      <c r="PVX1" s="330"/>
      <c r="PVY1" s="330"/>
      <c r="PVZ1" s="330"/>
      <c r="PWA1" s="330"/>
      <c r="PWB1" s="330"/>
      <c r="PWC1" s="330"/>
      <c r="PWD1" s="330"/>
      <c r="PWE1" s="330"/>
      <c r="PWF1" s="330"/>
      <c r="PWG1" s="330"/>
      <c r="PWH1" s="330"/>
      <c r="PWI1" s="330"/>
      <c r="PWJ1" s="330"/>
      <c r="PWK1" s="329"/>
      <c r="PWL1" s="330"/>
      <c r="PWM1" s="330"/>
      <c r="PWN1" s="330"/>
      <c r="PWO1" s="330"/>
      <c r="PWP1" s="330"/>
      <c r="PWQ1" s="330"/>
      <c r="PWR1" s="330"/>
      <c r="PWS1" s="330"/>
      <c r="PWT1" s="330"/>
      <c r="PWU1" s="330"/>
      <c r="PWV1" s="330"/>
      <c r="PWW1" s="330"/>
      <c r="PWX1" s="330"/>
      <c r="PWY1" s="330"/>
      <c r="PWZ1" s="330"/>
      <c r="PXA1" s="329"/>
      <c r="PXB1" s="330"/>
      <c r="PXC1" s="330"/>
      <c r="PXD1" s="330"/>
      <c r="PXE1" s="330"/>
      <c r="PXF1" s="330"/>
      <c r="PXG1" s="330"/>
      <c r="PXH1" s="330"/>
      <c r="PXI1" s="330"/>
      <c r="PXJ1" s="330"/>
      <c r="PXK1" s="330"/>
      <c r="PXL1" s="330"/>
      <c r="PXM1" s="330"/>
      <c r="PXN1" s="330"/>
      <c r="PXO1" s="330"/>
      <c r="PXP1" s="330"/>
      <c r="PXQ1" s="329"/>
      <c r="PXR1" s="330"/>
      <c r="PXS1" s="330"/>
      <c r="PXT1" s="330"/>
      <c r="PXU1" s="330"/>
      <c r="PXV1" s="330"/>
      <c r="PXW1" s="330"/>
      <c r="PXX1" s="330"/>
      <c r="PXY1" s="330"/>
      <c r="PXZ1" s="330"/>
      <c r="PYA1" s="330"/>
      <c r="PYB1" s="330"/>
      <c r="PYC1" s="330"/>
      <c r="PYD1" s="330"/>
      <c r="PYE1" s="330"/>
      <c r="PYF1" s="330"/>
      <c r="PYG1" s="329"/>
      <c r="PYH1" s="330"/>
      <c r="PYI1" s="330"/>
      <c r="PYJ1" s="330"/>
      <c r="PYK1" s="330"/>
      <c r="PYL1" s="330"/>
      <c r="PYM1" s="330"/>
      <c r="PYN1" s="330"/>
      <c r="PYO1" s="330"/>
      <c r="PYP1" s="330"/>
      <c r="PYQ1" s="330"/>
      <c r="PYR1" s="330"/>
      <c r="PYS1" s="330"/>
      <c r="PYT1" s="330"/>
      <c r="PYU1" s="330"/>
      <c r="PYV1" s="330"/>
      <c r="PYW1" s="329"/>
      <c r="PYX1" s="330"/>
      <c r="PYY1" s="330"/>
      <c r="PYZ1" s="330"/>
      <c r="PZA1" s="330"/>
      <c r="PZB1" s="330"/>
      <c r="PZC1" s="330"/>
      <c r="PZD1" s="330"/>
      <c r="PZE1" s="330"/>
      <c r="PZF1" s="330"/>
      <c r="PZG1" s="330"/>
      <c r="PZH1" s="330"/>
      <c r="PZI1" s="330"/>
      <c r="PZJ1" s="330"/>
      <c r="PZK1" s="330"/>
      <c r="PZL1" s="330"/>
      <c r="PZM1" s="329"/>
      <c r="PZN1" s="330"/>
      <c r="PZO1" s="330"/>
      <c r="PZP1" s="330"/>
      <c r="PZQ1" s="330"/>
      <c r="PZR1" s="330"/>
      <c r="PZS1" s="330"/>
      <c r="PZT1" s="330"/>
      <c r="PZU1" s="330"/>
      <c r="PZV1" s="330"/>
      <c r="PZW1" s="330"/>
      <c r="PZX1" s="330"/>
      <c r="PZY1" s="330"/>
      <c r="PZZ1" s="330"/>
      <c r="QAA1" s="330"/>
      <c r="QAB1" s="330"/>
      <c r="QAC1" s="329"/>
      <c r="QAD1" s="330"/>
      <c r="QAE1" s="330"/>
      <c r="QAF1" s="330"/>
      <c r="QAG1" s="330"/>
      <c r="QAH1" s="330"/>
      <c r="QAI1" s="330"/>
      <c r="QAJ1" s="330"/>
      <c r="QAK1" s="330"/>
      <c r="QAL1" s="330"/>
      <c r="QAM1" s="330"/>
      <c r="QAN1" s="330"/>
      <c r="QAO1" s="330"/>
      <c r="QAP1" s="330"/>
      <c r="QAQ1" s="330"/>
      <c r="QAR1" s="330"/>
      <c r="QAS1" s="329"/>
      <c r="QAT1" s="330"/>
      <c r="QAU1" s="330"/>
      <c r="QAV1" s="330"/>
      <c r="QAW1" s="330"/>
      <c r="QAX1" s="330"/>
      <c r="QAY1" s="330"/>
      <c r="QAZ1" s="330"/>
      <c r="QBA1" s="330"/>
      <c r="QBB1" s="330"/>
      <c r="QBC1" s="330"/>
      <c r="QBD1" s="330"/>
      <c r="QBE1" s="330"/>
      <c r="QBF1" s="330"/>
      <c r="QBG1" s="330"/>
      <c r="QBH1" s="330"/>
      <c r="QBI1" s="329"/>
      <c r="QBJ1" s="330"/>
      <c r="QBK1" s="330"/>
      <c r="QBL1" s="330"/>
      <c r="QBM1" s="330"/>
      <c r="QBN1" s="330"/>
      <c r="QBO1" s="330"/>
      <c r="QBP1" s="330"/>
      <c r="QBQ1" s="330"/>
      <c r="QBR1" s="330"/>
      <c r="QBS1" s="330"/>
      <c r="QBT1" s="330"/>
      <c r="QBU1" s="330"/>
      <c r="QBV1" s="330"/>
      <c r="QBW1" s="330"/>
      <c r="QBX1" s="330"/>
      <c r="QBY1" s="329"/>
      <c r="QBZ1" s="330"/>
      <c r="QCA1" s="330"/>
      <c r="QCB1" s="330"/>
      <c r="QCC1" s="330"/>
      <c r="QCD1" s="330"/>
      <c r="QCE1" s="330"/>
      <c r="QCF1" s="330"/>
      <c r="QCG1" s="330"/>
      <c r="QCH1" s="330"/>
      <c r="QCI1" s="330"/>
      <c r="QCJ1" s="330"/>
      <c r="QCK1" s="330"/>
      <c r="QCL1" s="330"/>
      <c r="QCM1" s="330"/>
      <c r="QCN1" s="330"/>
      <c r="QCO1" s="329"/>
      <c r="QCP1" s="330"/>
      <c r="QCQ1" s="330"/>
      <c r="QCR1" s="330"/>
      <c r="QCS1" s="330"/>
      <c r="QCT1" s="330"/>
      <c r="QCU1" s="330"/>
      <c r="QCV1" s="330"/>
      <c r="QCW1" s="330"/>
      <c r="QCX1" s="330"/>
      <c r="QCY1" s="330"/>
      <c r="QCZ1" s="330"/>
      <c r="QDA1" s="330"/>
      <c r="QDB1" s="330"/>
      <c r="QDC1" s="330"/>
      <c r="QDD1" s="330"/>
      <c r="QDE1" s="329"/>
      <c r="QDF1" s="330"/>
      <c r="QDG1" s="330"/>
      <c r="QDH1" s="330"/>
      <c r="QDI1" s="330"/>
      <c r="QDJ1" s="330"/>
      <c r="QDK1" s="330"/>
      <c r="QDL1" s="330"/>
      <c r="QDM1" s="330"/>
      <c r="QDN1" s="330"/>
      <c r="QDO1" s="330"/>
      <c r="QDP1" s="330"/>
      <c r="QDQ1" s="330"/>
      <c r="QDR1" s="330"/>
      <c r="QDS1" s="330"/>
      <c r="QDT1" s="330"/>
      <c r="QDU1" s="329"/>
      <c r="QDV1" s="330"/>
      <c r="QDW1" s="330"/>
      <c r="QDX1" s="330"/>
      <c r="QDY1" s="330"/>
      <c r="QDZ1" s="330"/>
      <c r="QEA1" s="330"/>
      <c r="QEB1" s="330"/>
      <c r="QEC1" s="330"/>
      <c r="QED1" s="330"/>
      <c r="QEE1" s="330"/>
      <c r="QEF1" s="330"/>
      <c r="QEG1" s="330"/>
      <c r="QEH1" s="330"/>
      <c r="QEI1" s="330"/>
      <c r="QEJ1" s="330"/>
      <c r="QEK1" s="329"/>
      <c r="QEL1" s="330"/>
      <c r="QEM1" s="330"/>
      <c r="QEN1" s="330"/>
      <c r="QEO1" s="330"/>
      <c r="QEP1" s="330"/>
      <c r="QEQ1" s="330"/>
      <c r="QER1" s="330"/>
      <c r="QES1" s="330"/>
      <c r="QET1" s="330"/>
      <c r="QEU1" s="330"/>
      <c r="QEV1" s="330"/>
      <c r="QEW1" s="330"/>
      <c r="QEX1" s="330"/>
      <c r="QEY1" s="330"/>
      <c r="QEZ1" s="330"/>
      <c r="QFA1" s="329"/>
      <c r="QFB1" s="330"/>
      <c r="QFC1" s="330"/>
      <c r="QFD1" s="330"/>
      <c r="QFE1" s="330"/>
      <c r="QFF1" s="330"/>
      <c r="QFG1" s="330"/>
      <c r="QFH1" s="330"/>
      <c r="QFI1" s="330"/>
      <c r="QFJ1" s="330"/>
      <c r="QFK1" s="330"/>
      <c r="QFL1" s="330"/>
      <c r="QFM1" s="330"/>
      <c r="QFN1" s="330"/>
      <c r="QFO1" s="330"/>
      <c r="QFP1" s="330"/>
      <c r="QFQ1" s="329"/>
      <c r="QFR1" s="330"/>
      <c r="QFS1" s="330"/>
      <c r="QFT1" s="330"/>
      <c r="QFU1" s="330"/>
      <c r="QFV1" s="330"/>
      <c r="QFW1" s="330"/>
      <c r="QFX1" s="330"/>
      <c r="QFY1" s="330"/>
      <c r="QFZ1" s="330"/>
      <c r="QGA1" s="330"/>
      <c r="QGB1" s="330"/>
      <c r="QGC1" s="330"/>
      <c r="QGD1" s="330"/>
      <c r="QGE1" s="330"/>
      <c r="QGF1" s="330"/>
      <c r="QGG1" s="329"/>
      <c r="QGH1" s="330"/>
      <c r="QGI1" s="330"/>
      <c r="QGJ1" s="330"/>
      <c r="QGK1" s="330"/>
      <c r="QGL1" s="330"/>
      <c r="QGM1" s="330"/>
      <c r="QGN1" s="330"/>
      <c r="QGO1" s="330"/>
      <c r="QGP1" s="330"/>
      <c r="QGQ1" s="330"/>
      <c r="QGR1" s="330"/>
      <c r="QGS1" s="330"/>
      <c r="QGT1" s="330"/>
      <c r="QGU1" s="330"/>
      <c r="QGV1" s="330"/>
      <c r="QGW1" s="329"/>
      <c r="QGX1" s="330"/>
      <c r="QGY1" s="330"/>
      <c r="QGZ1" s="330"/>
      <c r="QHA1" s="330"/>
      <c r="QHB1" s="330"/>
      <c r="QHC1" s="330"/>
      <c r="QHD1" s="330"/>
      <c r="QHE1" s="330"/>
      <c r="QHF1" s="330"/>
      <c r="QHG1" s="330"/>
      <c r="QHH1" s="330"/>
      <c r="QHI1" s="330"/>
      <c r="QHJ1" s="330"/>
      <c r="QHK1" s="330"/>
      <c r="QHL1" s="330"/>
      <c r="QHM1" s="329"/>
      <c r="QHN1" s="330"/>
      <c r="QHO1" s="330"/>
      <c r="QHP1" s="330"/>
      <c r="QHQ1" s="330"/>
      <c r="QHR1" s="330"/>
      <c r="QHS1" s="330"/>
      <c r="QHT1" s="330"/>
      <c r="QHU1" s="330"/>
      <c r="QHV1" s="330"/>
      <c r="QHW1" s="330"/>
      <c r="QHX1" s="330"/>
      <c r="QHY1" s="330"/>
      <c r="QHZ1" s="330"/>
      <c r="QIA1" s="330"/>
      <c r="QIB1" s="330"/>
      <c r="QIC1" s="329"/>
      <c r="QID1" s="330"/>
      <c r="QIE1" s="330"/>
      <c r="QIF1" s="330"/>
      <c r="QIG1" s="330"/>
      <c r="QIH1" s="330"/>
      <c r="QII1" s="330"/>
      <c r="QIJ1" s="330"/>
      <c r="QIK1" s="330"/>
      <c r="QIL1" s="330"/>
      <c r="QIM1" s="330"/>
      <c r="QIN1" s="330"/>
      <c r="QIO1" s="330"/>
      <c r="QIP1" s="330"/>
      <c r="QIQ1" s="330"/>
      <c r="QIR1" s="330"/>
      <c r="QIS1" s="329"/>
      <c r="QIT1" s="330"/>
      <c r="QIU1" s="330"/>
      <c r="QIV1" s="330"/>
      <c r="QIW1" s="330"/>
      <c r="QIX1" s="330"/>
      <c r="QIY1" s="330"/>
      <c r="QIZ1" s="330"/>
      <c r="QJA1" s="330"/>
      <c r="QJB1" s="330"/>
      <c r="QJC1" s="330"/>
      <c r="QJD1" s="330"/>
      <c r="QJE1" s="330"/>
      <c r="QJF1" s="330"/>
      <c r="QJG1" s="330"/>
      <c r="QJH1" s="330"/>
      <c r="QJI1" s="329"/>
      <c r="QJJ1" s="330"/>
      <c r="QJK1" s="330"/>
      <c r="QJL1" s="330"/>
      <c r="QJM1" s="330"/>
      <c r="QJN1" s="330"/>
      <c r="QJO1" s="330"/>
      <c r="QJP1" s="330"/>
      <c r="QJQ1" s="330"/>
      <c r="QJR1" s="330"/>
      <c r="QJS1" s="330"/>
      <c r="QJT1" s="330"/>
      <c r="QJU1" s="330"/>
      <c r="QJV1" s="330"/>
      <c r="QJW1" s="330"/>
      <c r="QJX1" s="330"/>
      <c r="QJY1" s="329"/>
      <c r="QJZ1" s="330"/>
      <c r="QKA1" s="330"/>
      <c r="QKB1" s="330"/>
      <c r="QKC1" s="330"/>
      <c r="QKD1" s="330"/>
      <c r="QKE1" s="330"/>
      <c r="QKF1" s="330"/>
      <c r="QKG1" s="330"/>
      <c r="QKH1" s="330"/>
      <c r="QKI1" s="330"/>
      <c r="QKJ1" s="330"/>
      <c r="QKK1" s="330"/>
      <c r="QKL1" s="330"/>
      <c r="QKM1" s="330"/>
      <c r="QKN1" s="330"/>
      <c r="QKO1" s="329"/>
      <c r="QKP1" s="330"/>
      <c r="QKQ1" s="330"/>
      <c r="QKR1" s="330"/>
      <c r="QKS1" s="330"/>
      <c r="QKT1" s="330"/>
      <c r="QKU1" s="330"/>
      <c r="QKV1" s="330"/>
      <c r="QKW1" s="330"/>
      <c r="QKX1" s="330"/>
      <c r="QKY1" s="330"/>
      <c r="QKZ1" s="330"/>
      <c r="QLA1" s="330"/>
      <c r="QLB1" s="330"/>
      <c r="QLC1" s="330"/>
      <c r="QLD1" s="330"/>
      <c r="QLE1" s="329"/>
      <c r="QLF1" s="330"/>
      <c r="QLG1" s="330"/>
      <c r="QLH1" s="330"/>
      <c r="QLI1" s="330"/>
      <c r="QLJ1" s="330"/>
      <c r="QLK1" s="330"/>
      <c r="QLL1" s="330"/>
      <c r="QLM1" s="330"/>
      <c r="QLN1" s="330"/>
      <c r="QLO1" s="330"/>
      <c r="QLP1" s="330"/>
      <c r="QLQ1" s="330"/>
      <c r="QLR1" s="330"/>
      <c r="QLS1" s="330"/>
      <c r="QLT1" s="330"/>
      <c r="QLU1" s="329"/>
      <c r="QLV1" s="330"/>
      <c r="QLW1" s="330"/>
      <c r="QLX1" s="330"/>
      <c r="QLY1" s="330"/>
      <c r="QLZ1" s="330"/>
      <c r="QMA1" s="330"/>
      <c r="QMB1" s="330"/>
      <c r="QMC1" s="330"/>
      <c r="QMD1" s="330"/>
      <c r="QME1" s="330"/>
      <c r="QMF1" s="330"/>
      <c r="QMG1" s="330"/>
      <c r="QMH1" s="330"/>
      <c r="QMI1" s="330"/>
      <c r="QMJ1" s="330"/>
      <c r="QMK1" s="329"/>
      <c r="QML1" s="330"/>
      <c r="QMM1" s="330"/>
      <c r="QMN1" s="330"/>
      <c r="QMO1" s="330"/>
      <c r="QMP1" s="330"/>
      <c r="QMQ1" s="330"/>
      <c r="QMR1" s="330"/>
      <c r="QMS1" s="330"/>
      <c r="QMT1" s="330"/>
      <c r="QMU1" s="330"/>
      <c r="QMV1" s="330"/>
      <c r="QMW1" s="330"/>
      <c r="QMX1" s="330"/>
      <c r="QMY1" s="330"/>
      <c r="QMZ1" s="330"/>
      <c r="QNA1" s="329"/>
      <c r="QNB1" s="330"/>
      <c r="QNC1" s="330"/>
      <c r="QND1" s="330"/>
      <c r="QNE1" s="330"/>
      <c r="QNF1" s="330"/>
      <c r="QNG1" s="330"/>
      <c r="QNH1" s="330"/>
      <c r="QNI1" s="330"/>
      <c r="QNJ1" s="330"/>
      <c r="QNK1" s="330"/>
      <c r="QNL1" s="330"/>
      <c r="QNM1" s="330"/>
      <c r="QNN1" s="330"/>
      <c r="QNO1" s="330"/>
      <c r="QNP1" s="330"/>
      <c r="QNQ1" s="329"/>
      <c r="QNR1" s="330"/>
      <c r="QNS1" s="330"/>
      <c r="QNT1" s="330"/>
      <c r="QNU1" s="330"/>
      <c r="QNV1" s="330"/>
      <c r="QNW1" s="330"/>
      <c r="QNX1" s="330"/>
      <c r="QNY1" s="330"/>
      <c r="QNZ1" s="330"/>
      <c r="QOA1" s="330"/>
      <c r="QOB1" s="330"/>
      <c r="QOC1" s="330"/>
      <c r="QOD1" s="330"/>
      <c r="QOE1" s="330"/>
      <c r="QOF1" s="330"/>
      <c r="QOG1" s="329"/>
      <c r="QOH1" s="330"/>
      <c r="QOI1" s="330"/>
      <c r="QOJ1" s="330"/>
      <c r="QOK1" s="330"/>
      <c r="QOL1" s="330"/>
      <c r="QOM1" s="330"/>
      <c r="QON1" s="330"/>
      <c r="QOO1" s="330"/>
      <c r="QOP1" s="330"/>
      <c r="QOQ1" s="330"/>
      <c r="QOR1" s="330"/>
      <c r="QOS1" s="330"/>
      <c r="QOT1" s="330"/>
      <c r="QOU1" s="330"/>
      <c r="QOV1" s="330"/>
      <c r="QOW1" s="329"/>
      <c r="QOX1" s="330"/>
      <c r="QOY1" s="330"/>
      <c r="QOZ1" s="330"/>
      <c r="QPA1" s="330"/>
      <c r="QPB1" s="330"/>
      <c r="QPC1" s="330"/>
      <c r="QPD1" s="330"/>
      <c r="QPE1" s="330"/>
      <c r="QPF1" s="330"/>
      <c r="QPG1" s="330"/>
      <c r="QPH1" s="330"/>
      <c r="QPI1" s="330"/>
      <c r="QPJ1" s="330"/>
      <c r="QPK1" s="330"/>
      <c r="QPL1" s="330"/>
      <c r="QPM1" s="329"/>
      <c r="QPN1" s="330"/>
      <c r="QPO1" s="330"/>
      <c r="QPP1" s="330"/>
      <c r="QPQ1" s="330"/>
      <c r="QPR1" s="330"/>
      <c r="QPS1" s="330"/>
      <c r="QPT1" s="330"/>
      <c r="QPU1" s="330"/>
      <c r="QPV1" s="330"/>
      <c r="QPW1" s="330"/>
      <c r="QPX1" s="330"/>
      <c r="QPY1" s="330"/>
      <c r="QPZ1" s="330"/>
      <c r="QQA1" s="330"/>
      <c r="QQB1" s="330"/>
      <c r="QQC1" s="329"/>
      <c r="QQD1" s="330"/>
      <c r="QQE1" s="330"/>
      <c r="QQF1" s="330"/>
      <c r="QQG1" s="330"/>
      <c r="QQH1" s="330"/>
      <c r="QQI1" s="330"/>
      <c r="QQJ1" s="330"/>
      <c r="QQK1" s="330"/>
      <c r="QQL1" s="330"/>
      <c r="QQM1" s="330"/>
      <c r="QQN1" s="330"/>
      <c r="QQO1" s="330"/>
      <c r="QQP1" s="330"/>
      <c r="QQQ1" s="330"/>
      <c r="QQR1" s="330"/>
      <c r="QQS1" s="329"/>
      <c r="QQT1" s="330"/>
      <c r="QQU1" s="330"/>
      <c r="QQV1" s="330"/>
      <c r="QQW1" s="330"/>
      <c r="QQX1" s="330"/>
      <c r="QQY1" s="330"/>
      <c r="QQZ1" s="330"/>
      <c r="QRA1" s="330"/>
      <c r="QRB1" s="330"/>
      <c r="QRC1" s="330"/>
      <c r="QRD1" s="330"/>
      <c r="QRE1" s="330"/>
      <c r="QRF1" s="330"/>
      <c r="QRG1" s="330"/>
      <c r="QRH1" s="330"/>
      <c r="QRI1" s="329"/>
      <c r="QRJ1" s="330"/>
      <c r="QRK1" s="330"/>
      <c r="QRL1" s="330"/>
      <c r="QRM1" s="330"/>
      <c r="QRN1" s="330"/>
      <c r="QRO1" s="330"/>
      <c r="QRP1" s="330"/>
      <c r="QRQ1" s="330"/>
      <c r="QRR1" s="330"/>
      <c r="QRS1" s="330"/>
      <c r="QRT1" s="330"/>
      <c r="QRU1" s="330"/>
      <c r="QRV1" s="330"/>
      <c r="QRW1" s="330"/>
      <c r="QRX1" s="330"/>
      <c r="QRY1" s="329"/>
      <c r="QRZ1" s="330"/>
      <c r="QSA1" s="330"/>
      <c r="QSB1" s="330"/>
      <c r="QSC1" s="330"/>
      <c r="QSD1" s="330"/>
      <c r="QSE1" s="330"/>
      <c r="QSF1" s="330"/>
      <c r="QSG1" s="330"/>
      <c r="QSH1" s="330"/>
      <c r="QSI1" s="330"/>
      <c r="QSJ1" s="330"/>
      <c r="QSK1" s="330"/>
      <c r="QSL1" s="330"/>
      <c r="QSM1" s="330"/>
      <c r="QSN1" s="330"/>
      <c r="QSO1" s="329"/>
      <c r="QSP1" s="330"/>
      <c r="QSQ1" s="330"/>
      <c r="QSR1" s="330"/>
      <c r="QSS1" s="330"/>
      <c r="QST1" s="330"/>
      <c r="QSU1" s="330"/>
      <c r="QSV1" s="330"/>
      <c r="QSW1" s="330"/>
      <c r="QSX1" s="330"/>
      <c r="QSY1" s="330"/>
      <c r="QSZ1" s="330"/>
      <c r="QTA1" s="330"/>
      <c r="QTB1" s="330"/>
      <c r="QTC1" s="330"/>
      <c r="QTD1" s="330"/>
      <c r="QTE1" s="329"/>
      <c r="QTF1" s="330"/>
      <c r="QTG1" s="330"/>
      <c r="QTH1" s="330"/>
      <c r="QTI1" s="330"/>
      <c r="QTJ1" s="330"/>
      <c r="QTK1" s="330"/>
      <c r="QTL1" s="330"/>
      <c r="QTM1" s="330"/>
      <c r="QTN1" s="330"/>
      <c r="QTO1" s="330"/>
      <c r="QTP1" s="330"/>
      <c r="QTQ1" s="330"/>
      <c r="QTR1" s="330"/>
      <c r="QTS1" s="330"/>
      <c r="QTT1" s="330"/>
      <c r="QTU1" s="329"/>
      <c r="QTV1" s="330"/>
      <c r="QTW1" s="330"/>
      <c r="QTX1" s="330"/>
      <c r="QTY1" s="330"/>
      <c r="QTZ1" s="330"/>
      <c r="QUA1" s="330"/>
      <c r="QUB1" s="330"/>
      <c r="QUC1" s="330"/>
      <c r="QUD1" s="330"/>
      <c r="QUE1" s="330"/>
      <c r="QUF1" s="330"/>
      <c r="QUG1" s="330"/>
      <c r="QUH1" s="330"/>
      <c r="QUI1" s="330"/>
      <c r="QUJ1" s="330"/>
      <c r="QUK1" s="329"/>
      <c r="QUL1" s="330"/>
      <c r="QUM1" s="330"/>
      <c r="QUN1" s="330"/>
      <c r="QUO1" s="330"/>
      <c r="QUP1" s="330"/>
      <c r="QUQ1" s="330"/>
      <c r="QUR1" s="330"/>
      <c r="QUS1" s="330"/>
      <c r="QUT1" s="330"/>
      <c r="QUU1" s="330"/>
      <c r="QUV1" s="330"/>
      <c r="QUW1" s="330"/>
      <c r="QUX1" s="330"/>
      <c r="QUY1" s="330"/>
      <c r="QUZ1" s="330"/>
      <c r="QVA1" s="329"/>
      <c r="QVB1" s="330"/>
      <c r="QVC1" s="330"/>
      <c r="QVD1" s="330"/>
      <c r="QVE1" s="330"/>
      <c r="QVF1" s="330"/>
      <c r="QVG1" s="330"/>
      <c r="QVH1" s="330"/>
      <c r="QVI1" s="330"/>
      <c r="QVJ1" s="330"/>
      <c r="QVK1" s="330"/>
      <c r="QVL1" s="330"/>
      <c r="QVM1" s="330"/>
      <c r="QVN1" s="330"/>
      <c r="QVO1" s="330"/>
      <c r="QVP1" s="330"/>
      <c r="QVQ1" s="329"/>
      <c r="QVR1" s="330"/>
      <c r="QVS1" s="330"/>
      <c r="QVT1" s="330"/>
      <c r="QVU1" s="330"/>
      <c r="QVV1" s="330"/>
      <c r="QVW1" s="330"/>
      <c r="QVX1" s="330"/>
      <c r="QVY1" s="330"/>
      <c r="QVZ1" s="330"/>
      <c r="QWA1" s="330"/>
      <c r="QWB1" s="330"/>
      <c r="QWC1" s="330"/>
      <c r="QWD1" s="330"/>
      <c r="QWE1" s="330"/>
      <c r="QWF1" s="330"/>
      <c r="QWG1" s="329"/>
      <c r="QWH1" s="330"/>
      <c r="QWI1" s="330"/>
      <c r="QWJ1" s="330"/>
      <c r="QWK1" s="330"/>
      <c r="QWL1" s="330"/>
      <c r="QWM1" s="330"/>
      <c r="QWN1" s="330"/>
      <c r="QWO1" s="330"/>
      <c r="QWP1" s="330"/>
      <c r="QWQ1" s="330"/>
      <c r="QWR1" s="330"/>
      <c r="QWS1" s="330"/>
      <c r="QWT1" s="330"/>
      <c r="QWU1" s="330"/>
      <c r="QWV1" s="330"/>
      <c r="QWW1" s="329"/>
      <c r="QWX1" s="330"/>
      <c r="QWY1" s="330"/>
      <c r="QWZ1" s="330"/>
      <c r="QXA1" s="330"/>
      <c r="QXB1" s="330"/>
      <c r="QXC1" s="330"/>
      <c r="QXD1" s="330"/>
      <c r="QXE1" s="330"/>
      <c r="QXF1" s="330"/>
      <c r="QXG1" s="330"/>
      <c r="QXH1" s="330"/>
      <c r="QXI1" s="330"/>
      <c r="QXJ1" s="330"/>
      <c r="QXK1" s="330"/>
      <c r="QXL1" s="330"/>
      <c r="QXM1" s="329"/>
      <c r="QXN1" s="330"/>
      <c r="QXO1" s="330"/>
      <c r="QXP1" s="330"/>
      <c r="QXQ1" s="330"/>
      <c r="QXR1" s="330"/>
      <c r="QXS1" s="330"/>
      <c r="QXT1" s="330"/>
      <c r="QXU1" s="330"/>
      <c r="QXV1" s="330"/>
      <c r="QXW1" s="330"/>
      <c r="QXX1" s="330"/>
      <c r="QXY1" s="330"/>
      <c r="QXZ1" s="330"/>
      <c r="QYA1" s="330"/>
      <c r="QYB1" s="330"/>
      <c r="QYC1" s="329"/>
      <c r="QYD1" s="330"/>
      <c r="QYE1" s="330"/>
      <c r="QYF1" s="330"/>
      <c r="QYG1" s="330"/>
      <c r="QYH1" s="330"/>
      <c r="QYI1" s="330"/>
      <c r="QYJ1" s="330"/>
      <c r="QYK1" s="330"/>
      <c r="QYL1" s="330"/>
      <c r="QYM1" s="330"/>
      <c r="QYN1" s="330"/>
      <c r="QYO1" s="330"/>
      <c r="QYP1" s="330"/>
      <c r="QYQ1" s="330"/>
      <c r="QYR1" s="330"/>
      <c r="QYS1" s="329"/>
      <c r="QYT1" s="330"/>
      <c r="QYU1" s="330"/>
      <c r="QYV1" s="330"/>
      <c r="QYW1" s="330"/>
      <c r="QYX1" s="330"/>
      <c r="QYY1" s="330"/>
      <c r="QYZ1" s="330"/>
      <c r="QZA1" s="330"/>
      <c r="QZB1" s="330"/>
      <c r="QZC1" s="330"/>
      <c r="QZD1" s="330"/>
      <c r="QZE1" s="330"/>
      <c r="QZF1" s="330"/>
      <c r="QZG1" s="330"/>
      <c r="QZH1" s="330"/>
      <c r="QZI1" s="329"/>
      <c r="QZJ1" s="330"/>
      <c r="QZK1" s="330"/>
      <c r="QZL1" s="330"/>
      <c r="QZM1" s="330"/>
      <c r="QZN1" s="330"/>
      <c r="QZO1" s="330"/>
      <c r="QZP1" s="330"/>
      <c r="QZQ1" s="330"/>
      <c r="QZR1" s="330"/>
      <c r="QZS1" s="330"/>
      <c r="QZT1" s="330"/>
      <c r="QZU1" s="330"/>
      <c r="QZV1" s="330"/>
      <c r="QZW1" s="330"/>
      <c r="QZX1" s="330"/>
      <c r="QZY1" s="329"/>
      <c r="QZZ1" s="330"/>
      <c r="RAA1" s="330"/>
      <c r="RAB1" s="330"/>
      <c r="RAC1" s="330"/>
      <c r="RAD1" s="330"/>
      <c r="RAE1" s="330"/>
      <c r="RAF1" s="330"/>
      <c r="RAG1" s="330"/>
      <c r="RAH1" s="330"/>
      <c r="RAI1" s="330"/>
      <c r="RAJ1" s="330"/>
      <c r="RAK1" s="330"/>
      <c r="RAL1" s="330"/>
      <c r="RAM1" s="330"/>
      <c r="RAN1" s="330"/>
      <c r="RAO1" s="329"/>
      <c r="RAP1" s="330"/>
      <c r="RAQ1" s="330"/>
      <c r="RAR1" s="330"/>
      <c r="RAS1" s="330"/>
      <c r="RAT1" s="330"/>
      <c r="RAU1" s="330"/>
      <c r="RAV1" s="330"/>
      <c r="RAW1" s="330"/>
      <c r="RAX1" s="330"/>
      <c r="RAY1" s="330"/>
      <c r="RAZ1" s="330"/>
      <c r="RBA1" s="330"/>
      <c r="RBB1" s="330"/>
      <c r="RBC1" s="330"/>
      <c r="RBD1" s="330"/>
      <c r="RBE1" s="329"/>
      <c r="RBF1" s="330"/>
      <c r="RBG1" s="330"/>
      <c r="RBH1" s="330"/>
      <c r="RBI1" s="330"/>
      <c r="RBJ1" s="330"/>
      <c r="RBK1" s="330"/>
      <c r="RBL1" s="330"/>
      <c r="RBM1" s="330"/>
      <c r="RBN1" s="330"/>
      <c r="RBO1" s="330"/>
      <c r="RBP1" s="330"/>
      <c r="RBQ1" s="330"/>
      <c r="RBR1" s="330"/>
      <c r="RBS1" s="330"/>
      <c r="RBT1" s="330"/>
      <c r="RBU1" s="329"/>
      <c r="RBV1" s="330"/>
      <c r="RBW1" s="330"/>
      <c r="RBX1" s="330"/>
      <c r="RBY1" s="330"/>
      <c r="RBZ1" s="330"/>
      <c r="RCA1" s="330"/>
      <c r="RCB1" s="330"/>
      <c r="RCC1" s="330"/>
      <c r="RCD1" s="330"/>
      <c r="RCE1" s="330"/>
      <c r="RCF1" s="330"/>
      <c r="RCG1" s="330"/>
      <c r="RCH1" s="330"/>
      <c r="RCI1" s="330"/>
      <c r="RCJ1" s="330"/>
      <c r="RCK1" s="329"/>
      <c r="RCL1" s="330"/>
      <c r="RCM1" s="330"/>
      <c r="RCN1" s="330"/>
      <c r="RCO1" s="330"/>
      <c r="RCP1" s="330"/>
      <c r="RCQ1" s="330"/>
      <c r="RCR1" s="330"/>
      <c r="RCS1" s="330"/>
      <c r="RCT1" s="330"/>
      <c r="RCU1" s="330"/>
      <c r="RCV1" s="330"/>
      <c r="RCW1" s="330"/>
      <c r="RCX1" s="330"/>
      <c r="RCY1" s="330"/>
      <c r="RCZ1" s="330"/>
      <c r="RDA1" s="329"/>
      <c r="RDB1" s="330"/>
      <c r="RDC1" s="330"/>
      <c r="RDD1" s="330"/>
      <c r="RDE1" s="330"/>
      <c r="RDF1" s="330"/>
      <c r="RDG1" s="330"/>
      <c r="RDH1" s="330"/>
      <c r="RDI1" s="330"/>
      <c r="RDJ1" s="330"/>
      <c r="RDK1" s="330"/>
      <c r="RDL1" s="330"/>
      <c r="RDM1" s="330"/>
      <c r="RDN1" s="330"/>
      <c r="RDO1" s="330"/>
      <c r="RDP1" s="330"/>
      <c r="RDQ1" s="329"/>
      <c r="RDR1" s="330"/>
      <c r="RDS1" s="330"/>
      <c r="RDT1" s="330"/>
      <c r="RDU1" s="330"/>
      <c r="RDV1" s="330"/>
      <c r="RDW1" s="330"/>
      <c r="RDX1" s="330"/>
      <c r="RDY1" s="330"/>
      <c r="RDZ1" s="330"/>
      <c r="REA1" s="330"/>
      <c r="REB1" s="330"/>
      <c r="REC1" s="330"/>
      <c r="RED1" s="330"/>
      <c r="REE1" s="330"/>
      <c r="REF1" s="330"/>
      <c r="REG1" s="329"/>
      <c r="REH1" s="330"/>
      <c r="REI1" s="330"/>
      <c r="REJ1" s="330"/>
      <c r="REK1" s="330"/>
      <c r="REL1" s="330"/>
      <c r="REM1" s="330"/>
      <c r="REN1" s="330"/>
      <c r="REO1" s="330"/>
      <c r="REP1" s="330"/>
      <c r="REQ1" s="330"/>
      <c r="RER1" s="330"/>
      <c r="RES1" s="330"/>
      <c r="RET1" s="330"/>
      <c r="REU1" s="330"/>
      <c r="REV1" s="330"/>
      <c r="REW1" s="329"/>
      <c r="REX1" s="330"/>
      <c r="REY1" s="330"/>
      <c r="REZ1" s="330"/>
      <c r="RFA1" s="330"/>
      <c r="RFB1" s="330"/>
      <c r="RFC1" s="330"/>
      <c r="RFD1" s="330"/>
      <c r="RFE1" s="330"/>
      <c r="RFF1" s="330"/>
      <c r="RFG1" s="330"/>
      <c r="RFH1" s="330"/>
      <c r="RFI1" s="330"/>
      <c r="RFJ1" s="330"/>
      <c r="RFK1" s="330"/>
      <c r="RFL1" s="330"/>
      <c r="RFM1" s="329"/>
      <c r="RFN1" s="330"/>
      <c r="RFO1" s="330"/>
      <c r="RFP1" s="330"/>
      <c r="RFQ1" s="330"/>
      <c r="RFR1" s="330"/>
      <c r="RFS1" s="330"/>
      <c r="RFT1" s="330"/>
      <c r="RFU1" s="330"/>
      <c r="RFV1" s="330"/>
      <c r="RFW1" s="330"/>
      <c r="RFX1" s="330"/>
      <c r="RFY1" s="330"/>
      <c r="RFZ1" s="330"/>
      <c r="RGA1" s="330"/>
      <c r="RGB1" s="330"/>
      <c r="RGC1" s="329"/>
      <c r="RGD1" s="330"/>
      <c r="RGE1" s="330"/>
      <c r="RGF1" s="330"/>
      <c r="RGG1" s="330"/>
      <c r="RGH1" s="330"/>
      <c r="RGI1" s="330"/>
      <c r="RGJ1" s="330"/>
      <c r="RGK1" s="330"/>
      <c r="RGL1" s="330"/>
      <c r="RGM1" s="330"/>
      <c r="RGN1" s="330"/>
      <c r="RGO1" s="330"/>
      <c r="RGP1" s="330"/>
      <c r="RGQ1" s="330"/>
      <c r="RGR1" s="330"/>
      <c r="RGS1" s="329"/>
      <c r="RGT1" s="330"/>
      <c r="RGU1" s="330"/>
      <c r="RGV1" s="330"/>
      <c r="RGW1" s="330"/>
      <c r="RGX1" s="330"/>
      <c r="RGY1" s="330"/>
      <c r="RGZ1" s="330"/>
      <c r="RHA1" s="330"/>
      <c r="RHB1" s="330"/>
      <c r="RHC1" s="330"/>
      <c r="RHD1" s="330"/>
      <c r="RHE1" s="330"/>
      <c r="RHF1" s="330"/>
      <c r="RHG1" s="330"/>
      <c r="RHH1" s="330"/>
      <c r="RHI1" s="329"/>
      <c r="RHJ1" s="330"/>
      <c r="RHK1" s="330"/>
      <c r="RHL1" s="330"/>
      <c r="RHM1" s="330"/>
      <c r="RHN1" s="330"/>
      <c r="RHO1" s="330"/>
      <c r="RHP1" s="330"/>
      <c r="RHQ1" s="330"/>
      <c r="RHR1" s="330"/>
      <c r="RHS1" s="330"/>
      <c r="RHT1" s="330"/>
      <c r="RHU1" s="330"/>
      <c r="RHV1" s="330"/>
      <c r="RHW1" s="330"/>
      <c r="RHX1" s="330"/>
      <c r="RHY1" s="329"/>
      <c r="RHZ1" s="330"/>
      <c r="RIA1" s="330"/>
      <c r="RIB1" s="330"/>
      <c r="RIC1" s="330"/>
      <c r="RID1" s="330"/>
      <c r="RIE1" s="330"/>
      <c r="RIF1" s="330"/>
      <c r="RIG1" s="330"/>
      <c r="RIH1" s="330"/>
      <c r="RII1" s="330"/>
      <c r="RIJ1" s="330"/>
      <c r="RIK1" s="330"/>
      <c r="RIL1" s="330"/>
      <c r="RIM1" s="330"/>
      <c r="RIN1" s="330"/>
      <c r="RIO1" s="329"/>
      <c r="RIP1" s="330"/>
      <c r="RIQ1" s="330"/>
      <c r="RIR1" s="330"/>
      <c r="RIS1" s="330"/>
      <c r="RIT1" s="330"/>
      <c r="RIU1" s="330"/>
      <c r="RIV1" s="330"/>
      <c r="RIW1" s="330"/>
      <c r="RIX1" s="330"/>
      <c r="RIY1" s="330"/>
      <c r="RIZ1" s="330"/>
      <c r="RJA1" s="330"/>
      <c r="RJB1" s="330"/>
      <c r="RJC1" s="330"/>
      <c r="RJD1" s="330"/>
      <c r="RJE1" s="329"/>
      <c r="RJF1" s="330"/>
      <c r="RJG1" s="330"/>
      <c r="RJH1" s="330"/>
      <c r="RJI1" s="330"/>
      <c r="RJJ1" s="330"/>
      <c r="RJK1" s="330"/>
      <c r="RJL1" s="330"/>
      <c r="RJM1" s="330"/>
      <c r="RJN1" s="330"/>
      <c r="RJO1" s="330"/>
      <c r="RJP1" s="330"/>
      <c r="RJQ1" s="330"/>
      <c r="RJR1" s="330"/>
      <c r="RJS1" s="330"/>
      <c r="RJT1" s="330"/>
      <c r="RJU1" s="329"/>
      <c r="RJV1" s="330"/>
      <c r="RJW1" s="330"/>
      <c r="RJX1" s="330"/>
      <c r="RJY1" s="330"/>
      <c r="RJZ1" s="330"/>
      <c r="RKA1" s="330"/>
      <c r="RKB1" s="330"/>
      <c r="RKC1" s="330"/>
      <c r="RKD1" s="330"/>
      <c r="RKE1" s="330"/>
      <c r="RKF1" s="330"/>
      <c r="RKG1" s="330"/>
      <c r="RKH1" s="330"/>
      <c r="RKI1" s="330"/>
      <c r="RKJ1" s="330"/>
      <c r="RKK1" s="329"/>
      <c r="RKL1" s="330"/>
      <c r="RKM1" s="330"/>
      <c r="RKN1" s="330"/>
      <c r="RKO1" s="330"/>
      <c r="RKP1" s="330"/>
      <c r="RKQ1" s="330"/>
      <c r="RKR1" s="330"/>
      <c r="RKS1" s="330"/>
      <c r="RKT1" s="330"/>
      <c r="RKU1" s="330"/>
      <c r="RKV1" s="330"/>
      <c r="RKW1" s="330"/>
      <c r="RKX1" s="330"/>
      <c r="RKY1" s="330"/>
      <c r="RKZ1" s="330"/>
      <c r="RLA1" s="329"/>
      <c r="RLB1" s="330"/>
      <c r="RLC1" s="330"/>
      <c r="RLD1" s="330"/>
      <c r="RLE1" s="330"/>
      <c r="RLF1" s="330"/>
      <c r="RLG1" s="330"/>
      <c r="RLH1" s="330"/>
      <c r="RLI1" s="330"/>
      <c r="RLJ1" s="330"/>
      <c r="RLK1" s="330"/>
      <c r="RLL1" s="330"/>
      <c r="RLM1" s="330"/>
      <c r="RLN1" s="330"/>
      <c r="RLO1" s="330"/>
      <c r="RLP1" s="330"/>
      <c r="RLQ1" s="329"/>
      <c r="RLR1" s="330"/>
      <c r="RLS1" s="330"/>
      <c r="RLT1" s="330"/>
      <c r="RLU1" s="330"/>
      <c r="RLV1" s="330"/>
      <c r="RLW1" s="330"/>
      <c r="RLX1" s="330"/>
      <c r="RLY1" s="330"/>
      <c r="RLZ1" s="330"/>
      <c r="RMA1" s="330"/>
      <c r="RMB1" s="330"/>
      <c r="RMC1" s="330"/>
      <c r="RMD1" s="330"/>
      <c r="RME1" s="330"/>
      <c r="RMF1" s="330"/>
      <c r="RMG1" s="329"/>
      <c r="RMH1" s="330"/>
      <c r="RMI1" s="330"/>
      <c r="RMJ1" s="330"/>
      <c r="RMK1" s="330"/>
      <c r="RML1" s="330"/>
      <c r="RMM1" s="330"/>
      <c r="RMN1" s="330"/>
      <c r="RMO1" s="330"/>
      <c r="RMP1" s="330"/>
      <c r="RMQ1" s="330"/>
      <c r="RMR1" s="330"/>
      <c r="RMS1" s="330"/>
      <c r="RMT1" s="330"/>
      <c r="RMU1" s="330"/>
      <c r="RMV1" s="330"/>
      <c r="RMW1" s="329"/>
      <c r="RMX1" s="330"/>
      <c r="RMY1" s="330"/>
      <c r="RMZ1" s="330"/>
      <c r="RNA1" s="330"/>
      <c r="RNB1" s="330"/>
      <c r="RNC1" s="330"/>
      <c r="RND1" s="330"/>
      <c r="RNE1" s="330"/>
      <c r="RNF1" s="330"/>
      <c r="RNG1" s="330"/>
      <c r="RNH1" s="330"/>
      <c r="RNI1" s="330"/>
      <c r="RNJ1" s="330"/>
      <c r="RNK1" s="330"/>
      <c r="RNL1" s="330"/>
      <c r="RNM1" s="329"/>
      <c r="RNN1" s="330"/>
      <c r="RNO1" s="330"/>
      <c r="RNP1" s="330"/>
      <c r="RNQ1" s="330"/>
      <c r="RNR1" s="330"/>
      <c r="RNS1" s="330"/>
      <c r="RNT1" s="330"/>
      <c r="RNU1" s="330"/>
      <c r="RNV1" s="330"/>
      <c r="RNW1" s="330"/>
      <c r="RNX1" s="330"/>
      <c r="RNY1" s="330"/>
      <c r="RNZ1" s="330"/>
      <c r="ROA1" s="330"/>
      <c r="ROB1" s="330"/>
      <c r="ROC1" s="329"/>
      <c r="ROD1" s="330"/>
      <c r="ROE1" s="330"/>
      <c r="ROF1" s="330"/>
      <c r="ROG1" s="330"/>
      <c r="ROH1" s="330"/>
      <c r="ROI1" s="330"/>
      <c r="ROJ1" s="330"/>
      <c r="ROK1" s="330"/>
      <c r="ROL1" s="330"/>
      <c r="ROM1" s="330"/>
      <c r="RON1" s="330"/>
      <c r="ROO1" s="330"/>
      <c r="ROP1" s="330"/>
      <c r="ROQ1" s="330"/>
      <c r="ROR1" s="330"/>
      <c r="ROS1" s="329"/>
      <c r="ROT1" s="330"/>
      <c r="ROU1" s="330"/>
      <c r="ROV1" s="330"/>
      <c r="ROW1" s="330"/>
      <c r="ROX1" s="330"/>
      <c r="ROY1" s="330"/>
      <c r="ROZ1" s="330"/>
      <c r="RPA1" s="330"/>
      <c r="RPB1" s="330"/>
      <c r="RPC1" s="330"/>
      <c r="RPD1" s="330"/>
      <c r="RPE1" s="330"/>
      <c r="RPF1" s="330"/>
      <c r="RPG1" s="330"/>
      <c r="RPH1" s="330"/>
      <c r="RPI1" s="329"/>
      <c r="RPJ1" s="330"/>
      <c r="RPK1" s="330"/>
      <c r="RPL1" s="330"/>
      <c r="RPM1" s="330"/>
      <c r="RPN1" s="330"/>
      <c r="RPO1" s="330"/>
      <c r="RPP1" s="330"/>
      <c r="RPQ1" s="330"/>
      <c r="RPR1" s="330"/>
      <c r="RPS1" s="330"/>
      <c r="RPT1" s="330"/>
      <c r="RPU1" s="330"/>
      <c r="RPV1" s="330"/>
      <c r="RPW1" s="330"/>
      <c r="RPX1" s="330"/>
      <c r="RPY1" s="329"/>
      <c r="RPZ1" s="330"/>
      <c r="RQA1" s="330"/>
      <c r="RQB1" s="330"/>
      <c r="RQC1" s="330"/>
      <c r="RQD1" s="330"/>
      <c r="RQE1" s="330"/>
      <c r="RQF1" s="330"/>
      <c r="RQG1" s="330"/>
      <c r="RQH1" s="330"/>
      <c r="RQI1" s="330"/>
      <c r="RQJ1" s="330"/>
      <c r="RQK1" s="330"/>
      <c r="RQL1" s="330"/>
      <c r="RQM1" s="330"/>
      <c r="RQN1" s="330"/>
      <c r="RQO1" s="329"/>
      <c r="RQP1" s="330"/>
      <c r="RQQ1" s="330"/>
      <c r="RQR1" s="330"/>
      <c r="RQS1" s="330"/>
      <c r="RQT1" s="330"/>
      <c r="RQU1" s="330"/>
      <c r="RQV1" s="330"/>
      <c r="RQW1" s="330"/>
      <c r="RQX1" s="330"/>
      <c r="RQY1" s="330"/>
      <c r="RQZ1" s="330"/>
      <c r="RRA1" s="330"/>
      <c r="RRB1" s="330"/>
      <c r="RRC1" s="330"/>
      <c r="RRD1" s="330"/>
      <c r="RRE1" s="329"/>
      <c r="RRF1" s="330"/>
      <c r="RRG1" s="330"/>
      <c r="RRH1" s="330"/>
      <c r="RRI1" s="330"/>
      <c r="RRJ1" s="330"/>
      <c r="RRK1" s="330"/>
      <c r="RRL1" s="330"/>
      <c r="RRM1" s="330"/>
      <c r="RRN1" s="330"/>
      <c r="RRO1" s="330"/>
      <c r="RRP1" s="330"/>
      <c r="RRQ1" s="330"/>
      <c r="RRR1" s="330"/>
      <c r="RRS1" s="330"/>
      <c r="RRT1" s="330"/>
      <c r="RRU1" s="329"/>
      <c r="RRV1" s="330"/>
      <c r="RRW1" s="330"/>
      <c r="RRX1" s="330"/>
      <c r="RRY1" s="330"/>
      <c r="RRZ1" s="330"/>
      <c r="RSA1" s="330"/>
      <c r="RSB1" s="330"/>
      <c r="RSC1" s="330"/>
      <c r="RSD1" s="330"/>
      <c r="RSE1" s="330"/>
      <c r="RSF1" s="330"/>
      <c r="RSG1" s="330"/>
      <c r="RSH1" s="330"/>
      <c r="RSI1" s="330"/>
      <c r="RSJ1" s="330"/>
      <c r="RSK1" s="329"/>
      <c r="RSL1" s="330"/>
      <c r="RSM1" s="330"/>
      <c r="RSN1" s="330"/>
      <c r="RSO1" s="330"/>
      <c r="RSP1" s="330"/>
      <c r="RSQ1" s="330"/>
      <c r="RSR1" s="330"/>
      <c r="RSS1" s="330"/>
      <c r="RST1" s="330"/>
      <c r="RSU1" s="330"/>
      <c r="RSV1" s="330"/>
      <c r="RSW1" s="330"/>
      <c r="RSX1" s="330"/>
      <c r="RSY1" s="330"/>
      <c r="RSZ1" s="330"/>
      <c r="RTA1" s="329"/>
      <c r="RTB1" s="330"/>
      <c r="RTC1" s="330"/>
      <c r="RTD1" s="330"/>
      <c r="RTE1" s="330"/>
      <c r="RTF1" s="330"/>
      <c r="RTG1" s="330"/>
      <c r="RTH1" s="330"/>
      <c r="RTI1" s="330"/>
      <c r="RTJ1" s="330"/>
      <c r="RTK1" s="330"/>
      <c r="RTL1" s="330"/>
      <c r="RTM1" s="330"/>
      <c r="RTN1" s="330"/>
      <c r="RTO1" s="330"/>
      <c r="RTP1" s="330"/>
      <c r="RTQ1" s="329"/>
      <c r="RTR1" s="330"/>
      <c r="RTS1" s="330"/>
      <c r="RTT1" s="330"/>
      <c r="RTU1" s="330"/>
      <c r="RTV1" s="330"/>
      <c r="RTW1" s="330"/>
      <c r="RTX1" s="330"/>
      <c r="RTY1" s="330"/>
      <c r="RTZ1" s="330"/>
      <c r="RUA1" s="330"/>
      <c r="RUB1" s="330"/>
      <c r="RUC1" s="330"/>
      <c r="RUD1" s="330"/>
      <c r="RUE1" s="330"/>
      <c r="RUF1" s="330"/>
      <c r="RUG1" s="329"/>
      <c r="RUH1" s="330"/>
      <c r="RUI1" s="330"/>
      <c r="RUJ1" s="330"/>
      <c r="RUK1" s="330"/>
      <c r="RUL1" s="330"/>
      <c r="RUM1" s="330"/>
      <c r="RUN1" s="330"/>
      <c r="RUO1" s="330"/>
      <c r="RUP1" s="330"/>
      <c r="RUQ1" s="330"/>
      <c r="RUR1" s="330"/>
      <c r="RUS1" s="330"/>
      <c r="RUT1" s="330"/>
      <c r="RUU1" s="330"/>
      <c r="RUV1" s="330"/>
      <c r="RUW1" s="329"/>
      <c r="RUX1" s="330"/>
      <c r="RUY1" s="330"/>
      <c r="RUZ1" s="330"/>
      <c r="RVA1" s="330"/>
      <c r="RVB1" s="330"/>
      <c r="RVC1" s="330"/>
      <c r="RVD1" s="330"/>
      <c r="RVE1" s="330"/>
      <c r="RVF1" s="330"/>
      <c r="RVG1" s="330"/>
      <c r="RVH1" s="330"/>
      <c r="RVI1" s="330"/>
      <c r="RVJ1" s="330"/>
      <c r="RVK1" s="330"/>
      <c r="RVL1" s="330"/>
      <c r="RVM1" s="329"/>
      <c r="RVN1" s="330"/>
      <c r="RVO1" s="330"/>
      <c r="RVP1" s="330"/>
      <c r="RVQ1" s="330"/>
      <c r="RVR1" s="330"/>
      <c r="RVS1" s="330"/>
      <c r="RVT1" s="330"/>
      <c r="RVU1" s="330"/>
      <c r="RVV1" s="330"/>
      <c r="RVW1" s="330"/>
      <c r="RVX1" s="330"/>
      <c r="RVY1" s="330"/>
      <c r="RVZ1" s="330"/>
      <c r="RWA1" s="330"/>
      <c r="RWB1" s="330"/>
      <c r="RWC1" s="329"/>
      <c r="RWD1" s="330"/>
      <c r="RWE1" s="330"/>
      <c r="RWF1" s="330"/>
      <c r="RWG1" s="330"/>
      <c r="RWH1" s="330"/>
      <c r="RWI1" s="330"/>
      <c r="RWJ1" s="330"/>
      <c r="RWK1" s="330"/>
      <c r="RWL1" s="330"/>
      <c r="RWM1" s="330"/>
      <c r="RWN1" s="330"/>
      <c r="RWO1" s="330"/>
      <c r="RWP1" s="330"/>
      <c r="RWQ1" s="330"/>
      <c r="RWR1" s="330"/>
      <c r="RWS1" s="329"/>
      <c r="RWT1" s="330"/>
      <c r="RWU1" s="330"/>
      <c r="RWV1" s="330"/>
      <c r="RWW1" s="330"/>
      <c r="RWX1" s="330"/>
      <c r="RWY1" s="330"/>
      <c r="RWZ1" s="330"/>
      <c r="RXA1" s="330"/>
      <c r="RXB1" s="330"/>
      <c r="RXC1" s="330"/>
      <c r="RXD1" s="330"/>
      <c r="RXE1" s="330"/>
      <c r="RXF1" s="330"/>
      <c r="RXG1" s="330"/>
      <c r="RXH1" s="330"/>
      <c r="RXI1" s="329"/>
      <c r="RXJ1" s="330"/>
      <c r="RXK1" s="330"/>
      <c r="RXL1" s="330"/>
      <c r="RXM1" s="330"/>
      <c r="RXN1" s="330"/>
      <c r="RXO1" s="330"/>
      <c r="RXP1" s="330"/>
      <c r="RXQ1" s="330"/>
      <c r="RXR1" s="330"/>
      <c r="RXS1" s="330"/>
      <c r="RXT1" s="330"/>
      <c r="RXU1" s="330"/>
      <c r="RXV1" s="330"/>
      <c r="RXW1" s="330"/>
      <c r="RXX1" s="330"/>
      <c r="RXY1" s="329"/>
      <c r="RXZ1" s="330"/>
      <c r="RYA1" s="330"/>
      <c r="RYB1" s="330"/>
      <c r="RYC1" s="330"/>
      <c r="RYD1" s="330"/>
      <c r="RYE1" s="330"/>
      <c r="RYF1" s="330"/>
      <c r="RYG1" s="330"/>
      <c r="RYH1" s="330"/>
      <c r="RYI1" s="330"/>
      <c r="RYJ1" s="330"/>
      <c r="RYK1" s="330"/>
      <c r="RYL1" s="330"/>
      <c r="RYM1" s="330"/>
      <c r="RYN1" s="330"/>
      <c r="RYO1" s="329"/>
      <c r="RYP1" s="330"/>
      <c r="RYQ1" s="330"/>
      <c r="RYR1" s="330"/>
      <c r="RYS1" s="330"/>
      <c r="RYT1" s="330"/>
      <c r="RYU1" s="330"/>
      <c r="RYV1" s="330"/>
      <c r="RYW1" s="330"/>
      <c r="RYX1" s="330"/>
      <c r="RYY1" s="330"/>
      <c r="RYZ1" s="330"/>
      <c r="RZA1" s="330"/>
      <c r="RZB1" s="330"/>
      <c r="RZC1" s="330"/>
      <c r="RZD1" s="330"/>
      <c r="RZE1" s="329"/>
      <c r="RZF1" s="330"/>
      <c r="RZG1" s="330"/>
      <c r="RZH1" s="330"/>
      <c r="RZI1" s="330"/>
      <c r="RZJ1" s="330"/>
      <c r="RZK1" s="330"/>
      <c r="RZL1" s="330"/>
      <c r="RZM1" s="330"/>
      <c r="RZN1" s="330"/>
      <c r="RZO1" s="330"/>
      <c r="RZP1" s="330"/>
      <c r="RZQ1" s="330"/>
      <c r="RZR1" s="330"/>
      <c r="RZS1" s="330"/>
      <c r="RZT1" s="330"/>
      <c r="RZU1" s="329"/>
      <c r="RZV1" s="330"/>
      <c r="RZW1" s="330"/>
      <c r="RZX1" s="330"/>
      <c r="RZY1" s="330"/>
      <c r="RZZ1" s="330"/>
      <c r="SAA1" s="330"/>
      <c r="SAB1" s="330"/>
      <c r="SAC1" s="330"/>
      <c r="SAD1" s="330"/>
      <c r="SAE1" s="330"/>
      <c r="SAF1" s="330"/>
      <c r="SAG1" s="330"/>
      <c r="SAH1" s="330"/>
      <c r="SAI1" s="330"/>
      <c r="SAJ1" s="330"/>
      <c r="SAK1" s="329"/>
      <c r="SAL1" s="330"/>
      <c r="SAM1" s="330"/>
      <c r="SAN1" s="330"/>
      <c r="SAO1" s="330"/>
      <c r="SAP1" s="330"/>
      <c r="SAQ1" s="330"/>
      <c r="SAR1" s="330"/>
      <c r="SAS1" s="330"/>
      <c r="SAT1" s="330"/>
      <c r="SAU1" s="330"/>
      <c r="SAV1" s="330"/>
      <c r="SAW1" s="330"/>
      <c r="SAX1" s="330"/>
      <c r="SAY1" s="330"/>
      <c r="SAZ1" s="330"/>
      <c r="SBA1" s="329"/>
      <c r="SBB1" s="330"/>
      <c r="SBC1" s="330"/>
      <c r="SBD1" s="330"/>
      <c r="SBE1" s="330"/>
      <c r="SBF1" s="330"/>
      <c r="SBG1" s="330"/>
      <c r="SBH1" s="330"/>
      <c r="SBI1" s="330"/>
      <c r="SBJ1" s="330"/>
      <c r="SBK1" s="330"/>
      <c r="SBL1" s="330"/>
      <c r="SBM1" s="330"/>
      <c r="SBN1" s="330"/>
      <c r="SBO1" s="330"/>
      <c r="SBP1" s="330"/>
      <c r="SBQ1" s="329"/>
      <c r="SBR1" s="330"/>
      <c r="SBS1" s="330"/>
      <c r="SBT1" s="330"/>
      <c r="SBU1" s="330"/>
      <c r="SBV1" s="330"/>
      <c r="SBW1" s="330"/>
      <c r="SBX1" s="330"/>
      <c r="SBY1" s="330"/>
      <c r="SBZ1" s="330"/>
      <c r="SCA1" s="330"/>
      <c r="SCB1" s="330"/>
      <c r="SCC1" s="330"/>
      <c r="SCD1" s="330"/>
      <c r="SCE1" s="330"/>
      <c r="SCF1" s="330"/>
      <c r="SCG1" s="329"/>
      <c r="SCH1" s="330"/>
      <c r="SCI1" s="330"/>
      <c r="SCJ1" s="330"/>
      <c r="SCK1" s="330"/>
      <c r="SCL1" s="330"/>
      <c r="SCM1" s="330"/>
      <c r="SCN1" s="330"/>
      <c r="SCO1" s="330"/>
      <c r="SCP1" s="330"/>
      <c r="SCQ1" s="330"/>
      <c r="SCR1" s="330"/>
      <c r="SCS1" s="330"/>
      <c r="SCT1" s="330"/>
      <c r="SCU1" s="330"/>
      <c r="SCV1" s="330"/>
      <c r="SCW1" s="329"/>
      <c r="SCX1" s="330"/>
      <c r="SCY1" s="330"/>
      <c r="SCZ1" s="330"/>
      <c r="SDA1" s="330"/>
      <c r="SDB1" s="330"/>
      <c r="SDC1" s="330"/>
      <c r="SDD1" s="330"/>
      <c r="SDE1" s="330"/>
      <c r="SDF1" s="330"/>
      <c r="SDG1" s="330"/>
      <c r="SDH1" s="330"/>
      <c r="SDI1" s="330"/>
      <c r="SDJ1" s="330"/>
      <c r="SDK1" s="330"/>
      <c r="SDL1" s="330"/>
      <c r="SDM1" s="329"/>
      <c r="SDN1" s="330"/>
      <c r="SDO1" s="330"/>
      <c r="SDP1" s="330"/>
      <c r="SDQ1" s="330"/>
      <c r="SDR1" s="330"/>
      <c r="SDS1" s="330"/>
      <c r="SDT1" s="330"/>
      <c r="SDU1" s="330"/>
      <c r="SDV1" s="330"/>
      <c r="SDW1" s="330"/>
      <c r="SDX1" s="330"/>
      <c r="SDY1" s="330"/>
      <c r="SDZ1" s="330"/>
      <c r="SEA1" s="330"/>
      <c r="SEB1" s="330"/>
      <c r="SEC1" s="329"/>
      <c r="SED1" s="330"/>
      <c r="SEE1" s="330"/>
      <c r="SEF1" s="330"/>
      <c r="SEG1" s="330"/>
      <c r="SEH1" s="330"/>
      <c r="SEI1" s="330"/>
      <c r="SEJ1" s="330"/>
      <c r="SEK1" s="330"/>
      <c r="SEL1" s="330"/>
      <c r="SEM1" s="330"/>
      <c r="SEN1" s="330"/>
      <c r="SEO1" s="330"/>
      <c r="SEP1" s="330"/>
      <c r="SEQ1" s="330"/>
      <c r="SER1" s="330"/>
      <c r="SES1" s="329"/>
      <c r="SET1" s="330"/>
      <c r="SEU1" s="330"/>
      <c r="SEV1" s="330"/>
      <c r="SEW1" s="330"/>
      <c r="SEX1" s="330"/>
      <c r="SEY1" s="330"/>
      <c r="SEZ1" s="330"/>
      <c r="SFA1" s="330"/>
      <c r="SFB1" s="330"/>
      <c r="SFC1" s="330"/>
      <c r="SFD1" s="330"/>
      <c r="SFE1" s="330"/>
      <c r="SFF1" s="330"/>
      <c r="SFG1" s="330"/>
      <c r="SFH1" s="330"/>
      <c r="SFI1" s="329"/>
      <c r="SFJ1" s="330"/>
      <c r="SFK1" s="330"/>
      <c r="SFL1" s="330"/>
      <c r="SFM1" s="330"/>
      <c r="SFN1" s="330"/>
      <c r="SFO1" s="330"/>
      <c r="SFP1" s="330"/>
      <c r="SFQ1" s="330"/>
      <c r="SFR1" s="330"/>
      <c r="SFS1" s="330"/>
      <c r="SFT1" s="330"/>
      <c r="SFU1" s="330"/>
      <c r="SFV1" s="330"/>
      <c r="SFW1" s="330"/>
      <c r="SFX1" s="330"/>
      <c r="SFY1" s="329"/>
      <c r="SFZ1" s="330"/>
      <c r="SGA1" s="330"/>
      <c r="SGB1" s="330"/>
      <c r="SGC1" s="330"/>
      <c r="SGD1" s="330"/>
      <c r="SGE1" s="330"/>
      <c r="SGF1" s="330"/>
      <c r="SGG1" s="330"/>
      <c r="SGH1" s="330"/>
      <c r="SGI1" s="330"/>
      <c r="SGJ1" s="330"/>
      <c r="SGK1" s="330"/>
      <c r="SGL1" s="330"/>
      <c r="SGM1" s="330"/>
      <c r="SGN1" s="330"/>
      <c r="SGO1" s="329"/>
      <c r="SGP1" s="330"/>
      <c r="SGQ1" s="330"/>
      <c r="SGR1" s="330"/>
      <c r="SGS1" s="330"/>
      <c r="SGT1" s="330"/>
      <c r="SGU1" s="330"/>
      <c r="SGV1" s="330"/>
      <c r="SGW1" s="330"/>
      <c r="SGX1" s="330"/>
      <c r="SGY1" s="330"/>
      <c r="SGZ1" s="330"/>
      <c r="SHA1" s="330"/>
      <c r="SHB1" s="330"/>
      <c r="SHC1" s="330"/>
      <c r="SHD1" s="330"/>
      <c r="SHE1" s="329"/>
      <c r="SHF1" s="330"/>
      <c r="SHG1" s="330"/>
      <c r="SHH1" s="330"/>
      <c r="SHI1" s="330"/>
      <c r="SHJ1" s="330"/>
      <c r="SHK1" s="330"/>
      <c r="SHL1" s="330"/>
      <c r="SHM1" s="330"/>
      <c r="SHN1" s="330"/>
      <c r="SHO1" s="330"/>
      <c r="SHP1" s="330"/>
      <c r="SHQ1" s="330"/>
      <c r="SHR1" s="330"/>
      <c r="SHS1" s="330"/>
      <c r="SHT1" s="330"/>
      <c r="SHU1" s="329"/>
      <c r="SHV1" s="330"/>
      <c r="SHW1" s="330"/>
      <c r="SHX1" s="330"/>
      <c r="SHY1" s="330"/>
      <c r="SHZ1" s="330"/>
      <c r="SIA1" s="330"/>
      <c r="SIB1" s="330"/>
      <c r="SIC1" s="330"/>
      <c r="SID1" s="330"/>
      <c r="SIE1" s="330"/>
      <c r="SIF1" s="330"/>
      <c r="SIG1" s="330"/>
      <c r="SIH1" s="330"/>
      <c r="SII1" s="330"/>
      <c r="SIJ1" s="330"/>
      <c r="SIK1" s="329"/>
      <c r="SIL1" s="330"/>
      <c r="SIM1" s="330"/>
      <c r="SIN1" s="330"/>
      <c r="SIO1" s="330"/>
      <c r="SIP1" s="330"/>
      <c r="SIQ1" s="330"/>
      <c r="SIR1" s="330"/>
      <c r="SIS1" s="330"/>
      <c r="SIT1" s="330"/>
      <c r="SIU1" s="330"/>
      <c r="SIV1" s="330"/>
      <c r="SIW1" s="330"/>
      <c r="SIX1" s="330"/>
      <c r="SIY1" s="330"/>
      <c r="SIZ1" s="330"/>
      <c r="SJA1" s="329"/>
      <c r="SJB1" s="330"/>
      <c r="SJC1" s="330"/>
      <c r="SJD1" s="330"/>
      <c r="SJE1" s="330"/>
      <c r="SJF1" s="330"/>
      <c r="SJG1" s="330"/>
      <c r="SJH1" s="330"/>
      <c r="SJI1" s="330"/>
      <c r="SJJ1" s="330"/>
      <c r="SJK1" s="330"/>
      <c r="SJL1" s="330"/>
      <c r="SJM1" s="330"/>
      <c r="SJN1" s="330"/>
      <c r="SJO1" s="330"/>
      <c r="SJP1" s="330"/>
      <c r="SJQ1" s="329"/>
      <c r="SJR1" s="330"/>
      <c r="SJS1" s="330"/>
      <c r="SJT1" s="330"/>
      <c r="SJU1" s="330"/>
      <c r="SJV1" s="330"/>
      <c r="SJW1" s="330"/>
      <c r="SJX1" s="330"/>
      <c r="SJY1" s="330"/>
      <c r="SJZ1" s="330"/>
      <c r="SKA1" s="330"/>
      <c r="SKB1" s="330"/>
      <c r="SKC1" s="330"/>
      <c r="SKD1" s="330"/>
      <c r="SKE1" s="330"/>
      <c r="SKF1" s="330"/>
      <c r="SKG1" s="329"/>
      <c r="SKH1" s="330"/>
      <c r="SKI1" s="330"/>
      <c r="SKJ1" s="330"/>
      <c r="SKK1" s="330"/>
      <c r="SKL1" s="330"/>
      <c r="SKM1" s="330"/>
      <c r="SKN1" s="330"/>
      <c r="SKO1" s="330"/>
      <c r="SKP1" s="330"/>
      <c r="SKQ1" s="330"/>
      <c r="SKR1" s="330"/>
      <c r="SKS1" s="330"/>
      <c r="SKT1" s="330"/>
      <c r="SKU1" s="330"/>
      <c r="SKV1" s="330"/>
      <c r="SKW1" s="329"/>
      <c r="SKX1" s="330"/>
      <c r="SKY1" s="330"/>
      <c r="SKZ1" s="330"/>
      <c r="SLA1" s="330"/>
      <c r="SLB1" s="330"/>
      <c r="SLC1" s="330"/>
      <c r="SLD1" s="330"/>
      <c r="SLE1" s="330"/>
      <c r="SLF1" s="330"/>
      <c r="SLG1" s="330"/>
      <c r="SLH1" s="330"/>
      <c r="SLI1" s="330"/>
      <c r="SLJ1" s="330"/>
      <c r="SLK1" s="330"/>
      <c r="SLL1" s="330"/>
      <c r="SLM1" s="329"/>
      <c r="SLN1" s="330"/>
      <c r="SLO1" s="330"/>
      <c r="SLP1" s="330"/>
      <c r="SLQ1" s="330"/>
      <c r="SLR1" s="330"/>
      <c r="SLS1" s="330"/>
      <c r="SLT1" s="330"/>
      <c r="SLU1" s="330"/>
      <c r="SLV1" s="330"/>
      <c r="SLW1" s="330"/>
      <c r="SLX1" s="330"/>
      <c r="SLY1" s="330"/>
      <c r="SLZ1" s="330"/>
      <c r="SMA1" s="330"/>
      <c r="SMB1" s="330"/>
      <c r="SMC1" s="329"/>
      <c r="SMD1" s="330"/>
      <c r="SME1" s="330"/>
      <c r="SMF1" s="330"/>
      <c r="SMG1" s="330"/>
      <c r="SMH1" s="330"/>
      <c r="SMI1" s="330"/>
      <c r="SMJ1" s="330"/>
      <c r="SMK1" s="330"/>
      <c r="SML1" s="330"/>
      <c r="SMM1" s="330"/>
      <c r="SMN1" s="330"/>
      <c r="SMO1" s="330"/>
      <c r="SMP1" s="330"/>
      <c r="SMQ1" s="330"/>
      <c r="SMR1" s="330"/>
      <c r="SMS1" s="329"/>
      <c r="SMT1" s="330"/>
      <c r="SMU1" s="330"/>
      <c r="SMV1" s="330"/>
      <c r="SMW1" s="330"/>
      <c r="SMX1" s="330"/>
      <c r="SMY1" s="330"/>
      <c r="SMZ1" s="330"/>
      <c r="SNA1" s="330"/>
      <c r="SNB1" s="330"/>
      <c r="SNC1" s="330"/>
      <c r="SND1" s="330"/>
      <c r="SNE1" s="330"/>
      <c r="SNF1" s="330"/>
      <c r="SNG1" s="330"/>
      <c r="SNH1" s="330"/>
      <c r="SNI1" s="329"/>
      <c r="SNJ1" s="330"/>
      <c r="SNK1" s="330"/>
      <c r="SNL1" s="330"/>
      <c r="SNM1" s="330"/>
      <c r="SNN1" s="330"/>
      <c r="SNO1" s="330"/>
      <c r="SNP1" s="330"/>
      <c r="SNQ1" s="330"/>
      <c r="SNR1" s="330"/>
      <c r="SNS1" s="330"/>
      <c r="SNT1" s="330"/>
      <c r="SNU1" s="330"/>
      <c r="SNV1" s="330"/>
      <c r="SNW1" s="330"/>
      <c r="SNX1" s="330"/>
      <c r="SNY1" s="329"/>
      <c r="SNZ1" s="330"/>
      <c r="SOA1" s="330"/>
      <c r="SOB1" s="330"/>
      <c r="SOC1" s="330"/>
      <c r="SOD1" s="330"/>
      <c r="SOE1" s="330"/>
      <c r="SOF1" s="330"/>
      <c r="SOG1" s="330"/>
      <c r="SOH1" s="330"/>
      <c r="SOI1" s="330"/>
      <c r="SOJ1" s="330"/>
      <c r="SOK1" s="330"/>
      <c r="SOL1" s="330"/>
      <c r="SOM1" s="330"/>
      <c r="SON1" s="330"/>
      <c r="SOO1" s="329"/>
      <c r="SOP1" s="330"/>
      <c r="SOQ1" s="330"/>
      <c r="SOR1" s="330"/>
      <c r="SOS1" s="330"/>
      <c r="SOT1" s="330"/>
      <c r="SOU1" s="330"/>
      <c r="SOV1" s="330"/>
      <c r="SOW1" s="330"/>
      <c r="SOX1" s="330"/>
      <c r="SOY1" s="330"/>
      <c r="SOZ1" s="330"/>
      <c r="SPA1" s="330"/>
      <c r="SPB1" s="330"/>
      <c r="SPC1" s="330"/>
      <c r="SPD1" s="330"/>
      <c r="SPE1" s="329"/>
      <c r="SPF1" s="330"/>
      <c r="SPG1" s="330"/>
      <c r="SPH1" s="330"/>
      <c r="SPI1" s="330"/>
      <c r="SPJ1" s="330"/>
      <c r="SPK1" s="330"/>
      <c r="SPL1" s="330"/>
      <c r="SPM1" s="330"/>
      <c r="SPN1" s="330"/>
      <c r="SPO1" s="330"/>
      <c r="SPP1" s="330"/>
      <c r="SPQ1" s="330"/>
      <c r="SPR1" s="330"/>
      <c r="SPS1" s="330"/>
      <c r="SPT1" s="330"/>
      <c r="SPU1" s="329"/>
      <c r="SPV1" s="330"/>
      <c r="SPW1" s="330"/>
      <c r="SPX1" s="330"/>
      <c r="SPY1" s="330"/>
      <c r="SPZ1" s="330"/>
      <c r="SQA1" s="330"/>
      <c r="SQB1" s="330"/>
      <c r="SQC1" s="330"/>
      <c r="SQD1" s="330"/>
      <c r="SQE1" s="330"/>
      <c r="SQF1" s="330"/>
      <c r="SQG1" s="330"/>
      <c r="SQH1" s="330"/>
      <c r="SQI1" s="330"/>
      <c r="SQJ1" s="330"/>
      <c r="SQK1" s="329"/>
      <c r="SQL1" s="330"/>
      <c r="SQM1" s="330"/>
      <c r="SQN1" s="330"/>
      <c r="SQO1" s="330"/>
      <c r="SQP1" s="330"/>
      <c r="SQQ1" s="330"/>
      <c r="SQR1" s="330"/>
      <c r="SQS1" s="330"/>
      <c r="SQT1" s="330"/>
      <c r="SQU1" s="330"/>
      <c r="SQV1" s="330"/>
      <c r="SQW1" s="330"/>
      <c r="SQX1" s="330"/>
      <c r="SQY1" s="330"/>
      <c r="SQZ1" s="330"/>
      <c r="SRA1" s="329"/>
      <c r="SRB1" s="330"/>
      <c r="SRC1" s="330"/>
      <c r="SRD1" s="330"/>
      <c r="SRE1" s="330"/>
      <c r="SRF1" s="330"/>
      <c r="SRG1" s="330"/>
      <c r="SRH1" s="330"/>
      <c r="SRI1" s="330"/>
      <c r="SRJ1" s="330"/>
      <c r="SRK1" s="330"/>
      <c r="SRL1" s="330"/>
      <c r="SRM1" s="330"/>
      <c r="SRN1" s="330"/>
      <c r="SRO1" s="330"/>
      <c r="SRP1" s="330"/>
      <c r="SRQ1" s="329"/>
      <c r="SRR1" s="330"/>
      <c r="SRS1" s="330"/>
      <c r="SRT1" s="330"/>
      <c r="SRU1" s="330"/>
      <c r="SRV1" s="330"/>
      <c r="SRW1" s="330"/>
      <c r="SRX1" s="330"/>
      <c r="SRY1" s="330"/>
      <c r="SRZ1" s="330"/>
      <c r="SSA1" s="330"/>
      <c r="SSB1" s="330"/>
      <c r="SSC1" s="330"/>
      <c r="SSD1" s="330"/>
      <c r="SSE1" s="330"/>
      <c r="SSF1" s="330"/>
      <c r="SSG1" s="329"/>
      <c r="SSH1" s="330"/>
      <c r="SSI1" s="330"/>
      <c r="SSJ1" s="330"/>
      <c r="SSK1" s="330"/>
      <c r="SSL1" s="330"/>
      <c r="SSM1" s="330"/>
      <c r="SSN1" s="330"/>
      <c r="SSO1" s="330"/>
      <c r="SSP1" s="330"/>
      <c r="SSQ1" s="330"/>
      <c r="SSR1" s="330"/>
      <c r="SSS1" s="330"/>
      <c r="SST1" s="330"/>
      <c r="SSU1" s="330"/>
      <c r="SSV1" s="330"/>
      <c r="SSW1" s="329"/>
      <c r="SSX1" s="330"/>
      <c r="SSY1" s="330"/>
      <c r="SSZ1" s="330"/>
      <c r="STA1" s="330"/>
      <c r="STB1" s="330"/>
      <c r="STC1" s="330"/>
      <c r="STD1" s="330"/>
      <c r="STE1" s="330"/>
      <c r="STF1" s="330"/>
      <c r="STG1" s="330"/>
      <c r="STH1" s="330"/>
      <c r="STI1" s="330"/>
      <c r="STJ1" s="330"/>
      <c r="STK1" s="330"/>
      <c r="STL1" s="330"/>
      <c r="STM1" s="329"/>
      <c r="STN1" s="330"/>
      <c r="STO1" s="330"/>
      <c r="STP1" s="330"/>
      <c r="STQ1" s="330"/>
      <c r="STR1" s="330"/>
      <c r="STS1" s="330"/>
      <c r="STT1" s="330"/>
      <c r="STU1" s="330"/>
      <c r="STV1" s="330"/>
      <c r="STW1" s="330"/>
      <c r="STX1" s="330"/>
      <c r="STY1" s="330"/>
      <c r="STZ1" s="330"/>
      <c r="SUA1" s="330"/>
      <c r="SUB1" s="330"/>
      <c r="SUC1" s="329"/>
      <c r="SUD1" s="330"/>
      <c r="SUE1" s="330"/>
      <c r="SUF1" s="330"/>
      <c r="SUG1" s="330"/>
      <c r="SUH1" s="330"/>
      <c r="SUI1" s="330"/>
      <c r="SUJ1" s="330"/>
      <c r="SUK1" s="330"/>
      <c r="SUL1" s="330"/>
      <c r="SUM1" s="330"/>
      <c r="SUN1" s="330"/>
      <c r="SUO1" s="330"/>
      <c r="SUP1" s="330"/>
      <c r="SUQ1" s="330"/>
      <c r="SUR1" s="330"/>
      <c r="SUS1" s="329"/>
      <c r="SUT1" s="330"/>
      <c r="SUU1" s="330"/>
      <c r="SUV1" s="330"/>
      <c r="SUW1" s="330"/>
      <c r="SUX1" s="330"/>
      <c r="SUY1" s="330"/>
      <c r="SUZ1" s="330"/>
      <c r="SVA1" s="330"/>
      <c r="SVB1" s="330"/>
      <c r="SVC1" s="330"/>
      <c r="SVD1" s="330"/>
      <c r="SVE1" s="330"/>
      <c r="SVF1" s="330"/>
      <c r="SVG1" s="330"/>
      <c r="SVH1" s="330"/>
      <c r="SVI1" s="329"/>
      <c r="SVJ1" s="330"/>
      <c r="SVK1" s="330"/>
      <c r="SVL1" s="330"/>
      <c r="SVM1" s="330"/>
      <c r="SVN1" s="330"/>
      <c r="SVO1" s="330"/>
      <c r="SVP1" s="330"/>
      <c r="SVQ1" s="330"/>
      <c r="SVR1" s="330"/>
      <c r="SVS1" s="330"/>
      <c r="SVT1" s="330"/>
      <c r="SVU1" s="330"/>
      <c r="SVV1" s="330"/>
      <c r="SVW1" s="330"/>
      <c r="SVX1" s="330"/>
      <c r="SVY1" s="329"/>
      <c r="SVZ1" s="330"/>
      <c r="SWA1" s="330"/>
      <c r="SWB1" s="330"/>
      <c r="SWC1" s="330"/>
      <c r="SWD1" s="330"/>
      <c r="SWE1" s="330"/>
      <c r="SWF1" s="330"/>
      <c r="SWG1" s="330"/>
      <c r="SWH1" s="330"/>
      <c r="SWI1" s="330"/>
      <c r="SWJ1" s="330"/>
      <c r="SWK1" s="330"/>
      <c r="SWL1" s="330"/>
      <c r="SWM1" s="330"/>
      <c r="SWN1" s="330"/>
      <c r="SWO1" s="329"/>
      <c r="SWP1" s="330"/>
      <c r="SWQ1" s="330"/>
      <c r="SWR1" s="330"/>
      <c r="SWS1" s="330"/>
      <c r="SWT1" s="330"/>
      <c r="SWU1" s="330"/>
      <c r="SWV1" s="330"/>
      <c r="SWW1" s="330"/>
      <c r="SWX1" s="330"/>
      <c r="SWY1" s="330"/>
      <c r="SWZ1" s="330"/>
      <c r="SXA1" s="330"/>
      <c r="SXB1" s="330"/>
      <c r="SXC1" s="330"/>
      <c r="SXD1" s="330"/>
      <c r="SXE1" s="329"/>
      <c r="SXF1" s="330"/>
      <c r="SXG1" s="330"/>
      <c r="SXH1" s="330"/>
      <c r="SXI1" s="330"/>
      <c r="SXJ1" s="330"/>
      <c r="SXK1" s="330"/>
      <c r="SXL1" s="330"/>
      <c r="SXM1" s="330"/>
      <c r="SXN1" s="330"/>
      <c r="SXO1" s="330"/>
      <c r="SXP1" s="330"/>
      <c r="SXQ1" s="330"/>
      <c r="SXR1" s="330"/>
      <c r="SXS1" s="330"/>
      <c r="SXT1" s="330"/>
      <c r="SXU1" s="329"/>
      <c r="SXV1" s="330"/>
      <c r="SXW1" s="330"/>
      <c r="SXX1" s="330"/>
      <c r="SXY1" s="330"/>
      <c r="SXZ1" s="330"/>
      <c r="SYA1" s="330"/>
      <c r="SYB1" s="330"/>
      <c r="SYC1" s="330"/>
      <c r="SYD1" s="330"/>
      <c r="SYE1" s="330"/>
      <c r="SYF1" s="330"/>
      <c r="SYG1" s="330"/>
      <c r="SYH1" s="330"/>
      <c r="SYI1" s="330"/>
      <c r="SYJ1" s="330"/>
      <c r="SYK1" s="329"/>
      <c r="SYL1" s="330"/>
      <c r="SYM1" s="330"/>
      <c r="SYN1" s="330"/>
      <c r="SYO1" s="330"/>
      <c r="SYP1" s="330"/>
      <c r="SYQ1" s="330"/>
      <c r="SYR1" s="330"/>
      <c r="SYS1" s="330"/>
      <c r="SYT1" s="330"/>
      <c r="SYU1" s="330"/>
      <c r="SYV1" s="330"/>
      <c r="SYW1" s="330"/>
      <c r="SYX1" s="330"/>
      <c r="SYY1" s="330"/>
      <c r="SYZ1" s="330"/>
      <c r="SZA1" s="329"/>
      <c r="SZB1" s="330"/>
      <c r="SZC1" s="330"/>
      <c r="SZD1" s="330"/>
      <c r="SZE1" s="330"/>
      <c r="SZF1" s="330"/>
      <c r="SZG1" s="330"/>
      <c r="SZH1" s="330"/>
      <c r="SZI1" s="330"/>
      <c r="SZJ1" s="330"/>
      <c r="SZK1" s="330"/>
      <c r="SZL1" s="330"/>
      <c r="SZM1" s="330"/>
      <c r="SZN1" s="330"/>
      <c r="SZO1" s="330"/>
      <c r="SZP1" s="330"/>
      <c r="SZQ1" s="329"/>
      <c r="SZR1" s="330"/>
      <c r="SZS1" s="330"/>
      <c r="SZT1" s="330"/>
      <c r="SZU1" s="330"/>
      <c r="SZV1" s="330"/>
      <c r="SZW1" s="330"/>
      <c r="SZX1" s="330"/>
      <c r="SZY1" s="330"/>
      <c r="SZZ1" s="330"/>
      <c r="TAA1" s="330"/>
      <c r="TAB1" s="330"/>
      <c r="TAC1" s="330"/>
      <c r="TAD1" s="330"/>
      <c r="TAE1" s="330"/>
      <c r="TAF1" s="330"/>
      <c r="TAG1" s="329"/>
      <c r="TAH1" s="330"/>
      <c r="TAI1" s="330"/>
      <c r="TAJ1" s="330"/>
      <c r="TAK1" s="330"/>
      <c r="TAL1" s="330"/>
      <c r="TAM1" s="330"/>
      <c r="TAN1" s="330"/>
      <c r="TAO1" s="330"/>
      <c r="TAP1" s="330"/>
      <c r="TAQ1" s="330"/>
      <c r="TAR1" s="330"/>
      <c r="TAS1" s="330"/>
      <c r="TAT1" s="330"/>
      <c r="TAU1" s="330"/>
      <c r="TAV1" s="330"/>
      <c r="TAW1" s="329"/>
      <c r="TAX1" s="330"/>
      <c r="TAY1" s="330"/>
      <c r="TAZ1" s="330"/>
      <c r="TBA1" s="330"/>
      <c r="TBB1" s="330"/>
      <c r="TBC1" s="330"/>
      <c r="TBD1" s="330"/>
      <c r="TBE1" s="330"/>
      <c r="TBF1" s="330"/>
      <c r="TBG1" s="330"/>
      <c r="TBH1" s="330"/>
      <c r="TBI1" s="330"/>
      <c r="TBJ1" s="330"/>
      <c r="TBK1" s="330"/>
      <c r="TBL1" s="330"/>
      <c r="TBM1" s="329"/>
      <c r="TBN1" s="330"/>
      <c r="TBO1" s="330"/>
      <c r="TBP1" s="330"/>
      <c r="TBQ1" s="330"/>
      <c r="TBR1" s="330"/>
      <c r="TBS1" s="330"/>
      <c r="TBT1" s="330"/>
      <c r="TBU1" s="330"/>
      <c r="TBV1" s="330"/>
      <c r="TBW1" s="330"/>
      <c r="TBX1" s="330"/>
      <c r="TBY1" s="330"/>
      <c r="TBZ1" s="330"/>
      <c r="TCA1" s="330"/>
      <c r="TCB1" s="330"/>
      <c r="TCC1" s="329"/>
      <c r="TCD1" s="330"/>
      <c r="TCE1" s="330"/>
      <c r="TCF1" s="330"/>
      <c r="TCG1" s="330"/>
      <c r="TCH1" s="330"/>
      <c r="TCI1" s="330"/>
      <c r="TCJ1" s="330"/>
      <c r="TCK1" s="330"/>
      <c r="TCL1" s="330"/>
      <c r="TCM1" s="330"/>
      <c r="TCN1" s="330"/>
      <c r="TCO1" s="330"/>
      <c r="TCP1" s="330"/>
      <c r="TCQ1" s="330"/>
      <c r="TCR1" s="330"/>
      <c r="TCS1" s="329"/>
      <c r="TCT1" s="330"/>
      <c r="TCU1" s="330"/>
      <c r="TCV1" s="330"/>
      <c r="TCW1" s="330"/>
      <c r="TCX1" s="330"/>
      <c r="TCY1" s="330"/>
      <c r="TCZ1" s="330"/>
      <c r="TDA1" s="330"/>
      <c r="TDB1" s="330"/>
      <c r="TDC1" s="330"/>
      <c r="TDD1" s="330"/>
      <c r="TDE1" s="330"/>
      <c r="TDF1" s="330"/>
      <c r="TDG1" s="330"/>
      <c r="TDH1" s="330"/>
      <c r="TDI1" s="329"/>
      <c r="TDJ1" s="330"/>
      <c r="TDK1" s="330"/>
      <c r="TDL1" s="330"/>
      <c r="TDM1" s="330"/>
      <c r="TDN1" s="330"/>
      <c r="TDO1" s="330"/>
      <c r="TDP1" s="330"/>
      <c r="TDQ1" s="330"/>
      <c r="TDR1" s="330"/>
      <c r="TDS1" s="330"/>
      <c r="TDT1" s="330"/>
      <c r="TDU1" s="330"/>
      <c r="TDV1" s="330"/>
      <c r="TDW1" s="330"/>
      <c r="TDX1" s="330"/>
      <c r="TDY1" s="329"/>
      <c r="TDZ1" s="330"/>
      <c r="TEA1" s="330"/>
      <c r="TEB1" s="330"/>
      <c r="TEC1" s="330"/>
      <c r="TED1" s="330"/>
      <c r="TEE1" s="330"/>
      <c r="TEF1" s="330"/>
      <c r="TEG1" s="330"/>
      <c r="TEH1" s="330"/>
      <c r="TEI1" s="330"/>
      <c r="TEJ1" s="330"/>
      <c r="TEK1" s="330"/>
      <c r="TEL1" s="330"/>
      <c r="TEM1" s="330"/>
      <c r="TEN1" s="330"/>
      <c r="TEO1" s="329"/>
      <c r="TEP1" s="330"/>
      <c r="TEQ1" s="330"/>
      <c r="TER1" s="330"/>
      <c r="TES1" s="330"/>
      <c r="TET1" s="330"/>
      <c r="TEU1" s="330"/>
      <c r="TEV1" s="330"/>
      <c r="TEW1" s="330"/>
      <c r="TEX1" s="330"/>
      <c r="TEY1" s="330"/>
      <c r="TEZ1" s="330"/>
      <c r="TFA1" s="330"/>
      <c r="TFB1" s="330"/>
      <c r="TFC1" s="330"/>
      <c r="TFD1" s="330"/>
      <c r="TFE1" s="329"/>
      <c r="TFF1" s="330"/>
      <c r="TFG1" s="330"/>
      <c r="TFH1" s="330"/>
      <c r="TFI1" s="330"/>
      <c r="TFJ1" s="330"/>
      <c r="TFK1" s="330"/>
      <c r="TFL1" s="330"/>
      <c r="TFM1" s="330"/>
      <c r="TFN1" s="330"/>
      <c r="TFO1" s="330"/>
      <c r="TFP1" s="330"/>
      <c r="TFQ1" s="330"/>
      <c r="TFR1" s="330"/>
      <c r="TFS1" s="330"/>
      <c r="TFT1" s="330"/>
      <c r="TFU1" s="329"/>
      <c r="TFV1" s="330"/>
      <c r="TFW1" s="330"/>
      <c r="TFX1" s="330"/>
      <c r="TFY1" s="330"/>
      <c r="TFZ1" s="330"/>
      <c r="TGA1" s="330"/>
      <c r="TGB1" s="330"/>
      <c r="TGC1" s="330"/>
      <c r="TGD1" s="330"/>
      <c r="TGE1" s="330"/>
      <c r="TGF1" s="330"/>
      <c r="TGG1" s="330"/>
      <c r="TGH1" s="330"/>
      <c r="TGI1" s="330"/>
      <c r="TGJ1" s="330"/>
      <c r="TGK1" s="329"/>
      <c r="TGL1" s="330"/>
      <c r="TGM1" s="330"/>
      <c r="TGN1" s="330"/>
      <c r="TGO1" s="330"/>
      <c r="TGP1" s="330"/>
      <c r="TGQ1" s="330"/>
      <c r="TGR1" s="330"/>
      <c r="TGS1" s="330"/>
      <c r="TGT1" s="330"/>
      <c r="TGU1" s="330"/>
      <c r="TGV1" s="330"/>
      <c r="TGW1" s="330"/>
      <c r="TGX1" s="330"/>
      <c r="TGY1" s="330"/>
      <c r="TGZ1" s="330"/>
      <c r="THA1" s="329"/>
      <c r="THB1" s="330"/>
      <c r="THC1" s="330"/>
      <c r="THD1" s="330"/>
      <c r="THE1" s="330"/>
      <c r="THF1" s="330"/>
      <c r="THG1" s="330"/>
      <c r="THH1" s="330"/>
      <c r="THI1" s="330"/>
      <c r="THJ1" s="330"/>
      <c r="THK1" s="330"/>
      <c r="THL1" s="330"/>
      <c r="THM1" s="330"/>
      <c r="THN1" s="330"/>
      <c r="THO1" s="330"/>
      <c r="THP1" s="330"/>
      <c r="THQ1" s="329"/>
      <c r="THR1" s="330"/>
      <c r="THS1" s="330"/>
      <c r="THT1" s="330"/>
      <c r="THU1" s="330"/>
      <c r="THV1" s="330"/>
      <c r="THW1" s="330"/>
      <c r="THX1" s="330"/>
      <c r="THY1" s="330"/>
      <c r="THZ1" s="330"/>
      <c r="TIA1" s="330"/>
      <c r="TIB1" s="330"/>
      <c r="TIC1" s="330"/>
      <c r="TID1" s="330"/>
      <c r="TIE1" s="330"/>
      <c r="TIF1" s="330"/>
      <c r="TIG1" s="329"/>
      <c r="TIH1" s="330"/>
      <c r="TII1" s="330"/>
      <c r="TIJ1" s="330"/>
      <c r="TIK1" s="330"/>
      <c r="TIL1" s="330"/>
      <c r="TIM1" s="330"/>
      <c r="TIN1" s="330"/>
      <c r="TIO1" s="330"/>
      <c r="TIP1" s="330"/>
      <c r="TIQ1" s="330"/>
      <c r="TIR1" s="330"/>
      <c r="TIS1" s="330"/>
      <c r="TIT1" s="330"/>
      <c r="TIU1" s="330"/>
      <c r="TIV1" s="330"/>
      <c r="TIW1" s="329"/>
      <c r="TIX1" s="330"/>
      <c r="TIY1" s="330"/>
      <c r="TIZ1" s="330"/>
      <c r="TJA1" s="330"/>
      <c r="TJB1" s="330"/>
      <c r="TJC1" s="330"/>
      <c r="TJD1" s="330"/>
      <c r="TJE1" s="330"/>
      <c r="TJF1" s="330"/>
      <c r="TJG1" s="330"/>
      <c r="TJH1" s="330"/>
      <c r="TJI1" s="330"/>
      <c r="TJJ1" s="330"/>
      <c r="TJK1" s="330"/>
      <c r="TJL1" s="330"/>
      <c r="TJM1" s="329"/>
      <c r="TJN1" s="330"/>
      <c r="TJO1" s="330"/>
      <c r="TJP1" s="330"/>
      <c r="TJQ1" s="330"/>
      <c r="TJR1" s="330"/>
      <c r="TJS1" s="330"/>
      <c r="TJT1" s="330"/>
      <c r="TJU1" s="330"/>
      <c r="TJV1" s="330"/>
      <c r="TJW1" s="330"/>
      <c r="TJX1" s="330"/>
      <c r="TJY1" s="330"/>
      <c r="TJZ1" s="330"/>
      <c r="TKA1" s="330"/>
      <c r="TKB1" s="330"/>
      <c r="TKC1" s="329"/>
      <c r="TKD1" s="330"/>
      <c r="TKE1" s="330"/>
      <c r="TKF1" s="330"/>
      <c r="TKG1" s="330"/>
      <c r="TKH1" s="330"/>
      <c r="TKI1" s="330"/>
      <c r="TKJ1" s="330"/>
      <c r="TKK1" s="330"/>
      <c r="TKL1" s="330"/>
      <c r="TKM1" s="330"/>
      <c r="TKN1" s="330"/>
      <c r="TKO1" s="330"/>
      <c r="TKP1" s="330"/>
      <c r="TKQ1" s="330"/>
      <c r="TKR1" s="330"/>
      <c r="TKS1" s="329"/>
      <c r="TKT1" s="330"/>
      <c r="TKU1" s="330"/>
      <c r="TKV1" s="330"/>
      <c r="TKW1" s="330"/>
      <c r="TKX1" s="330"/>
      <c r="TKY1" s="330"/>
      <c r="TKZ1" s="330"/>
      <c r="TLA1" s="330"/>
      <c r="TLB1" s="330"/>
      <c r="TLC1" s="330"/>
      <c r="TLD1" s="330"/>
      <c r="TLE1" s="330"/>
      <c r="TLF1" s="330"/>
      <c r="TLG1" s="330"/>
      <c r="TLH1" s="330"/>
      <c r="TLI1" s="329"/>
      <c r="TLJ1" s="330"/>
      <c r="TLK1" s="330"/>
      <c r="TLL1" s="330"/>
      <c r="TLM1" s="330"/>
      <c r="TLN1" s="330"/>
      <c r="TLO1" s="330"/>
      <c r="TLP1" s="330"/>
      <c r="TLQ1" s="330"/>
      <c r="TLR1" s="330"/>
      <c r="TLS1" s="330"/>
      <c r="TLT1" s="330"/>
      <c r="TLU1" s="330"/>
      <c r="TLV1" s="330"/>
      <c r="TLW1" s="330"/>
      <c r="TLX1" s="330"/>
      <c r="TLY1" s="329"/>
      <c r="TLZ1" s="330"/>
      <c r="TMA1" s="330"/>
      <c r="TMB1" s="330"/>
      <c r="TMC1" s="330"/>
      <c r="TMD1" s="330"/>
      <c r="TME1" s="330"/>
      <c r="TMF1" s="330"/>
      <c r="TMG1" s="330"/>
      <c r="TMH1" s="330"/>
      <c r="TMI1" s="330"/>
      <c r="TMJ1" s="330"/>
      <c r="TMK1" s="330"/>
      <c r="TML1" s="330"/>
      <c r="TMM1" s="330"/>
      <c r="TMN1" s="330"/>
      <c r="TMO1" s="329"/>
      <c r="TMP1" s="330"/>
      <c r="TMQ1" s="330"/>
      <c r="TMR1" s="330"/>
      <c r="TMS1" s="330"/>
      <c r="TMT1" s="330"/>
      <c r="TMU1" s="330"/>
      <c r="TMV1" s="330"/>
      <c r="TMW1" s="330"/>
      <c r="TMX1" s="330"/>
      <c r="TMY1" s="330"/>
      <c r="TMZ1" s="330"/>
      <c r="TNA1" s="330"/>
      <c r="TNB1" s="330"/>
      <c r="TNC1" s="330"/>
      <c r="TND1" s="330"/>
      <c r="TNE1" s="329"/>
      <c r="TNF1" s="330"/>
      <c r="TNG1" s="330"/>
      <c r="TNH1" s="330"/>
      <c r="TNI1" s="330"/>
      <c r="TNJ1" s="330"/>
      <c r="TNK1" s="330"/>
      <c r="TNL1" s="330"/>
      <c r="TNM1" s="330"/>
      <c r="TNN1" s="330"/>
      <c r="TNO1" s="330"/>
      <c r="TNP1" s="330"/>
      <c r="TNQ1" s="330"/>
      <c r="TNR1" s="330"/>
      <c r="TNS1" s="330"/>
      <c r="TNT1" s="330"/>
      <c r="TNU1" s="329"/>
      <c r="TNV1" s="330"/>
      <c r="TNW1" s="330"/>
      <c r="TNX1" s="330"/>
      <c r="TNY1" s="330"/>
      <c r="TNZ1" s="330"/>
      <c r="TOA1" s="330"/>
      <c r="TOB1" s="330"/>
      <c r="TOC1" s="330"/>
      <c r="TOD1" s="330"/>
      <c r="TOE1" s="330"/>
      <c r="TOF1" s="330"/>
      <c r="TOG1" s="330"/>
      <c r="TOH1" s="330"/>
      <c r="TOI1" s="330"/>
      <c r="TOJ1" s="330"/>
      <c r="TOK1" s="329"/>
      <c r="TOL1" s="330"/>
      <c r="TOM1" s="330"/>
      <c r="TON1" s="330"/>
      <c r="TOO1" s="330"/>
      <c r="TOP1" s="330"/>
      <c r="TOQ1" s="330"/>
      <c r="TOR1" s="330"/>
      <c r="TOS1" s="330"/>
      <c r="TOT1" s="330"/>
      <c r="TOU1" s="330"/>
      <c r="TOV1" s="330"/>
      <c r="TOW1" s="330"/>
      <c r="TOX1" s="330"/>
      <c r="TOY1" s="330"/>
      <c r="TOZ1" s="330"/>
      <c r="TPA1" s="329"/>
      <c r="TPB1" s="330"/>
      <c r="TPC1" s="330"/>
      <c r="TPD1" s="330"/>
      <c r="TPE1" s="330"/>
      <c r="TPF1" s="330"/>
      <c r="TPG1" s="330"/>
      <c r="TPH1" s="330"/>
      <c r="TPI1" s="330"/>
      <c r="TPJ1" s="330"/>
      <c r="TPK1" s="330"/>
      <c r="TPL1" s="330"/>
      <c r="TPM1" s="330"/>
      <c r="TPN1" s="330"/>
      <c r="TPO1" s="330"/>
      <c r="TPP1" s="330"/>
      <c r="TPQ1" s="329"/>
      <c r="TPR1" s="330"/>
      <c r="TPS1" s="330"/>
      <c r="TPT1" s="330"/>
      <c r="TPU1" s="330"/>
      <c r="TPV1" s="330"/>
      <c r="TPW1" s="330"/>
      <c r="TPX1" s="330"/>
      <c r="TPY1" s="330"/>
      <c r="TPZ1" s="330"/>
      <c r="TQA1" s="330"/>
      <c r="TQB1" s="330"/>
      <c r="TQC1" s="330"/>
      <c r="TQD1" s="330"/>
      <c r="TQE1" s="330"/>
      <c r="TQF1" s="330"/>
      <c r="TQG1" s="329"/>
      <c r="TQH1" s="330"/>
      <c r="TQI1" s="330"/>
      <c r="TQJ1" s="330"/>
      <c r="TQK1" s="330"/>
      <c r="TQL1" s="330"/>
      <c r="TQM1" s="330"/>
      <c r="TQN1" s="330"/>
      <c r="TQO1" s="330"/>
      <c r="TQP1" s="330"/>
      <c r="TQQ1" s="330"/>
      <c r="TQR1" s="330"/>
      <c r="TQS1" s="330"/>
      <c r="TQT1" s="330"/>
      <c r="TQU1" s="330"/>
      <c r="TQV1" s="330"/>
      <c r="TQW1" s="329"/>
      <c r="TQX1" s="330"/>
      <c r="TQY1" s="330"/>
      <c r="TQZ1" s="330"/>
      <c r="TRA1" s="330"/>
      <c r="TRB1" s="330"/>
      <c r="TRC1" s="330"/>
      <c r="TRD1" s="330"/>
      <c r="TRE1" s="330"/>
      <c r="TRF1" s="330"/>
      <c r="TRG1" s="330"/>
      <c r="TRH1" s="330"/>
      <c r="TRI1" s="330"/>
      <c r="TRJ1" s="330"/>
      <c r="TRK1" s="330"/>
      <c r="TRL1" s="330"/>
      <c r="TRM1" s="329"/>
      <c r="TRN1" s="330"/>
      <c r="TRO1" s="330"/>
      <c r="TRP1" s="330"/>
      <c r="TRQ1" s="330"/>
      <c r="TRR1" s="330"/>
      <c r="TRS1" s="330"/>
      <c r="TRT1" s="330"/>
      <c r="TRU1" s="330"/>
      <c r="TRV1" s="330"/>
      <c r="TRW1" s="330"/>
      <c r="TRX1" s="330"/>
      <c r="TRY1" s="330"/>
      <c r="TRZ1" s="330"/>
      <c r="TSA1" s="330"/>
      <c r="TSB1" s="330"/>
      <c r="TSC1" s="329"/>
      <c r="TSD1" s="330"/>
      <c r="TSE1" s="330"/>
      <c r="TSF1" s="330"/>
      <c r="TSG1" s="330"/>
      <c r="TSH1" s="330"/>
      <c r="TSI1" s="330"/>
      <c r="TSJ1" s="330"/>
      <c r="TSK1" s="330"/>
      <c r="TSL1" s="330"/>
      <c r="TSM1" s="330"/>
      <c r="TSN1" s="330"/>
      <c r="TSO1" s="330"/>
      <c r="TSP1" s="330"/>
      <c r="TSQ1" s="330"/>
      <c r="TSR1" s="330"/>
      <c r="TSS1" s="329"/>
      <c r="TST1" s="330"/>
      <c r="TSU1" s="330"/>
      <c r="TSV1" s="330"/>
      <c r="TSW1" s="330"/>
      <c r="TSX1" s="330"/>
      <c r="TSY1" s="330"/>
      <c r="TSZ1" s="330"/>
      <c r="TTA1" s="330"/>
      <c r="TTB1" s="330"/>
      <c r="TTC1" s="330"/>
      <c r="TTD1" s="330"/>
      <c r="TTE1" s="330"/>
      <c r="TTF1" s="330"/>
      <c r="TTG1" s="330"/>
      <c r="TTH1" s="330"/>
      <c r="TTI1" s="329"/>
      <c r="TTJ1" s="330"/>
      <c r="TTK1" s="330"/>
      <c r="TTL1" s="330"/>
      <c r="TTM1" s="330"/>
      <c r="TTN1" s="330"/>
      <c r="TTO1" s="330"/>
      <c r="TTP1" s="330"/>
      <c r="TTQ1" s="330"/>
      <c r="TTR1" s="330"/>
      <c r="TTS1" s="330"/>
      <c r="TTT1" s="330"/>
      <c r="TTU1" s="330"/>
      <c r="TTV1" s="330"/>
      <c r="TTW1" s="330"/>
      <c r="TTX1" s="330"/>
      <c r="TTY1" s="329"/>
      <c r="TTZ1" s="330"/>
      <c r="TUA1" s="330"/>
      <c r="TUB1" s="330"/>
      <c r="TUC1" s="330"/>
      <c r="TUD1" s="330"/>
      <c r="TUE1" s="330"/>
      <c r="TUF1" s="330"/>
      <c r="TUG1" s="330"/>
      <c r="TUH1" s="330"/>
      <c r="TUI1" s="330"/>
      <c r="TUJ1" s="330"/>
      <c r="TUK1" s="330"/>
      <c r="TUL1" s="330"/>
      <c r="TUM1" s="330"/>
      <c r="TUN1" s="330"/>
      <c r="TUO1" s="329"/>
      <c r="TUP1" s="330"/>
      <c r="TUQ1" s="330"/>
      <c r="TUR1" s="330"/>
      <c r="TUS1" s="330"/>
      <c r="TUT1" s="330"/>
      <c r="TUU1" s="330"/>
      <c r="TUV1" s="330"/>
      <c r="TUW1" s="330"/>
      <c r="TUX1" s="330"/>
      <c r="TUY1" s="330"/>
      <c r="TUZ1" s="330"/>
      <c r="TVA1" s="330"/>
      <c r="TVB1" s="330"/>
      <c r="TVC1" s="330"/>
      <c r="TVD1" s="330"/>
      <c r="TVE1" s="329"/>
      <c r="TVF1" s="330"/>
      <c r="TVG1" s="330"/>
      <c r="TVH1" s="330"/>
      <c r="TVI1" s="330"/>
      <c r="TVJ1" s="330"/>
      <c r="TVK1" s="330"/>
      <c r="TVL1" s="330"/>
      <c r="TVM1" s="330"/>
      <c r="TVN1" s="330"/>
      <c r="TVO1" s="330"/>
      <c r="TVP1" s="330"/>
      <c r="TVQ1" s="330"/>
      <c r="TVR1" s="330"/>
      <c r="TVS1" s="330"/>
      <c r="TVT1" s="330"/>
      <c r="TVU1" s="329"/>
      <c r="TVV1" s="330"/>
      <c r="TVW1" s="330"/>
      <c r="TVX1" s="330"/>
      <c r="TVY1" s="330"/>
      <c r="TVZ1" s="330"/>
      <c r="TWA1" s="330"/>
      <c r="TWB1" s="330"/>
      <c r="TWC1" s="330"/>
      <c r="TWD1" s="330"/>
      <c r="TWE1" s="330"/>
      <c r="TWF1" s="330"/>
      <c r="TWG1" s="330"/>
      <c r="TWH1" s="330"/>
      <c r="TWI1" s="330"/>
      <c r="TWJ1" s="330"/>
      <c r="TWK1" s="329"/>
      <c r="TWL1" s="330"/>
      <c r="TWM1" s="330"/>
      <c r="TWN1" s="330"/>
      <c r="TWO1" s="330"/>
      <c r="TWP1" s="330"/>
      <c r="TWQ1" s="330"/>
      <c r="TWR1" s="330"/>
      <c r="TWS1" s="330"/>
      <c r="TWT1" s="330"/>
      <c r="TWU1" s="330"/>
      <c r="TWV1" s="330"/>
      <c r="TWW1" s="330"/>
      <c r="TWX1" s="330"/>
      <c r="TWY1" s="330"/>
      <c r="TWZ1" s="330"/>
      <c r="TXA1" s="329"/>
      <c r="TXB1" s="330"/>
      <c r="TXC1" s="330"/>
      <c r="TXD1" s="330"/>
      <c r="TXE1" s="330"/>
      <c r="TXF1" s="330"/>
      <c r="TXG1" s="330"/>
      <c r="TXH1" s="330"/>
      <c r="TXI1" s="330"/>
      <c r="TXJ1" s="330"/>
      <c r="TXK1" s="330"/>
      <c r="TXL1" s="330"/>
      <c r="TXM1" s="330"/>
      <c r="TXN1" s="330"/>
      <c r="TXO1" s="330"/>
      <c r="TXP1" s="330"/>
      <c r="TXQ1" s="329"/>
      <c r="TXR1" s="330"/>
      <c r="TXS1" s="330"/>
      <c r="TXT1" s="330"/>
      <c r="TXU1" s="330"/>
      <c r="TXV1" s="330"/>
      <c r="TXW1" s="330"/>
      <c r="TXX1" s="330"/>
      <c r="TXY1" s="330"/>
      <c r="TXZ1" s="330"/>
      <c r="TYA1" s="330"/>
      <c r="TYB1" s="330"/>
      <c r="TYC1" s="330"/>
      <c r="TYD1" s="330"/>
      <c r="TYE1" s="330"/>
      <c r="TYF1" s="330"/>
      <c r="TYG1" s="329"/>
      <c r="TYH1" s="330"/>
      <c r="TYI1" s="330"/>
      <c r="TYJ1" s="330"/>
      <c r="TYK1" s="330"/>
      <c r="TYL1" s="330"/>
      <c r="TYM1" s="330"/>
      <c r="TYN1" s="330"/>
      <c r="TYO1" s="330"/>
      <c r="TYP1" s="330"/>
      <c r="TYQ1" s="330"/>
      <c r="TYR1" s="330"/>
      <c r="TYS1" s="330"/>
      <c r="TYT1" s="330"/>
      <c r="TYU1" s="330"/>
      <c r="TYV1" s="330"/>
      <c r="TYW1" s="329"/>
      <c r="TYX1" s="330"/>
      <c r="TYY1" s="330"/>
      <c r="TYZ1" s="330"/>
      <c r="TZA1" s="330"/>
      <c r="TZB1" s="330"/>
      <c r="TZC1" s="330"/>
      <c r="TZD1" s="330"/>
      <c r="TZE1" s="330"/>
      <c r="TZF1" s="330"/>
      <c r="TZG1" s="330"/>
      <c r="TZH1" s="330"/>
      <c r="TZI1" s="330"/>
      <c r="TZJ1" s="330"/>
      <c r="TZK1" s="330"/>
      <c r="TZL1" s="330"/>
      <c r="TZM1" s="329"/>
      <c r="TZN1" s="330"/>
      <c r="TZO1" s="330"/>
      <c r="TZP1" s="330"/>
      <c r="TZQ1" s="330"/>
      <c r="TZR1" s="330"/>
      <c r="TZS1" s="330"/>
      <c r="TZT1" s="330"/>
      <c r="TZU1" s="330"/>
      <c r="TZV1" s="330"/>
      <c r="TZW1" s="330"/>
      <c r="TZX1" s="330"/>
      <c r="TZY1" s="330"/>
      <c r="TZZ1" s="330"/>
      <c r="UAA1" s="330"/>
      <c r="UAB1" s="330"/>
      <c r="UAC1" s="329"/>
      <c r="UAD1" s="330"/>
      <c r="UAE1" s="330"/>
      <c r="UAF1" s="330"/>
      <c r="UAG1" s="330"/>
      <c r="UAH1" s="330"/>
      <c r="UAI1" s="330"/>
      <c r="UAJ1" s="330"/>
      <c r="UAK1" s="330"/>
      <c r="UAL1" s="330"/>
      <c r="UAM1" s="330"/>
      <c r="UAN1" s="330"/>
      <c r="UAO1" s="330"/>
      <c r="UAP1" s="330"/>
      <c r="UAQ1" s="330"/>
      <c r="UAR1" s="330"/>
      <c r="UAS1" s="329"/>
      <c r="UAT1" s="330"/>
      <c r="UAU1" s="330"/>
      <c r="UAV1" s="330"/>
      <c r="UAW1" s="330"/>
      <c r="UAX1" s="330"/>
      <c r="UAY1" s="330"/>
      <c r="UAZ1" s="330"/>
      <c r="UBA1" s="330"/>
      <c r="UBB1" s="330"/>
      <c r="UBC1" s="330"/>
      <c r="UBD1" s="330"/>
      <c r="UBE1" s="330"/>
      <c r="UBF1" s="330"/>
      <c r="UBG1" s="330"/>
      <c r="UBH1" s="330"/>
      <c r="UBI1" s="329"/>
      <c r="UBJ1" s="330"/>
      <c r="UBK1" s="330"/>
      <c r="UBL1" s="330"/>
      <c r="UBM1" s="330"/>
      <c r="UBN1" s="330"/>
      <c r="UBO1" s="330"/>
      <c r="UBP1" s="330"/>
      <c r="UBQ1" s="330"/>
      <c r="UBR1" s="330"/>
      <c r="UBS1" s="330"/>
      <c r="UBT1" s="330"/>
      <c r="UBU1" s="330"/>
      <c r="UBV1" s="330"/>
      <c r="UBW1" s="330"/>
      <c r="UBX1" s="330"/>
      <c r="UBY1" s="329"/>
      <c r="UBZ1" s="330"/>
      <c r="UCA1" s="330"/>
      <c r="UCB1" s="330"/>
      <c r="UCC1" s="330"/>
      <c r="UCD1" s="330"/>
      <c r="UCE1" s="330"/>
      <c r="UCF1" s="330"/>
      <c r="UCG1" s="330"/>
      <c r="UCH1" s="330"/>
      <c r="UCI1" s="330"/>
      <c r="UCJ1" s="330"/>
      <c r="UCK1" s="330"/>
      <c r="UCL1" s="330"/>
      <c r="UCM1" s="330"/>
      <c r="UCN1" s="330"/>
      <c r="UCO1" s="329"/>
      <c r="UCP1" s="330"/>
      <c r="UCQ1" s="330"/>
      <c r="UCR1" s="330"/>
      <c r="UCS1" s="330"/>
      <c r="UCT1" s="330"/>
      <c r="UCU1" s="330"/>
      <c r="UCV1" s="330"/>
      <c r="UCW1" s="330"/>
      <c r="UCX1" s="330"/>
      <c r="UCY1" s="330"/>
      <c r="UCZ1" s="330"/>
      <c r="UDA1" s="330"/>
      <c r="UDB1" s="330"/>
      <c r="UDC1" s="330"/>
      <c r="UDD1" s="330"/>
      <c r="UDE1" s="329"/>
      <c r="UDF1" s="330"/>
      <c r="UDG1" s="330"/>
      <c r="UDH1" s="330"/>
      <c r="UDI1" s="330"/>
      <c r="UDJ1" s="330"/>
      <c r="UDK1" s="330"/>
      <c r="UDL1" s="330"/>
      <c r="UDM1" s="330"/>
      <c r="UDN1" s="330"/>
      <c r="UDO1" s="330"/>
      <c r="UDP1" s="330"/>
      <c r="UDQ1" s="330"/>
      <c r="UDR1" s="330"/>
      <c r="UDS1" s="330"/>
      <c r="UDT1" s="330"/>
      <c r="UDU1" s="329"/>
      <c r="UDV1" s="330"/>
      <c r="UDW1" s="330"/>
      <c r="UDX1" s="330"/>
      <c r="UDY1" s="330"/>
      <c r="UDZ1" s="330"/>
      <c r="UEA1" s="330"/>
      <c r="UEB1" s="330"/>
      <c r="UEC1" s="330"/>
      <c r="UED1" s="330"/>
      <c r="UEE1" s="330"/>
      <c r="UEF1" s="330"/>
      <c r="UEG1" s="330"/>
      <c r="UEH1" s="330"/>
      <c r="UEI1" s="330"/>
      <c r="UEJ1" s="330"/>
      <c r="UEK1" s="329"/>
      <c r="UEL1" s="330"/>
      <c r="UEM1" s="330"/>
      <c r="UEN1" s="330"/>
      <c r="UEO1" s="330"/>
      <c r="UEP1" s="330"/>
      <c r="UEQ1" s="330"/>
      <c r="UER1" s="330"/>
      <c r="UES1" s="330"/>
      <c r="UET1" s="330"/>
      <c r="UEU1" s="330"/>
      <c r="UEV1" s="330"/>
      <c r="UEW1" s="330"/>
      <c r="UEX1" s="330"/>
      <c r="UEY1" s="330"/>
      <c r="UEZ1" s="330"/>
      <c r="UFA1" s="329"/>
      <c r="UFB1" s="330"/>
      <c r="UFC1" s="330"/>
      <c r="UFD1" s="330"/>
      <c r="UFE1" s="330"/>
      <c r="UFF1" s="330"/>
      <c r="UFG1" s="330"/>
      <c r="UFH1" s="330"/>
      <c r="UFI1" s="330"/>
      <c r="UFJ1" s="330"/>
      <c r="UFK1" s="330"/>
      <c r="UFL1" s="330"/>
      <c r="UFM1" s="330"/>
      <c r="UFN1" s="330"/>
      <c r="UFO1" s="330"/>
      <c r="UFP1" s="330"/>
      <c r="UFQ1" s="329"/>
      <c r="UFR1" s="330"/>
      <c r="UFS1" s="330"/>
      <c r="UFT1" s="330"/>
      <c r="UFU1" s="330"/>
      <c r="UFV1" s="330"/>
      <c r="UFW1" s="330"/>
      <c r="UFX1" s="330"/>
      <c r="UFY1" s="330"/>
      <c r="UFZ1" s="330"/>
      <c r="UGA1" s="330"/>
      <c r="UGB1" s="330"/>
      <c r="UGC1" s="330"/>
      <c r="UGD1" s="330"/>
      <c r="UGE1" s="330"/>
      <c r="UGF1" s="330"/>
      <c r="UGG1" s="329"/>
      <c r="UGH1" s="330"/>
      <c r="UGI1" s="330"/>
      <c r="UGJ1" s="330"/>
      <c r="UGK1" s="330"/>
      <c r="UGL1" s="330"/>
      <c r="UGM1" s="330"/>
      <c r="UGN1" s="330"/>
      <c r="UGO1" s="330"/>
      <c r="UGP1" s="330"/>
      <c r="UGQ1" s="330"/>
      <c r="UGR1" s="330"/>
      <c r="UGS1" s="330"/>
      <c r="UGT1" s="330"/>
      <c r="UGU1" s="330"/>
      <c r="UGV1" s="330"/>
      <c r="UGW1" s="329"/>
      <c r="UGX1" s="330"/>
      <c r="UGY1" s="330"/>
      <c r="UGZ1" s="330"/>
      <c r="UHA1" s="330"/>
      <c r="UHB1" s="330"/>
      <c r="UHC1" s="330"/>
      <c r="UHD1" s="330"/>
      <c r="UHE1" s="330"/>
      <c r="UHF1" s="330"/>
      <c r="UHG1" s="330"/>
      <c r="UHH1" s="330"/>
      <c r="UHI1" s="330"/>
      <c r="UHJ1" s="330"/>
      <c r="UHK1" s="330"/>
      <c r="UHL1" s="330"/>
      <c r="UHM1" s="329"/>
      <c r="UHN1" s="330"/>
      <c r="UHO1" s="330"/>
      <c r="UHP1" s="330"/>
      <c r="UHQ1" s="330"/>
      <c r="UHR1" s="330"/>
      <c r="UHS1" s="330"/>
      <c r="UHT1" s="330"/>
      <c r="UHU1" s="330"/>
      <c r="UHV1" s="330"/>
      <c r="UHW1" s="330"/>
      <c r="UHX1" s="330"/>
      <c r="UHY1" s="330"/>
      <c r="UHZ1" s="330"/>
      <c r="UIA1" s="330"/>
      <c r="UIB1" s="330"/>
      <c r="UIC1" s="329"/>
      <c r="UID1" s="330"/>
      <c r="UIE1" s="330"/>
      <c r="UIF1" s="330"/>
      <c r="UIG1" s="330"/>
      <c r="UIH1" s="330"/>
      <c r="UII1" s="330"/>
      <c r="UIJ1" s="330"/>
      <c r="UIK1" s="330"/>
      <c r="UIL1" s="330"/>
      <c r="UIM1" s="330"/>
      <c r="UIN1" s="330"/>
      <c r="UIO1" s="330"/>
      <c r="UIP1" s="330"/>
      <c r="UIQ1" s="330"/>
      <c r="UIR1" s="330"/>
      <c r="UIS1" s="329"/>
      <c r="UIT1" s="330"/>
      <c r="UIU1" s="330"/>
      <c r="UIV1" s="330"/>
      <c r="UIW1" s="330"/>
      <c r="UIX1" s="330"/>
      <c r="UIY1" s="330"/>
      <c r="UIZ1" s="330"/>
      <c r="UJA1" s="330"/>
      <c r="UJB1" s="330"/>
      <c r="UJC1" s="330"/>
      <c r="UJD1" s="330"/>
      <c r="UJE1" s="330"/>
      <c r="UJF1" s="330"/>
      <c r="UJG1" s="330"/>
      <c r="UJH1" s="330"/>
      <c r="UJI1" s="329"/>
      <c r="UJJ1" s="330"/>
      <c r="UJK1" s="330"/>
      <c r="UJL1" s="330"/>
      <c r="UJM1" s="330"/>
      <c r="UJN1" s="330"/>
      <c r="UJO1" s="330"/>
      <c r="UJP1" s="330"/>
      <c r="UJQ1" s="330"/>
      <c r="UJR1" s="330"/>
      <c r="UJS1" s="330"/>
      <c r="UJT1" s="330"/>
      <c r="UJU1" s="330"/>
      <c r="UJV1" s="330"/>
      <c r="UJW1" s="330"/>
      <c r="UJX1" s="330"/>
      <c r="UJY1" s="329"/>
      <c r="UJZ1" s="330"/>
      <c r="UKA1" s="330"/>
      <c r="UKB1" s="330"/>
      <c r="UKC1" s="330"/>
      <c r="UKD1" s="330"/>
      <c r="UKE1" s="330"/>
      <c r="UKF1" s="330"/>
      <c r="UKG1" s="330"/>
      <c r="UKH1" s="330"/>
      <c r="UKI1" s="330"/>
      <c r="UKJ1" s="330"/>
      <c r="UKK1" s="330"/>
      <c r="UKL1" s="330"/>
      <c r="UKM1" s="330"/>
      <c r="UKN1" s="330"/>
      <c r="UKO1" s="329"/>
      <c r="UKP1" s="330"/>
      <c r="UKQ1" s="330"/>
      <c r="UKR1" s="330"/>
      <c r="UKS1" s="330"/>
      <c r="UKT1" s="330"/>
      <c r="UKU1" s="330"/>
      <c r="UKV1" s="330"/>
      <c r="UKW1" s="330"/>
      <c r="UKX1" s="330"/>
      <c r="UKY1" s="330"/>
      <c r="UKZ1" s="330"/>
      <c r="ULA1" s="330"/>
      <c r="ULB1" s="330"/>
      <c r="ULC1" s="330"/>
      <c r="ULD1" s="330"/>
      <c r="ULE1" s="329"/>
      <c r="ULF1" s="330"/>
      <c r="ULG1" s="330"/>
      <c r="ULH1" s="330"/>
      <c r="ULI1" s="330"/>
      <c r="ULJ1" s="330"/>
      <c r="ULK1" s="330"/>
      <c r="ULL1" s="330"/>
      <c r="ULM1" s="330"/>
      <c r="ULN1" s="330"/>
      <c r="ULO1" s="330"/>
      <c r="ULP1" s="330"/>
      <c r="ULQ1" s="330"/>
      <c r="ULR1" s="330"/>
      <c r="ULS1" s="330"/>
      <c r="ULT1" s="330"/>
      <c r="ULU1" s="329"/>
      <c r="ULV1" s="330"/>
      <c r="ULW1" s="330"/>
      <c r="ULX1" s="330"/>
      <c r="ULY1" s="330"/>
      <c r="ULZ1" s="330"/>
      <c r="UMA1" s="330"/>
      <c r="UMB1" s="330"/>
      <c r="UMC1" s="330"/>
      <c r="UMD1" s="330"/>
      <c r="UME1" s="330"/>
      <c r="UMF1" s="330"/>
      <c r="UMG1" s="330"/>
      <c r="UMH1" s="330"/>
      <c r="UMI1" s="330"/>
      <c r="UMJ1" s="330"/>
      <c r="UMK1" s="329"/>
      <c r="UML1" s="330"/>
      <c r="UMM1" s="330"/>
      <c r="UMN1" s="330"/>
      <c r="UMO1" s="330"/>
      <c r="UMP1" s="330"/>
      <c r="UMQ1" s="330"/>
      <c r="UMR1" s="330"/>
      <c r="UMS1" s="330"/>
      <c r="UMT1" s="330"/>
      <c r="UMU1" s="330"/>
      <c r="UMV1" s="330"/>
      <c r="UMW1" s="330"/>
      <c r="UMX1" s="330"/>
      <c r="UMY1" s="330"/>
      <c r="UMZ1" s="330"/>
      <c r="UNA1" s="329"/>
      <c r="UNB1" s="330"/>
      <c r="UNC1" s="330"/>
      <c r="UND1" s="330"/>
      <c r="UNE1" s="330"/>
      <c r="UNF1" s="330"/>
      <c r="UNG1" s="330"/>
      <c r="UNH1" s="330"/>
      <c r="UNI1" s="330"/>
      <c r="UNJ1" s="330"/>
      <c r="UNK1" s="330"/>
      <c r="UNL1" s="330"/>
      <c r="UNM1" s="330"/>
      <c r="UNN1" s="330"/>
      <c r="UNO1" s="330"/>
      <c r="UNP1" s="330"/>
      <c r="UNQ1" s="329"/>
      <c r="UNR1" s="330"/>
      <c r="UNS1" s="330"/>
      <c r="UNT1" s="330"/>
      <c r="UNU1" s="330"/>
      <c r="UNV1" s="330"/>
      <c r="UNW1" s="330"/>
      <c r="UNX1" s="330"/>
      <c r="UNY1" s="330"/>
      <c r="UNZ1" s="330"/>
      <c r="UOA1" s="330"/>
      <c r="UOB1" s="330"/>
      <c r="UOC1" s="330"/>
      <c r="UOD1" s="330"/>
      <c r="UOE1" s="330"/>
      <c r="UOF1" s="330"/>
      <c r="UOG1" s="329"/>
      <c r="UOH1" s="330"/>
      <c r="UOI1" s="330"/>
      <c r="UOJ1" s="330"/>
      <c r="UOK1" s="330"/>
      <c r="UOL1" s="330"/>
      <c r="UOM1" s="330"/>
      <c r="UON1" s="330"/>
      <c r="UOO1" s="330"/>
      <c r="UOP1" s="330"/>
      <c r="UOQ1" s="330"/>
      <c r="UOR1" s="330"/>
      <c r="UOS1" s="330"/>
      <c r="UOT1" s="330"/>
      <c r="UOU1" s="330"/>
      <c r="UOV1" s="330"/>
      <c r="UOW1" s="329"/>
      <c r="UOX1" s="330"/>
      <c r="UOY1" s="330"/>
      <c r="UOZ1" s="330"/>
      <c r="UPA1" s="330"/>
      <c r="UPB1" s="330"/>
      <c r="UPC1" s="330"/>
      <c r="UPD1" s="330"/>
      <c r="UPE1" s="330"/>
      <c r="UPF1" s="330"/>
      <c r="UPG1" s="330"/>
      <c r="UPH1" s="330"/>
      <c r="UPI1" s="330"/>
      <c r="UPJ1" s="330"/>
      <c r="UPK1" s="330"/>
      <c r="UPL1" s="330"/>
      <c r="UPM1" s="329"/>
      <c r="UPN1" s="330"/>
      <c r="UPO1" s="330"/>
      <c r="UPP1" s="330"/>
      <c r="UPQ1" s="330"/>
      <c r="UPR1" s="330"/>
      <c r="UPS1" s="330"/>
      <c r="UPT1" s="330"/>
      <c r="UPU1" s="330"/>
      <c r="UPV1" s="330"/>
      <c r="UPW1" s="330"/>
      <c r="UPX1" s="330"/>
      <c r="UPY1" s="330"/>
      <c r="UPZ1" s="330"/>
      <c r="UQA1" s="330"/>
      <c r="UQB1" s="330"/>
      <c r="UQC1" s="329"/>
      <c r="UQD1" s="330"/>
      <c r="UQE1" s="330"/>
      <c r="UQF1" s="330"/>
      <c r="UQG1" s="330"/>
      <c r="UQH1" s="330"/>
      <c r="UQI1" s="330"/>
      <c r="UQJ1" s="330"/>
      <c r="UQK1" s="330"/>
      <c r="UQL1" s="330"/>
      <c r="UQM1" s="330"/>
      <c r="UQN1" s="330"/>
      <c r="UQO1" s="330"/>
      <c r="UQP1" s="330"/>
      <c r="UQQ1" s="330"/>
      <c r="UQR1" s="330"/>
      <c r="UQS1" s="329"/>
      <c r="UQT1" s="330"/>
      <c r="UQU1" s="330"/>
      <c r="UQV1" s="330"/>
      <c r="UQW1" s="330"/>
      <c r="UQX1" s="330"/>
      <c r="UQY1" s="330"/>
      <c r="UQZ1" s="330"/>
      <c r="URA1" s="330"/>
      <c r="URB1" s="330"/>
      <c r="URC1" s="330"/>
      <c r="URD1" s="330"/>
      <c r="URE1" s="330"/>
      <c r="URF1" s="330"/>
      <c r="URG1" s="330"/>
      <c r="URH1" s="330"/>
      <c r="URI1" s="329"/>
      <c r="URJ1" s="330"/>
      <c r="URK1" s="330"/>
      <c r="URL1" s="330"/>
      <c r="URM1" s="330"/>
      <c r="URN1" s="330"/>
      <c r="URO1" s="330"/>
      <c r="URP1" s="330"/>
      <c r="URQ1" s="330"/>
      <c r="URR1" s="330"/>
      <c r="URS1" s="330"/>
      <c r="URT1" s="330"/>
      <c r="URU1" s="330"/>
      <c r="URV1" s="330"/>
      <c r="URW1" s="330"/>
      <c r="URX1" s="330"/>
      <c r="URY1" s="329"/>
      <c r="URZ1" s="330"/>
      <c r="USA1" s="330"/>
      <c r="USB1" s="330"/>
      <c r="USC1" s="330"/>
      <c r="USD1" s="330"/>
      <c r="USE1" s="330"/>
      <c r="USF1" s="330"/>
      <c r="USG1" s="330"/>
      <c r="USH1" s="330"/>
      <c r="USI1" s="330"/>
      <c r="USJ1" s="330"/>
      <c r="USK1" s="330"/>
      <c r="USL1" s="330"/>
      <c r="USM1" s="330"/>
      <c r="USN1" s="330"/>
      <c r="USO1" s="329"/>
      <c r="USP1" s="330"/>
      <c r="USQ1" s="330"/>
      <c r="USR1" s="330"/>
      <c r="USS1" s="330"/>
      <c r="UST1" s="330"/>
      <c r="USU1" s="330"/>
      <c r="USV1" s="330"/>
      <c r="USW1" s="330"/>
      <c r="USX1" s="330"/>
      <c r="USY1" s="330"/>
      <c r="USZ1" s="330"/>
      <c r="UTA1" s="330"/>
      <c r="UTB1" s="330"/>
      <c r="UTC1" s="330"/>
      <c r="UTD1" s="330"/>
      <c r="UTE1" s="329"/>
      <c r="UTF1" s="330"/>
      <c r="UTG1" s="330"/>
      <c r="UTH1" s="330"/>
      <c r="UTI1" s="330"/>
      <c r="UTJ1" s="330"/>
      <c r="UTK1" s="330"/>
      <c r="UTL1" s="330"/>
      <c r="UTM1" s="330"/>
      <c r="UTN1" s="330"/>
      <c r="UTO1" s="330"/>
      <c r="UTP1" s="330"/>
      <c r="UTQ1" s="330"/>
      <c r="UTR1" s="330"/>
      <c r="UTS1" s="330"/>
      <c r="UTT1" s="330"/>
      <c r="UTU1" s="329"/>
      <c r="UTV1" s="330"/>
      <c r="UTW1" s="330"/>
      <c r="UTX1" s="330"/>
      <c r="UTY1" s="330"/>
      <c r="UTZ1" s="330"/>
      <c r="UUA1" s="330"/>
      <c r="UUB1" s="330"/>
      <c r="UUC1" s="330"/>
      <c r="UUD1" s="330"/>
      <c r="UUE1" s="330"/>
      <c r="UUF1" s="330"/>
      <c r="UUG1" s="330"/>
      <c r="UUH1" s="330"/>
      <c r="UUI1" s="330"/>
      <c r="UUJ1" s="330"/>
      <c r="UUK1" s="329"/>
      <c r="UUL1" s="330"/>
      <c r="UUM1" s="330"/>
      <c r="UUN1" s="330"/>
      <c r="UUO1" s="330"/>
      <c r="UUP1" s="330"/>
      <c r="UUQ1" s="330"/>
      <c r="UUR1" s="330"/>
      <c r="UUS1" s="330"/>
      <c r="UUT1" s="330"/>
      <c r="UUU1" s="330"/>
      <c r="UUV1" s="330"/>
      <c r="UUW1" s="330"/>
      <c r="UUX1" s="330"/>
      <c r="UUY1" s="330"/>
      <c r="UUZ1" s="330"/>
      <c r="UVA1" s="329"/>
      <c r="UVB1" s="330"/>
      <c r="UVC1" s="330"/>
      <c r="UVD1" s="330"/>
      <c r="UVE1" s="330"/>
      <c r="UVF1" s="330"/>
      <c r="UVG1" s="330"/>
      <c r="UVH1" s="330"/>
      <c r="UVI1" s="330"/>
      <c r="UVJ1" s="330"/>
      <c r="UVK1" s="330"/>
      <c r="UVL1" s="330"/>
      <c r="UVM1" s="330"/>
      <c r="UVN1" s="330"/>
      <c r="UVO1" s="330"/>
      <c r="UVP1" s="330"/>
      <c r="UVQ1" s="329"/>
      <c r="UVR1" s="330"/>
      <c r="UVS1" s="330"/>
      <c r="UVT1" s="330"/>
      <c r="UVU1" s="330"/>
      <c r="UVV1" s="330"/>
      <c r="UVW1" s="330"/>
      <c r="UVX1" s="330"/>
      <c r="UVY1" s="330"/>
      <c r="UVZ1" s="330"/>
      <c r="UWA1" s="330"/>
      <c r="UWB1" s="330"/>
      <c r="UWC1" s="330"/>
      <c r="UWD1" s="330"/>
      <c r="UWE1" s="330"/>
      <c r="UWF1" s="330"/>
      <c r="UWG1" s="329"/>
      <c r="UWH1" s="330"/>
      <c r="UWI1" s="330"/>
      <c r="UWJ1" s="330"/>
      <c r="UWK1" s="330"/>
      <c r="UWL1" s="330"/>
      <c r="UWM1" s="330"/>
      <c r="UWN1" s="330"/>
      <c r="UWO1" s="330"/>
      <c r="UWP1" s="330"/>
      <c r="UWQ1" s="330"/>
      <c r="UWR1" s="330"/>
      <c r="UWS1" s="330"/>
      <c r="UWT1" s="330"/>
      <c r="UWU1" s="330"/>
      <c r="UWV1" s="330"/>
      <c r="UWW1" s="329"/>
      <c r="UWX1" s="330"/>
      <c r="UWY1" s="330"/>
      <c r="UWZ1" s="330"/>
      <c r="UXA1" s="330"/>
      <c r="UXB1" s="330"/>
      <c r="UXC1" s="330"/>
      <c r="UXD1" s="330"/>
      <c r="UXE1" s="330"/>
      <c r="UXF1" s="330"/>
      <c r="UXG1" s="330"/>
      <c r="UXH1" s="330"/>
      <c r="UXI1" s="330"/>
      <c r="UXJ1" s="330"/>
      <c r="UXK1" s="330"/>
      <c r="UXL1" s="330"/>
      <c r="UXM1" s="329"/>
      <c r="UXN1" s="330"/>
      <c r="UXO1" s="330"/>
      <c r="UXP1" s="330"/>
      <c r="UXQ1" s="330"/>
      <c r="UXR1" s="330"/>
      <c r="UXS1" s="330"/>
      <c r="UXT1" s="330"/>
      <c r="UXU1" s="330"/>
      <c r="UXV1" s="330"/>
      <c r="UXW1" s="330"/>
      <c r="UXX1" s="330"/>
      <c r="UXY1" s="330"/>
      <c r="UXZ1" s="330"/>
      <c r="UYA1" s="330"/>
      <c r="UYB1" s="330"/>
      <c r="UYC1" s="329"/>
      <c r="UYD1" s="330"/>
      <c r="UYE1" s="330"/>
      <c r="UYF1" s="330"/>
      <c r="UYG1" s="330"/>
      <c r="UYH1" s="330"/>
      <c r="UYI1" s="330"/>
      <c r="UYJ1" s="330"/>
      <c r="UYK1" s="330"/>
      <c r="UYL1" s="330"/>
      <c r="UYM1" s="330"/>
      <c r="UYN1" s="330"/>
      <c r="UYO1" s="330"/>
      <c r="UYP1" s="330"/>
      <c r="UYQ1" s="330"/>
      <c r="UYR1" s="330"/>
      <c r="UYS1" s="329"/>
      <c r="UYT1" s="330"/>
      <c r="UYU1" s="330"/>
      <c r="UYV1" s="330"/>
      <c r="UYW1" s="330"/>
      <c r="UYX1" s="330"/>
      <c r="UYY1" s="330"/>
      <c r="UYZ1" s="330"/>
      <c r="UZA1" s="330"/>
      <c r="UZB1" s="330"/>
      <c r="UZC1" s="330"/>
      <c r="UZD1" s="330"/>
      <c r="UZE1" s="330"/>
      <c r="UZF1" s="330"/>
      <c r="UZG1" s="330"/>
      <c r="UZH1" s="330"/>
      <c r="UZI1" s="329"/>
      <c r="UZJ1" s="330"/>
      <c r="UZK1" s="330"/>
      <c r="UZL1" s="330"/>
      <c r="UZM1" s="330"/>
      <c r="UZN1" s="330"/>
      <c r="UZO1" s="330"/>
      <c r="UZP1" s="330"/>
      <c r="UZQ1" s="330"/>
      <c r="UZR1" s="330"/>
      <c r="UZS1" s="330"/>
      <c r="UZT1" s="330"/>
      <c r="UZU1" s="330"/>
      <c r="UZV1" s="330"/>
      <c r="UZW1" s="330"/>
      <c r="UZX1" s="330"/>
      <c r="UZY1" s="329"/>
      <c r="UZZ1" s="330"/>
      <c r="VAA1" s="330"/>
      <c r="VAB1" s="330"/>
      <c r="VAC1" s="330"/>
      <c r="VAD1" s="330"/>
      <c r="VAE1" s="330"/>
      <c r="VAF1" s="330"/>
      <c r="VAG1" s="330"/>
      <c r="VAH1" s="330"/>
      <c r="VAI1" s="330"/>
      <c r="VAJ1" s="330"/>
      <c r="VAK1" s="330"/>
      <c r="VAL1" s="330"/>
      <c r="VAM1" s="330"/>
      <c r="VAN1" s="330"/>
      <c r="VAO1" s="329"/>
      <c r="VAP1" s="330"/>
      <c r="VAQ1" s="330"/>
      <c r="VAR1" s="330"/>
      <c r="VAS1" s="330"/>
      <c r="VAT1" s="330"/>
      <c r="VAU1" s="330"/>
      <c r="VAV1" s="330"/>
      <c r="VAW1" s="330"/>
      <c r="VAX1" s="330"/>
      <c r="VAY1" s="330"/>
      <c r="VAZ1" s="330"/>
      <c r="VBA1" s="330"/>
      <c r="VBB1" s="330"/>
      <c r="VBC1" s="330"/>
      <c r="VBD1" s="330"/>
      <c r="VBE1" s="329"/>
      <c r="VBF1" s="330"/>
      <c r="VBG1" s="330"/>
      <c r="VBH1" s="330"/>
      <c r="VBI1" s="330"/>
      <c r="VBJ1" s="330"/>
      <c r="VBK1" s="330"/>
      <c r="VBL1" s="330"/>
      <c r="VBM1" s="330"/>
      <c r="VBN1" s="330"/>
      <c r="VBO1" s="330"/>
      <c r="VBP1" s="330"/>
      <c r="VBQ1" s="330"/>
      <c r="VBR1" s="330"/>
      <c r="VBS1" s="330"/>
      <c r="VBT1" s="330"/>
      <c r="VBU1" s="329"/>
      <c r="VBV1" s="330"/>
      <c r="VBW1" s="330"/>
      <c r="VBX1" s="330"/>
      <c r="VBY1" s="330"/>
      <c r="VBZ1" s="330"/>
      <c r="VCA1" s="330"/>
      <c r="VCB1" s="330"/>
      <c r="VCC1" s="330"/>
      <c r="VCD1" s="330"/>
      <c r="VCE1" s="330"/>
      <c r="VCF1" s="330"/>
      <c r="VCG1" s="330"/>
      <c r="VCH1" s="330"/>
      <c r="VCI1" s="330"/>
      <c r="VCJ1" s="330"/>
      <c r="VCK1" s="329"/>
      <c r="VCL1" s="330"/>
      <c r="VCM1" s="330"/>
      <c r="VCN1" s="330"/>
      <c r="VCO1" s="330"/>
      <c r="VCP1" s="330"/>
      <c r="VCQ1" s="330"/>
      <c r="VCR1" s="330"/>
      <c r="VCS1" s="330"/>
      <c r="VCT1" s="330"/>
      <c r="VCU1" s="330"/>
      <c r="VCV1" s="330"/>
      <c r="VCW1" s="330"/>
      <c r="VCX1" s="330"/>
      <c r="VCY1" s="330"/>
      <c r="VCZ1" s="330"/>
      <c r="VDA1" s="329"/>
      <c r="VDB1" s="330"/>
      <c r="VDC1" s="330"/>
      <c r="VDD1" s="330"/>
      <c r="VDE1" s="330"/>
      <c r="VDF1" s="330"/>
      <c r="VDG1" s="330"/>
      <c r="VDH1" s="330"/>
      <c r="VDI1" s="330"/>
      <c r="VDJ1" s="330"/>
      <c r="VDK1" s="330"/>
      <c r="VDL1" s="330"/>
      <c r="VDM1" s="330"/>
      <c r="VDN1" s="330"/>
      <c r="VDO1" s="330"/>
      <c r="VDP1" s="330"/>
      <c r="VDQ1" s="329"/>
      <c r="VDR1" s="330"/>
      <c r="VDS1" s="330"/>
      <c r="VDT1" s="330"/>
      <c r="VDU1" s="330"/>
      <c r="VDV1" s="330"/>
      <c r="VDW1" s="330"/>
      <c r="VDX1" s="330"/>
      <c r="VDY1" s="330"/>
      <c r="VDZ1" s="330"/>
      <c r="VEA1" s="330"/>
      <c r="VEB1" s="330"/>
      <c r="VEC1" s="330"/>
      <c r="VED1" s="330"/>
      <c r="VEE1" s="330"/>
      <c r="VEF1" s="330"/>
      <c r="VEG1" s="329"/>
      <c r="VEH1" s="330"/>
      <c r="VEI1" s="330"/>
      <c r="VEJ1" s="330"/>
      <c r="VEK1" s="330"/>
      <c r="VEL1" s="330"/>
      <c r="VEM1" s="330"/>
      <c r="VEN1" s="330"/>
      <c r="VEO1" s="330"/>
      <c r="VEP1" s="330"/>
      <c r="VEQ1" s="330"/>
      <c r="VER1" s="330"/>
      <c r="VES1" s="330"/>
      <c r="VET1" s="330"/>
      <c r="VEU1" s="330"/>
      <c r="VEV1" s="330"/>
      <c r="VEW1" s="329"/>
      <c r="VEX1" s="330"/>
      <c r="VEY1" s="330"/>
      <c r="VEZ1" s="330"/>
      <c r="VFA1" s="330"/>
      <c r="VFB1" s="330"/>
      <c r="VFC1" s="330"/>
      <c r="VFD1" s="330"/>
      <c r="VFE1" s="330"/>
      <c r="VFF1" s="330"/>
      <c r="VFG1" s="330"/>
      <c r="VFH1" s="330"/>
      <c r="VFI1" s="330"/>
      <c r="VFJ1" s="330"/>
      <c r="VFK1" s="330"/>
      <c r="VFL1" s="330"/>
      <c r="VFM1" s="329"/>
      <c r="VFN1" s="330"/>
      <c r="VFO1" s="330"/>
      <c r="VFP1" s="330"/>
      <c r="VFQ1" s="330"/>
      <c r="VFR1" s="330"/>
      <c r="VFS1" s="330"/>
      <c r="VFT1" s="330"/>
      <c r="VFU1" s="330"/>
      <c r="VFV1" s="330"/>
      <c r="VFW1" s="330"/>
      <c r="VFX1" s="330"/>
      <c r="VFY1" s="330"/>
      <c r="VFZ1" s="330"/>
      <c r="VGA1" s="330"/>
      <c r="VGB1" s="330"/>
      <c r="VGC1" s="329"/>
      <c r="VGD1" s="330"/>
      <c r="VGE1" s="330"/>
      <c r="VGF1" s="330"/>
      <c r="VGG1" s="330"/>
      <c r="VGH1" s="330"/>
      <c r="VGI1" s="330"/>
      <c r="VGJ1" s="330"/>
      <c r="VGK1" s="330"/>
      <c r="VGL1" s="330"/>
      <c r="VGM1" s="330"/>
      <c r="VGN1" s="330"/>
      <c r="VGO1" s="330"/>
      <c r="VGP1" s="330"/>
      <c r="VGQ1" s="330"/>
      <c r="VGR1" s="330"/>
      <c r="VGS1" s="329"/>
      <c r="VGT1" s="330"/>
      <c r="VGU1" s="330"/>
      <c r="VGV1" s="330"/>
      <c r="VGW1" s="330"/>
      <c r="VGX1" s="330"/>
      <c r="VGY1" s="330"/>
      <c r="VGZ1" s="330"/>
      <c r="VHA1" s="330"/>
      <c r="VHB1" s="330"/>
      <c r="VHC1" s="330"/>
      <c r="VHD1" s="330"/>
      <c r="VHE1" s="330"/>
      <c r="VHF1" s="330"/>
      <c r="VHG1" s="330"/>
      <c r="VHH1" s="330"/>
      <c r="VHI1" s="329"/>
      <c r="VHJ1" s="330"/>
      <c r="VHK1" s="330"/>
      <c r="VHL1" s="330"/>
      <c r="VHM1" s="330"/>
      <c r="VHN1" s="330"/>
      <c r="VHO1" s="330"/>
      <c r="VHP1" s="330"/>
      <c r="VHQ1" s="330"/>
      <c r="VHR1" s="330"/>
      <c r="VHS1" s="330"/>
      <c r="VHT1" s="330"/>
      <c r="VHU1" s="330"/>
      <c r="VHV1" s="330"/>
      <c r="VHW1" s="330"/>
      <c r="VHX1" s="330"/>
      <c r="VHY1" s="329"/>
      <c r="VHZ1" s="330"/>
      <c r="VIA1" s="330"/>
      <c r="VIB1" s="330"/>
      <c r="VIC1" s="330"/>
      <c r="VID1" s="330"/>
      <c r="VIE1" s="330"/>
      <c r="VIF1" s="330"/>
      <c r="VIG1" s="330"/>
      <c r="VIH1" s="330"/>
      <c r="VII1" s="330"/>
      <c r="VIJ1" s="330"/>
      <c r="VIK1" s="330"/>
      <c r="VIL1" s="330"/>
      <c r="VIM1" s="330"/>
      <c r="VIN1" s="330"/>
      <c r="VIO1" s="329"/>
      <c r="VIP1" s="330"/>
      <c r="VIQ1" s="330"/>
      <c r="VIR1" s="330"/>
      <c r="VIS1" s="330"/>
      <c r="VIT1" s="330"/>
      <c r="VIU1" s="330"/>
      <c r="VIV1" s="330"/>
      <c r="VIW1" s="330"/>
      <c r="VIX1" s="330"/>
      <c r="VIY1" s="330"/>
      <c r="VIZ1" s="330"/>
      <c r="VJA1" s="330"/>
      <c r="VJB1" s="330"/>
      <c r="VJC1" s="330"/>
      <c r="VJD1" s="330"/>
      <c r="VJE1" s="329"/>
      <c r="VJF1" s="330"/>
      <c r="VJG1" s="330"/>
      <c r="VJH1" s="330"/>
      <c r="VJI1" s="330"/>
      <c r="VJJ1" s="330"/>
      <c r="VJK1" s="330"/>
      <c r="VJL1" s="330"/>
      <c r="VJM1" s="330"/>
      <c r="VJN1" s="330"/>
      <c r="VJO1" s="330"/>
      <c r="VJP1" s="330"/>
      <c r="VJQ1" s="330"/>
      <c r="VJR1" s="330"/>
      <c r="VJS1" s="330"/>
      <c r="VJT1" s="330"/>
      <c r="VJU1" s="329"/>
      <c r="VJV1" s="330"/>
      <c r="VJW1" s="330"/>
      <c r="VJX1" s="330"/>
      <c r="VJY1" s="330"/>
      <c r="VJZ1" s="330"/>
      <c r="VKA1" s="330"/>
      <c r="VKB1" s="330"/>
      <c r="VKC1" s="330"/>
      <c r="VKD1" s="330"/>
      <c r="VKE1" s="330"/>
      <c r="VKF1" s="330"/>
      <c r="VKG1" s="330"/>
      <c r="VKH1" s="330"/>
      <c r="VKI1" s="330"/>
      <c r="VKJ1" s="330"/>
      <c r="VKK1" s="329"/>
      <c r="VKL1" s="330"/>
      <c r="VKM1" s="330"/>
      <c r="VKN1" s="330"/>
      <c r="VKO1" s="330"/>
      <c r="VKP1" s="330"/>
      <c r="VKQ1" s="330"/>
      <c r="VKR1" s="330"/>
      <c r="VKS1" s="330"/>
      <c r="VKT1" s="330"/>
      <c r="VKU1" s="330"/>
      <c r="VKV1" s="330"/>
      <c r="VKW1" s="330"/>
      <c r="VKX1" s="330"/>
      <c r="VKY1" s="330"/>
      <c r="VKZ1" s="330"/>
      <c r="VLA1" s="329"/>
      <c r="VLB1" s="330"/>
      <c r="VLC1" s="330"/>
      <c r="VLD1" s="330"/>
      <c r="VLE1" s="330"/>
      <c r="VLF1" s="330"/>
      <c r="VLG1" s="330"/>
      <c r="VLH1" s="330"/>
      <c r="VLI1" s="330"/>
      <c r="VLJ1" s="330"/>
      <c r="VLK1" s="330"/>
      <c r="VLL1" s="330"/>
      <c r="VLM1" s="330"/>
      <c r="VLN1" s="330"/>
      <c r="VLO1" s="330"/>
      <c r="VLP1" s="330"/>
      <c r="VLQ1" s="329"/>
      <c r="VLR1" s="330"/>
      <c r="VLS1" s="330"/>
      <c r="VLT1" s="330"/>
      <c r="VLU1" s="330"/>
      <c r="VLV1" s="330"/>
      <c r="VLW1" s="330"/>
      <c r="VLX1" s="330"/>
      <c r="VLY1" s="330"/>
      <c r="VLZ1" s="330"/>
      <c r="VMA1" s="330"/>
      <c r="VMB1" s="330"/>
      <c r="VMC1" s="330"/>
      <c r="VMD1" s="330"/>
      <c r="VME1" s="330"/>
      <c r="VMF1" s="330"/>
      <c r="VMG1" s="329"/>
      <c r="VMH1" s="330"/>
      <c r="VMI1" s="330"/>
      <c r="VMJ1" s="330"/>
      <c r="VMK1" s="330"/>
      <c r="VML1" s="330"/>
      <c r="VMM1" s="330"/>
      <c r="VMN1" s="330"/>
      <c r="VMO1" s="330"/>
      <c r="VMP1" s="330"/>
      <c r="VMQ1" s="330"/>
      <c r="VMR1" s="330"/>
      <c r="VMS1" s="330"/>
      <c r="VMT1" s="330"/>
      <c r="VMU1" s="330"/>
      <c r="VMV1" s="330"/>
      <c r="VMW1" s="329"/>
      <c r="VMX1" s="330"/>
      <c r="VMY1" s="330"/>
      <c r="VMZ1" s="330"/>
      <c r="VNA1" s="330"/>
      <c r="VNB1" s="330"/>
      <c r="VNC1" s="330"/>
      <c r="VND1" s="330"/>
      <c r="VNE1" s="330"/>
      <c r="VNF1" s="330"/>
      <c r="VNG1" s="330"/>
      <c r="VNH1" s="330"/>
      <c r="VNI1" s="330"/>
      <c r="VNJ1" s="330"/>
      <c r="VNK1" s="330"/>
      <c r="VNL1" s="330"/>
      <c r="VNM1" s="329"/>
      <c r="VNN1" s="330"/>
      <c r="VNO1" s="330"/>
      <c r="VNP1" s="330"/>
      <c r="VNQ1" s="330"/>
      <c r="VNR1" s="330"/>
      <c r="VNS1" s="330"/>
      <c r="VNT1" s="330"/>
      <c r="VNU1" s="330"/>
      <c r="VNV1" s="330"/>
      <c r="VNW1" s="330"/>
      <c r="VNX1" s="330"/>
      <c r="VNY1" s="330"/>
      <c r="VNZ1" s="330"/>
      <c r="VOA1" s="330"/>
      <c r="VOB1" s="330"/>
      <c r="VOC1" s="329"/>
      <c r="VOD1" s="330"/>
      <c r="VOE1" s="330"/>
      <c r="VOF1" s="330"/>
      <c r="VOG1" s="330"/>
      <c r="VOH1" s="330"/>
      <c r="VOI1" s="330"/>
      <c r="VOJ1" s="330"/>
      <c r="VOK1" s="330"/>
      <c r="VOL1" s="330"/>
      <c r="VOM1" s="330"/>
      <c r="VON1" s="330"/>
      <c r="VOO1" s="330"/>
      <c r="VOP1" s="330"/>
      <c r="VOQ1" s="330"/>
      <c r="VOR1" s="330"/>
      <c r="VOS1" s="329"/>
      <c r="VOT1" s="330"/>
      <c r="VOU1" s="330"/>
      <c r="VOV1" s="330"/>
      <c r="VOW1" s="330"/>
      <c r="VOX1" s="330"/>
      <c r="VOY1" s="330"/>
      <c r="VOZ1" s="330"/>
      <c r="VPA1" s="330"/>
      <c r="VPB1" s="330"/>
      <c r="VPC1" s="330"/>
      <c r="VPD1" s="330"/>
      <c r="VPE1" s="330"/>
      <c r="VPF1" s="330"/>
      <c r="VPG1" s="330"/>
      <c r="VPH1" s="330"/>
      <c r="VPI1" s="329"/>
      <c r="VPJ1" s="330"/>
      <c r="VPK1" s="330"/>
      <c r="VPL1" s="330"/>
      <c r="VPM1" s="330"/>
      <c r="VPN1" s="330"/>
      <c r="VPO1" s="330"/>
      <c r="VPP1" s="330"/>
      <c r="VPQ1" s="330"/>
      <c r="VPR1" s="330"/>
      <c r="VPS1" s="330"/>
      <c r="VPT1" s="330"/>
      <c r="VPU1" s="330"/>
      <c r="VPV1" s="330"/>
      <c r="VPW1" s="330"/>
      <c r="VPX1" s="330"/>
      <c r="VPY1" s="329"/>
      <c r="VPZ1" s="330"/>
      <c r="VQA1" s="330"/>
      <c r="VQB1" s="330"/>
      <c r="VQC1" s="330"/>
      <c r="VQD1" s="330"/>
      <c r="VQE1" s="330"/>
      <c r="VQF1" s="330"/>
      <c r="VQG1" s="330"/>
      <c r="VQH1" s="330"/>
      <c r="VQI1" s="330"/>
      <c r="VQJ1" s="330"/>
      <c r="VQK1" s="330"/>
      <c r="VQL1" s="330"/>
      <c r="VQM1" s="330"/>
      <c r="VQN1" s="330"/>
      <c r="VQO1" s="329"/>
      <c r="VQP1" s="330"/>
      <c r="VQQ1" s="330"/>
      <c r="VQR1" s="330"/>
      <c r="VQS1" s="330"/>
      <c r="VQT1" s="330"/>
      <c r="VQU1" s="330"/>
      <c r="VQV1" s="330"/>
      <c r="VQW1" s="330"/>
      <c r="VQX1" s="330"/>
      <c r="VQY1" s="330"/>
      <c r="VQZ1" s="330"/>
      <c r="VRA1" s="330"/>
      <c r="VRB1" s="330"/>
      <c r="VRC1" s="330"/>
      <c r="VRD1" s="330"/>
      <c r="VRE1" s="329"/>
      <c r="VRF1" s="330"/>
      <c r="VRG1" s="330"/>
      <c r="VRH1" s="330"/>
      <c r="VRI1" s="330"/>
      <c r="VRJ1" s="330"/>
      <c r="VRK1" s="330"/>
      <c r="VRL1" s="330"/>
      <c r="VRM1" s="330"/>
      <c r="VRN1" s="330"/>
      <c r="VRO1" s="330"/>
      <c r="VRP1" s="330"/>
      <c r="VRQ1" s="330"/>
      <c r="VRR1" s="330"/>
      <c r="VRS1" s="330"/>
      <c r="VRT1" s="330"/>
      <c r="VRU1" s="329"/>
      <c r="VRV1" s="330"/>
      <c r="VRW1" s="330"/>
      <c r="VRX1" s="330"/>
      <c r="VRY1" s="330"/>
      <c r="VRZ1" s="330"/>
      <c r="VSA1" s="330"/>
      <c r="VSB1" s="330"/>
      <c r="VSC1" s="330"/>
      <c r="VSD1" s="330"/>
      <c r="VSE1" s="330"/>
      <c r="VSF1" s="330"/>
      <c r="VSG1" s="330"/>
      <c r="VSH1" s="330"/>
      <c r="VSI1" s="330"/>
      <c r="VSJ1" s="330"/>
      <c r="VSK1" s="329"/>
      <c r="VSL1" s="330"/>
      <c r="VSM1" s="330"/>
      <c r="VSN1" s="330"/>
      <c r="VSO1" s="330"/>
      <c r="VSP1" s="330"/>
      <c r="VSQ1" s="330"/>
      <c r="VSR1" s="330"/>
      <c r="VSS1" s="330"/>
      <c r="VST1" s="330"/>
      <c r="VSU1" s="330"/>
      <c r="VSV1" s="330"/>
      <c r="VSW1" s="330"/>
      <c r="VSX1" s="330"/>
      <c r="VSY1" s="330"/>
      <c r="VSZ1" s="330"/>
      <c r="VTA1" s="329"/>
      <c r="VTB1" s="330"/>
      <c r="VTC1" s="330"/>
      <c r="VTD1" s="330"/>
      <c r="VTE1" s="330"/>
      <c r="VTF1" s="330"/>
      <c r="VTG1" s="330"/>
      <c r="VTH1" s="330"/>
      <c r="VTI1" s="330"/>
      <c r="VTJ1" s="330"/>
      <c r="VTK1" s="330"/>
      <c r="VTL1" s="330"/>
      <c r="VTM1" s="330"/>
      <c r="VTN1" s="330"/>
      <c r="VTO1" s="330"/>
      <c r="VTP1" s="330"/>
      <c r="VTQ1" s="329"/>
      <c r="VTR1" s="330"/>
      <c r="VTS1" s="330"/>
      <c r="VTT1" s="330"/>
      <c r="VTU1" s="330"/>
      <c r="VTV1" s="330"/>
      <c r="VTW1" s="330"/>
      <c r="VTX1" s="330"/>
      <c r="VTY1" s="330"/>
      <c r="VTZ1" s="330"/>
      <c r="VUA1" s="330"/>
      <c r="VUB1" s="330"/>
      <c r="VUC1" s="330"/>
      <c r="VUD1" s="330"/>
      <c r="VUE1" s="330"/>
      <c r="VUF1" s="330"/>
      <c r="VUG1" s="329"/>
      <c r="VUH1" s="330"/>
      <c r="VUI1" s="330"/>
      <c r="VUJ1" s="330"/>
      <c r="VUK1" s="330"/>
      <c r="VUL1" s="330"/>
      <c r="VUM1" s="330"/>
      <c r="VUN1" s="330"/>
      <c r="VUO1" s="330"/>
      <c r="VUP1" s="330"/>
      <c r="VUQ1" s="330"/>
      <c r="VUR1" s="330"/>
      <c r="VUS1" s="330"/>
      <c r="VUT1" s="330"/>
      <c r="VUU1" s="330"/>
      <c r="VUV1" s="330"/>
      <c r="VUW1" s="329"/>
      <c r="VUX1" s="330"/>
      <c r="VUY1" s="330"/>
      <c r="VUZ1" s="330"/>
      <c r="VVA1" s="330"/>
      <c r="VVB1" s="330"/>
      <c r="VVC1" s="330"/>
      <c r="VVD1" s="330"/>
      <c r="VVE1" s="330"/>
      <c r="VVF1" s="330"/>
      <c r="VVG1" s="330"/>
      <c r="VVH1" s="330"/>
      <c r="VVI1" s="330"/>
      <c r="VVJ1" s="330"/>
      <c r="VVK1" s="330"/>
      <c r="VVL1" s="330"/>
      <c r="VVM1" s="329"/>
      <c r="VVN1" s="330"/>
      <c r="VVO1" s="330"/>
      <c r="VVP1" s="330"/>
      <c r="VVQ1" s="330"/>
      <c r="VVR1" s="330"/>
      <c r="VVS1" s="330"/>
      <c r="VVT1" s="330"/>
      <c r="VVU1" s="330"/>
      <c r="VVV1" s="330"/>
      <c r="VVW1" s="330"/>
      <c r="VVX1" s="330"/>
      <c r="VVY1" s="330"/>
      <c r="VVZ1" s="330"/>
      <c r="VWA1" s="330"/>
      <c r="VWB1" s="330"/>
      <c r="VWC1" s="329"/>
      <c r="VWD1" s="330"/>
      <c r="VWE1" s="330"/>
      <c r="VWF1" s="330"/>
      <c r="VWG1" s="330"/>
      <c r="VWH1" s="330"/>
      <c r="VWI1" s="330"/>
      <c r="VWJ1" s="330"/>
      <c r="VWK1" s="330"/>
      <c r="VWL1" s="330"/>
      <c r="VWM1" s="330"/>
      <c r="VWN1" s="330"/>
      <c r="VWO1" s="330"/>
      <c r="VWP1" s="330"/>
      <c r="VWQ1" s="330"/>
      <c r="VWR1" s="330"/>
      <c r="VWS1" s="329"/>
      <c r="VWT1" s="330"/>
      <c r="VWU1" s="330"/>
      <c r="VWV1" s="330"/>
      <c r="VWW1" s="330"/>
      <c r="VWX1" s="330"/>
      <c r="VWY1" s="330"/>
      <c r="VWZ1" s="330"/>
      <c r="VXA1" s="330"/>
      <c r="VXB1" s="330"/>
      <c r="VXC1" s="330"/>
      <c r="VXD1" s="330"/>
      <c r="VXE1" s="330"/>
      <c r="VXF1" s="330"/>
      <c r="VXG1" s="330"/>
      <c r="VXH1" s="330"/>
      <c r="VXI1" s="329"/>
      <c r="VXJ1" s="330"/>
      <c r="VXK1" s="330"/>
      <c r="VXL1" s="330"/>
      <c r="VXM1" s="330"/>
      <c r="VXN1" s="330"/>
      <c r="VXO1" s="330"/>
      <c r="VXP1" s="330"/>
      <c r="VXQ1" s="330"/>
      <c r="VXR1" s="330"/>
      <c r="VXS1" s="330"/>
      <c r="VXT1" s="330"/>
      <c r="VXU1" s="330"/>
      <c r="VXV1" s="330"/>
      <c r="VXW1" s="330"/>
      <c r="VXX1" s="330"/>
      <c r="VXY1" s="329"/>
      <c r="VXZ1" s="330"/>
      <c r="VYA1" s="330"/>
      <c r="VYB1" s="330"/>
      <c r="VYC1" s="330"/>
      <c r="VYD1" s="330"/>
      <c r="VYE1" s="330"/>
      <c r="VYF1" s="330"/>
      <c r="VYG1" s="330"/>
      <c r="VYH1" s="330"/>
      <c r="VYI1" s="330"/>
      <c r="VYJ1" s="330"/>
      <c r="VYK1" s="330"/>
      <c r="VYL1" s="330"/>
      <c r="VYM1" s="330"/>
      <c r="VYN1" s="330"/>
      <c r="VYO1" s="329"/>
      <c r="VYP1" s="330"/>
      <c r="VYQ1" s="330"/>
      <c r="VYR1" s="330"/>
      <c r="VYS1" s="330"/>
      <c r="VYT1" s="330"/>
      <c r="VYU1" s="330"/>
      <c r="VYV1" s="330"/>
      <c r="VYW1" s="330"/>
      <c r="VYX1" s="330"/>
      <c r="VYY1" s="330"/>
      <c r="VYZ1" s="330"/>
      <c r="VZA1" s="330"/>
      <c r="VZB1" s="330"/>
      <c r="VZC1" s="330"/>
      <c r="VZD1" s="330"/>
      <c r="VZE1" s="329"/>
      <c r="VZF1" s="330"/>
      <c r="VZG1" s="330"/>
      <c r="VZH1" s="330"/>
      <c r="VZI1" s="330"/>
      <c r="VZJ1" s="330"/>
      <c r="VZK1" s="330"/>
      <c r="VZL1" s="330"/>
      <c r="VZM1" s="330"/>
      <c r="VZN1" s="330"/>
      <c r="VZO1" s="330"/>
      <c r="VZP1" s="330"/>
      <c r="VZQ1" s="330"/>
      <c r="VZR1" s="330"/>
      <c r="VZS1" s="330"/>
      <c r="VZT1" s="330"/>
      <c r="VZU1" s="329"/>
      <c r="VZV1" s="330"/>
      <c r="VZW1" s="330"/>
      <c r="VZX1" s="330"/>
      <c r="VZY1" s="330"/>
      <c r="VZZ1" s="330"/>
      <c r="WAA1" s="330"/>
      <c r="WAB1" s="330"/>
      <c r="WAC1" s="330"/>
      <c r="WAD1" s="330"/>
      <c r="WAE1" s="330"/>
      <c r="WAF1" s="330"/>
      <c r="WAG1" s="330"/>
      <c r="WAH1" s="330"/>
      <c r="WAI1" s="330"/>
      <c r="WAJ1" s="330"/>
      <c r="WAK1" s="329"/>
      <c r="WAL1" s="330"/>
      <c r="WAM1" s="330"/>
      <c r="WAN1" s="330"/>
      <c r="WAO1" s="330"/>
      <c r="WAP1" s="330"/>
      <c r="WAQ1" s="330"/>
      <c r="WAR1" s="330"/>
      <c r="WAS1" s="330"/>
      <c r="WAT1" s="330"/>
      <c r="WAU1" s="330"/>
      <c r="WAV1" s="330"/>
      <c r="WAW1" s="330"/>
      <c r="WAX1" s="330"/>
      <c r="WAY1" s="330"/>
      <c r="WAZ1" s="330"/>
      <c r="WBA1" s="329"/>
      <c r="WBB1" s="330"/>
      <c r="WBC1" s="330"/>
      <c r="WBD1" s="330"/>
      <c r="WBE1" s="330"/>
      <c r="WBF1" s="330"/>
      <c r="WBG1" s="330"/>
      <c r="WBH1" s="330"/>
      <c r="WBI1" s="330"/>
      <c r="WBJ1" s="330"/>
      <c r="WBK1" s="330"/>
      <c r="WBL1" s="330"/>
      <c r="WBM1" s="330"/>
      <c r="WBN1" s="330"/>
      <c r="WBO1" s="330"/>
      <c r="WBP1" s="330"/>
      <c r="WBQ1" s="329"/>
      <c r="WBR1" s="330"/>
      <c r="WBS1" s="330"/>
      <c r="WBT1" s="330"/>
      <c r="WBU1" s="330"/>
      <c r="WBV1" s="330"/>
      <c r="WBW1" s="330"/>
      <c r="WBX1" s="330"/>
      <c r="WBY1" s="330"/>
      <c r="WBZ1" s="330"/>
      <c r="WCA1" s="330"/>
      <c r="WCB1" s="330"/>
      <c r="WCC1" s="330"/>
      <c r="WCD1" s="330"/>
      <c r="WCE1" s="330"/>
      <c r="WCF1" s="330"/>
      <c r="WCG1" s="329"/>
      <c r="WCH1" s="330"/>
      <c r="WCI1" s="330"/>
      <c r="WCJ1" s="330"/>
      <c r="WCK1" s="330"/>
      <c r="WCL1" s="330"/>
      <c r="WCM1" s="330"/>
      <c r="WCN1" s="330"/>
      <c r="WCO1" s="330"/>
      <c r="WCP1" s="330"/>
      <c r="WCQ1" s="330"/>
      <c r="WCR1" s="330"/>
      <c r="WCS1" s="330"/>
      <c r="WCT1" s="330"/>
      <c r="WCU1" s="330"/>
      <c r="WCV1" s="330"/>
      <c r="WCW1" s="329"/>
      <c r="WCX1" s="330"/>
      <c r="WCY1" s="330"/>
      <c r="WCZ1" s="330"/>
      <c r="WDA1" s="330"/>
      <c r="WDB1" s="330"/>
      <c r="WDC1" s="330"/>
      <c r="WDD1" s="330"/>
      <c r="WDE1" s="330"/>
      <c r="WDF1" s="330"/>
      <c r="WDG1" s="330"/>
      <c r="WDH1" s="330"/>
      <c r="WDI1" s="330"/>
      <c r="WDJ1" s="330"/>
      <c r="WDK1" s="330"/>
      <c r="WDL1" s="330"/>
      <c r="WDM1" s="329"/>
      <c r="WDN1" s="330"/>
      <c r="WDO1" s="330"/>
      <c r="WDP1" s="330"/>
      <c r="WDQ1" s="330"/>
      <c r="WDR1" s="330"/>
      <c r="WDS1" s="330"/>
      <c r="WDT1" s="330"/>
      <c r="WDU1" s="330"/>
      <c r="WDV1" s="330"/>
      <c r="WDW1" s="330"/>
      <c r="WDX1" s="330"/>
      <c r="WDY1" s="330"/>
      <c r="WDZ1" s="330"/>
      <c r="WEA1" s="330"/>
      <c r="WEB1" s="330"/>
      <c r="WEC1" s="329"/>
      <c r="WED1" s="330"/>
      <c r="WEE1" s="330"/>
      <c r="WEF1" s="330"/>
      <c r="WEG1" s="330"/>
      <c r="WEH1" s="330"/>
      <c r="WEI1" s="330"/>
      <c r="WEJ1" s="330"/>
      <c r="WEK1" s="330"/>
      <c r="WEL1" s="330"/>
      <c r="WEM1" s="330"/>
      <c r="WEN1" s="330"/>
      <c r="WEO1" s="330"/>
      <c r="WEP1" s="330"/>
      <c r="WEQ1" s="330"/>
      <c r="WER1" s="330"/>
      <c r="WES1" s="329"/>
      <c r="WET1" s="330"/>
      <c r="WEU1" s="330"/>
      <c r="WEV1" s="330"/>
      <c r="WEW1" s="330"/>
      <c r="WEX1" s="330"/>
      <c r="WEY1" s="330"/>
      <c r="WEZ1" s="330"/>
      <c r="WFA1" s="330"/>
      <c r="WFB1" s="330"/>
      <c r="WFC1" s="330"/>
      <c r="WFD1" s="330"/>
      <c r="WFE1" s="330"/>
      <c r="WFF1" s="330"/>
      <c r="WFG1" s="330"/>
      <c r="WFH1" s="330"/>
      <c r="WFI1" s="329"/>
      <c r="WFJ1" s="330"/>
      <c r="WFK1" s="330"/>
      <c r="WFL1" s="330"/>
      <c r="WFM1" s="330"/>
      <c r="WFN1" s="330"/>
      <c r="WFO1" s="330"/>
      <c r="WFP1" s="330"/>
      <c r="WFQ1" s="330"/>
      <c r="WFR1" s="330"/>
      <c r="WFS1" s="330"/>
      <c r="WFT1" s="330"/>
      <c r="WFU1" s="330"/>
      <c r="WFV1" s="330"/>
      <c r="WFW1" s="330"/>
      <c r="WFX1" s="330"/>
      <c r="WFY1" s="329"/>
      <c r="WFZ1" s="330"/>
      <c r="WGA1" s="330"/>
      <c r="WGB1" s="330"/>
      <c r="WGC1" s="330"/>
      <c r="WGD1" s="330"/>
      <c r="WGE1" s="330"/>
      <c r="WGF1" s="330"/>
      <c r="WGG1" s="330"/>
      <c r="WGH1" s="330"/>
      <c r="WGI1" s="330"/>
      <c r="WGJ1" s="330"/>
      <c r="WGK1" s="330"/>
      <c r="WGL1" s="330"/>
      <c r="WGM1" s="330"/>
      <c r="WGN1" s="330"/>
      <c r="WGO1" s="329"/>
      <c r="WGP1" s="330"/>
      <c r="WGQ1" s="330"/>
      <c r="WGR1" s="330"/>
      <c r="WGS1" s="330"/>
      <c r="WGT1" s="330"/>
      <c r="WGU1" s="330"/>
      <c r="WGV1" s="330"/>
      <c r="WGW1" s="330"/>
      <c r="WGX1" s="330"/>
      <c r="WGY1" s="330"/>
      <c r="WGZ1" s="330"/>
      <c r="WHA1" s="330"/>
      <c r="WHB1" s="330"/>
      <c r="WHC1" s="330"/>
      <c r="WHD1" s="330"/>
      <c r="WHE1" s="329"/>
      <c r="WHF1" s="330"/>
      <c r="WHG1" s="330"/>
      <c r="WHH1" s="330"/>
      <c r="WHI1" s="330"/>
      <c r="WHJ1" s="330"/>
      <c r="WHK1" s="330"/>
      <c r="WHL1" s="330"/>
      <c r="WHM1" s="330"/>
      <c r="WHN1" s="330"/>
      <c r="WHO1" s="330"/>
      <c r="WHP1" s="330"/>
      <c r="WHQ1" s="330"/>
      <c r="WHR1" s="330"/>
      <c r="WHS1" s="330"/>
      <c r="WHT1" s="330"/>
      <c r="WHU1" s="329"/>
      <c r="WHV1" s="330"/>
      <c r="WHW1" s="330"/>
      <c r="WHX1" s="330"/>
      <c r="WHY1" s="330"/>
      <c r="WHZ1" s="330"/>
      <c r="WIA1" s="330"/>
      <c r="WIB1" s="330"/>
      <c r="WIC1" s="330"/>
      <c r="WID1" s="330"/>
      <c r="WIE1" s="330"/>
      <c r="WIF1" s="330"/>
      <c r="WIG1" s="330"/>
      <c r="WIH1" s="330"/>
      <c r="WII1" s="330"/>
      <c r="WIJ1" s="330"/>
      <c r="WIK1" s="329"/>
      <c r="WIL1" s="330"/>
      <c r="WIM1" s="330"/>
      <c r="WIN1" s="330"/>
      <c r="WIO1" s="330"/>
      <c r="WIP1" s="330"/>
      <c r="WIQ1" s="330"/>
      <c r="WIR1" s="330"/>
      <c r="WIS1" s="330"/>
      <c r="WIT1" s="330"/>
      <c r="WIU1" s="330"/>
      <c r="WIV1" s="330"/>
      <c r="WIW1" s="330"/>
      <c r="WIX1" s="330"/>
      <c r="WIY1" s="330"/>
      <c r="WIZ1" s="330"/>
      <c r="WJA1" s="329"/>
      <c r="WJB1" s="330"/>
      <c r="WJC1" s="330"/>
      <c r="WJD1" s="330"/>
      <c r="WJE1" s="330"/>
      <c r="WJF1" s="330"/>
      <c r="WJG1" s="330"/>
      <c r="WJH1" s="330"/>
      <c r="WJI1" s="330"/>
      <c r="WJJ1" s="330"/>
      <c r="WJK1" s="330"/>
      <c r="WJL1" s="330"/>
      <c r="WJM1" s="330"/>
      <c r="WJN1" s="330"/>
      <c r="WJO1" s="330"/>
      <c r="WJP1" s="330"/>
      <c r="WJQ1" s="329"/>
      <c r="WJR1" s="330"/>
      <c r="WJS1" s="330"/>
      <c r="WJT1" s="330"/>
      <c r="WJU1" s="330"/>
      <c r="WJV1" s="330"/>
      <c r="WJW1" s="330"/>
      <c r="WJX1" s="330"/>
      <c r="WJY1" s="330"/>
      <c r="WJZ1" s="330"/>
      <c r="WKA1" s="330"/>
      <c r="WKB1" s="330"/>
      <c r="WKC1" s="330"/>
      <c r="WKD1" s="330"/>
      <c r="WKE1" s="330"/>
      <c r="WKF1" s="330"/>
      <c r="WKG1" s="329"/>
      <c r="WKH1" s="330"/>
      <c r="WKI1" s="330"/>
      <c r="WKJ1" s="330"/>
      <c r="WKK1" s="330"/>
      <c r="WKL1" s="330"/>
      <c r="WKM1" s="330"/>
      <c r="WKN1" s="330"/>
      <c r="WKO1" s="330"/>
      <c r="WKP1" s="330"/>
      <c r="WKQ1" s="330"/>
      <c r="WKR1" s="330"/>
      <c r="WKS1" s="330"/>
      <c r="WKT1" s="330"/>
      <c r="WKU1" s="330"/>
      <c r="WKV1" s="330"/>
      <c r="WKW1" s="329"/>
      <c r="WKX1" s="330"/>
      <c r="WKY1" s="330"/>
      <c r="WKZ1" s="330"/>
      <c r="WLA1" s="330"/>
      <c r="WLB1" s="330"/>
      <c r="WLC1" s="330"/>
      <c r="WLD1" s="330"/>
      <c r="WLE1" s="330"/>
      <c r="WLF1" s="330"/>
      <c r="WLG1" s="330"/>
      <c r="WLH1" s="330"/>
      <c r="WLI1" s="330"/>
      <c r="WLJ1" s="330"/>
      <c r="WLK1" s="330"/>
      <c r="WLL1" s="330"/>
      <c r="WLM1" s="329"/>
      <c r="WLN1" s="330"/>
      <c r="WLO1" s="330"/>
      <c r="WLP1" s="330"/>
      <c r="WLQ1" s="330"/>
      <c r="WLR1" s="330"/>
      <c r="WLS1" s="330"/>
      <c r="WLT1" s="330"/>
      <c r="WLU1" s="330"/>
      <c r="WLV1" s="330"/>
      <c r="WLW1" s="330"/>
      <c r="WLX1" s="330"/>
      <c r="WLY1" s="330"/>
      <c r="WLZ1" s="330"/>
      <c r="WMA1" s="330"/>
      <c r="WMB1" s="330"/>
      <c r="WMC1" s="329"/>
      <c r="WMD1" s="330"/>
      <c r="WME1" s="330"/>
      <c r="WMF1" s="330"/>
      <c r="WMG1" s="330"/>
      <c r="WMH1" s="330"/>
      <c r="WMI1" s="330"/>
      <c r="WMJ1" s="330"/>
      <c r="WMK1" s="330"/>
      <c r="WML1" s="330"/>
      <c r="WMM1" s="330"/>
      <c r="WMN1" s="330"/>
      <c r="WMO1" s="330"/>
      <c r="WMP1" s="330"/>
      <c r="WMQ1" s="330"/>
      <c r="WMR1" s="330"/>
      <c r="WMS1" s="329"/>
      <c r="WMT1" s="330"/>
      <c r="WMU1" s="330"/>
      <c r="WMV1" s="330"/>
      <c r="WMW1" s="330"/>
      <c r="WMX1" s="330"/>
      <c r="WMY1" s="330"/>
      <c r="WMZ1" s="330"/>
      <c r="WNA1" s="330"/>
      <c r="WNB1" s="330"/>
      <c r="WNC1" s="330"/>
      <c r="WND1" s="330"/>
      <c r="WNE1" s="330"/>
      <c r="WNF1" s="330"/>
      <c r="WNG1" s="330"/>
      <c r="WNH1" s="330"/>
      <c r="WNI1" s="329"/>
      <c r="WNJ1" s="330"/>
      <c r="WNK1" s="330"/>
      <c r="WNL1" s="330"/>
      <c r="WNM1" s="330"/>
      <c r="WNN1" s="330"/>
      <c r="WNO1" s="330"/>
      <c r="WNP1" s="330"/>
      <c r="WNQ1" s="330"/>
      <c r="WNR1" s="330"/>
      <c r="WNS1" s="330"/>
      <c r="WNT1" s="330"/>
      <c r="WNU1" s="330"/>
      <c r="WNV1" s="330"/>
      <c r="WNW1" s="330"/>
      <c r="WNX1" s="330"/>
      <c r="WNY1" s="329"/>
      <c r="WNZ1" s="330"/>
      <c r="WOA1" s="330"/>
      <c r="WOB1" s="330"/>
      <c r="WOC1" s="330"/>
      <c r="WOD1" s="330"/>
      <c r="WOE1" s="330"/>
      <c r="WOF1" s="330"/>
      <c r="WOG1" s="330"/>
      <c r="WOH1" s="330"/>
      <c r="WOI1" s="330"/>
      <c r="WOJ1" s="330"/>
      <c r="WOK1" s="330"/>
      <c r="WOL1" s="330"/>
      <c r="WOM1" s="330"/>
      <c r="WON1" s="330"/>
      <c r="WOO1" s="329"/>
      <c r="WOP1" s="330"/>
      <c r="WOQ1" s="330"/>
      <c r="WOR1" s="330"/>
      <c r="WOS1" s="330"/>
      <c r="WOT1" s="330"/>
      <c r="WOU1" s="330"/>
      <c r="WOV1" s="330"/>
      <c r="WOW1" s="330"/>
      <c r="WOX1" s="330"/>
      <c r="WOY1" s="330"/>
      <c r="WOZ1" s="330"/>
      <c r="WPA1" s="330"/>
      <c r="WPB1" s="330"/>
      <c r="WPC1" s="330"/>
      <c r="WPD1" s="330"/>
      <c r="WPE1" s="329"/>
      <c r="WPF1" s="330"/>
      <c r="WPG1" s="330"/>
      <c r="WPH1" s="330"/>
      <c r="WPI1" s="330"/>
      <c r="WPJ1" s="330"/>
      <c r="WPK1" s="330"/>
      <c r="WPL1" s="330"/>
      <c r="WPM1" s="330"/>
      <c r="WPN1" s="330"/>
      <c r="WPO1" s="330"/>
      <c r="WPP1" s="330"/>
      <c r="WPQ1" s="330"/>
      <c r="WPR1" s="330"/>
      <c r="WPS1" s="330"/>
      <c r="WPT1" s="330"/>
      <c r="WPU1" s="329"/>
      <c r="WPV1" s="330"/>
      <c r="WPW1" s="330"/>
      <c r="WPX1" s="330"/>
      <c r="WPY1" s="330"/>
      <c r="WPZ1" s="330"/>
      <c r="WQA1" s="330"/>
      <c r="WQB1" s="330"/>
      <c r="WQC1" s="330"/>
      <c r="WQD1" s="330"/>
      <c r="WQE1" s="330"/>
      <c r="WQF1" s="330"/>
      <c r="WQG1" s="330"/>
      <c r="WQH1" s="330"/>
      <c r="WQI1" s="330"/>
      <c r="WQJ1" s="330"/>
      <c r="WQK1" s="329"/>
      <c r="WQL1" s="330"/>
      <c r="WQM1" s="330"/>
      <c r="WQN1" s="330"/>
      <c r="WQO1" s="330"/>
      <c r="WQP1" s="330"/>
      <c r="WQQ1" s="330"/>
      <c r="WQR1" s="330"/>
      <c r="WQS1" s="330"/>
      <c r="WQT1" s="330"/>
      <c r="WQU1" s="330"/>
      <c r="WQV1" s="330"/>
      <c r="WQW1" s="330"/>
      <c r="WQX1" s="330"/>
      <c r="WQY1" s="330"/>
      <c r="WQZ1" s="330"/>
      <c r="WRA1" s="329"/>
      <c r="WRB1" s="330"/>
      <c r="WRC1" s="330"/>
      <c r="WRD1" s="330"/>
      <c r="WRE1" s="330"/>
      <c r="WRF1" s="330"/>
      <c r="WRG1" s="330"/>
      <c r="WRH1" s="330"/>
      <c r="WRI1" s="330"/>
      <c r="WRJ1" s="330"/>
      <c r="WRK1" s="330"/>
      <c r="WRL1" s="330"/>
      <c r="WRM1" s="330"/>
      <c r="WRN1" s="330"/>
      <c r="WRO1" s="330"/>
      <c r="WRP1" s="330"/>
      <c r="WRQ1" s="329"/>
      <c r="WRR1" s="330"/>
      <c r="WRS1" s="330"/>
      <c r="WRT1" s="330"/>
      <c r="WRU1" s="330"/>
      <c r="WRV1" s="330"/>
      <c r="WRW1" s="330"/>
      <c r="WRX1" s="330"/>
      <c r="WRY1" s="330"/>
      <c r="WRZ1" s="330"/>
      <c r="WSA1" s="330"/>
      <c r="WSB1" s="330"/>
      <c r="WSC1" s="330"/>
      <c r="WSD1" s="330"/>
      <c r="WSE1" s="330"/>
      <c r="WSF1" s="330"/>
      <c r="WSG1" s="329"/>
      <c r="WSH1" s="330"/>
      <c r="WSI1" s="330"/>
      <c r="WSJ1" s="330"/>
      <c r="WSK1" s="330"/>
      <c r="WSL1" s="330"/>
      <c r="WSM1" s="330"/>
      <c r="WSN1" s="330"/>
      <c r="WSO1" s="330"/>
      <c r="WSP1" s="330"/>
      <c r="WSQ1" s="330"/>
      <c r="WSR1" s="330"/>
      <c r="WSS1" s="330"/>
      <c r="WST1" s="330"/>
      <c r="WSU1" s="330"/>
      <c r="WSV1" s="330"/>
      <c r="WSW1" s="329"/>
      <c r="WSX1" s="330"/>
      <c r="WSY1" s="330"/>
      <c r="WSZ1" s="330"/>
      <c r="WTA1" s="330"/>
      <c r="WTB1" s="330"/>
      <c r="WTC1" s="330"/>
      <c r="WTD1" s="330"/>
      <c r="WTE1" s="330"/>
      <c r="WTF1" s="330"/>
      <c r="WTG1" s="330"/>
      <c r="WTH1" s="330"/>
      <c r="WTI1" s="330"/>
      <c r="WTJ1" s="330"/>
      <c r="WTK1" s="330"/>
      <c r="WTL1" s="330"/>
      <c r="WTM1" s="329"/>
      <c r="WTN1" s="330"/>
      <c r="WTO1" s="330"/>
      <c r="WTP1" s="330"/>
      <c r="WTQ1" s="330"/>
      <c r="WTR1" s="330"/>
      <c r="WTS1" s="330"/>
      <c r="WTT1" s="330"/>
      <c r="WTU1" s="330"/>
      <c r="WTV1" s="330"/>
      <c r="WTW1" s="330"/>
      <c r="WTX1" s="330"/>
      <c r="WTY1" s="330"/>
      <c r="WTZ1" s="330"/>
      <c r="WUA1" s="330"/>
      <c r="WUB1" s="330"/>
      <c r="WUC1" s="329"/>
      <c r="WUD1" s="330"/>
      <c r="WUE1" s="330"/>
      <c r="WUF1" s="330"/>
      <c r="WUG1" s="330"/>
      <c r="WUH1" s="330"/>
      <c r="WUI1" s="330"/>
      <c r="WUJ1" s="330"/>
      <c r="WUK1" s="330"/>
      <c r="WUL1" s="330"/>
      <c r="WUM1" s="330"/>
      <c r="WUN1" s="330"/>
      <c r="WUO1" s="330"/>
      <c r="WUP1" s="330"/>
      <c r="WUQ1" s="330"/>
      <c r="WUR1" s="330"/>
      <c r="WUS1" s="329"/>
      <c r="WUT1" s="330"/>
      <c r="WUU1" s="330"/>
      <c r="WUV1" s="330"/>
      <c r="WUW1" s="330"/>
      <c r="WUX1" s="330"/>
      <c r="WUY1" s="330"/>
      <c r="WUZ1" s="330"/>
      <c r="WVA1" s="330"/>
      <c r="WVB1" s="330"/>
      <c r="WVC1" s="330"/>
      <c r="WVD1" s="330"/>
      <c r="WVE1" s="330"/>
      <c r="WVF1" s="330"/>
      <c r="WVG1" s="330"/>
      <c r="WVH1" s="330"/>
      <c r="WVI1" s="329"/>
      <c r="WVJ1" s="330"/>
      <c r="WVK1" s="330"/>
      <c r="WVL1" s="330"/>
      <c r="WVM1" s="330"/>
      <c r="WVN1" s="330"/>
      <c r="WVO1" s="330"/>
      <c r="WVP1" s="330"/>
      <c r="WVQ1" s="330"/>
      <c r="WVR1" s="330"/>
      <c r="WVS1" s="330"/>
      <c r="WVT1" s="330"/>
      <c r="WVU1" s="330"/>
      <c r="WVV1" s="330"/>
      <c r="WVW1" s="330"/>
      <c r="WVX1" s="330"/>
      <c r="WVY1" s="329"/>
      <c r="WVZ1" s="330"/>
      <c r="WWA1" s="330"/>
      <c r="WWB1" s="330"/>
      <c r="WWC1" s="330"/>
      <c r="WWD1" s="330"/>
      <c r="WWE1" s="330"/>
      <c r="WWF1" s="330"/>
      <c r="WWG1" s="330"/>
      <c r="WWH1" s="330"/>
      <c r="WWI1" s="330"/>
      <c r="WWJ1" s="330"/>
      <c r="WWK1" s="330"/>
      <c r="WWL1" s="330"/>
      <c r="WWM1" s="330"/>
      <c r="WWN1" s="330"/>
      <c r="WWO1" s="329"/>
      <c r="WWP1" s="330"/>
      <c r="WWQ1" s="330"/>
      <c r="WWR1" s="330"/>
      <c r="WWS1" s="330"/>
      <c r="WWT1" s="330"/>
      <c r="WWU1" s="330"/>
      <c r="WWV1" s="330"/>
      <c r="WWW1" s="330"/>
      <c r="WWX1" s="330"/>
      <c r="WWY1" s="330"/>
      <c r="WWZ1" s="330"/>
      <c r="WXA1" s="330"/>
      <c r="WXB1" s="330"/>
      <c r="WXC1" s="330"/>
      <c r="WXD1" s="330"/>
      <c r="WXE1" s="329"/>
      <c r="WXF1" s="330"/>
      <c r="WXG1" s="330"/>
      <c r="WXH1" s="330"/>
      <c r="WXI1" s="330"/>
      <c r="WXJ1" s="330"/>
      <c r="WXK1" s="330"/>
      <c r="WXL1" s="330"/>
      <c r="WXM1" s="330"/>
      <c r="WXN1" s="330"/>
      <c r="WXO1" s="330"/>
      <c r="WXP1" s="330"/>
      <c r="WXQ1" s="330"/>
      <c r="WXR1" s="330"/>
      <c r="WXS1" s="330"/>
      <c r="WXT1" s="330"/>
      <c r="WXU1" s="329"/>
      <c r="WXV1" s="330"/>
      <c r="WXW1" s="330"/>
      <c r="WXX1" s="330"/>
      <c r="WXY1" s="330"/>
      <c r="WXZ1" s="330"/>
      <c r="WYA1" s="330"/>
      <c r="WYB1" s="330"/>
      <c r="WYC1" s="330"/>
      <c r="WYD1" s="330"/>
      <c r="WYE1" s="330"/>
      <c r="WYF1" s="330"/>
      <c r="WYG1" s="330"/>
      <c r="WYH1" s="330"/>
      <c r="WYI1" s="330"/>
      <c r="WYJ1" s="330"/>
      <c r="WYK1" s="329"/>
      <c r="WYL1" s="330"/>
      <c r="WYM1" s="330"/>
      <c r="WYN1" s="330"/>
      <c r="WYO1" s="330"/>
      <c r="WYP1" s="330"/>
      <c r="WYQ1" s="330"/>
      <c r="WYR1" s="330"/>
      <c r="WYS1" s="330"/>
      <c r="WYT1" s="330"/>
      <c r="WYU1" s="330"/>
      <c r="WYV1" s="330"/>
      <c r="WYW1" s="330"/>
      <c r="WYX1" s="330"/>
      <c r="WYY1" s="330"/>
      <c r="WYZ1" s="330"/>
      <c r="WZA1" s="329"/>
      <c r="WZB1" s="330"/>
      <c r="WZC1" s="330"/>
      <c r="WZD1" s="330"/>
      <c r="WZE1" s="330"/>
      <c r="WZF1" s="330"/>
      <c r="WZG1" s="330"/>
      <c r="WZH1" s="330"/>
      <c r="WZI1" s="330"/>
      <c r="WZJ1" s="330"/>
      <c r="WZK1" s="330"/>
      <c r="WZL1" s="330"/>
      <c r="WZM1" s="330"/>
      <c r="WZN1" s="330"/>
      <c r="WZO1" s="330"/>
      <c r="WZP1" s="330"/>
      <c r="WZQ1" s="329"/>
      <c r="WZR1" s="330"/>
      <c r="WZS1" s="330"/>
      <c r="WZT1" s="330"/>
      <c r="WZU1" s="330"/>
      <c r="WZV1" s="330"/>
      <c r="WZW1" s="330"/>
      <c r="WZX1" s="330"/>
      <c r="WZY1" s="330"/>
      <c r="WZZ1" s="330"/>
      <c r="XAA1" s="330"/>
      <c r="XAB1" s="330"/>
      <c r="XAC1" s="330"/>
      <c r="XAD1" s="330"/>
      <c r="XAE1" s="330"/>
      <c r="XAF1" s="330"/>
      <c r="XAG1" s="329"/>
      <c r="XAH1" s="330"/>
      <c r="XAI1" s="330"/>
      <c r="XAJ1" s="330"/>
      <c r="XAK1" s="330"/>
      <c r="XAL1" s="330"/>
      <c r="XAM1" s="330"/>
      <c r="XAN1" s="330"/>
      <c r="XAO1" s="330"/>
      <c r="XAP1" s="330"/>
      <c r="XAQ1" s="330"/>
      <c r="XAR1" s="330"/>
      <c r="XAS1" s="330"/>
      <c r="XAT1" s="330"/>
      <c r="XAU1" s="330"/>
      <c r="XAV1" s="330"/>
      <c r="XAW1" s="329"/>
      <c r="XAX1" s="330"/>
      <c r="XAY1" s="330"/>
      <c r="XAZ1" s="330"/>
      <c r="XBA1" s="330"/>
      <c r="XBB1" s="330"/>
      <c r="XBC1" s="330"/>
      <c r="XBD1" s="330"/>
      <c r="XBE1" s="330"/>
      <c r="XBF1" s="330"/>
      <c r="XBG1" s="330"/>
      <c r="XBH1" s="330"/>
      <c r="XBI1" s="330"/>
      <c r="XBJ1" s="330"/>
      <c r="XBK1" s="330"/>
      <c r="XBL1" s="330"/>
      <c r="XBM1" s="329"/>
      <c r="XBN1" s="330"/>
      <c r="XBO1" s="330"/>
      <c r="XBP1" s="330"/>
      <c r="XBQ1" s="330"/>
      <c r="XBR1" s="330"/>
      <c r="XBS1" s="330"/>
      <c r="XBT1" s="330"/>
      <c r="XBU1" s="330"/>
      <c r="XBV1" s="330"/>
      <c r="XBW1" s="330"/>
      <c r="XBX1" s="330"/>
      <c r="XBY1" s="330"/>
      <c r="XBZ1" s="330"/>
      <c r="XCA1" s="330"/>
      <c r="XCB1" s="330"/>
      <c r="XCC1" s="329"/>
      <c r="XCD1" s="330"/>
      <c r="XCE1" s="330"/>
      <c r="XCF1" s="330"/>
      <c r="XCG1" s="330"/>
      <c r="XCH1" s="330"/>
      <c r="XCI1" s="330"/>
      <c r="XCJ1" s="330"/>
      <c r="XCK1" s="330"/>
      <c r="XCL1" s="330"/>
      <c r="XCM1" s="330"/>
      <c r="XCN1" s="330"/>
      <c r="XCO1" s="330"/>
      <c r="XCP1" s="330"/>
      <c r="XCQ1" s="330"/>
      <c r="XCR1" s="330"/>
      <c r="XCS1" s="329"/>
      <c r="XCT1" s="330"/>
      <c r="XCU1" s="330"/>
      <c r="XCV1" s="330"/>
      <c r="XCW1" s="330"/>
      <c r="XCX1" s="330"/>
      <c r="XCY1" s="330"/>
      <c r="XCZ1" s="330"/>
      <c r="XDA1" s="330"/>
      <c r="XDB1" s="330"/>
      <c r="XDC1" s="330"/>
      <c r="XDD1" s="330"/>
      <c r="XDE1" s="330"/>
      <c r="XDF1" s="330"/>
      <c r="XDG1" s="330"/>
      <c r="XDH1" s="330"/>
      <c r="XDI1" s="329"/>
      <c r="XDJ1" s="330"/>
      <c r="XDK1" s="330"/>
      <c r="XDL1" s="330"/>
      <c r="XDM1" s="330"/>
      <c r="XDN1" s="330"/>
      <c r="XDO1" s="330"/>
      <c r="XDP1" s="330"/>
      <c r="XDQ1" s="330"/>
      <c r="XDR1" s="330"/>
      <c r="XDS1" s="330"/>
      <c r="XDT1" s="330"/>
      <c r="XDU1" s="330"/>
      <c r="XDV1" s="330"/>
      <c r="XDW1" s="330"/>
      <c r="XDX1" s="330"/>
      <c r="XDY1" s="329"/>
      <c r="XDZ1" s="330"/>
      <c r="XEA1" s="330"/>
      <c r="XEB1" s="330"/>
      <c r="XEC1" s="330"/>
      <c r="XED1" s="330"/>
      <c r="XEE1" s="330"/>
      <c r="XEF1" s="330"/>
      <c r="XEG1" s="330"/>
      <c r="XEH1" s="330"/>
      <c r="XEI1" s="330"/>
      <c r="XEJ1" s="330"/>
      <c r="XEK1" s="330"/>
      <c r="XEL1" s="330"/>
      <c r="XEM1" s="330"/>
      <c r="XEN1" s="330"/>
      <c r="XEO1" s="329"/>
      <c r="XEP1" s="330"/>
      <c r="XEQ1" s="330"/>
      <c r="XER1" s="330"/>
      <c r="XES1" s="330"/>
      <c r="XET1" s="330"/>
      <c r="XEU1" s="330"/>
      <c r="XEV1" s="330"/>
      <c r="XEW1" s="330"/>
      <c r="XEX1" s="330"/>
      <c r="XEY1" s="330"/>
      <c r="XEZ1" s="330"/>
      <c r="XFA1" s="330"/>
      <c r="XFB1" s="330"/>
      <c r="XFC1" s="330"/>
      <c r="XFD1" s="330"/>
    </row>
    <row r="2" spans="1:16384" s="137" customFormat="1" ht="12.75"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c r="Q2" s="329"/>
      <c r="R2" s="330"/>
      <c r="S2" s="330"/>
      <c r="T2" s="330"/>
      <c r="U2" s="330"/>
      <c r="V2" s="330"/>
      <c r="W2" s="330"/>
      <c r="X2" s="330"/>
      <c r="Y2" s="330"/>
      <c r="Z2" s="330"/>
      <c r="AA2" s="330"/>
      <c r="AB2" s="330"/>
      <c r="AC2" s="330"/>
      <c r="AD2" s="330"/>
      <c r="AE2" s="330"/>
      <c r="AF2" s="330"/>
      <c r="AG2" s="329"/>
      <c r="AH2" s="330"/>
      <c r="AI2" s="330"/>
      <c r="AJ2" s="330"/>
      <c r="AK2" s="330"/>
      <c r="AL2" s="330"/>
      <c r="AM2" s="330"/>
      <c r="AN2" s="330"/>
      <c r="AO2" s="330"/>
      <c r="AP2" s="330"/>
      <c r="AQ2" s="330"/>
      <c r="AR2" s="330"/>
      <c r="AS2" s="330"/>
      <c r="AT2" s="330"/>
      <c r="AU2" s="330"/>
      <c r="AV2" s="330"/>
      <c r="AW2" s="329"/>
      <c r="AX2" s="330"/>
      <c r="AY2" s="330"/>
      <c r="AZ2" s="330"/>
      <c r="BA2" s="330"/>
      <c r="BB2" s="330"/>
      <c r="BC2" s="330"/>
      <c r="BD2" s="330"/>
      <c r="BE2" s="330"/>
      <c r="BF2" s="330"/>
      <c r="BG2" s="330"/>
      <c r="BH2" s="330"/>
      <c r="BI2" s="330"/>
      <c r="BJ2" s="330"/>
      <c r="BK2" s="330"/>
      <c r="BL2" s="330"/>
      <c r="BM2" s="329"/>
      <c r="BN2" s="330"/>
      <c r="BO2" s="330"/>
      <c r="BP2" s="330"/>
      <c r="BQ2" s="330"/>
      <c r="BR2" s="330"/>
      <c r="BS2" s="330"/>
      <c r="BT2" s="330"/>
      <c r="BU2" s="330"/>
      <c r="BV2" s="330"/>
      <c r="BW2" s="330"/>
      <c r="BX2" s="330"/>
      <c r="BY2" s="330"/>
      <c r="BZ2" s="330"/>
      <c r="CA2" s="330"/>
      <c r="CB2" s="330"/>
      <c r="CC2" s="329"/>
      <c r="CD2" s="330"/>
      <c r="CE2" s="330"/>
      <c r="CF2" s="330"/>
      <c r="CG2" s="330"/>
      <c r="CH2" s="330"/>
      <c r="CI2" s="330"/>
      <c r="CJ2" s="330"/>
      <c r="CK2" s="330"/>
      <c r="CL2" s="330"/>
      <c r="CM2" s="330"/>
      <c r="CN2" s="330"/>
      <c r="CO2" s="330"/>
      <c r="CP2" s="330"/>
      <c r="CQ2" s="330"/>
      <c r="CR2" s="330"/>
      <c r="CS2" s="329"/>
      <c r="CT2" s="330"/>
      <c r="CU2" s="330"/>
      <c r="CV2" s="330"/>
      <c r="CW2" s="330"/>
      <c r="CX2" s="330"/>
      <c r="CY2" s="330"/>
      <c r="CZ2" s="330"/>
      <c r="DA2" s="330"/>
      <c r="DB2" s="330"/>
      <c r="DC2" s="330"/>
      <c r="DD2" s="330"/>
      <c r="DE2" s="330"/>
      <c r="DF2" s="330"/>
      <c r="DG2" s="330"/>
      <c r="DH2" s="330"/>
      <c r="DI2" s="329"/>
      <c r="DJ2" s="330"/>
      <c r="DK2" s="330"/>
      <c r="DL2" s="330"/>
      <c r="DM2" s="330"/>
      <c r="DN2" s="330"/>
      <c r="DO2" s="330"/>
      <c r="DP2" s="330"/>
      <c r="DQ2" s="330"/>
      <c r="DR2" s="330"/>
      <c r="DS2" s="330"/>
      <c r="DT2" s="330"/>
      <c r="DU2" s="330"/>
      <c r="DV2" s="330"/>
      <c r="DW2" s="330"/>
      <c r="DX2" s="330"/>
      <c r="DY2" s="329"/>
      <c r="DZ2" s="330"/>
      <c r="EA2" s="330"/>
      <c r="EB2" s="330"/>
      <c r="EC2" s="330"/>
      <c r="ED2" s="330"/>
      <c r="EE2" s="330"/>
      <c r="EF2" s="330"/>
      <c r="EG2" s="330"/>
      <c r="EH2" s="330"/>
      <c r="EI2" s="330"/>
      <c r="EJ2" s="330"/>
      <c r="EK2" s="330"/>
      <c r="EL2" s="330"/>
      <c r="EM2" s="330"/>
      <c r="EN2" s="330"/>
      <c r="EO2" s="329"/>
      <c r="EP2" s="330"/>
      <c r="EQ2" s="330"/>
      <c r="ER2" s="330"/>
      <c r="ES2" s="330"/>
      <c r="ET2" s="330"/>
      <c r="EU2" s="330"/>
      <c r="EV2" s="330"/>
      <c r="EW2" s="330"/>
      <c r="EX2" s="330"/>
      <c r="EY2" s="330"/>
      <c r="EZ2" s="330"/>
      <c r="FA2" s="330"/>
      <c r="FB2" s="330"/>
      <c r="FC2" s="330"/>
      <c r="FD2" s="330"/>
      <c r="FE2" s="329"/>
      <c r="FF2" s="330"/>
      <c r="FG2" s="330"/>
      <c r="FH2" s="330"/>
      <c r="FI2" s="330"/>
      <c r="FJ2" s="330"/>
      <c r="FK2" s="330"/>
      <c r="FL2" s="330"/>
      <c r="FM2" s="330"/>
      <c r="FN2" s="330"/>
      <c r="FO2" s="330"/>
      <c r="FP2" s="330"/>
      <c r="FQ2" s="330"/>
      <c r="FR2" s="330"/>
      <c r="FS2" s="330"/>
      <c r="FT2" s="330"/>
      <c r="FU2" s="329"/>
      <c r="FV2" s="330"/>
      <c r="FW2" s="330"/>
      <c r="FX2" s="330"/>
      <c r="FY2" s="330"/>
      <c r="FZ2" s="330"/>
      <c r="GA2" s="330"/>
      <c r="GB2" s="330"/>
      <c r="GC2" s="330"/>
      <c r="GD2" s="330"/>
      <c r="GE2" s="330"/>
      <c r="GF2" s="330"/>
      <c r="GG2" s="330"/>
      <c r="GH2" s="330"/>
      <c r="GI2" s="330"/>
      <c r="GJ2" s="330"/>
      <c r="GK2" s="329"/>
      <c r="GL2" s="330"/>
      <c r="GM2" s="330"/>
      <c r="GN2" s="330"/>
      <c r="GO2" s="330"/>
      <c r="GP2" s="330"/>
      <c r="GQ2" s="330"/>
      <c r="GR2" s="330"/>
      <c r="GS2" s="330"/>
      <c r="GT2" s="330"/>
      <c r="GU2" s="330"/>
      <c r="GV2" s="330"/>
      <c r="GW2" s="330"/>
      <c r="GX2" s="330"/>
      <c r="GY2" s="330"/>
      <c r="GZ2" s="330"/>
      <c r="HA2" s="329"/>
      <c r="HB2" s="330"/>
      <c r="HC2" s="330"/>
      <c r="HD2" s="330"/>
      <c r="HE2" s="330"/>
      <c r="HF2" s="330"/>
      <c r="HG2" s="330"/>
      <c r="HH2" s="330"/>
      <c r="HI2" s="330"/>
      <c r="HJ2" s="330"/>
      <c r="HK2" s="330"/>
      <c r="HL2" s="330"/>
      <c r="HM2" s="330"/>
      <c r="HN2" s="330"/>
      <c r="HO2" s="330"/>
      <c r="HP2" s="330"/>
      <c r="HQ2" s="329"/>
      <c r="HR2" s="330"/>
      <c r="HS2" s="330"/>
      <c r="HT2" s="330"/>
      <c r="HU2" s="330"/>
      <c r="HV2" s="330"/>
      <c r="HW2" s="330"/>
      <c r="HX2" s="330"/>
      <c r="HY2" s="330"/>
      <c r="HZ2" s="330"/>
      <c r="IA2" s="330"/>
      <c r="IB2" s="330"/>
      <c r="IC2" s="330"/>
      <c r="ID2" s="330"/>
      <c r="IE2" s="330"/>
      <c r="IF2" s="330"/>
      <c r="IG2" s="329"/>
      <c r="IH2" s="330"/>
      <c r="II2" s="330"/>
      <c r="IJ2" s="330"/>
      <c r="IK2" s="330"/>
      <c r="IL2" s="330"/>
      <c r="IM2" s="330"/>
      <c r="IN2" s="330"/>
      <c r="IO2" s="330"/>
      <c r="IP2" s="330"/>
      <c r="IQ2" s="330"/>
      <c r="IR2" s="330"/>
      <c r="IS2" s="330"/>
      <c r="IT2" s="330"/>
      <c r="IU2" s="330"/>
      <c r="IV2" s="330"/>
      <c r="IW2" s="329"/>
      <c r="IX2" s="330"/>
      <c r="IY2" s="330"/>
      <c r="IZ2" s="330"/>
      <c r="JA2" s="330"/>
      <c r="JB2" s="330"/>
      <c r="JC2" s="330"/>
      <c r="JD2" s="330"/>
      <c r="JE2" s="330"/>
      <c r="JF2" s="330"/>
      <c r="JG2" s="330"/>
      <c r="JH2" s="330"/>
      <c r="JI2" s="330"/>
      <c r="JJ2" s="330"/>
      <c r="JK2" s="330"/>
      <c r="JL2" s="330"/>
      <c r="JM2" s="329"/>
      <c r="JN2" s="330"/>
      <c r="JO2" s="330"/>
      <c r="JP2" s="330"/>
      <c r="JQ2" s="330"/>
      <c r="JR2" s="330"/>
      <c r="JS2" s="330"/>
      <c r="JT2" s="330"/>
      <c r="JU2" s="330"/>
      <c r="JV2" s="330"/>
      <c r="JW2" s="330"/>
      <c r="JX2" s="330"/>
      <c r="JY2" s="330"/>
      <c r="JZ2" s="330"/>
      <c r="KA2" s="330"/>
      <c r="KB2" s="330"/>
      <c r="KC2" s="329"/>
      <c r="KD2" s="330"/>
      <c r="KE2" s="330"/>
      <c r="KF2" s="330"/>
      <c r="KG2" s="330"/>
      <c r="KH2" s="330"/>
      <c r="KI2" s="330"/>
      <c r="KJ2" s="330"/>
      <c r="KK2" s="330"/>
      <c r="KL2" s="330"/>
      <c r="KM2" s="330"/>
      <c r="KN2" s="330"/>
      <c r="KO2" s="330"/>
      <c r="KP2" s="330"/>
      <c r="KQ2" s="330"/>
      <c r="KR2" s="330"/>
      <c r="KS2" s="329"/>
      <c r="KT2" s="330"/>
      <c r="KU2" s="330"/>
      <c r="KV2" s="330"/>
      <c r="KW2" s="330"/>
      <c r="KX2" s="330"/>
      <c r="KY2" s="330"/>
      <c r="KZ2" s="330"/>
      <c r="LA2" s="330"/>
      <c r="LB2" s="330"/>
      <c r="LC2" s="330"/>
      <c r="LD2" s="330"/>
      <c r="LE2" s="330"/>
      <c r="LF2" s="330"/>
      <c r="LG2" s="330"/>
      <c r="LH2" s="330"/>
      <c r="LI2" s="329"/>
      <c r="LJ2" s="330"/>
      <c r="LK2" s="330"/>
      <c r="LL2" s="330"/>
      <c r="LM2" s="330"/>
      <c r="LN2" s="330"/>
      <c r="LO2" s="330"/>
      <c r="LP2" s="330"/>
      <c r="LQ2" s="330"/>
      <c r="LR2" s="330"/>
      <c r="LS2" s="330"/>
      <c r="LT2" s="330"/>
      <c r="LU2" s="330"/>
      <c r="LV2" s="330"/>
      <c r="LW2" s="330"/>
      <c r="LX2" s="330"/>
      <c r="LY2" s="329"/>
      <c r="LZ2" s="330"/>
      <c r="MA2" s="330"/>
      <c r="MB2" s="330"/>
      <c r="MC2" s="330"/>
      <c r="MD2" s="330"/>
      <c r="ME2" s="330"/>
      <c r="MF2" s="330"/>
      <c r="MG2" s="330"/>
      <c r="MH2" s="330"/>
      <c r="MI2" s="330"/>
      <c r="MJ2" s="330"/>
      <c r="MK2" s="330"/>
      <c r="ML2" s="330"/>
      <c r="MM2" s="330"/>
      <c r="MN2" s="330"/>
      <c r="MO2" s="329"/>
      <c r="MP2" s="330"/>
      <c r="MQ2" s="330"/>
      <c r="MR2" s="330"/>
      <c r="MS2" s="330"/>
      <c r="MT2" s="330"/>
      <c r="MU2" s="330"/>
      <c r="MV2" s="330"/>
      <c r="MW2" s="330"/>
      <c r="MX2" s="330"/>
      <c r="MY2" s="330"/>
      <c r="MZ2" s="330"/>
      <c r="NA2" s="330"/>
      <c r="NB2" s="330"/>
      <c r="NC2" s="330"/>
      <c r="ND2" s="330"/>
      <c r="NE2" s="329"/>
      <c r="NF2" s="330"/>
      <c r="NG2" s="330"/>
      <c r="NH2" s="330"/>
      <c r="NI2" s="330"/>
      <c r="NJ2" s="330"/>
      <c r="NK2" s="330"/>
      <c r="NL2" s="330"/>
      <c r="NM2" s="330"/>
      <c r="NN2" s="330"/>
      <c r="NO2" s="330"/>
      <c r="NP2" s="330"/>
      <c r="NQ2" s="330"/>
      <c r="NR2" s="330"/>
      <c r="NS2" s="330"/>
      <c r="NT2" s="330"/>
      <c r="NU2" s="329"/>
      <c r="NV2" s="330"/>
      <c r="NW2" s="330"/>
      <c r="NX2" s="330"/>
      <c r="NY2" s="330"/>
      <c r="NZ2" s="330"/>
      <c r="OA2" s="330"/>
      <c r="OB2" s="330"/>
      <c r="OC2" s="330"/>
      <c r="OD2" s="330"/>
      <c r="OE2" s="330"/>
      <c r="OF2" s="330"/>
      <c r="OG2" s="330"/>
      <c r="OH2" s="330"/>
      <c r="OI2" s="330"/>
      <c r="OJ2" s="330"/>
      <c r="OK2" s="329"/>
      <c r="OL2" s="330"/>
      <c r="OM2" s="330"/>
      <c r="ON2" s="330"/>
      <c r="OO2" s="330"/>
      <c r="OP2" s="330"/>
      <c r="OQ2" s="330"/>
      <c r="OR2" s="330"/>
      <c r="OS2" s="330"/>
      <c r="OT2" s="330"/>
      <c r="OU2" s="330"/>
      <c r="OV2" s="330"/>
      <c r="OW2" s="330"/>
      <c r="OX2" s="330"/>
      <c r="OY2" s="330"/>
      <c r="OZ2" s="330"/>
      <c r="PA2" s="329"/>
      <c r="PB2" s="330"/>
      <c r="PC2" s="330"/>
      <c r="PD2" s="330"/>
      <c r="PE2" s="330"/>
      <c r="PF2" s="330"/>
      <c r="PG2" s="330"/>
      <c r="PH2" s="330"/>
      <c r="PI2" s="330"/>
      <c r="PJ2" s="330"/>
      <c r="PK2" s="330"/>
      <c r="PL2" s="330"/>
      <c r="PM2" s="330"/>
      <c r="PN2" s="330"/>
      <c r="PO2" s="330"/>
      <c r="PP2" s="330"/>
      <c r="PQ2" s="329"/>
      <c r="PR2" s="330"/>
      <c r="PS2" s="330"/>
      <c r="PT2" s="330"/>
      <c r="PU2" s="330"/>
      <c r="PV2" s="330"/>
      <c r="PW2" s="330"/>
      <c r="PX2" s="330"/>
      <c r="PY2" s="330"/>
      <c r="PZ2" s="330"/>
      <c r="QA2" s="330"/>
      <c r="QB2" s="330"/>
      <c r="QC2" s="330"/>
      <c r="QD2" s="330"/>
      <c r="QE2" s="330"/>
      <c r="QF2" s="330"/>
      <c r="QG2" s="329"/>
      <c r="QH2" s="330"/>
      <c r="QI2" s="330"/>
      <c r="QJ2" s="330"/>
      <c r="QK2" s="330"/>
      <c r="QL2" s="330"/>
      <c r="QM2" s="330"/>
      <c r="QN2" s="330"/>
      <c r="QO2" s="330"/>
      <c r="QP2" s="330"/>
      <c r="QQ2" s="330"/>
      <c r="QR2" s="330"/>
      <c r="QS2" s="330"/>
      <c r="QT2" s="330"/>
      <c r="QU2" s="330"/>
      <c r="QV2" s="330"/>
      <c r="QW2" s="329"/>
      <c r="QX2" s="330"/>
      <c r="QY2" s="330"/>
      <c r="QZ2" s="330"/>
      <c r="RA2" s="330"/>
      <c r="RB2" s="330"/>
      <c r="RC2" s="330"/>
      <c r="RD2" s="330"/>
      <c r="RE2" s="330"/>
      <c r="RF2" s="330"/>
      <c r="RG2" s="330"/>
      <c r="RH2" s="330"/>
      <c r="RI2" s="330"/>
      <c r="RJ2" s="330"/>
      <c r="RK2" s="330"/>
      <c r="RL2" s="330"/>
      <c r="RM2" s="329"/>
      <c r="RN2" s="330"/>
      <c r="RO2" s="330"/>
      <c r="RP2" s="330"/>
      <c r="RQ2" s="330"/>
      <c r="RR2" s="330"/>
      <c r="RS2" s="330"/>
      <c r="RT2" s="330"/>
      <c r="RU2" s="330"/>
      <c r="RV2" s="330"/>
      <c r="RW2" s="330"/>
      <c r="RX2" s="330"/>
      <c r="RY2" s="330"/>
      <c r="RZ2" s="330"/>
      <c r="SA2" s="330"/>
      <c r="SB2" s="330"/>
      <c r="SC2" s="329"/>
      <c r="SD2" s="330"/>
      <c r="SE2" s="330"/>
      <c r="SF2" s="330"/>
      <c r="SG2" s="330"/>
      <c r="SH2" s="330"/>
      <c r="SI2" s="330"/>
      <c r="SJ2" s="330"/>
      <c r="SK2" s="330"/>
      <c r="SL2" s="330"/>
      <c r="SM2" s="330"/>
      <c r="SN2" s="330"/>
      <c r="SO2" s="330"/>
      <c r="SP2" s="330"/>
      <c r="SQ2" s="330"/>
      <c r="SR2" s="330"/>
      <c r="SS2" s="329"/>
      <c r="ST2" s="330"/>
      <c r="SU2" s="330"/>
      <c r="SV2" s="330"/>
      <c r="SW2" s="330"/>
      <c r="SX2" s="330"/>
      <c r="SY2" s="330"/>
      <c r="SZ2" s="330"/>
      <c r="TA2" s="330"/>
      <c r="TB2" s="330"/>
      <c r="TC2" s="330"/>
      <c r="TD2" s="330"/>
      <c r="TE2" s="330"/>
      <c r="TF2" s="330"/>
      <c r="TG2" s="330"/>
      <c r="TH2" s="330"/>
      <c r="TI2" s="329"/>
      <c r="TJ2" s="330"/>
      <c r="TK2" s="330"/>
      <c r="TL2" s="330"/>
      <c r="TM2" s="330"/>
      <c r="TN2" s="330"/>
      <c r="TO2" s="330"/>
      <c r="TP2" s="330"/>
      <c r="TQ2" s="330"/>
      <c r="TR2" s="330"/>
      <c r="TS2" s="330"/>
      <c r="TT2" s="330"/>
      <c r="TU2" s="330"/>
      <c r="TV2" s="330"/>
      <c r="TW2" s="330"/>
      <c r="TX2" s="330"/>
      <c r="TY2" s="329"/>
      <c r="TZ2" s="330"/>
      <c r="UA2" s="330"/>
      <c r="UB2" s="330"/>
      <c r="UC2" s="330"/>
      <c r="UD2" s="330"/>
      <c r="UE2" s="330"/>
      <c r="UF2" s="330"/>
      <c r="UG2" s="330"/>
      <c r="UH2" s="330"/>
      <c r="UI2" s="330"/>
      <c r="UJ2" s="330"/>
      <c r="UK2" s="330"/>
      <c r="UL2" s="330"/>
      <c r="UM2" s="330"/>
      <c r="UN2" s="330"/>
      <c r="UO2" s="329"/>
      <c r="UP2" s="330"/>
      <c r="UQ2" s="330"/>
      <c r="UR2" s="330"/>
      <c r="US2" s="330"/>
      <c r="UT2" s="330"/>
      <c r="UU2" s="330"/>
      <c r="UV2" s="330"/>
      <c r="UW2" s="330"/>
      <c r="UX2" s="330"/>
      <c r="UY2" s="330"/>
      <c r="UZ2" s="330"/>
      <c r="VA2" s="330"/>
      <c r="VB2" s="330"/>
      <c r="VC2" s="330"/>
      <c r="VD2" s="330"/>
      <c r="VE2" s="329"/>
      <c r="VF2" s="330"/>
      <c r="VG2" s="330"/>
      <c r="VH2" s="330"/>
      <c r="VI2" s="330"/>
      <c r="VJ2" s="330"/>
      <c r="VK2" s="330"/>
      <c r="VL2" s="330"/>
      <c r="VM2" s="330"/>
      <c r="VN2" s="330"/>
      <c r="VO2" s="330"/>
      <c r="VP2" s="330"/>
      <c r="VQ2" s="330"/>
      <c r="VR2" s="330"/>
      <c r="VS2" s="330"/>
      <c r="VT2" s="330"/>
      <c r="VU2" s="329"/>
      <c r="VV2" s="330"/>
      <c r="VW2" s="330"/>
      <c r="VX2" s="330"/>
      <c r="VY2" s="330"/>
      <c r="VZ2" s="330"/>
      <c r="WA2" s="330"/>
      <c r="WB2" s="330"/>
      <c r="WC2" s="330"/>
      <c r="WD2" s="330"/>
      <c r="WE2" s="330"/>
      <c r="WF2" s="330"/>
      <c r="WG2" s="330"/>
      <c r="WH2" s="330"/>
      <c r="WI2" s="330"/>
      <c r="WJ2" s="330"/>
      <c r="WK2" s="329"/>
      <c r="WL2" s="330"/>
      <c r="WM2" s="330"/>
      <c r="WN2" s="330"/>
      <c r="WO2" s="330"/>
      <c r="WP2" s="330"/>
      <c r="WQ2" s="330"/>
      <c r="WR2" s="330"/>
      <c r="WS2" s="330"/>
      <c r="WT2" s="330"/>
      <c r="WU2" s="330"/>
      <c r="WV2" s="330"/>
      <c r="WW2" s="330"/>
      <c r="WX2" s="330"/>
      <c r="WY2" s="330"/>
      <c r="WZ2" s="330"/>
      <c r="XA2" s="329"/>
      <c r="XB2" s="330"/>
      <c r="XC2" s="330"/>
      <c r="XD2" s="330"/>
      <c r="XE2" s="330"/>
      <c r="XF2" s="330"/>
      <c r="XG2" s="330"/>
      <c r="XH2" s="330"/>
      <c r="XI2" s="330"/>
      <c r="XJ2" s="330"/>
      <c r="XK2" s="330"/>
      <c r="XL2" s="330"/>
      <c r="XM2" s="330"/>
      <c r="XN2" s="330"/>
      <c r="XO2" s="330"/>
      <c r="XP2" s="330"/>
      <c r="XQ2" s="329"/>
      <c r="XR2" s="330"/>
      <c r="XS2" s="330"/>
      <c r="XT2" s="330"/>
      <c r="XU2" s="330"/>
      <c r="XV2" s="330"/>
      <c r="XW2" s="330"/>
      <c r="XX2" s="330"/>
      <c r="XY2" s="330"/>
      <c r="XZ2" s="330"/>
      <c r="YA2" s="330"/>
      <c r="YB2" s="330"/>
      <c r="YC2" s="330"/>
      <c r="YD2" s="330"/>
      <c r="YE2" s="330"/>
      <c r="YF2" s="330"/>
      <c r="YG2" s="329"/>
      <c r="YH2" s="330"/>
      <c r="YI2" s="330"/>
      <c r="YJ2" s="330"/>
      <c r="YK2" s="330"/>
      <c r="YL2" s="330"/>
      <c r="YM2" s="330"/>
      <c r="YN2" s="330"/>
      <c r="YO2" s="330"/>
      <c r="YP2" s="330"/>
      <c r="YQ2" s="330"/>
      <c r="YR2" s="330"/>
      <c r="YS2" s="330"/>
      <c r="YT2" s="330"/>
      <c r="YU2" s="330"/>
      <c r="YV2" s="330"/>
      <c r="YW2" s="329"/>
      <c r="YX2" s="330"/>
      <c r="YY2" s="330"/>
      <c r="YZ2" s="330"/>
      <c r="ZA2" s="330"/>
      <c r="ZB2" s="330"/>
      <c r="ZC2" s="330"/>
      <c r="ZD2" s="330"/>
      <c r="ZE2" s="330"/>
      <c r="ZF2" s="330"/>
      <c r="ZG2" s="330"/>
      <c r="ZH2" s="330"/>
      <c r="ZI2" s="330"/>
      <c r="ZJ2" s="330"/>
      <c r="ZK2" s="330"/>
      <c r="ZL2" s="330"/>
      <c r="ZM2" s="329"/>
      <c r="ZN2" s="330"/>
      <c r="ZO2" s="330"/>
      <c r="ZP2" s="330"/>
      <c r="ZQ2" s="330"/>
      <c r="ZR2" s="330"/>
      <c r="ZS2" s="330"/>
      <c r="ZT2" s="330"/>
      <c r="ZU2" s="330"/>
      <c r="ZV2" s="330"/>
      <c r="ZW2" s="330"/>
      <c r="ZX2" s="330"/>
      <c r="ZY2" s="330"/>
      <c r="ZZ2" s="330"/>
      <c r="AAA2" s="330"/>
      <c r="AAB2" s="330"/>
      <c r="AAC2" s="329"/>
      <c r="AAD2" s="330"/>
      <c r="AAE2" s="330"/>
      <c r="AAF2" s="330"/>
      <c r="AAG2" s="330"/>
      <c r="AAH2" s="330"/>
      <c r="AAI2" s="330"/>
      <c r="AAJ2" s="330"/>
      <c r="AAK2" s="330"/>
      <c r="AAL2" s="330"/>
      <c r="AAM2" s="330"/>
      <c r="AAN2" s="330"/>
      <c r="AAO2" s="330"/>
      <c r="AAP2" s="330"/>
      <c r="AAQ2" s="330"/>
      <c r="AAR2" s="330"/>
      <c r="AAS2" s="329"/>
      <c r="AAT2" s="330"/>
      <c r="AAU2" s="330"/>
      <c r="AAV2" s="330"/>
      <c r="AAW2" s="330"/>
      <c r="AAX2" s="330"/>
      <c r="AAY2" s="330"/>
      <c r="AAZ2" s="330"/>
      <c r="ABA2" s="330"/>
      <c r="ABB2" s="330"/>
      <c r="ABC2" s="330"/>
      <c r="ABD2" s="330"/>
      <c r="ABE2" s="330"/>
      <c r="ABF2" s="330"/>
      <c r="ABG2" s="330"/>
      <c r="ABH2" s="330"/>
      <c r="ABI2" s="329"/>
      <c r="ABJ2" s="330"/>
      <c r="ABK2" s="330"/>
      <c r="ABL2" s="330"/>
      <c r="ABM2" s="330"/>
      <c r="ABN2" s="330"/>
      <c r="ABO2" s="330"/>
      <c r="ABP2" s="330"/>
      <c r="ABQ2" s="330"/>
      <c r="ABR2" s="330"/>
      <c r="ABS2" s="330"/>
      <c r="ABT2" s="330"/>
      <c r="ABU2" s="330"/>
      <c r="ABV2" s="330"/>
      <c r="ABW2" s="330"/>
      <c r="ABX2" s="330"/>
      <c r="ABY2" s="329"/>
      <c r="ABZ2" s="330"/>
      <c r="ACA2" s="330"/>
      <c r="ACB2" s="330"/>
      <c r="ACC2" s="330"/>
      <c r="ACD2" s="330"/>
      <c r="ACE2" s="330"/>
      <c r="ACF2" s="330"/>
      <c r="ACG2" s="330"/>
      <c r="ACH2" s="330"/>
      <c r="ACI2" s="330"/>
      <c r="ACJ2" s="330"/>
      <c r="ACK2" s="330"/>
      <c r="ACL2" s="330"/>
      <c r="ACM2" s="330"/>
      <c r="ACN2" s="330"/>
      <c r="ACO2" s="329"/>
      <c r="ACP2" s="330"/>
      <c r="ACQ2" s="330"/>
      <c r="ACR2" s="330"/>
      <c r="ACS2" s="330"/>
      <c r="ACT2" s="330"/>
      <c r="ACU2" s="330"/>
      <c r="ACV2" s="330"/>
      <c r="ACW2" s="330"/>
      <c r="ACX2" s="330"/>
      <c r="ACY2" s="330"/>
      <c r="ACZ2" s="330"/>
      <c r="ADA2" s="330"/>
      <c r="ADB2" s="330"/>
      <c r="ADC2" s="330"/>
      <c r="ADD2" s="330"/>
      <c r="ADE2" s="329"/>
      <c r="ADF2" s="330"/>
      <c r="ADG2" s="330"/>
      <c r="ADH2" s="330"/>
      <c r="ADI2" s="330"/>
      <c r="ADJ2" s="330"/>
      <c r="ADK2" s="330"/>
      <c r="ADL2" s="330"/>
      <c r="ADM2" s="330"/>
      <c r="ADN2" s="330"/>
      <c r="ADO2" s="330"/>
      <c r="ADP2" s="330"/>
      <c r="ADQ2" s="330"/>
      <c r="ADR2" s="330"/>
      <c r="ADS2" s="330"/>
      <c r="ADT2" s="330"/>
      <c r="ADU2" s="329"/>
      <c r="ADV2" s="330"/>
      <c r="ADW2" s="330"/>
      <c r="ADX2" s="330"/>
      <c r="ADY2" s="330"/>
      <c r="ADZ2" s="330"/>
      <c r="AEA2" s="330"/>
      <c r="AEB2" s="330"/>
      <c r="AEC2" s="330"/>
      <c r="AED2" s="330"/>
      <c r="AEE2" s="330"/>
      <c r="AEF2" s="330"/>
      <c r="AEG2" s="330"/>
      <c r="AEH2" s="330"/>
      <c r="AEI2" s="330"/>
      <c r="AEJ2" s="330"/>
      <c r="AEK2" s="329"/>
      <c r="AEL2" s="330"/>
      <c r="AEM2" s="330"/>
      <c r="AEN2" s="330"/>
      <c r="AEO2" s="330"/>
      <c r="AEP2" s="330"/>
      <c r="AEQ2" s="330"/>
      <c r="AER2" s="330"/>
      <c r="AES2" s="330"/>
      <c r="AET2" s="330"/>
      <c r="AEU2" s="330"/>
      <c r="AEV2" s="330"/>
      <c r="AEW2" s="330"/>
      <c r="AEX2" s="330"/>
      <c r="AEY2" s="330"/>
      <c r="AEZ2" s="330"/>
      <c r="AFA2" s="329"/>
      <c r="AFB2" s="330"/>
      <c r="AFC2" s="330"/>
      <c r="AFD2" s="330"/>
      <c r="AFE2" s="330"/>
      <c r="AFF2" s="330"/>
      <c r="AFG2" s="330"/>
      <c r="AFH2" s="330"/>
      <c r="AFI2" s="330"/>
      <c r="AFJ2" s="330"/>
      <c r="AFK2" s="330"/>
      <c r="AFL2" s="330"/>
      <c r="AFM2" s="330"/>
      <c r="AFN2" s="330"/>
      <c r="AFO2" s="330"/>
      <c r="AFP2" s="330"/>
      <c r="AFQ2" s="329"/>
      <c r="AFR2" s="330"/>
      <c r="AFS2" s="330"/>
      <c r="AFT2" s="330"/>
      <c r="AFU2" s="330"/>
      <c r="AFV2" s="330"/>
      <c r="AFW2" s="330"/>
      <c r="AFX2" s="330"/>
      <c r="AFY2" s="330"/>
      <c r="AFZ2" s="330"/>
      <c r="AGA2" s="330"/>
      <c r="AGB2" s="330"/>
      <c r="AGC2" s="330"/>
      <c r="AGD2" s="330"/>
      <c r="AGE2" s="330"/>
      <c r="AGF2" s="330"/>
      <c r="AGG2" s="329"/>
      <c r="AGH2" s="330"/>
      <c r="AGI2" s="330"/>
      <c r="AGJ2" s="330"/>
      <c r="AGK2" s="330"/>
      <c r="AGL2" s="330"/>
      <c r="AGM2" s="330"/>
      <c r="AGN2" s="330"/>
      <c r="AGO2" s="330"/>
      <c r="AGP2" s="330"/>
      <c r="AGQ2" s="330"/>
      <c r="AGR2" s="330"/>
      <c r="AGS2" s="330"/>
      <c r="AGT2" s="330"/>
      <c r="AGU2" s="330"/>
      <c r="AGV2" s="330"/>
      <c r="AGW2" s="329"/>
      <c r="AGX2" s="330"/>
      <c r="AGY2" s="330"/>
      <c r="AGZ2" s="330"/>
      <c r="AHA2" s="330"/>
      <c r="AHB2" s="330"/>
      <c r="AHC2" s="330"/>
      <c r="AHD2" s="330"/>
      <c r="AHE2" s="330"/>
      <c r="AHF2" s="330"/>
      <c r="AHG2" s="330"/>
      <c r="AHH2" s="330"/>
      <c r="AHI2" s="330"/>
      <c r="AHJ2" s="330"/>
      <c r="AHK2" s="330"/>
      <c r="AHL2" s="330"/>
      <c r="AHM2" s="329"/>
      <c r="AHN2" s="330"/>
      <c r="AHO2" s="330"/>
      <c r="AHP2" s="330"/>
      <c r="AHQ2" s="330"/>
      <c r="AHR2" s="330"/>
      <c r="AHS2" s="330"/>
      <c r="AHT2" s="330"/>
      <c r="AHU2" s="330"/>
      <c r="AHV2" s="330"/>
      <c r="AHW2" s="330"/>
      <c r="AHX2" s="330"/>
      <c r="AHY2" s="330"/>
      <c r="AHZ2" s="330"/>
      <c r="AIA2" s="330"/>
      <c r="AIB2" s="330"/>
      <c r="AIC2" s="329"/>
      <c r="AID2" s="330"/>
      <c r="AIE2" s="330"/>
      <c r="AIF2" s="330"/>
      <c r="AIG2" s="330"/>
      <c r="AIH2" s="330"/>
      <c r="AII2" s="330"/>
      <c r="AIJ2" s="330"/>
      <c r="AIK2" s="330"/>
      <c r="AIL2" s="330"/>
      <c r="AIM2" s="330"/>
      <c r="AIN2" s="330"/>
      <c r="AIO2" s="330"/>
      <c r="AIP2" s="330"/>
      <c r="AIQ2" s="330"/>
      <c r="AIR2" s="330"/>
      <c r="AIS2" s="329"/>
      <c r="AIT2" s="330"/>
      <c r="AIU2" s="330"/>
      <c r="AIV2" s="330"/>
      <c r="AIW2" s="330"/>
      <c r="AIX2" s="330"/>
      <c r="AIY2" s="330"/>
      <c r="AIZ2" s="330"/>
      <c r="AJA2" s="330"/>
      <c r="AJB2" s="330"/>
      <c r="AJC2" s="330"/>
      <c r="AJD2" s="330"/>
      <c r="AJE2" s="330"/>
      <c r="AJF2" s="330"/>
      <c r="AJG2" s="330"/>
      <c r="AJH2" s="330"/>
      <c r="AJI2" s="329"/>
      <c r="AJJ2" s="330"/>
      <c r="AJK2" s="330"/>
      <c r="AJL2" s="330"/>
      <c r="AJM2" s="330"/>
      <c r="AJN2" s="330"/>
      <c r="AJO2" s="330"/>
      <c r="AJP2" s="330"/>
      <c r="AJQ2" s="330"/>
      <c r="AJR2" s="330"/>
      <c r="AJS2" s="330"/>
      <c r="AJT2" s="330"/>
      <c r="AJU2" s="330"/>
      <c r="AJV2" s="330"/>
      <c r="AJW2" s="330"/>
      <c r="AJX2" s="330"/>
      <c r="AJY2" s="329"/>
      <c r="AJZ2" s="330"/>
      <c r="AKA2" s="330"/>
      <c r="AKB2" s="330"/>
      <c r="AKC2" s="330"/>
      <c r="AKD2" s="330"/>
      <c r="AKE2" s="330"/>
      <c r="AKF2" s="330"/>
      <c r="AKG2" s="330"/>
      <c r="AKH2" s="330"/>
      <c r="AKI2" s="330"/>
      <c r="AKJ2" s="330"/>
      <c r="AKK2" s="330"/>
      <c r="AKL2" s="330"/>
      <c r="AKM2" s="330"/>
      <c r="AKN2" s="330"/>
      <c r="AKO2" s="329"/>
      <c r="AKP2" s="330"/>
      <c r="AKQ2" s="330"/>
      <c r="AKR2" s="330"/>
      <c r="AKS2" s="330"/>
      <c r="AKT2" s="330"/>
      <c r="AKU2" s="330"/>
      <c r="AKV2" s="330"/>
      <c r="AKW2" s="330"/>
      <c r="AKX2" s="330"/>
      <c r="AKY2" s="330"/>
      <c r="AKZ2" s="330"/>
      <c r="ALA2" s="330"/>
      <c r="ALB2" s="330"/>
      <c r="ALC2" s="330"/>
      <c r="ALD2" s="330"/>
      <c r="ALE2" s="329"/>
      <c r="ALF2" s="330"/>
      <c r="ALG2" s="330"/>
      <c r="ALH2" s="330"/>
      <c r="ALI2" s="330"/>
      <c r="ALJ2" s="330"/>
      <c r="ALK2" s="330"/>
      <c r="ALL2" s="330"/>
      <c r="ALM2" s="330"/>
      <c r="ALN2" s="330"/>
      <c r="ALO2" s="330"/>
      <c r="ALP2" s="330"/>
      <c r="ALQ2" s="330"/>
      <c r="ALR2" s="330"/>
      <c r="ALS2" s="330"/>
      <c r="ALT2" s="330"/>
      <c r="ALU2" s="329"/>
      <c r="ALV2" s="330"/>
      <c r="ALW2" s="330"/>
      <c r="ALX2" s="330"/>
      <c r="ALY2" s="330"/>
      <c r="ALZ2" s="330"/>
      <c r="AMA2" s="330"/>
      <c r="AMB2" s="330"/>
      <c r="AMC2" s="330"/>
      <c r="AMD2" s="330"/>
      <c r="AME2" s="330"/>
      <c r="AMF2" s="330"/>
      <c r="AMG2" s="330"/>
      <c r="AMH2" s="330"/>
      <c r="AMI2" s="330"/>
      <c r="AMJ2" s="330"/>
      <c r="AMK2" s="329"/>
      <c r="AML2" s="330"/>
      <c r="AMM2" s="330"/>
      <c r="AMN2" s="330"/>
      <c r="AMO2" s="330"/>
      <c r="AMP2" s="330"/>
      <c r="AMQ2" s="330"/>
      <c r="AMR2" s="330"/>
      <c r="AMS2" s="330"/>
      <c r="AMT2" s="330"/>
      <c r="AMU2" s="330"/>
      <c r="AMV2" s="330"/>
      <c r="AMW2" s="330"/>
      <c r="AMX2" s="330"/>
      <c r="AMY2" s="330"/>
      <c r="AMZ2" s="330"/>
      <c r="ANA2" s="329"/>
      <c r="ANB2" s="330"/>
      <c r="ANC2" s="330"/>
      <c r="AND2" s="330"/>
      <c r="ANE2" s="330"/>
      <c r="ANF2" s="330"/>
      <c r="ANG2" s="330"/>
      <c r="ANH2" s="330"/>
      <c r="ANI2" s="330"/>
      <c r="ANJ2" s="330"/>
      <c r="ANK2" s="330"/>
      <c r="ANL2" s="330"/>
      <c r="ANM2" s="330"/>
      <c r="ANN2" s="330"/>
      <c r="ANO2" s="330"/>
      <c r="ANP2" s="330"/>
      <c r="ANQ2" s="329"/>
      <c r="ANR2" s="330"/>
      <c r="ANS2" s="330"/>
      <c r="ANT2" s="330"/>
      <c r="ANU2" s="330"/>
      <c r="ANV2" s="330"/>
      <c r="ANW2" s="330"/>
      <c r="ANX2" s="330"/>
      <c r="ANY2" s="330"/>
      <c r="ANZ2" s="330"/>
      <c r="AOA2" s="330"/>
      <c r="AOB2" s="330"/>
      <c r="AOC2" s="330"/>
      <c r="AOD2" s="330"/>
      <c r="AOE2" s="330"/>
      <c r="AOF2" s="330"/>
      <c r="AOG2" s="329"/>
      <c r="AOH2" s="330"/>
      <c r="AOI2" s="330"/>
      <c r="AOJ2" s="330"/>
      <c r="AOK2" s="330"/>
      <c r="AOL2" s="330"/>
      <c r="AOM2" s="330"/>
      <c r="AON2" s="330"/>
      <c r="AOO2" s="330"/>
      <c r="AOP2" s="330"/>
      <c r="AOQ2" s="330"/>
      <c r="AOR2" s="330"/>
      <c r="AOS2" s="330"/>
      <c r="AOT2" s="330"/>
      <c r="AOU2" s="330"/>
      <c r="AOV2" s="330"/>
      <c r="AOW2" s="329"/>
      <c r="AOX2" s="330"/>
      <c r="AOY2" s="330"/>
      <c r="AOZ2" s="330"/>
      <c r="APA2" s="330"/>
      <c r="APB2" s="330"/>
      <c r="APC2" s="330"/>
      <c r="APD2" s="330"/>
      <c r="APE2" s="330"/>
      <c r="APF2" s="330"/>
      <c r="APG2" s="330"/>
      <c r="APH2" s="330"/>
      <c r="API2" s="330"/>
      <c r="APJ2" s="330"/>
      <c r="APK2" s="330"/>
      <c r="APL2" s="330"/>
      <c r="APM2" s="329"/>
      <c r="APN2" s="330"/>
      <c r="APO2" s="330"/>
      <c r="APP2" s="330"/>
      <c r="APQ2" s="330"/>
      <c r="APR2" s="330"/>
      <c r="APS2" s="330"/>
      <c r="APT2" s="330"/>
      <c r="APU2" s="330"/>
      <c r="APV2" s="330"/>
      <c r="APW2" s="330"/>
      <c r="APX2" s="330"/>
      <c r="APY2" s="330"/>
      <c r="APZ2" s="330"/>
      <c r="AQA2" s="330"/>
      <c r="AQB2" s="330"/>
      <c r="AQC2" s="329"/>
      <c r="AQD2" s="330"/>
      <c r="AQE2" s="330"/>
      <c r="AQF2" s="330"/>
      <c r="AQG2" s="330"/>
      <c r="AQH2" s="330"/>
      <c r="AQI2" s="330"/>
      <c r="AQJ2" s="330"/>
      <c r="AQK2" s="330"/>
      <c r="AQL2" s="330"/>
      <c r="AQM2" s="330"/>
      <c r="AQN2" s="330"/>
      <c r="AQO2" s="330"/>
      <c r="AQP2" s="330"/>
      <c r="AQQ2" s="330"/>
      <c r="AQR2" s="330"/>
      <c r="AQS2" s="329"/>
      <c r="AQT2" s="330"/>
      <c r="AQU2" s="330"/>
      <c r="AQV2" s="330"/>
      <c r="AQW2" s="330"/>
      <c r="AQX2" s="330"/>
      <c r="AQY2" s="330"/>
      <c r="AQZ2" s="330"/>
      <c r="ARA2" s="330"/>
      <c r="ARB2" s="330"/>
      <c r="ARC2" s="330"/>
      <c r="ARD2" s="330"/>
      <c r="ARE2" s="330"/>
      <c r="ARF2" s="330"/>
      <c r="ARG2" s="330"/>
      <c r="ARH2" s="330"/>
      <c r="ARI2" s="329"/>
      <c r="ARJ2" s="330"/>
      <c r="ARK2" s="330"/>
      <c r="ARL2" s="330"/>
      <c r="ARM2" s="330"/>
      <c r="ARN2" s="330"/>
      <c r="ARO2" s="330"/>
      <c r="ARP2" s="330"/>
      <c r="ARQ2" s="330"/>
      <c r="ARR2" s="330"/>
      <c r="ARS2" s="330"/>
      <c r="ART2" s="330"/>
      <c r="ARU2" s="330"/>
      <c r="ARV2" s="330"/>
      <c r="ARW2" s="330"/>
      <c r="ARX2" s="330"/>
      <c r="ARY2" s="329"/>
      <c r="ARZ2" s="330"/>
      <c r="ASA2" s="330"/>
      <c r="ASB2" s="330"/>
      <c r="ASC2" s="330"/>
      <c r="ASD2" s="330"/>
      <c r="ASE2" s="330"/>
      <c r="ASF2" s="330"/>
      <c r="ASG2" s="330"/>
      <c r="ASH2" s="330"/>
      <c r="ASI2" s="330"/>
      <c r="ASJ2" s="330"/>
      <c r="ASK2" s="330"/>
      <c r="ASL2" s="330"/>
      <c r="ASM2" s="330"/>
      <c r="ASN2" s="330"/>
      <c r="ASO2" s="329"/>
      <c r="ASP2" s="330"/>
      <c r="ASQ2" s="330"/>
      <c r="ASR2" s="330"/>
      <c r="ASS2" s="330"/>
      <c r="AST2" s="330"/>
      <c r="ASU2" s="330"/>
      <c r="ASV2" s="330"/>
      <c r="ASW2" s="330"/>
      <c r="ASX2" s="330"/>
      <c r="ASY2" s="330"/>
      <c r="ASZ2" s="330"/>
      <c r="ATA2" s="330"/>
      <c r="ATB2" s="330"/>
      <c r="ATC2" s="330"/>
      <c r="ATD2" s="330"/>
      <c r="ATE2" s="329"/>
      <c r="ATF2" s="330"/>
      <c r="ATG2" s="330"/>
      <c r="ATH2" s="330"/>
      <c r="ATI2" s="330"/>
      <c r="ATJ2" s="330"/>
      <c r="ATK2" s="330"/>
      <c r="ATL2" s="330"/>
      <c r="ATM2" s="330"/>
      <c r="ATN2" s="330"/>
      <c r="ATO2" s="330"/>
      <c r="ATP2" s="330"/>
      <c r="ATQ2" s="330"/>
      <c r="ATR2" s="330"/>
      <c r="ATS2" s="330"/>
      <c r="ATT2" s="330"/>
      <c r="ATU2" s="329"/>
      <c r="ATV2" s="330"/>
      <c r="ATW2" s="330"/>
      <c r="ATX2" s="330"/>
      <c r="ATY2" s="330"/>
      <c r="ATZ2" s="330"/>
      <c r="AUA2" s="330"/>
      <c r="AUB2" s="330"/>
      <c r="AUC2" s="330"/>
      <c r="AUD2" s="330"/>
      <c r="AUE2" s="330"/>
      <c r="AUF2" s="330"/>
      <c r="AUG2" s="330"/>
      <c r="AUH2" s="330"/>
      <c r="AUI2" s="330"/>
      <c r="AUJ2" s="330"/>
      <c r="AUK2" s="329"/>
      <c r="AUL2" s="330"/>
      <c r="AUM2" s="330"/>
      <c r="AUN2" s="330"/>
      <c r="AUO2" s="330"/>
      <c r="AUP2" s="330"/>
      <c r="AUQ2" s="330"/>
      <c r="AUR2" s="330"/>
      <c r="AUS2" s="330"/>
      <c r="AUT2" s="330"/>
      <c r="AUU2" s="330"/>
      <c r="AUV2" s="330"/>
      <c r="AUW2" s="330"/>
      <c r="AUX2" s="330"/>
      <c r="AUY2" s="330"/>
      <c r="AUZ2" s="330"/>
      <c r="AVA2" s="329"/>
      <c r="AVB2" s="330"/>
      <c r="AVC2" s="330"/>
      <c r="AVD2" s="330"/>
      <c r="AVE2" s="330"/>
      <c r="AVF2" s="330"/>
      <c r="AVG2" s="330"/>
      <c r="AVH2" s="330"/>
      <c r="AVI2" s="330"/>
      <c r="AVJ2" s="330"/>
      <c r="AVK2" s="330"/>
      <c r="AVL2" s="330"/>
      <c r="AVM2" s="330"/>
      <c r="AVN2" s="330"/>
      <c r="AVO2" s="330"/>
      <c r="AVP2" s="330"/>
      <c r="AVQ2" s="329"/>
      <c r="AVR2" s="330"/>
      <c r="AVS2" s="330"/>
      <c r="AVT2" s="330"/>
      <c r="AVU2" s="330"/>
      <c r="AVV2" s="330"/>
      <c r="AVW2" s="330"/>
      <c r="AVX2" s="330"/>
      <c r="AVY2" s="330"/>
      <c r="AVZ2" s="330"/>
      <c r="AWA2" s="330"/>
      <c r="AWB2" s="330"/>
      <c r="AWC2" s="330"/>
      <c r="AWD2" s="330"/>
      <c r="AWE2" s="330"/>
      <c r="AWF2" s="330"/>
      <c r="AWG2" s="329"/>
      <c r="AWH2" s="330"/>
      <c r="AWI2" s="330"/>
      <c r="AWJ2" s="330"/>
      <c r="AWK2" s="330"/>
      <c r="AWL2" s="330"/>
      <c r="AWM2" s="330"/>
      <c r="AWN2" s="330"/>
      <c r="AWO2" s="330"/>
      <c r="AWP2" s="330"/>
      <c r="AWQ2" s="330"/>
      <c r="AWR2" s="330"/>
      <c r="AWS2" s="330"/>
      <c r="AWT2" s="330"/>
      <c r="AWU2" s="330"/>
      <c r="AWV2" s="330"/>
      <c r="AWW2" s="329"/>
      <c r="AWX2" s="330"/>
      <c r="AWY2" s="330"/>
      <c r="AWZ2" s="330"/>
      <c r="AXA2" s="330"/>
      <c r="AXB2" s="330"/>
      <c r="AXC2" s="330"/>
      <c r="AXD2" s="330"/>
      <c r="AXE2" s="330"/>
      <c r="AXF2" s="330"/>
      <c r="AXG2" s="330"/>
      <c r="AXH2" s="330"/>
      <c r="AXI2" s="330"/>
      <c r="AXJ2" s="330"/>
      <c r="AXK2" s="330"/>
      <c r="AXL2" s="330"/>
      <c r="AXM2" s="329"/>
      <c r="AXN2" s="330"/>
      <c r="AXO2" s="330"/>
      <c r="AXP2" s="330"/>
      <c r="AXQ2" s="330"/>
      <c r="AXR2" s="330"/>
      <c r="AXS2" s="330"/>
      <c r="AXT2" s="330"/>
      <c r="AXU2" s="330"/>
      <c r="AXV2" s="330"/>
      <c r="AXW2" s="330"/>
      <c r="AXX2" s="330"/>
      <c r="AXY2" s="330"/>
      <c r="AXZ2" s="330"/>
      <c r="AYA2" s="330"/>
      <c r="AYB2" s="330"/>
      <c r="AYC2" s="329"/>
      <c r="AYD2" s="330"/>
      <c r="AYE2" s="330"/>
      <c r="AYF2" s="330"/>
      <c r="AYG2" s="330"/>
      <c r="AYH2" s="330"/>
      <c r="AYI2" s="330"/>
      <c r="AYJ2" s="330"/>
      <c r="AYK2" s="330"/>
      <c r="AYL2" s="330"/>
      <c r="AYM2" s="330"/>
      <c r="AYN2" s="330"/>
      <c r="AYO2" s="330"/>
      <c r="AYP2" s="330"/>
      <c r="AYQ2" s="330"/>
      <c r="AYR2" s="330"/>
      <c r="AYS2" s="329"/>
      <c r="AYT2" s="330"/>
      <c r="AYU2" s="330"/>
      <c r="AYV2" s="330"/>
      <c r="AYW2" s="330"/>
      <c r="AYX2" s="330"/>
      <c r="AYY2" s="330"/>
      <c r="AYZ2" s="330"/>
      <c r="AZA2" s="330"/>
      <c r="AZB2" s="330"/>
      <c r="AZC2" s="330"/>
      <c r="AZD2" s="330"/>
      <c r="AZE2" s="330"/>
      <c r="AZF2" s="330"/>
      <c r="AZG2" s="330"/>
      <c r="AZH2" s="330"/>
      <c r="AZI2" s="329"/>
      <c r="AZJ2" s="330"/>
      <c r="AZK2" s="330"/>
      <c r="AZL2" s="330"/>
      <c r="AZM2" s="330"/>
      <c r="AZN2" s="330"/>
      <c r="AZO2" s="330"/>
      <c r="AZP2" s="330"/>
      <c r="AZQ2" s="330"/>
      <c r="AZR2" s="330"/>
      <c r="AZS2" s="330"/>
      <c r="AZT2" s="330"/>
      <c r="AZU2" s="330"/>
      <c r="AZV2" s="330"/>
      <c r="AZW2" s="330"/>
      <c r="AZX2" s="330"/>
      <c r="AZY2" s="329"/>
      <c r="AZZ2" s="330"/>
      <c r="BAA2" s="330"/>
      <c r="BAB2" s="330"/>
      <c r="BAC2" s="330"/>
      <c r="BAD2" s="330"/>
      <c r="BAE2" s="330"/>
      <c r="BAF2" s="330"/>
      <c r="BAG2" s="330"/>
      <c r="BAH2" s="330"/>
      <c r="BAI2" s="330"/>
      <c r="BAJ2" s="330"/>
      <c r="BAK2" s="330"/>
      <c r="BAL2" s="330"/>
      <c r="BAM2" s="330"/>
      <c r="BAN2" s="330"/>
      <c r="BAO2" s="329"/>
      <c r="BAP2" s="330"/>
      <c r="BAQ2" s="330"/>
      <c r="BAR2" s="330"/>
      <c r="BAS2" s="330"/>
      <c r="BAT2" s="330"/>
      <c r="BAU2" s="330"/>
      <c r="BAV2" s="330"/>
      <c r="BAW2" s="330"/>
      <c r="BAX2" s="330"/>
      <c r="BAY2" s="330"/>
      <c r="BAZ2" s="330"/>
      <c r="BBA2" s="330"/>
      <c r="BBB2" s="330"/>
      <c r="BBC2" s="330"/>
      <c r="BBD2" s="330"/>
      <c r="BBE2" s="329"/>
      <c r="BBF2" s="330"/>
      <c r="BBG2" s="330"/>
      <c r="BBH2" s="330"/>
      <c r="BBI2" s="330"/>
      <c r="BBJ2" s="330"/>
      <c r="BBK2" s="330"/>
      <c r="BBL2" s="330"/>
      <c r="BBM2" s="330"/>
      <c r="BBN2" s="330"/>
      <c r="BBO2" s="330"/>
      <c r="BBP2" s="330"/>
      <c r="BBQ2" s="330"/>
      <c r="BBR2" s="330"/>
      <c r="BBS2" s="330"/>
      <c r="BBT2" s="330"/>
      <c r="BBU2" s="329"/>
      <c r="BBV2" s="330"/>
      <c r="BBW2" s="330"/>
      <c r="BBX2" s="330"/>
      <c r="BBY2" s="330"/>
      <c r="BBZ2" s="330"/>
      <c r="BCA2" s="330"/>
      <c r="BCB2" s="330"/>
      <c r="BCC2" s="330"/>
      <c r="BCD2" s="330"/>
      <c r="BCE2" s="330"/>
      <c r="BCF2" s="330"/>
      <c r="BCG2" s="330"/>
      <c r="BCH2" s="330"/>
      <c r="BCI2" s="330"/>
      <c r="BCJ2" s="330"/>
      <c r="BCK2" s="329"/>
      <c r="BCL2" s="330"/>
      <c r="BCM2" s="330"/>
      <c r="BCN2" s="330"/>
      <c r="BCO2" s="330"/>
      <c r="BCP2" s="330"/>
      <c r="BCQ2" s="330"/>
      <c r="BCR2" s="330"/>
      <c r="BCS2" s="330"/>
      <c r="BCT2" s="330"/>
      <c r="BCU2" s="330"/>
      <c r="BCV2" s="330"/>
      <c r="BCW2" s="330"/>
      <c r="BCX2" s="330"/>
      <c r="BCY2" s="330"/>
      <c r="BCZ2" s="330"/>
      <c r="BDA2" s="329"/>
      <c r="BDB2" s="330"/>
      <c r="BDC2" s="330"/>
      <c r="BDD2" s="330"/>
      <c r="BDE2" s="330"/>
      <c r="BDF2" s="330"/>
      <c r="BDG2" s="330"/>
      <c r="BDH2" s="330"/>
      <c r="BDI2" s="330"/>
      <c r="BDJ2" s="330"/>
      <c r="BDK2" s="330"/>
      <c r="BDL2" s="330"/>
      <c r="BDM2" s="330"/>
      <c r="BDN2" s="330"/>
      <c r="BDO2" s="330"/>
      <c r="BDP2" s="330"/>
      <c r="BDQ2" s="329"/>
      <c r="BDR2" s="330"/>
      <c r="BDS2" s="330"/>
      <c r="BDT2" s="330"/>
      <c r="BDU2" s="330"/>
      <c r="BDV2" s="330"/>
      <c r="BDW2" s="330"/>
      <c r="BDX2" s="330"/>
      <c r="BDY2" s="330"/>
      <c r="BDZ2" s="330"/>
      <c r="BEA2" s="330"/>
      <c r="BEB2" s="330"/>
      <c r="BEC2" s="330"/>
      <c r="BED2" s="330"/>
      <c r="BEE2" s="330"/>
      <c r="BEF2" s="330"/>
      <c r="BEG2" s="329"/>
      <c r="BEH2" s="330"/>
      <c r="BEI2" s="330"/>
      <c r="BEJ2" s="330"/>
      <c r="BEK2" s="330"/>
      <c r="BEL2" s="330"/>
      <c r="BEM2" s="330"/>
      <c r="BEN2" s="330"/>
      <c r="BEO2" s="330"/>
      <c r="BEP2" s="330"/>
      <c r="BEQ2" s="330"/>
      <c r="BER2" s="330"/>
      <c r="BES2" s="330"/>
      <c r="BET2" s="330"/>
      <c r="BEU2" s="330"/>
      <c r="BEV2" s="330"/>
      <c r="BEW2" s="329"/>
      <c r="BEX2" s="330"/>
      <c r="BEY2" s="330"/>
      <c r="BEZ2" s="330"/>
      <c r="BFA2" s="330"/>
      <c r="BFB2" s="330"/>
      <c r="BFC2" s="330"/>
      <c r="BFD2" s="330"/>
      <c r="BFE2" s="330"/>
      <c r="BFF2" s="330"/>
      <c r="BFG2" s="330"/>
      <c r="BFH2" s="330"/>
      <c r="BFI2" s="330"/>
      <c r="BFJ2" s="330"/>
      <c r="BFK2" s="330"/>
      <c r="BFL2" s="330"/>
      <c r="BFM2" s="329"/>
      <c r="BFN2" s="330"/>
      <c r="BFO2" s="330"/>
      <c r="BFP2" s="330"/>
      <c r="BFQ2" s="330"/>
      <c r="BFR2" s="330"/>
      <c r="BFS2" s="330"/>
      <c r="BFT2" s="330"/>
      <c r="BFU2" s="330"/>
      <c r="BFV2" s="330"/>
      <c r="BFW2" s="330"/>
      <c r="BFX2" s="330"/>
      <c r="BFY2" s="330"/>
      <c r="BFZ2" s="330"/>
      <c r="BGA2" s="330"/>
      <c r="BGB2" s="330"/>
      <c r="BGC2" s="329"/>
      <c r="BGD2" s="330"/>
      <c r="BGE2" s="330"/>
      <c r="BGF2" s="330"/>
      <c r="BGG2" s="330"/>
      <c r="BGH2" s="330"/>
      <c r="BGI2" s="330"/>
      <c r="BGJ2" s="330"/>
      <c r="BGK2" s="330"/>
      <c r="BGL2" s="330"/>
      <c r="BGM2" s="330"/>
      <c r="BGN2" s="330"/>
      <c r="BGO2" s="330"/>
      <c r="BGP2" s="330"/>
      <c r="BGQ2" s="330"/>
      <c r="BGR2" s="330"/>
      <c r="BGS2" s="329"/>
      <c r="BGT2" s="330"/>
      <c r="BGU2" s="330"/>
      <c r="BGV2" s="330"/>
      <c r="BGW2" s="330"/>
      <c r="BGX2" s="330"/>
      <c r="BGY2" s="330"/>
      <c r="BGZ2" s="330"/>
      <c r="BHA2" s="330"/>
      <c r="BHB2" s="330"/>
      <c r="BHC2" s="330"/>
      <c r="BHD2" s="330"/>
      <c r="BHE2" s="330"/>
      <c r="BHF2" s="330"/>
      <c r="BHG2" s="330"/>
      <c r="BHH2" s="330"/>
      <c r="BHI2" s="329"/>
      <c r="BHJ2" s="330"/>
      <c r="BHK2" s="330"/>
      <c r="BHL2" s="330"/>
      <c r="BHM2" s="330"/>
      <c r="BHN2" s="330"/>
      <c r="BHO2" s="330"/>
      <c r="BHP2" s="330"/>
      <c r="BHQ2" s="330"/>
      <c r="BHR2" s="330"/>
      <c r="BHS2" s="330"/>
      <c r="BHT2" s="330"/>
      <c r="BHU2" s="330"/>
      <c r="BHV2" s="330"/>
      <c r="BHW2" s="330"/>
      <c r="BHX2" s="330"/>
      <c r="BHY2" s="329"/>
      <c r="BHZ2" s="330"/>
      <c r="BIA2" s="330"/>
      <c r="BIB2" s="330"/>
      <c r="BIC2" s="330"/>
      <c r="BID2" s="330"/>
      <c r="BIE2" s="330"/>
      <c r="BIF2" s="330"/>
      <c r="BIG2" s="330"/>
      <c r="BIH2" s="330"/>
      <c r="BII2" s="330"/>
      <c r="BIJ2" s="330"/>
      <c r="BIK2" s="330"/>
      <c r="BIL2" s="330"/>
      <c r="BIM2" s="330"/>
      <c r="BIN2" s="330"/>
      <c r="BIO2" s="329"/>
      <c r="BIP2" s="330"/>
      <c r="BIQ2" s="330"/>
      <c r="BIR2" s="330"/>
      <c r="BIS2" s="330"/>
      <c r="BIT2" s="330"/>
      <c r="BIU2" s="330"/>
      <c r="BIV2" s="330"/>
      <c r="BIW2" s="330"/>
      <c r="BIX2" s="330"/>
      <c r="BIY2" s="330"/>
      <c r="BIZ2" s="330"/>
      <c r="BJA2" s="330"/>
      <c r="BJB2" s="330"/>
      <c r="BJC2" s="330"/>
      <c r="BJD2" s="330"/>
      <c r="BJE2" s="329"/>
      <c r="BJF2" s="330"/>
      <c r="BJG2" s="330"/>
      <c r="BJH2" s="330"/>
      <c r="BJI2" s="330"/>
      <c r="BJJ2" s="330"/>
      <c r="BJK2" s="330"/>
      <c r="BJL2" s="330"/>
      <c r="BJM2" s="330"/>
      <c r="BJN2" s="330"/>
      <c r="BJO2" s="330"/>
      <c r="BJP2" s="330"/>
      <c r="BJQ2" s="330"/>
      <c r="BJR2" s="330"/>
      <c r="BJS2" s="330"/>
      <c r="BJT2" s="330"/>
      <c r="BJU2" s="329"/>
      <c r="BJV2" s="330"/>
      <c r="BJW2" s="330"/>
      <c r="BJX2" s="330"/>
      <c r="BJY2" s="330"/>
      <c r="BJZ2" s="330"/>
      <c r="BKA2" s="330"/>
      <c r="BKB2" s="330"/>
      <c r="BKC2" s="330"/>
      <c r="BKD2" s="330"/>
      <c r="BKE2" s="330"/>
      <c r="BKF2" s="330"/>
      <c r="BKG2" s="330"/>
      <c r="BKH2" s="330"/>
      <c r="BKI2" s="330"/>
      <c r="BKJ2" s="330"/>
      <c r="BKK2" s="329"/>
      <c r="BKL2" s="330"/>
      <c r="BKM2" s="330"/>
      <c r="BKN2" s="330"/>
      <c r="BKO2" s="330"/>
      <c r="BKP2" s="330"/>
      <c r="BKQ2" s="330"/>
      <c r="BKR2" s="330"/>
      <c r="BKS2" s="330"/>
      <c r="BKT2" s="330"/>
      <c r="BKU2" s="330"/>
      <c r="BKV2" s="330"/>
      <c r="BKW2" s="330"/>
      <c r="BKX2" s="330"/>
      <c r="BKY2" s="330"/>
      <c r="BKZ2" s="330"/>
      <c r="BLA2" s="329"/>
      <c r="BLB2" s="330"/>
      <c r="BLC2" s="330"/>
      <c r="BLD2" s="330"/>
      <c r="BLE2" s="330"/>
      <c r="BLF2" s="330"/>
      <c r="BLG2" s="330"/>
      <c r="BLH2" s="330"/>
      <c r="BLI2" s="330"/>
      <c r="BLJ2" s="330"/>
      <c r="BLK2" s="330"/>
      <c r="BLL2" s="330"/>
      <c r="BLM2" s="330"/>
      <c r="BLN2" s="330"/>
      <c r="BLO2" s="330"/>
      <c r="BLP2" s="330"/>
      <c r="BLQ2" s="329"/>
      <c r="BLR2" s="330"/>
      <c r="BLS2" s="330"/>
      <c r="BLT2" s="330"/>
      <c r="BLU2" s="330"/>
      <c r="BLV2" s="330"/>
      <c r="BLW2" s="330"/>
      <c r="BLX2" s="330"/>
      <c r="BLY2" s="330"/>
      <c r="BLZ2" s="330"/>
      <c r="BMA2" s="330"/>
      <c r="BMB2" s="330"/>
      <c r="BMC2" s="330"/>
      <c r="BMD2" s="330"/>
      <c r="BME2" s="330"/>
      <c r="BMF2" s="330"/>
      <c r="BMG2" s="329"/>
      <c r="BMH2" s="330"/>
      <c r="BMI2" s="330"/>
      <c r="BMJ2" s="330"/>
      <c r="BMK2" s="330"/>
      <c r="BML2" s="330"/>
      <c r="BMM2" s="330"/>
      <c r="BMN2" s="330"/>
      <c r="BMO2" s="330"/>
      <c r="BMP2" s="330"/>
      <c r="BMQ2" s="330"/>
      <c r="BMR2" s="330"/>
      <c r="BMS2" s="330"/>
      <c r="BMT2" s="330"/>
      <c r="BMU2" s="330"/>
      <c r="BMV2" s="330"/>
      <c r="BMW2" s="329"/>
      <c r="BMX2" s="330"/>
      <c r="BMY2" s="330"/>
      <c r="BMZ2" s="330"/>
      <c r="BNA2" s="330"/>
      <c r="BNB2" s="330"/>
      <c r="BNC2" s="330"/>
      <c r="BND2" s="330"/>
      <c r="BNE2" s="330"/>
      <c r="BNF2" s="330"/>
      <c r="BNG2" s="330"/>
      <c r="BNH2" s="330"/>
      <c r="BNI2" s="330"/>
      <c r="BNJ2" s="330"/>
      <c r="BNK2" s="330"/>
      <c r="BNL2" s="330"/>
      <c r="BNM2" s="329"/>
      <c r="BNN2" s="330"/>
      <c r="BNO2" s="330"/>
      <c r="BNP2" s="330"/>
      <c r="BNQ2" s="330"/>
      <c r="BNR2" s="330"/>
      <c r="BNS2" s="330"/>
      <c r="BNT2" s="330"/>
      <c r="BNU2" s="330"/>
      <c r="BNV2" s="330"/>
      <c r="BNW2" s="330"/>
      <c r="BNX2" s="330"/>
      <c r="BNY2" s="330"/>
      <c r="BNZ2" s="330"/>
      <c r="BOA2" s="330"/>
      <c r="BOB2" s="330"/>
      <c r="BOC2" s="329"/>
      <c r="BOD2" s="330"/>
      <c r="BOE2" s="330"/>
      <c r="BOF2" s="330"/>
      <c r="BOG2" s="330"/>
      <c r="BOH2" s="330"/>
      <c r="BOI2" s="330"/>
      <c r="BOJ2" s="330"/>
      <c r="BOK2" s="330"/>
      <c r="BOL2" s="330"/>
      <c r="BOM2" s="330"/>
      <c r="BON2" s="330"/>
      <c r="BOO2" s="330"/>
      <c r="BOP2" s="330"/>
      <c r="BOQ2" s="330"/>
      <c r="BOR2" s="330"/>
      <c r="BOS2" s="329"/>
      <c r="BOT2" s="330"/>
      <c r="BOU2" s="330"/>
      <c r="BOV2" s="330"/>
      <c r="BOW2" s="330"/>
      <c r="BOX2" s="330"/>
      <c r="BOY2" s="330"/>
      <c r="BOZ2" s="330"/>
      <c r="BPA2" s="330"/>
      <c r="BPB2" s="330"/>
      <c r="BPC2" s="330"/>
      <c r="BPD2" s="330"/>
      <c r="BPE2" s="330"/>
      <c r="BPF2" s="330"/>
      <c r="BPG2" s="330"/>
      <c r="BPH2" s="330"/>
      <c r="BPI2" s="329"/>
      <c r="BPJ2" s="330"/>
      <c r="BPK2" s="330"/>
      <c r="BPL2" s="330"/>
      <c r="BPM2" s="330"/>
      <c r="BPN2" s="330"/>
      <c r="BPO2" s="330"/>
      <c r="BPP2" s="330"/>
      <c r="BPQ2" s="330"/>
      <c r="BPR2" s="330"/>
      <c r="BPS2" s="330"/>
      <c r="BPT2" s="330"/>
      <c r="BPU2" s="330"/>
      <c r="BPV2" s="330"/>
      <c r="BPW2" s="330"/>
      <c r="BPX2" s="330"/>
      <c r="BPY2" s="329"/>
      <c r="BPZ2" s="330"/>
      <c r="BQA2" s="330"/>
      <c r="BQB2" s="330"/>
      <c r="BQC2" s="330"/>
      <c r="BQD2" s="330"/>
      <c r="BQE2" s="330"/>
      <c r="BQF2" s="330"/>
      <c r="BQG2" s="330"/>
      <c r="BQH2" s="330"/>
      <c r="BQI2" s="330"/>
      <c r="BQJ2" s="330"/>
      <c r="BQK2" s="330"/>
      <c r="BQL2" s="330"/>
      <c r="BQM2" s="330"/>
      <c r="BQN2" s="330"/>
      <c r="BQO2" s="329"/>
      <c r="BQP2" s="330"/>
      <c r="BQQ2" s="330"/>
      <c r="BQR2" s="330"/>
      <c r="BQS2" s="330"/>
      <c r="BQT2" s="330"/>
      <c r="BQU2" s="330"/>
      <c r="BQV2" s="330"/>
      <c r="BQW2" s="330"/>
      <c r="BQX2" s="330"/>
      <c r="BQY2" s="330"/>
      <c r="BQZ2" s="330"/>
      <c r="BRA2" s="330"/>
      <c r="BRB2" s="330"/>
      <c r="BRC2" s="330"/>
      <c r="BRD2" s="330"/>
      <c r="BRE2" s="329"/>
      <c r="BRF2" s="330"/>
      <c r="BRG2" s="330"/>
      <c r="BRH2" s="330"/>
      <c r="BRI2" s="330"/>
      <c r="BRJ2" s="330"/>
      <c r="BRK2" s="330"/>
      <c r="BRL2" s="330"/>
      <c r="BRM2" s="330"/>
      <c r="BRN2" s="330"/>
      <c r="BRO2" s="330"/>
      <c r="BRP2" s="330"/>
      <c r="BRQ2" s="330"/>
      <c r="BRR2" s="330"/>
      <c r="BRS2" s="330"/>
      <c r="BRT2" s="330"/>
      <c r="BRU2" s="329"/>
      <c r="BRV2" s="330"/>
      <c r="BRW2" s="330"/>
      <c r="BRX2" s="330"/>
      <c r="BRY2" s="330"/>
      <c r="BRZ2" s="330"/>
      <c r="BSA2" s="330"/>
      <c r="BSB2" s="330"/>
      <c r="BSC2" s="330"/>
      <c r="BSD2" s="330"/>
      <c r="BSE2" s="330"/>
      <c r="BSF2" s="330"/>
      <c r="BSG2" s="330"/>
      <c r="BSH2" s="330"/>
      <c r="BSI2" s="330"/>
      <c r="BSJ2" s="330"/>
      <c r="BSK2" s="329"/>
      <c r="BSL2" s="330"/>
      <c r="BSM2" s="330"/>
      <c r="BSN2" s="330"/>
      <c r="BSO2" s="330"/>
      <c r="BSP2" s="330"/>
      <c r="BSQ2" s="330"/>
      <c r="BSR2" s="330"/>
      <c r="BSS2" s="330"/>
      <c r="BST2" s="330"/>
      <c r="BSU2" s="330"/>
      <c r="BSV2" s="330"/>
      <c r="BSW2" s="330"/>
      <c r="BSX2" s="330"/>
      <c r="BSY2" s="330"/>
      <c r="BSZ2" s="330"/>
      <c r="BTA2" s="329"/>
      <c r="BTB2" s="330"/>
      <c r="BTC2" s="330"/>
      <c r="BTD2" s="330"/>
      <c r="BTE2" s="330"/>
      <c r="BTF2" s="330"/>
      <c r="BTG2" s="330"/>
      <c r="BTH2" s="330"/>
      <c r="BTI2" s="330"/>
      <c r="BTJ2" s="330"/>
      <c r="BTK2" s="330"/>
      <c r="BTL2" s="330"/>
      <c r="BTM2" s="330"/>
      <c r="BTN2" s="330"/>
      <c r="BTO2" s="330"/>
      <c r="BTP2" s="330"/>
      <c r="BTQ2" s="329"/>
      <c r="BTR2" s="330"/>
      <c r="BTS2" s="330"/>
      <c r="BTT2" s="330"/>
      <c r="BTU2" s="330"/>
      <c r="BTV2" s="330"/>
      <c r="BTW2" s="330"/>
      <c r="BTX2" s="330"/>
      <c r="BTY2" s="330"/>
      <c r="BTZ2" s="330"/>
      <c r="BUA2" s="330"/>
      <c r="BUB2" s="330"/>
      <c r="BUC2" s="330"/>
      <c r="BUD2" s="330"/>
      <c r="BUE2" s="330"/>
      <c r="BUF2" s="330"/>
      <c r="BUG2" s="329"/>
      <c r="BUH2" s="330"/>
      <c r="BUI2" s="330"/>
      <c r="BUJ2" s="330"/>
      <c r="BUK2" s="330"/>
      <c r="BUL2" s="330"/>
      <c r="BUM2" s="330"/>
      <c r="BUN2" s="330"/>
      <c r="BUO2" s="330"/>
      <c r="BUP2" s="330"/>
      <c r="BUQ2" s="330"/>
      <c r="BUR2" s="330"/>
      <c r="BUS2" s="330"/>
      <c r="BUT2" s="330"/>
      <c r="BUU2" s="330"/>
      <c r="BUV2" s="330"/>
      <c r="BUW2" s="329"/>
      <c r="BUX2" s="330"/>
      <c r="BUY2" s="330"/>
      <c r="BUZ2" s="330"/>
      <c r="BVA2" s="330"/>
      <c r="BVB2" s="330"/>
      <c r="BVC2" s="330"/>
      <c r="BVD2" s="330"/>
      <c r="BVE2" s="330"/>
      <c r="BVF2" s="330"/>
      <c r="BVG2" s="330"/>
      <c r="BVH2" s="330"/>
      <c r="BVI2" s="330"/>
      <c r="BVJ2" s="330"/>
      <c r="BVK2" s="330"/>
      <c r="BVL2" s="330"/>
      <c r="BVM2" s="329"/>
      <c r="BVN2" s="330"/>
      <c r="BVO2" s="330"/>
      <c r="BVP2" s="330"/>
      <c r="BVQ2" s="330"/>
      <c r="BVR2" s="330"/>
      <c r="BVS2" s="330"/>
      <c r="BVT2" s="330"/>
      <c r="BVU2" s="330"/>
      <c r="BVV2" s="330"/>
      <c r="BVW2" s="330"/>
      <c r="BVX2" s="330"/>
      <c r="BVY2" s="330"/>
      <c r="BVZ2" s="330"/>
      <c r="BWA2" s="330"/>
      <c r="BWB2" s="330"/>
      <c r="BWC2" s="329"/>
      <c r="BWD2" s="330"/>
      <c r="BWE2" s="330"/>
      <c r="BWF2" s="330"/>
      <c r="BWG2" s="330"/>
      <c r="BWH2" s="330"/>
      <c r="BWI2" s="330"/>
      <c r="BWJ2" s="330"/>
      <c r="BWK2" s="330"/>
      <c r="BWL2" s="330"/>
      <c r="BWM2" s="330"/>
      <c r="BWN2" s="330"/>
      <c r="BWO2" s="330"/>
      <c r="BWP2" s="330"/>
      <c r="BWQ2" s="330"/>
      <c r="BWR2" s="330"/>
      <c r="BWS2" s="329"/>
      <c r="BWT2" s="330"/>
      <c r="BWU2" s="330"/>
      <c r="BWV2" s="330"/>
      <c r="BWW2" s="330"/>
      <c r="BWX2" s="330"/>
      <c r="BWY2" s="330"/>
      <c r="BWZ2" s="330"/>
      <c r="BXA2" s="330"/>
      <c r="BXB2" s="330"/>
      <c r="BXC2" s="330"/>
      <c r="BXD2" s="330"/>
      <c r="BXE2" s="330"/>
      <c r="BXF2" s="330"/>
      <c r="BXG2" s="330"/>
      <c r="BXH2" s="330"/>
      <c r="BXI2" s="329"/>
      <c r="BXJ2" s="330"/>
      <c r="BXK2" s="330"/>
      <c r="BXL2" s="330"/>
      <c r="BXM2" s="330"/>
      <c r="BXN2" s="330"/>
      <c r="BXO2" s="330"/>
      <c r="BXP2" s="330"/>
      <c r="BXQ2" s="330"/>
      <c r="BXR2" s="330"/>
      <c r="BXS2" s="330"/>
      <c r="BXT2" s="330"/>
      <c r="BXU2" s="330"/>
      <c r="BXV2" s="330"/>
      <c r="BXW2" s="330"/>
      <c r="BXX2" s="330"/>
      <c r="BXY2" s="329"/>
      <c r="BXZ2" s="330"/>
      <c r="BYA2" s="330"/>
      <c r="BYB2" s="330"/>
      <c r="BYC2" s="330"/>
      <c r="BYD2" s="330"/>
      <c r="BYE2" s="330"/>
      <c r="BYF2" s="330"/>
      <c r="BYG2" s="330"/>
      <c r="BYH2" s="330"/>
      <c r="BYI2" s="330"/>
      <c r="BYJ2" s="330"/>
      <c r="BYK2" s="330"/>
      <c r="BYL2" s="330"/>
      <c r="BYM2" s="330"/>
      <c r="BYN2" s="330"/>
      <c r="BYO2" s="329"/>
      <c r="BYP2" s="330"/>
      <c r="BYQ2" s="330"/>
      <c r="BYR2" s="330"/>
      <c r="BYS2" s="330"/>
      <c r="BYT2" s="330"/>
      <c r="BYU2" s="330"/>
      <c r="BYV2" s="330"/>
      <c r="BYW2" s="330"/>
      <c r="BYX2" s="330"/>
      <c r="BYY2" s="330"/>
      <c r="BYZ2" s="330"/>
      <c r="BZA2" s="330"/>
      <c r="BZB2" s="330"/>
      <c r="BZC2" s="330"/>
      <c r="BZD2" s="330"/>
      <c r="BZE2" s="329"/>
      <c r="BZF2" s="330"/>
      <c r="BZG2" s="330"/>
      <c r="BZH2" s="330"/>
      <c r="BZI2" s="330"/>
      <c r="BZJ2" s="330"/>
      <c r="BZK2" s="330"/>
      <c r="BZL2" s="330"/>
      <c r="BZM2" s="330"/>
      <c r="BZN2" s="330"/>
      <c r="BZO2" s="330"/>
      <c r="BZP2" s="330"/>
      <c r="BZQ2" s="330"/>
      <c r="BZR2" s="330"/>
      <c r="BZS2" s="330"/>
      <c r="BZT2" s="330"/>
      <c r="BZU2" s="329"/>
      <c r="BZV2" s="330"/>
      <c r="BZW2" s="330"/>
      <c r="BZX2" s="330"/>
      <c r="BZY2" s="330"/>
      <c r="BZZ2" s="330"/>
      <c r="CAA2" s="330"/>
      <c r="CAB2" s="330"/>
      <c r="CAC2" s="330"/>
      <c r="CAD2" s="330"/>
      <c r="CAE2" s="330"/>
      <c r="CAF2" s="330"/>
      <c r="CAG2" s="330"/>
      <c r="CAH2" s="330"/>
      <c r="CAI2" s="330"/>
      <c r="CAJ2" s="330"/>
      <c r="CAK2" s="329"/>
      <c r="CAL2" s="330"/>
      <c r="CAM2" s="330"/>
      <c r="CAN2" s="330"/>
      <c r="CAO2" s="330"/>
      <c r="CAP2" s="330"/>
      <c r="CAQ2" s="330"/>
      <c r="CAR2" s="330"/>
      <c r="CAS2" s="330"/>
      <c r="CAT2" s="330"/>
      <c r="CAU2" s="330"/>
      <c r="CAV2" s="330"/>
      <c r="CAW2" s="330"/>
      <c r="CAX2" s="330"/>
      <c r="CAY2" s="330"/>
      <c r="CAZ2" s="330"/>
      <c r="CBA2" s="329"/>
      <c r="CBB2" s="330"/>
      <c r="CBC2" s="330"/>
      <c r="CBD2" s="330"/>
      <c r="CBE2" s="330"/>
      <c r="CBF2" s="330"/>
      <c r="CBG2" s="330"/>
      <c r="CBH2" s="330"/>
      <c r="CBI2" s="330"/>
      <c r="CBJ2" s="330"/>
      <c r="CBK2" s="330"/>
      <c r="CBL2" s="330"/>
      <c r="CBM2" s="330"/>
      <c r="CBN2" s="330"/>
      <c r="CBO2" s="330"/>
      <c r="CBP2" s="330"/>
      <c r="CBQ2" s="329"/>
      <c r="CBR2" s="330"/>
      <c r="CBS2" s="330"/>
      <c r="CBT2" s="330"/>
      <c r="CBU2" s="330"/>
      <c r="CBV2" s="330"/>
      <c r="CBW2" s="330"/>
      <c r="CBX2" s="330"/>
      <c r="CBY2" s="330"/>
      <c r="CBZ2" s="330"/>
      <c r="CCA2" s="330"/>
      <c r="CCB2" s="330"/>
      <c r="CCC2" s="330"/>
      <c r="CCD2" s="330"/>
      <c r="CCE2" s="330"/>
      <c r="CCF2" s="330"/>
      <c r="CCG2" s="329"/>
      <c r="CCH2" s="330"/>
      <c r="CCI2" s="330"/>
      <c r="CCJ2" s="330"/>
      <c r="CCK2" s="330"/>
      <c r="CCL2" s="330"/>
      <c r="CCM2" s="330"/>
      <c r="CCN2" s="330"/>
      <c r="CCO2" s="330"/>
      <c r="CCP2" s="330"/>
      <c r="CCQ2" s="330"/>
      <c r="CCR2" s="330"/>
      <c r="CCS2" s="330"/>
      <c r="CCT2" s="330"/>
      <c r="CCU2" s="330"/>
      <c r="CCV2" s="330"/>
      <c r="CCW2" s="329"/>
      <c r="CCX2" s="330"/>
      <c r="CCY2" s="330"/>
      <c r="CCZ2" s="330"/>
      <c r="CDA2" s="330"/>
      <c r="CDB2" s="330"/>
      <c r="CDC2" s="330"/>
      <c r="CDD2" s="330"/>
      <c r="CDE2" s="330"/>
      <c r="CDF2" s="330"/>
      <c r="CDG2" s="330"/>
      <c r="CDH2" s="330"/>
      <c r="CDI2" s="330"/>
      <c r="CDJ2" s="330"/>
      <c r="CDK2" s="330"/>
      <c r="CDL2" s="330"/>
      <c r="CDM2" s="329"/>
      <c r="CDN2" s="330"/>
      <c r="CDO2" s="330"/>
      <c r="CDP2" s="330"/>
      <c r="CDQ2" s="330"/>
      <c r="CDR2" s="330"/>
      <c r="CDS2" s="330"/>
      <c r="CDT2" s="330"/>
      <c r="CDU2" s="330"/>
      <c r="CDV2" s="330"/>
      <c r="CDW2" s="330"/>
      <c r="CDX2" s="330"/>
      <c r="CDY2" s="330"/>
      <c r="CDZ2" s="330"/>
      <c r="CEA2" s="330"/>
      <c r="CEB2" s="330"/>
      <c r="CEC2" s="329"/>
      <c r="CED2" s="330"/>
      <c r="CEE2" s="330"/>
      <c r="CEF2" s="330"/>
      <c r="CEG2" s="330"/>
      <c r="CEH2" s="330"/>
      <c r="CEI2" s="330"/>
      <c r="CEJ2" s="330"/>
      <c r="CEK2" s="330"/>
      <c r="CEL2" s="330"/>
      <c r="CEM2" s="330"/>
      <c r="CEN2" s="330"/>
      <c r="CEO2" s="330"/>
      <c r="CEP2" s="330"/>
      <c r="CEQ2" s="330"/>
      <c r="CER2" s="330"/>
      <c r="CES2" s="329"/>
      <c r="CET2" s="330"/>
      <c r="CEU2" s="330"/>
      <c r="CEV2" s="330"/>
      <c r="CEW2" s="330"/>
      <c r="CEX2" s="330"/>
      <c r="CEY2" s="330"/>
      <c r="CEZ2" s="330"/>
      <c r="CFA2" s="330"/>
      <c r="CFB2" s="330"/>
      <c r="CFC2" s="330"/>
      <c r="CFD2" s="330"/>
      <c r="CFE2" s="330"/>
      <c r="CFF2" s="330"/>
      <c r="CFG2" s="330"/>
      <c r="CFH2" s="330"/>
      <c r="CFI2" s="329"/>
      <c r="CFJ2" s="330"/>
      <c r="CFK2" s="330"/>
      <c r="CFL2" s="330"/>
      <c r="CFM2" s="330"/>
      <c r="CFN2" s="330"/>
      <c r="CFO2" s="330"/>
      <c r="CFP2" s="330"/>
      <c r="CFQ2" s="330"/>
      <c r="CFR2" s="330"/>
      <c r="CFS2" s="330"/>
      <c r="CFT2" s="330"/>
      <c r="CFU2" s="330"/>
      <c r="CFV2" s="330"/>
      <c r="CFW2" s="330"/>
      <c r="CFX2" s="330"/>
      <c r="CFY2" s="329"/>
      <c r="CFZ2" s="330"/>
      <c r="CGA2" s="330"/>
      <c r="CGB2" s="330"/>
      <c r="CGC2" s="330"/>
      <c r="CGD2" s="330"/>
      <c r="CGE2" s="330"/>
      <c r="CGF2" s="330"/>
      <c r="CGG2" s="330"/>
      <c r="CGH2" s="330"/>
      <c r="CGI2" s="330"/>
      <c r="CGJ2" s="330"/>
      <c r="CGK2" s="330"/>
      <c r="CGL2" s="330"/>
      <c r="CGM2" s="330"/>
      <c r="CGN2" s="330"/>
      <c r="CGO2" s="329"/>
      <c r="CGP2" s="330"/>
      <c r="CGQ2" s="330"/>
      <c r="CGR2" s="330"/>
      <c r="CGS2" s="330"/>
      <c r="CGT2" s="330"/>
      <c r="CGU2" s="330"/>
      <c r="CGV2" s="330"/>
      <c r="CGW2" s="330"/>
      <c r="CGX2" s="330"/>
      <c r="CGY2" s="330"/>
      <c r="CGZ2" s="330"/>
      <c r="CHA2" s="330"/>
      <c r="CHB2" s="330"/>
      <c r="CHC2" s="330"/>
      <c r="CHD2" s="330"/>
      <c r="CHE2" s="329"/>
      <c r="CHF2" s="330"/>
      <c r="CHG2" s="330"/>
      <c r="CHH2" s="330"/>
      <c r="CHI2" s="330"/>
      <c r="CHJ2" s="330"/>
      <c r="CHK2" s="330"/>
      <c r="CHL2" s="330"/>
      <c r="CHM2" s="330"/>
      <c r="CHN2" s="330"/>
      <c r="CHO2" s="330"/>
      <c r="CHP2" s="330"/>
      <c r="CHQ2" s="330"/>
      <c r="CHR2" s="330"/>
      <c r="CHS2" s="330"/>
      <c r="CHT2" s="330"/>
      <c r="CHU2" s="329"/>
      <c r="CHV2" s="330"/>
      <c r="CHW2" s="330"/>
      <c r="CHX2" s="330"/>
      <c r="CHY2" s="330"/>
      <c r="CHZ2" s="330"/>
      <c r="CIA2" s="330"/>
      <c r="CIB2" s="330"/>
      <c r="CIC2" s="330"/>
      <c r="CID2" s="330"/>
      <c r="CIE2" s="330"/>
      <c r="CIF2" s="330"/>
      <c r="CIG2" s="330"/>
      <c r="CIH2" s="330"/>
      <c r="CII2" s="330"/>
      <c r="CIJ2" s="330"/>
      <c r="CIK2" s="329"/>
      <c r="CIL2" s="330"/>
      <c r="CIM2" s="330"/>
      <c r="CIN2" s="330"/>
      <c r="CIO2" s="330"/>
      <c r="CIP2" s="330"/>
      <c r="CIQ2" s="330"/>
      <c r="CIR2" s="330"/>
      <c r="CIS2" s="330"/>
      <c r="CIT2" s="330"/>
      <c r="CIU2" s="330"/>
      <c r="CIV2" s="330"/>
      <c r="CIW2" s="330"/>
      <c r="CIX2" s="330"/>
      <c r="CIY2" s="330"/>
      <c r="CIZ2" s="330"/>
      <c r="CJA2" s="329"/>
      <c r="CJB2" s="330"/>
      <c r="CJC2" s="330"/>
      <c r="CJD2" s="330"/>
      <c r="CJE2" s="330"/>
      <c r="CJF2" s="330"/>
      <c r="CJG2" s="330"/>
      <c r="CJH2" s="330"/>
      <c r="CJI2" s="330"/>
      <c r="CJJ2" s="330"/>
      <c r="CJK2" s="330"/>
      <c r="CJL2" s="330"/>
      <c r="CJM2" s="330"/>
      <c r="CJN2" s="330"/>
      <c r="CJO2" s="330"/>
      <c r="CJP2" s="330"/>
      <c r="CJQ2" s="329"/>
      <c r="CJR2" s="330"/>
      <c r="CJS2" s="330"/>
      <c r="CJT2" s="330"/>
      <c r="CJU2" s="330"/>
      <c r="CJV2" s="330"/>
      <c r="CJW2" s="330"/>
      <c r="CJX2" s="330"/>
      <c r="CJY2" s="330"/>
      <c r="CJZ2" s="330"/>
      <c r="CKA2" s="330"/>
      <c r="CKB2" s="330"/>
      <c r="CKC2" s="330"/>
      <c r="CKD2" s="330"/>
      <c r="CKE2" s="330"/>
      <c r="CKF2" s="330"/>
      <c r="CKG2" s="329"/>
      <c r="CKH2" s="330"/>
      <c r="CKI2" s="330"/>
      <c r="CKJ2" s="330"/>
      <c r="CKK2" s="330"/>
      <c r="CKL2" s="330"/>
      <c r="CKM2" s="330"/>
      <c r="CKN2" s="330"/>
      <c r="CKO2" s="330"/>
      <c r="CKP2" s="330"/>
      <c r="CKQ2" s="330"/>
      <c r="CKR2" s="330"/>
      <c r="CKS2" s="330"/>
      <c r="CKT2" s="330"/>
      <c r="CKU2" s="330"/>
      <c r="CKV2" s="330"/>
      <c r="CKW2" s="329"/>
      <c r="CKX2" s="330"/>
      <c r="CKY2" s="330"/>
      <c r="CKZ2" s="330"/>
      <c r="CLA2" s="330"/>
      <c r="CLB2" s="330"/>
      <c r="CLC2" s="330"/>
      <c r="CLD2" s="330"/>
      <c r="CLE2" s="330"/>
      <c r="CLF2" s="330"/>
      <c r="CLG2" s="330"/>
      <c r="CLH2" s="330"/>
      <c r="CLI2" s="330"/>
      <c r="CLJ2" s="330"/>
      <c r="CLK2" s="330"/>
      <c r="CLL2" s="330"/>
      <c r="CLM2" s="329"/>
      <c r="CLN2" s="330"/>
      <c r="CLO2" s="330"/>
      <c r="CLP2" s="330"/>
      <c r="CLQ2" s="330"/>
      <c r="CLR2" s="330"/>
      <c r="CLS2" s="330"/>
      <c r="CLT2" s="330"/>
      <c r="CLU2" s="330"/>
      <c r="CLV2" s="330"/>
      <c r="CLW2" s="330"/>
      <c r="CLX2" s="330"/>
      <c r="CLY2" s="330"/>
      <c r="CLZ2" s="330"/>
      <c r="CMA2" s="330"/>
      <c r="CMB2" s="330"/>
      <c r="CMC2" s="329"/>
      <c r="CMD2" s="330"/>
      <c r="CME2" s="330"/>
      <c r="CMF2" s="330"/>
      <c r="CMG2" s="330"/>
      <c r="CMH2" s="330"/>
      <c r="CMI2" s="330"/>
      <c r="CMJ2" s="330"/>
      <c r="CMK2" s="330"/>
      <c r="CML2" s="330"/>
      <c r="CMM2" s="330"/>
      <c r="CMN2" s="330"/>
      <c r="CMO2" s="330"/>
      <c r="CMP2" s="330"/>
      <c r="CMQ2" s="330"/>
      <c r="CMR2" s="330"/>
      <c r="CMS2" s="329"/>
      <c r="CMT2" s="330"/>
      <c r="CMU2" s="330"/>
      <c r="CMV2" s="330"/>
      <c r="CMW2" s="330"/>
      <c r="CMX2" s="330"/>
      <c r="CMY2" s="330"/>
      <c r="CMZ2" s="330"/>
      <c r="CNA2" s="330"/>
      <c r="CNB2" s="330"/>
      <c r="CNC2" s="330"/>
      <c r="CND2" s="330"/>
      <c r="CNE2" s="330"/>
      <c r="CNF2" s="330"/>
      <c r="CNG2" s="330"/>
      <c r="CNH2" s="330"/>
      <c r="CNI2" s="329"/>
      <c r="CNJ2" s="330"/>
      <c r="CNK2" s="330"/>
      <c r="CNL2" s="330"/>
      <c r="CNM2" s="330"/>
      <c r="CNN2" s="330"/>
      <c r="CNO2" s="330"/>
      <c r="CNP2" s="330"/>
      <c r="CNQ2" s="330"/>
      <c r="CNR2" s="330"/>
      <c r="CNS2" s="330"/>
      <c r="CNT2" s="330"/>
      <c r="CNU2" s="330"/>
      <c r="CNV2" s="330"/>
      <c r="CNW2" s="330"/>
      <c r="CNX2" s="330"/>
      <c r="CNY2" s="329"/>
      <c r="CNZ2" s="330"/>
      <c r="COA2" s="330"/>
      <c r="COB2" s="330"/>
      <c r="COC2" s="330"/>
      <c r="COD2" s="330"/>
      <c r="COE2" s="330"/>
      <c r="COF2" s="330"/>
      <c r="COG2" s="330"/>
      <c r="COH2" s="330"/>
      <c r="COI2" s="330"/>
      <c r="COJ2" s="330"/>
      <c r="COK2" s="330"/>
      <c r="COL2" s="330"/>
      <c r="COM2" s="330"/>
      <c r="CON2" s="330"/>
      <c r="COO2" s="329"/>
      <c r="COP2" s="330"/>
      <c r="COQ2" s="330"/>
      <c r="COR2" s="330"/>
      <c r="COS2" s="330"/>
      <c r="COT2" s="330"/>
      <c r="COU2" s="330"/>
      <c r="COV2" s="330"/>
      <c r="COW2" s="330"/>
      <c r="COX2" s="330"/>
      <c r="COY2" s="330"/>
      <c r="COZ2" s="330"/>
      <c r="CPA2" s="330"/>
      <c r="CPB2" s="330"/>
      <c r="CPC2" s="330"/>
      <c r="CPD2" s="330"/>
      <c r="CPE2" s="329"/>
      <c r="CPF2" s="330"/>
      <c r="CPG2" s="330"/>
      <c r="CPH2" s="330"/>
      <c r="CPI2" s="330"/>
      <c r="CPJ2" s="330"/>
      <c r="CPK2" s="330"/>
      <c r="CPL2" s="330"/>
      <c r="CPM2" s="330"/>
      <c r="CPN2" s="330"/>
      <c r="CPO2" s="330"/>
      <c r="CPP2" s="330"/>
      <c r="CPQ2" s="330"/>
      <c r="CPR2" s="330"/>
      <c r="CPS2" s="330"/>
      <c r="CPT2" s="330"/>
      <c r="CPU2" s="329"/>
      <c r="CPV2" s="330"/>
      <c r="CPW2" s="330"/>
      <c r="CPX2" s="330"/>
      <c r="CPY2" s="330"/>
      <c r="CPZ2" s="330"/>
      <c r="CQA2" s="330"/>
      <c r="CQB2" s="330"/>
      <c r="CQC2" s="330"/>
      <c r="CQD2" s="330"/>
      <c r="CQE2" s="330"/>
      <c r="CQF2" s="330"/>
      <c r="CQG2" s="330"/>
      <c r="CQH2" s="330"/>
      <c r="CQI2" s="330"/>
      <c r="CQJ2" s="330"/>
      <c r="CQK2" s="329"/>
      <c r="CQL2" s="330"/>
      <c r="CQM2" s="330"/>
      <c r="CQN2" s="330"/>
      <c r="CQO2" s="330"/>
      <c r="CQP2" s="330"/>
      <c r="CQQ2" s="330"/>
      <c r="CQR2" s="330"/>
      <c r="CQS2" s="330"/>
      <c r="CQT2" s="330"/>
      <c r="CQU2" s="330"/>
      <c r="CQV2" s="330"/>
      <c r="CQW2" s="330"/>
      <c r="CQX2" s="330"/>
      <c r="CQY2" s="330"/>
      <c r="CQZ2" s="330"/>
      <c r="CRA2" s="329"/>
      <c r="CRB2" s="330"/>
      <c r="CRC2" s="330"/>
      <c r="CRD2" s="330"/>
      <c r="CRE2" s="330"/>
      <c r="CRF2" s="330"/>
      <c r="CRG2" s="330"/>
      <c r="CRH2" s="330"/>
      <c r="CRI2" s="330"/>
      <c r="CRJ2" s="330"/>
      <c r="CRK2" s="330"/>
      <c r="CRL2" s="330"/>
      <c r="CRM2" s="330"/>
      <c r="CRN2" s="330"/>
      <c r="CRO2" s="330"/>
      <c r="CRP2" s="330"/>
      <c r="CRQ2" s="329"/>
      <c r="CRR2" s="330"/>
      <c r="CRS2" s="330"/>
      <c r="CRT2" s="330"/>
      <c r="CRU2" s="330"/>
      <c r="CRV2" s="330"/>
      <c r="CRW2" s="330"/>
      <c r="CRX2" s="330"/>
      <c r="CRY2" s="330"/>
      <c r="CRZ2" s="330"/>
      <c r="CSA2" s="330"/>
      <c r="CSB2" s="330"/>
      <c r="CSC2" s="330"/>
      <c r="CSD2" s="330"/>
      <c r="CSE2" s="330"/>
      <c r="CSF2" s="330"/>
      <c r="CSG2" s="329"/>
      <c r="CSH2" s="330"/>
      <c r="CSI2" s="330"/>
      <c r="CSJ2" s="330"/>
      <c r="CSK2" s="330"/>
      <c r="CSL2" s="330"/>
      <c r="CSM2" s="330"/>
      <c r="CSN2" s="330"/>
      <c r="CSO2" s="330"/>
      <c r="CSP2" s="330"/>
      <c r="CSQ2" s="330"/>
      <c r="CSR2" s="330"/>
      <c r="CSS2" s="330"/>
      <c r="CST2" s="330"/>
      <c r="CSU2" s="330"/>
      <c r="CSV2" s="330"/>
      <c r="CSW2" s="329"/>
      <c r="CSX2" s="330"/>
      <c r="CSY2" s="330"/>
      <c r="CSZ2" s="330"/>
      <c r="CTA2" s="330"/>
      <c r="CTB2" s="330"/>
      <c r="CTC2" s="330"/>
      <c r="CTD2" s="330"/>
      <c r="CTE2" s="330"/>
      <c r="CTF2" s="330"/>
      <c r="CTG2" s="330"/>
      <c r="CTH2" s="330"/>
      <c r="CTI2" s="330"/>
      <c r="CTJ2" s="330"/>
      <c r="CTK2" s="330"/>
      <c r="CTL2" s="330"/>
      <c r="CTM2" s="329"/>
      <c r="CTN2" s="330"/>
      <c r="CTO2" s="330"/>
      <c r="CTP2" s="330"/>
      <c r="CTQ2" s="330"/>
      <c r="CTR2" s="330"/>
      <c r="CTS2" s="330"/>
      <c r="CTT2" s="330"/>
      <c r="CTU2" s="330"/>
      <c r="CTV2" s="330"/>
      <c r="CTW2" s="330"/>
      <c r="CTX2" s="330"/>
      <c r="CTY2" s="330"/>
      <c r="CTZ2" s="330"/>
      <c r="CUA2" s="330"/>
      <c r="CUB2" s="330"/>
      <c r="CUC2" s="329"/>
      <c r="CUD2" s="330"/>
      <c r="CUE2" s="330"/>
      <c r="CUF2" s="330"/>
      <c r="CUG2" s="330"/>
      <c r="CUH2" s="330"/>
      <c r="CUI2" s="330"/>
      <c r="CUJ2" s="330"/>
      <c r="CUK2" s="330"/>
      <c r="CUL2" s="330"/>
      <c r="CUM2" s="330"/>
      <c r="CUN2" s="330"/>
      <c r="CUO2" s="330"/>
      <c r="CUP2" s="330"/>
      <c r="CUQ2" s="330"/>
      <c r="CUR2" s="330"/>
      <c r="CUS2" s="329"/>
      <c r="CUT2" s="330"/>
      <c r="CUU2" s="330"/>
      <c r="CUV2" s="330"/>
      <c r="CUW2" s="330"/>
      <c r="CUX2" s="330"/>
      <c r="CUY2" s="330"/>
      <c r="CUZ2" s="330"/>
      <c r="CVA2" s="330"/>
      <c r="CVB2" s="330"/>
      <c r="CVC2" s="330"/>
      <c r="CVD2" s="330"/>
      <c r="CVE2" s="330"/>
      <c r="CVF2" s="330"/>
      <c r="CVG2" s="330"/>
      <c r="CVH2" s="330"/>
      <c r="CVI2" s="329"/>
      <c r="CVJ2" s="330"/>
      <c r="CVK2" s="330"/>
      <c r="CVL2" s="330"/>
      <c r="CVM2" s="330"/>
      <c r="CVN2" s="330"/>
      <c r="CVO2" s="330"/>
      <c r="CVP2" s="330"/>
      <c r="CVQ2" s="330"/>
      <c r="CVR2" s="330"/>
      <c r="CVS2" s="330"/>
      <c r="CVT2" s="330"/>
      <c r="CVU2" s="330"/>
      <c r="CVV2" s="330"/>
      <c r="CVW2" s="330"/>
      <c r="CVX2" s="330"/>
      <c r="CVY2" s="329"/>
      <c r="CVZ2" s="330"/>
      <c r="CWA2" s="330"/>
      <c r="CWB2" s="330"/>
      <c r="CWC2" s="330"/>
      <c r="CWD2" s="330"/>
      <c r="CWE2" s="330"/>
      <c r="CWF2" s="330"/>
      <c r="CWG2" s="330"/>
      <c r="CWH2" s="330"/>
      <c r="CWI2" s="330"/>
      <c r="CWJ2" s="330"/>
      <c r="CWK2" s="330"/>
      <c r="CWL2" s="330"/>
      <c r="CWM2" s="330"/>
      <c r="CWN2" s="330"/>
      <c r="CWO2" s="329"/>
      <c r="CWP2" s="330"/>
      <c r="CWQ2" s="330"/>
      <c r="CWR2" s="330"/>
      <c r="CWS2" s="330"/>
      <c r="CWT2" s="330"/>
      <c r="CWU2" s="330"/>
      <c r="CWV2" s="330"/>
      <c r="CWW2" s="330"/>
      <c r="CWX2" s="330"/>
      <c r="CWY2" s="330"/>
      <c r="CWZ2" s="330"/>
      <c r="CXA2" s="330"/>
      <c r="CXB2" s="330"/>
      <c r="CXC2" s="330"/>
      <c r="CXD2" s="330"/>
      <c r="CXE2" s="329"/>
      <c r="CXF2" s="330"/>
      <c r="CXG2" s="330"/>
      <c r="CXH2" s="330"/>
      <c r="CXI2" s="330"/>
      <c r="CXJ2" s="330"/>
      <c r="CXK2" s="330"/>
      <c r="CXL2" s="330"/>
      <c r="CXM2" s="330"/>
      <c r="CXN2" s="330"/>
      <c r="CXO2" s="330"/>
      <c r="CXP2" s="330"/>
      <c r="CXQ2" s="330"/>
      <c r="CXR2" s="330"/>
      <c r="CXS2" s="330"/>
      <c r="CXT2" s="330"/>
      <c r="CXU2" s="329"/>
      <c r="CXV2" s="330"/>
      <c r="CXW2" s="330"/>
      <c r="CXX2" s="330"/>
      <c r="CXY2" s="330"/>
      <c r="CXZ2" s="330"/>
      <c r="CYA2" s="330"/>
      <c r="CYB2" s="330"/>
      <c r="CYC2" s="330"/>
      <c r="CYD2" s="330"/>
      <c r="CYE2" s="330"/>
      <c r="CYF2" s="330"/>
      <c r="CYG2" s="330"/>
      <c r="CYH2" s="330"/>
      <c r="CYI2" s="330"/>
      <c r="CYJ2" s="330"/>
      <c r="CYK2" s="329"/>
      <c r="CYL2" s="330"/>
      <c r="CYM2" s="330"/>
      <c r="CYN2" s="330"/>
      <c r="CYO2" s="330"/>
      <c r="CYP2" s="330"/>
      <c r="CYQ2" s="330"/>
      <c r="CYR2" s="330"/>
      <c r="CYS2" s="330"/>
      <c r="CYT2" s="330"/>
      <c r="CYU2" s="330"/>
      <c r="CYV2" s="330"/>
      <c r="CYW2" s="330"/>
      <c r="CYX2" s="330"/>
      <c r="CYY2" s="330"/>
      <c r="CYZ2" s="330"/>
      <c r="CZA2" s="329"/>
      <c r="CZB2" s="330"/>
      <c r="CZC2" s="330"/>
      <c r="CZD2" s="330"/>
      <c r="CZE2" s="330"/>
      <c r="CZF2" s="330"/>
      <c r="CZG2" s="330"/>
      <c r="CZH2" s="330"/>
      <c r="CZI2" s="330"/>
      <c r="CZJ2" s="330"/>
      <c r="CZK2" s="330"/>
      <c r="CZL2" s="330"/>
      <c r="CZM2" s="330"/>
      <c r="CZN2" s="330"/>
      <c r="CZO2" s="330"/>
      <c r="CZP2" s="330"/>
      <c r="CZQ2" s="329"/>
      <c r="CZR2" s="330"/>
      <c r="CZS2" s="330"/>
      <c r="CZT2" s="330"/>
      <c r="CZU2" s="330"/>
      <c r="CZV2" s="330"/>
      <c r="CZW2" s="330"/>
      <c r="CZX2" s="330"/>
      <c r="CZY2" s="330"/>
      <c r="CZZ2" s="330"/>
      <c r="DAA2" s="330"/>
      <c r="DAB2" s="330"/>
      <c r="DAC2" s="330"/>
      <c r="DAD2" s="330"/>
      <c r="DAE2" s="330"/>
      <c r="DAF2" s="330"/>
      <c r="DAG2" s="329"/>
      <c r="DAH2" s="330"/>
      <c r="DAI2" s="330"/>
      <c r="DAJ2" s="330"/>
      <c r="DAK2" s="330"/>
      <c r="DAL2" s="330"/>
      <c r="DAM2" s="330"/>
      <c r="DAN2" s="330"/>
      <c r="DAO2" s="330"/>
      <c r="DAP2" s="330"/>
      <c r="DAQ2" s="330"/>
      <c r="DAR2" s="330"/>
      <c r="DAS2" s="330"/>
      <c r="DAT2" s="330"/>
      <c r="DAU2" s="330"/>
      <c r="DAV2" s="330"/>
      <c r="DAW2" s="329"/>
      <c r="DAX2" s="330"/>
      <c r="DAY2" s="330"/>
      <c r="DAZ2" s="330"/>
      <c r="DBA2" s="330"/>
      <c r="DBB2" s="330"/>
      <c r="DBC2" s="330"/>
      <c r="DBD2" s="330"/>
      <c r="DBE2" s="330"/>
      <c r="DBF2" s="330"/>
      <c r="DBG2" s="330"/>
      <c r="DBH2" s="330"/>
      <c r="DBI2" s="330"/>
      <c r="DBJ2" s="330"/>
      <c r="DBK2" s="330"/>
      <c r="DBL2" s="330"/>
      <c r="DBM2" s="329"/>
      <c r="DBN2" s="330"/>
      <c r="DBO2" s="330"/>
      <c r="DBP2" s="330"/>
      <c r="DBQ2" s="330"/>
      <c r="DBR2" s="330"/>
      <c r="DBS2" s="330"/>
      <c r="DBT2" s="330"/>
      <c r="DBU2" s="330"/>
      <c r="DBV2" s="330"/>
      <c r="DBW2" s="330"/>
      <c r="DBX2" s="330"/>
      <c r="DBY2" s="330"/>
      <c r="DBZ2" s="330"/>
      <c r="DCA2" s="330"/>
      <c r="DCB2" s="330"/>
      <c r="DCC2" s="329"/>
      <c r="DCD2" s="330"/>
      <c r="DCE2" s="330"/>
      <c r="DCF2" s="330"/>
      <c r="DCG2" s="330"/>
      <c r="DCH2" s="330"/>
      <c r="DCI2" s="330"/>
      <c r="DCJ2" s="330"/>
      <c r="DCK2" s="330"/>
      <c r="DCL2" s="330"/>
      <c r="DCM2" s="330"/>
      <c r="DCN2" s="330"/>
      <c r="DCO2" s="330"/>
      <c r="DCP2" s="330"/>
      <c r="DCQ2" s="330"/>
      <c r="DCR2" s="330"/>
      <c r="DCS2" s="329"/>
      <c r="DCT2" s="330"/>
      <c r="DCU2" s="330"/>
      <c r="DCV2" s="330"/>
      <c r="DCW2" s="330"/>
      <c r="DCX2" s="330"/>
      <c r="DCY2" s="330"/>
      <c r="DCZ2" s="330"/>
      <c r="DDA2" s="330"/>
      <c r="DDB2" s="330"/>
      <c r="DDC2" s="330"/>
      <c r="DDD2" s="330"/>
      <c r="DDE2" s="330"/>
      <c r="DDF2" s="330"/>
      <c r="DDG2" s="330"/>
      <c r="DDH2" s="330"/>
      <c r="DDI2" s="329"/>
      <c r="DDJ2" s="330"/>
      <c r="DDK2" s="330"/>
      <c r="DDL2" s="330"/>
      <c r="DDM2" s="330"/>
      <c r="DDN2" s="330"/>
      <c r="DDO2" s="330"/>
      <c r="DDP2" s="330"/>
      <c r="DDQ2" s="330"/>
      <c r="DDR2" s="330"/>
      <c r="DDS2" s="330"/>
      <c r="DDT2" s="330"/>
      <c r="DDU2" s="330"/>
      <c r="DDV2" s="330"/>
      <c r="DDW2" s="330"/>
      <c r="DDX2" s="330"/>
      <c r="DDY2" s="329"/>
      <c r="DDZ2" s="330"/>
      <c r="DEA2" s="330"/>
      <c r="DEB2" s="330"/>
      <c r="DEC2" s="330"/>
      <c r="DED2" s="330"/>
      <c r="DEE2" s="330"/>
      <c r="DEF2" s="330"/>
      <c r="DEG2" s="330"/>
      <c r="DEH2" s="330"/>
      <c r="DEI2" s="330"/>
      <c r="DEJ2" s="330"/>
      <c r="DEK2" s="330"/>
      <c r="DEL2" s="330"/>
      <c r="DEM2" s="330"/>
      <c r="DEN2" s="330"/>
      <c r="DEO2" s="329"/>
      <c r="DEP2" s="330"/>
      <c r="DEQ2" s="330"/>
      <c r="DER2" s="330"/>
      <c r="DES2" s="330"/>
      <c r="DET2" s="330"/>
      <c r="DEU2" s="330"/>
      <c r="DEV2" s="330"/>
      <c r="DEW2" s="330"/>
      <c r="DEX2" s="330"/>
      <c r="DEY2" s="330"/>
      <c r="DEZ2" s="330"/>
      <c r="DFA2" s="330"/>
      <c r="DFB2" s="330"/>
      <c r="DFC2" s="330"/>
      <c r="DFD2" s="330"/>
      <c r="DFE2" s="329"/>
      <c r="DFF2" s="330"/>
      <c r="DFG2" s="330"/>
      <c r="DFH2" s="330"/>
      <c r="DFI2" s="330"/>
      <c r="DFJ2" s="330"/>
      <c r="DFK2" s="330"/>
      <c r="DFL2" s="330"/>
      <c r="DFM2" s="330"/>
      <c r="DFN2" s="330"/>
      <c r="DFO2" s="330"/>
      <c r="DFP2" s="330"/>
      <c r="DFQ2" s="330"/>
      <c r="DFR2" s="330"/>
      <c r="DFS2" s="330"/>
      <c r="DFT2" s="330"/>
      <c r="DFU2" s="329"/>
      <c r="DFV2" s="330"/>
      <c r="DFW2" s="330"/>
      <c r="DFX2" s="330"/>
      <c r="DFY2" s="330"/>
      <c r="DFZ2" s="330"/>
      <c r="DGA2" s="330"/>
      <c r="DGB2" s="330"/>
      <c r="DGC2" s="330"/>
      <c r="DGD2" s="330"/>
      <c r="DGE2" s="330"/>
      <c r="DGF2" s="330"/>
      <c r="DGG2" s="330"/>
      <c r="DGH2" s="330"/>
      <c r="DGI2" s="330"/>
      <c r="DGJ2" s="330"/>
      <c r="DGK2" s="329"/>
      <c r="DGL2" s="330"/>
      <c r="DGM2" s="330"/>
      <c r="DGN2" s="330"/>
      <c r="DGO2" s="330"/>
      <c r="DGP2" s="330"/>
      <c r="DGQ2" s="330"/>
      <c r="DGR2" s="330"/>
      <c r="DGS2" s="330"/>
      <c r="DGT2" s="330"/>
      <c r="DGU2" s="330"/>
      <c r="DGV2" s="330"/>
      <c r="DGW2" s="330"/>
      <c r="DGX2" s="330"/>
      <c r="DGY2" s="330"/>
      <c r="DGZ2" s="330"/>
      <c r="DHA2" s="329"/>
      <c r="DHB2" s="330"/>
      <c r="DHC2" s="330"/>
      <c r="DHD2" s="330"/>
      <c r="DHE2" s="330"/>
      <c r="DHF2" s="330"/>
      <c r="DHG2" s="330"/>
      <c r="DHH2" s="330"/>
      <c r="DHI2" s="330"/>
      <c r="DHJ2" s="330"/>
      <c r="DHK2" s="330"/>
      <c r="DHL2" s="330"/>
      <c r="DHM2" s="330"/>
      <c r="DHN2" s="330"/>
      <c r="DHO2" s="330"/>
      <c r="DHP2" s="330"/>
      <c r="DHQ2" s="329"/>
      <c r="DHR2" s="330"/>
      <c r="DHS2" s="330"/>
      <c r="DHT2" s="330"/>
      <c r="DHU2" s="330"/>
      <c r="DHV2" s="330"/>
      <c r="DHW2" s="330"/>
      <c r="DHX2" s="330"/>
      <c r="DHY2" s="330"/>
      <c r="DHZ2" s="330"/>
      <c r="DIA2" s="330"/>
      <c r="DIB2" s="330"/>
      <c r="DIC2" s="330"/>
      <c r="DID2" s="330"/>
      <c r="DIE2" s="330"/>
      <c r="DIF2" s="330"/>
      <c r="DIG2" s="329"/>
      <c r="DIH2" s="330"/>
      <c r="DII2" s="330"/>
      <c r="DIJ2" s="330"/>
      <c r="DIK2" s="330"/>
      <c r="DIL2" s="330"/>
      <c r="DIM2" s="330"/>
      <c r="DIN2" s="330"/>
      <c r="DIO2" s="330"/>
      <c r="DIP2" s="330"/>
      <c r="DIQ2" s="330"/>
      <c r="DIR2" s="330"/>
      <c r="DIS2" s="330"/>
      <c r="DIT2" s="330"/>
      <c r="DIU2" s="330"/>
      <c r="DIV2" s="330"/>
      <c r="DIW2" s="329"/>
      <c r="DIX2" s="330"/>
      <c r="DIY2" s="330"/>
      <c r="DIZ2" s="330"/>
      <c r="DJA2" s="330"/>
      <c r="DJB2" s="330"/>
      <c r="DJC2" s="330"/>
      <c r="DJD2" s="330"/>
      <c r="DJE2" s="330"/>
      <c r="DJF2" s="330"/>
      <c r="DJG2" s="330"/>
      <c r="DJH2" s="330"/>
      <c r="DJI2" s="330"/>
      <c r="DJJ2" s="330"/>
      <c r="DJK2" s="330"/>
      <c r="DJL2" s="330"/>
      <c r="DJM2" s="329"/>
      <c r="DJN2" s="330"/>
      <c r="DJO2" s="330"/>
      <c r="DJP2" s="330"/>
      <c r="DJQ2" s="330"/>
      <c r="DJR2" s="330"/>
      <c r="DJS2" s="330"/>
      <c r="DJT2" s="330"/>
      <c r="DJU2" s="330"/>
      <c r="DJV2" s="330"/>
      <c r="DJW2" s="330"/>
      <c r="DJX2" s="330"/>
      <c r="DJY2" s="330"/>
      <c r="DJZ2" s="330"/>
      <c r="DKA2" s="330"/>
      <c r="DKB2" s="330"/>
      <c r="DKC2" s="329"/>
      <c r="DKD2" s="330"/>
      <c r="DKE2" s="330"/>
      <c r="DKF2" s="330"/>
      <c r="DKG2" s="330"/>
      <c r="DKH2" s="330"/>
      <c r="DKI2" s="330"/>
      <c r="DKJ2" s="330"/>
      <c r="DKK2" s="330"/>
      <c r="DKL2" s="330"/>
      <c r="DKM2" s="330"/>
      <c r="DKN2" s="330"/>
      <c r="DKO2" s="330"/>
      <c r="DKP2" s="330"/>
      <c r="DKQ2" s="330"/>
      <c r="DKR2" s="330"/>
      <c r="DKS2" s="329"/>
      <c r="DKT2" s="330"/>
      <c r="DKU2" s="330"/>
      <c r="DKV2" s="330"/>
      <c r="DKW2" s="330"/>
      <c r="DKX2" s="330"/>
      <c r="DKY2" s="330"/>
      <c r="DKZ2" s="330"/>
      <c r="DLA2" s="330"/>
      <c r="DLB2" s="330"/>
      <c r="DLC2" s="330"/>
      <c r="DLD2" s="330"/>
      <c r="DLE2" s="330"/>
      <c r="DLF2" s="330"/>
      <c r="DLG2" s="330"/>
      <c r="DLH2" s="330"/>
      <c r="DLI2" s="329"/>
      <c r="DLJ2" s="330"/>
      <c r="DLK2" s="330"/>
      <c r="DLL2" s="330"/>
      <c r="DLM2" s="330"/>
      <c r="DLN2" s="330"/>
      <c r="DLO2" s="330"/>
      <c r="DLP2" s="330"/>
      <c r="DLQ2" s="330"/>
      <c r="DLR2" s="330"/>
      <c r="DLS2" s="330"/>
      <c r="DLT2" s="330"/>
      <c r="DLU2" s="330"/>
      <c r="DLV2" s="330"/>
      <c r="DLW2" s="330"/>
      <c r="DLX2" s="330"/>
      <c r="DLY2" s="329"/>
      <c r="DLZ2" s="330"/>
      <c r="DMA2" s="330"/>
      <c r="DMB2" s="330"/>
      <c r="DMC2" s="330"/>
      <c r="DMD2" s="330"/>
      <c r="DME2" s="330"/>
      <c r="DMF2" s="330"/>
      <c r="DMG2" s="330"/>
      <c r="DMH2" s="330"/>
      <c r="DMI2" s="330"/>
      <c r="DMJ2" s="330"/>
      <c r="DMK2" s="330"/>
      <c r="DML2" s="330"/>
      <c r="DMM2" s="330"/>
      <c r="DMN2" s="330"/>
      <c r="DMO2" s="329"/>
      <c r="DMP2" s="330"/>
      <c r="DMQ2" s="330"/>
      <c r="DMR2" s="330"/>
      <c r="DMS2" s="330"/>
      <c r="DMT2" s="330"/>
      <c r="DMU2" s="330"/>
      <c r="DMV2" s="330"/>
      <c r="DMW2" s="330"/>
      <c r="DMX2" s="330"/>
      <c r="DMY2" s="330"/>
      <c r="DMZ2" s="330"/>
      <c r="DNA2" s="330"/>
      <c r="DNB2" s="330"/>
      <c r="DNC2" s="330"/>
      <c r="DND2" s="330"/>
      <c r="DNE2" s="329"/>
      <c r="DNF2" s="330"/>
      <c r="DNG2" s="330"/>
      <c r="DNH2" s="330"/>
      <c r="DNI2" s="330"/>
      <c r="DNJ2" s="330"/>
      <c r="DNK2" s="330"/>
      <c r="DNL2" s="330"/>
      <c r="DNM2" s="330"/>
      <c r="DNN2" s="330"/>
      <c r="DNO2" s="330"/>
      <c r="DNP2" s="330"/>
      <c r="DNQ2" s="330"/>
      <c r="DNR2" s="330"/>
      <c r="DNS2" s="330"/>
      <c r="DNT2" s="330"/>
      <c r="DNU2" s="329"/>
      <c r="DNV2" s="330"/>
      <c r="DNW2" s="330"/>
      <c r="DNX2" s="330"/>
      <c r="DNY2" s="330"/>
      <c r="DNZ2" s="330"/>
      <c r="DOA2" s="330"/>
      <c r="DOB2" s="330"/>
      <c r="DOC2" s="330"/>
      <c r="DOD2" s="330"/>
      <c r="DOE2" s="330"/>
      <c r="DOF2" s="330"/>
      <c r="DOG2" s="330"/>
      <c r="DOH2" s="330"/>
      <c r="DOI2" s="330"/>
      <c r="DOJ2" s="330"/>
      <c r="DOK2" s="329"/>
      <c r="DOL2" s="330"/>
      <c r="DOM2" s="330"/>
      <c r="DON2" s="330"/>
      <c r="DOO2" s="330"/>
      <c r="DOP2" s="330"/>
      <c r="DOQ2" s="330"/>
      <c r="DOR2" s="330"/>
      <c r="DOS2" s="330"/>
      <c r="DOT2" s="330"/>
      <c r="DOU2" s="330"/>
      <c r="DOV2" s="330"/>
      <c r="DOW2" s="330"/>
      <c r="DOX2" s="330"/>
      <c r="DOY2" s="330"/>
      <c r="DOZ2" s="330"/>
      <c r="DPA2" s="329"/>
      <c r="DPB2" s="330"/>
      <c r="DPC2" s="330"/>
      <c r="DPD2" s="330"/>
      <c r="DPE2" s="330"/>
      <c r="DPF2" s="330"/>
      <c r="DPG2" s="330"/>
      <c r="DPH2" s="330"/>
      <c r="DPI2" s="330"/>
      <c r="DPJ2" s="330"/>
      <c r="DPK2" s="330"/>
      <c r="DPL2" s="330"/>
      <c r="DPM2" s="330"/>
      <c r="DPN2" s="330"/>
      <c r="DPO2" s="330"/>
      <c r="DPP2" s="330"/>
      <c r="DPQ2" s="329"/>
      <c r="DPR2" s="330"/>
      <c r="DPS2" s="330"/>
      <c r="DPT2" s="330"/>
      <c r="DPU2" s="330"/>
      <c r="DPV2" s="330"/>
      <c r="DPW2" s="330"/>
      <c r="DPX2" s="330"/>
      <c r="DPY2" s="330"/>
      <c r="DPZ2" s="330"/>
      <c r="DQA2" s="330"/>
      <c r="DQB2" s="330"/>
      <c r="DQC2" s="330"/>
      <c r="DQD2" s="330"/>
      <c r="DQE2" s="330"/>
      <c r="DQF2" s="330"/>
      <c r="DQG2" s="329"/>
      <c r="DQH2" s="330"/>
      <c r="DQI2" s="330"/>
      <c r="DQJ2" s="330"/>
      <c r="DQK2" s="330"/>
      <c r="DQL2" s="330"/>
      <c r="DQM2" s="330"/>
      <c r="DQN2" s="330"/>
      <c r="DQO2" s="330"/>
      <c r="DQP2" s="330"/>
      <c r="DQQ2" s="330"/>
      <c r="DQR2" s="330"/>
      <c r="DQS2" s="330"/>
      <c r="DQT2" s="330"/>
      <c r="DQU2" s="330"/>
      <c r="DQV2" s="330"/>
      <c r="DQW2" s="329"/>
      <c r="DQX2" s="330"/>
      <c r="DQY2" s="330"/>
      <c r="DQZ2" s="330"/>
      <c r="DRA2" s="330"/>
      <c r="DRB2" s="330"/>
      <c r="DRC2" s="330"/>
      <c r="DRD2" s="330"/>
      <c r="DRE2" s="330"/>
      <c r="DRF2" s="330"/>
      <c r="DRG2" s="330"/>
      <c r="DRH2" s="330"/>
      <c r="DRI2" s="330"/>
      <c r="DRJ2" s="330"/>
      <c r="DRK2" s="330"/>
      <c r="DRL2" s="330"/>
      <c r="DRM2" s="329"/>
      <c r="DRN2" s="330"/>
      <c r="DRO2" s="330"/>
      <c r="DRP2" s="330"/>
      <c r="DRQ2" s="330"/>
      <c r="DRR2" s="330"/>
      <c r="DRS2" s="330"/>
      <c r="DRT2" s="330"/>
      <c r="DRU2" s="330"/>
      <c r="DRV2" s="330"/>
      <c r="DRW2" s="330"/>
      <c r="DRX2" s="330"/>
      <c r="DRY2" s="330"/>
      <c r="DRZ2" s="330"/>
      <c r="DSA2" s="330"/>
      <c r="DSB2" s="330"/>
      <c r="DSC2" s="329"/>
      <c r="DSD2" s="330"/>
      <c r="DSE2" s="330"/>
      <c r="DSF2" s="330"/>
      <c r="DSG2" s="330"/>
      <c r="DSH2" s="330"/>
      <c r="DSI2" s="330"/>
      <c r="DSJ2" s="330"/>
      <c r="DSK2" s="330"/>
      <c r="DSL2" s="330"/>
      <c r="DSM2" s="330"/>
      <c r="DSN2" s="330"/>
      <c r="DSO2" s="330"/>
      <c r="DSP2" s="330"/>
      <c r="DSQ2" s="330"/>
      <c r="DSR2" s="330"/>
      <c r="DSS2" s="329"/>
      <c r="DST2" s="330"/>
      <c r="DSU2" s="330"/>
      <c r="DSV2" s="330"/>
      <c r="DSW2" s="330"/>
      <c r="DSX2" s="330"/>
      <c r="DSY2" s="330"/>
      <c r="DSZ2" s="330"/>
      <c r="DTA2" s="330"/>
      <c r="DTB2" s="330"/>
      <c r="DTC2" s="330"/>
      <c r="DTD2" s="330"/>
      <c r="DTE2" s="330"/>
      <c r="DTF2" s="330"/>
      <c r="DTG2" s="330"/>
      <c r="DTH2" s="330"/>
      <c r="DTI2" s="329"/>
      <c r="DTJ2" s="330"/>
      <c r="DTK2" s="330"/>
      <c r="DTL2" s="330"/>
      <c r="DTM2" s="330"/>
      <c r="DTN2" s="330"/>
      <c r="DTO2" s="330"/>
      <c r="DTP2" s="330"/>
      <c r="DTQ2" s="330"/>
      <c r="DTR2" s="330"/>
      <c r="DTS2" s="330"/>
      <c r="DTT2" s="330"/>
      <c r="DTU2" s="330"/>
      <c r="DTV2" s="330"/>
      <c r="DTW2" s="330"/>
      <c r="DTX2" s="330"/>
      <c r="DTY2" s="329"/>
      <c r="DTZ2" s="330"/>
      <c r="DUA2" s="330"/>
      <c r="DUB2" s="330"/>
      <c r="DUC2" s="330"/>
      <c r="DUD2" s="330"/>
      <c r="DUE2" s="330"/>
      <c r="DUF2" s="330"/>
      <c r="DUG2" s="330"/>
      <c r="DUH2" s="330"/>
      <c r="DUI2" s="330"/>
      <c r="DUJ2" s="330"/>
      <c r="DUK2" s="330"/>
      <c r="DUL2" s="330"/>
      <c r="DUM2" s="330"/>
      <c r="DUN2" s="330"/>
      <c r="DUO2" s="329"/>
      <c r="DUP2" s="330"/>
      <c r="DUQ2" s="330"/>
      <c r="DUR2" s="330"/>
      <c r="DUS2" s="330"/>
      <c r="DUT2" s="330"/>
      <c r="DUU2" s="330"/>
      <c r="DUV2" s="330"/>
      <c r="DUW2" s="330"/>
      <c r="DUX2" s="330"/>
      <c r="DUY2" s="330"/>
      <c r="DUZ2" s="330"/>
      <c r="DVA2" s="330"/>
      <c r="DVB2" s="330"/>
      <c r="DVC2" s="330"/>
      <c r="DVD2" s="330"/>
      <c r="DVE2" s="329"/>
      <c r="DVF2" s="330"/>
      <c r="DVG2" s="330"/>
      <c r="DVH2" s="330"/>
      <c r="DVI2" s="330"/>
      <c r="DVJ2" s="330"/>
      <c r="DVK2" s="330"/>
      <c r="DVL2" s="330"/>
      <c r="DVM2" s="330"/>
      <c r="DVN2" s="330"/>
      <c r="DVO2" s="330"/>
      <c r="DVP2" s="330"/>
      <c r="DVQ2" s="330"/>
      <c r="DVR2" s="330"/>
      <c r="DVS2" s="330"/>
      <c r="DVT2" s="330"/>
      <c r="DVU2" s="329"/>
      <c r="DVV2" s="330"/>
      <c r="DVW2" s="330"/>
      <c r="DVX2" s="330"/>
      <c r="DVY2" s="330"/>
      <c r="DVZ2" s="330"/>
      <c r="DWA2" s="330"/>
      <c r="DWB2" s="330"/>
      <c r="DWC2" s="330"/>
      <c r="DWD2" s="330"/>
      <c r="DWE2" s="330"/>
      <c r="DWF2" s="330"/>
      <c r="DWG2" s="330"/>
      <c r="DWH2" s="330"/>
      <c r="DWI2" s="330"/>
      <c r="DWJ2" s="330"/>
      <c r="DWK2" s="329"/>
      <c r="DWL2" s="330"/>
      <c r="DWM2" s="330"/>
      <c r="DWN2" s="330"/>
      <c r="DWO2" s="330"/>
      <c r="DWP2" s="330"/>
      <c r="DWQ2" s="330"/>
      <c r="DWR2" s="330"/>
      <c r="DWS2" s="330"/>
      <c r="DWT2" s="330"/>
      <c r="DWU2" s="330"/>
      <c r="DWV2" s="330"/>
      <c r="DWW2" s="330"/>
      <c r="DWX2" s="330"/>
      <c r="DWY2" s="330"/>
      <c r="DWZ2" s="330"/>
      <c r="DXA2" s="329"/>
      <c r="DXB2" s="330"/>
      <c r="DXC2" s="330"/>
      <c r="DXD2" s="330"/>
      <c r="DXE2" s="330"/>
      <c r="DXF2" s="330"/>
      <c r="DXG2" s="330"/>
      <c r="DXH2" s="330"/>
      <c r="DXI2" s="330"/>
      <c r="DXJ2" s="330"/>
      <c r="DXK2" s="330"/>
      <c r="DXL2" s="330"/>
      <c r="DXM2" s="330"/>
      <c r="DXN2" s="330"/>
      <c r="DXO2" s="330"/>
      <c r="DXP2" s="330"/>
      <c r="DXQ2" s="329"/>
      <c r="DXR2" s="330"/>
      <c r="DXS2" s="330"/>
      <c r="DXT2" s="330"/>
      <c r="DXU2" s="330"/>
      <c r="DXV2" s="330"/>
      <c r="DXW2" s="330"/>
      <c r="DXX2" s="330"/>
      <c r="DXY2" s="330"/>
      <c r="DXZ2" s="330"/>
      <c r="DYA2" s="330"/>
      <c r="DYB2" s="330"/>
      <c r="DYC2" s="330"/>
      <c r="DYD2" s="330"/>
      <c r="DYE2" s="330"/>
      <c r="DYF2" s="330"/>
      <c r="DYG2" s="329"/>
      <c r="DYH2" s="330"/>
      <c r="DYI2" s="330"/>
      <c r="DYJ2" s="330"/>
      <c r="DYK2" s="330"/>
      <c r="DYL2" s="330"/>
      <c r="DYM2" s="330"/>
      <c r="DYN2" s="330"/>
      <c r="DYO2" s="330"/>
      <c r="DYP2" s="330"/>
      <c r="DYQ2" s="330"/>
      <c r="DYR2" s="330"/>
      <c r="DYS2" s="330"/>
      <c r="DYT2" s="330"/>
      <c r="DYU2" s="330"/>
      <c r="DYV2" s="330"/>
      <c r="DYW2" s="329"/>
      <c r="DYX2" s="330"/>
      <c r="DYY2" s="330"/>
      <c r="DYZ2" s="330"/>
      <c r="DZA2" s="330"/>
      <c r="DZB2" s="330"/>
      <c r="DZC2" s="330"/>
      <c r="DZD2" s="330"/>
      <c r="DZE2" s="330"/>
      <c r="DZF2" s="330"/>
      <c r="DZG2" s="330"/>
      <c r="DZH2" s="330"/>
      <c r="DZI2" s="330"/>
      <c r="DZJ2" s="330"/>
      <c r="DZK2" s="330"/>
      <c r="DZL2" s="330"/>
      <c r="DZM2" s="329"/>
      <c r="DZN2" s="330"/>
      <c r="DZO2" s="330"/>
      <c r="DZP2" s="330"/>
      <c r="DZQ2" s="330"/>
      <c r="DZR2" s="330"/>
      <c r="DZS2" s="330"/>
      <c r="DZT2" s="330"/>
      <c r="DZU2" s="330"/>
      <c r="DZV2" s="330"/>
      <c r="DZW2" s="330"/>
      <c r="DZX2" s="330"/>
      <c r="DZY2" s="330"/>
      <c r="DZZ2" s="330"/>
      <c r="EAA2" s="330"/>
      <c r="EAB2" s="330"/>
      <c r="EAC2" s="329"/>
      <c r="EAD2" s="330"/>
      <c r="EAE2" s="330"/>
      <c r="EAF2" s="330"/>
      <c r="EAG2" s="330"/>
      <c r="EAH2" s="330"/>
      <c r="EAI2" s="330"/>
      <c r="EAJ2" s="330"/>
      <c r="EAK2" s="330"/>
      <c r="EAL2" s="330"/>
      <c r="EAM2" s="330"/>
      <c r="EAN2" s="330"/>
      <c r="EAO2" s="330"/>
      <c r="EAP2" s="330"/>
      <c r="EAQ2" s="330"/>
      <c r="EAR2" s="330"/>
      <c r="EAS2" s="329"/>
      <c r="EAT2" s="330"/>
      <c r="EAU2" s="330"/>
      <c r="EAV2" s="330"/>
      <c r="EAW2" s="330"/>
      <c r="EAX2" s="330"/>
      <c r="EAY2" s="330"/>
      <c r="EAZ2" s="330"/>
      <c r="EBA2" s="330"/>
      <c r="EBB2" s="330"/>
      <c r="EBC2" s="330"/>
      <c r="EBD2" s="330"/>
      <c r="EBE2" s="330"/>
      <c r="EBF2" s="330"/>
      <c r="EBG2" s="330"/>
      <c r="EBH2" s="330"/>
      <c r="EBI2" s="329"/>
      <c r="EBJ2" s="330"/>
      <c r="EBK2" s="330"/>
      <c r="EBL2" s="330"/>
      <c r="EBM2" s="330"/>
      <c r="EBN2" s="330"/>
      <c r="EBO2" s="330"/>
      <c r="EBP2" s="330"/>
      <c r="EBQ2" s="330"/>
      <c r="EBR2" s="330"/>
      <c r="EBS2" s="330"/>
      <c r="EBT2" s="330"/>
      <c r="EBU2" s="330"/>
      <c r="EBV2" s="330"/>
      <c r="EBW2" s="330"/>
      <c r="EBX2" s="330"/>
      <c r="EBY2" s="329"/>
      <c r="EBZ2" s="330"/>
      <c r="ECA2" s="330"/>
      <c r="ECB2" s="330"/>
      <c r="ECC2" s="330"/>
      <c r="ECD2" s="330"/>
      <c r="ECE2" s="330"/>
      <c r="ECF2" s="330"/>
      <c r="ECG2" s="330"/>
      <c r="ECH2" s="330"/>
      <c r="ECI2" s="330"/>
      <c r="ECJ2" s="330"/>
      <c r="ECK2" s="330"/>
      <c r="ECL2" s="330"/>
      <c r="ECM2" s="330"/>
      <c r="ECN2" s="330"/>
      <c r="ECO2" s="329"/>
      <c r="ECP2" s="330"/>
      <c r="ECQ2" s="330"/>
      <c r="ECR2" s="330"/>
      <c r="ECS2" s="330"/>
      <c r="ECT2" s="330"/>
      <c r="ECU2" s="330"/>
      <c r="ECV2" s="330"/>
      <c r="ECW2" s="330"/>
      <c r="ECX2" s="330"/>
      <c r="ECY2" s="330"/>
      <c r="ECZ2" s="330"/>
      <c r="EDA2" s="330"/>
      <c r="EDB2" s="330"/>
      <c r="EDC2" s="330"/>
      <c r="EDD2" s="330"/>
      <c r="EDE2" s="329"/>
      <c r="EDF2" s="330"/>
      <c r="EDG2" s="330"/>
      <c r="EDH2" s="330"/>
      <c r="EDI2" s="330"/>
      <c r="EDJ2" s="330"/>
      <c r="EDK2" s="330"/>
      <c r="EDL2" s="330"/>
      <c r="EDM2" s="330"/>
      <c r="EDN2" s="330"/>
      <c r="EDO2" s="330"/>
      <c r="EDP2" s="330"/>
      <c r="EDQ2" s="330"/>
      <c r="EDR2" s="330"/>
      <c r="EDS2" s="330"/>
      <c r="EDT2" s="330"/>
      <c r="EDU2" s="329"/>
      <c r="EDV2" s="330"/>
      <c r="EDW2" s="330"/>
      <c r="EDX2" s="330"/>
      <c r="EDY2" s="330"/>
      <c r="EDZ2" s="330"/>
      <c r="EEA2" s="330"/>
      <c r="EEB2" s="330"/>
      <c r="EEC2" s="330"/>
      <c r="EED2" s="330"/>
      <c r="EEE2" s="330"/>
      <c r="EEF2" s="330"/>
      <c r="EEG2" s="330"/>
      <c r="EEH2" s="330"/>
      <c r="EEI2" s="330"/>
      <c r="EEJ2" s="330"/>
      <c r="EEK2" s="329"/>
      <c r="EEL2" s="330"/>
      <c r="EEM2" s="330"/>
      <c r="EEN2" s="330"/>
      <c r="EEO2" s="330"/>
      <c r="EEP2" s="330"/>
      <c r="EEQ2" s="330"/>
      <c r="EER2" s="330"/>
      <c r="EES2" s="330"/>
      <c r="EET2" s="330"/>
      <c r="EEU2" s="330"/>
      <c r="EEV2" s="330"/>
      <c r="EEW2" s="330"/>
      <c r="EEX2" s="330"/>
      <c r="EEY2" s="330"/>
      <c r="EEZ2" s="330"/>
      <c r="EFA2" s="329"/>
      <c r="EFB2" s="330"/>
      <c r="EFC2" s="330"/>
      <c r="EFD2" s="330"/>
      <c r="EFE2" s="330"/>
      <c r="EFF2" s="330"/>
      <c r="EFG2" s="330"/>
      <c r="EFH2" s="330"/>
      <c r="EFI2" s="330"/>
      <c r="EFJ2" s="330"/>
      <c r="EFK2" s="330"/>
      <c r="EFL2" s="330"/>
      <c r="EFM2" s="330"/>
      <c r="EFN2" s="330"/>
      <c r="EFO2" s="330"/>
      <c r="EFP2" s="330"/>
      <c r="EFQ2" s="329"/>
      <c r="EFR2" s="330"/>
      <c r="EFS2" s="330"/>
      <c r="EFT2" s="330"/>
      <c r="EFU2" s="330"/>
      <c r="EFV2" s="330"/>
      <c r="EFW2" s="330"/>
      <c r="EFX2" s="330"/>
      <c r="EFY2" s="330"/>
      <c r="EFZ2" s="330"/>
      <c r="EGA2" s="330"/>
      <c r="EGB2" s="330"/>
      <c r="EGC2" s="330"/>
      <c r="EGD2" s="330"/>
      <c r="EGE2" s="330"/>
      <c r="EGF2" s="330"/>
      <c r="EGG2" s="329"/>
      <c r="EGH2" s="330"/>
      <c r="EGI2" s="330"/>
      <c r="EGJ2" s="330"/>
      <c r="EGK2" s="330"/>
      <c r="EGL2" s="330"/>
      <c r="EGM2" s="330"/>
      <c r="EGN2" s="330"/>
      <c r="EGO2" s="330"/>
      <c r="EGP2" s="330"/>
      <c r="EGQ2" s="330"/>
      <c r="EGR2" s="330"/>
      <c r="EGS2" s="330"/>
      <c r="EGT2" s="330"/>
      <c r="EGU2" s="330"/>
      <c r="EGV2" s="330"/>
      <c r="EGW2" s="329"/>
      <c r="EGX2" s="330"/>
      <c r="EGY2" s="330"/>
      <c r="EGZ2" s="330"/>
      <c r="EHA2" s="330"/>
      <c r="EHB2" s="330"/>
      <c r="EHC2" s="330"/>
      <c r="EHD2" s="330"/>
      <c r="EHE2" s="330"/>
      <c r="EHF2" s="330"/>
      <c r="EHG2" s="330"/>
      <c r="EHH2" s="330"/>
      <c r="EHI2" s="330"/>
      <c r="EHJ2" s="330"/>
      <c r="EHK2" s="330"/>
      <c r="EHL2" s="330"/>
      <c r="EHM2" s="329"/>
      <c r="EHN2" s="330"/>
      <c r="EHO2" s="330"/>
      <c r="EHP2" s="330"/>
      <c r="EHQ2" s="330"/>
      <c r="EHR2" s="330"/>
      <c r="EHS2" s="330"/>
      <c r="EHT2" s="330"/>
      <c r="EHU2" s="330"/>
      <c r="EHV2" s="330"/>
      <c r="EHW2" s="330"/>
      <c r="EHX2" s="330"/>
      <c r="EHY2" s="330"/>
      <c r="EHZ2" s="330"/>
      <c r="EIA2" s="330"/>
      <c r="EIB2" s="330"/>
      <c r="EIC2" s="329"/>
      <c r="EID2" s="330"/>
      <c r="EIE2" s="330"/>
      <c r="EIF2" s="330"/>
      <c r="EIG2" s="330"/>
      <c r="EIH2" s="330"/>
      <c r="EII2" s="330"/>
      <c r="EIJ2" s="330"/>
      <c r="EIK2" s="330"/>
      <c r="EIL2" s="330"/>
      <c r="EIM2" s="330"/>
      <c r="EIN2" s="330"/>
      <c r="EIO2" s="330"/>
      <c r="EIP2" s="330"/>
      <c r="EIQ2" s="330"/>
      <c r="EIR2" s="330"/>
      <c r="EIS2" s="329"/>
      <c r="EIT2" s="330"/>
      <c r="EIU2" s="330"/>
      <c r="EIV2" s="330"/>
      <c r="EIW2" s="330"/>
      <c r="EIX2" s="330"/>
      <c r="EIY2" s="330"/>
      <c r="EIZ2" s="330"/>
      <c r="EJA2" s="330"/>
      <c r="EJB2" s="330"/>
      <c r="EJC2" s="330"/>
      <c r="EJD2" s="330"/>
      <c r="EJE2" s="330"/>
      <c r="EJF2" s="330"/>
      <c r="EJG2" s="330"/>
      <c r="EJH2" s="330"/>
      <c r="EJI2" s="329"/>
      <c r="EJJ2" s="330"/>
      <c r="EJK2" s="330"/>
      <c r="EJL2" s="330"/>
      <c r="EJM2" s="330"/>
      <c r="EJN2" s="330"/>
      <c r="EJO2" s="330"/>
      <c r="EJP2" s="330"/>
      <c r="EJQ2" s="330"/>
      <c r="EJR2" s="330"/>
      <c r="EJS2" s="330"/>
      <c r="EJT2" s="330"/>
      <c r="EJU2" s="330"/>
      <c r="EJV2" s="330"/>
      <c r="EJW2" s="330"/>
      <c r="EJX2" s="330"/>
      <c r="EJY2" s="329"/>
      <c r="EJZ2" s="330"/>
      <c r="EKA2" s="330"/>
      <c r="EKB2" s="330"/>
      <c r="EKC2" s="330"/>
      <c r="EKD2" s="330"/>
      <c r="EKE2" s="330"/>
      <c r="EKF2" s="330"/>
      <c r="EKG2" s="330"/>
      <c r="EKH2" s="330"/>
      <c r="EKI2" s="330"/>
      <c r="EKJ2" s="330"/>
      <c r="EKK2" s="330"/>
      <c r="EKL2" s="330"/>
      <c r="EKM2" s="330"/>
      <c r="EKN2" s="330"/>
      <c r="EKO2" s="329"/>
      <c r="EKP2" s="330"/>
      <c r="EKQ2" s="330"/>
      <c r="EKR2" s="330"/>
      <c r="EKS2" s="330"/>
      <c r="EKT2" s="330"/>
      <c r="EKU2" s="330"/>
      <c r="EKV2" s="330"/>
      <c r="EKW2" s="330"/>
      <c r="EKX2" s="330"/>
      <c r="EKY2" s="330"/>
      <c r="EKZ2" s="330"/>
      <c r="ELA2" s="330"/>
      <c r="ELB2" s="330"/>
      <c r="ELC2" s="330"/>
      <c r="ELD2" s="330"/>
      <c r="ELE2" s="329"/>
      <c r="ELF2" s="330"/>
      <c r="ELG2" s="330"/>
      <c r="ELH2" s="330"/>
      <c r="ELI2" s="330"/>
      <c r="ELJ2" s="330"/>
      <c r="ELK2" s="330"/>
      <c r="ELL2" s="330"/>
      <c r="ELM2" s="330"/>
      <c r="ELN2" s="330"/>
      <c r="ELO2" s="330"/>
      <c r="ELP2" s="330"/>
      <c r="ELQ2" s="330"/>
      <c r="ELR2" s="330"/>
      <c r="ELS2" s="330"/>
      <c r="ELT2" s="330"/>
      <c r="ELU2" s="329"/>
      <c r="ELV2" s="330"/>
      <c r="ELW2" s="330"/>
      <c r="ELX2" s="330"/>
      <c r="ELY2" s="330"/>
      <c r="ELZ2" s="330"/>
      <c r="EMA2" s="330"/>
      <c r="EMB2" s="330"/>
      <c r="EMC2" s="330"/>
      <c r="EMD2" s="330"/>
      <c r="EME2" s="330"/>
      <c r="EMF2" s="330"/>
      <c r="EMG2" s="330"/>
      <c r="EMH2" s="330"/>
      <c r="EMI2" s="330"/>
      <c r="EMJ2" s="330"/>
      <c r="EMK2" s="329"/>
      <c r="EML2" s="330"/>
      <c r="EMM2" s="330"/>
      <c r="EMN2" s="330"/>
      <c r="EMO2" s="330"/>
      <c r="EMP2" s="330"/>
      <c r="EMQ2" s="330"/>
      <c r="EMR2" s="330"/>
      <c r="EMS2" s="330"/>
      <c r="EMT2" s="330"/>
      <c r="EMU2" s="330"/>
      <c r="EMV2" s="330"/>
      <c r="EMW2" s="330"/>
      <c r="EMX2" s="330"/>
      <c r="EMY2" s="330"/>
      <c r="EMZ2" s="330"/>
      <c r="ENA2" s="329"/>
      <c r="ENB2" s="330"/>
      <c r="ENC2" s="330"/>
      <c r="END2" s="330"/>
      <c r="ENE2" s="330"/>
      <c r="ENF2" s="330"/>
      <c r="ENG2" s="330"/>
      <c r="ENH2" s="330"/>
      <c r="ENI2" s="330"/>
      <c r="ENJ2" s="330"/>
      <c r="ENK2" s="330"/>
      <c r="ENL2" s="330"/>
      <c r="ENM2" s="330"/>
      <c r="ENN2" s="330"/>
      <c r="ENO2" s="330"/>
      <c r="ENP2" s="330"/>
      <c r="ENQ2" s="329"/>
      <c r="ENR2" s="330"/>
      <c r="ENS2" s="330"/>
      <c r="ENT2" s="330"/>
      <c r="ENU2" s="330"/>
      <c r="ENV2" s="330"/>
      <c r="ENW2" s="330"/>
      <c r="ENX2" s="330"/>
      <c r="ENY2" s="330"/>
      <c r="ENZ2" s="330"/>
      <c r="EOA2" s="330"/>
      <c r="EOB2" s="330"/>
      <c r="EOC2" s="330"/>
      <c r="EOD2" s="330"/>
      <c r="EOE2" s="330"/>
      <c r="EOF2" s="330"/>
      <c r="EOG2" s="329"/>
      <c r="EOH2" s="330"/>
      <c r="EOI2" s="330"/>
      <c r="EOJ2" s="330"/>
      <c r="EOK2" s="330"/>
      <c r="EOL2" s="330"/>
      <c r="EOM2" s="330"/>
      <c r="EON2" s="330"/>
      <c r="EOO2" s="330"/>
      <c r="EOP2" s="330"/>
      <c r="EOQ2" s="330"/>
      <c r="EOR2" s="330"/>
      <c r="EOS2" s="330"/>
      <c r="EOT2" s="330"/>
      <c r="EOU2" s="330"/>
      <c r="EOV2" s="330"/>
      <c r="EOW2" s="329"/>
      <c r="EOX2" s="330"/>
      <c r="EOY2" s="330"/>
      <c r="EOZ2" s="330"/>
      <c r="EPA2" s="330"/>
      <c r="EPB2" s="330"/>
      <c r="EPC2" s="330"/>
      <c r="EPD2" s="330"/>
      <c r="EPE2" s="330"/>
      <c r="EPF2" s="330"/>
      <c r="EPG2" s="330"/>
      <c r="EPH2" s="330"/>
      <c r="EPI2" s="330"/>
      <c r="EPJ2" s="330"/>
      <c r="EPK2" s="330"/>
      <c r="EPL2" s="330"/>
      <c r="EPM2" s="329"/>
      <c r="EPN2" s="330"/>
      <c r="EPO2" s="330"/>
      <c r="EPP2" s="330"/>
      <c r="EPQ2" s="330"/>
      <c r="EPR2" s="330"/>
      <c r="EPS2" s="330"/>
      <c r="EPT2" s="330"/>
      <c r="EPU2" s="330"/>
      <c r="EPV2" s="330"/>
      <c r="EPW2" s="330"/>
      <c r="EPX2" s="330"/>
      <c r="EPY2" s="330"/>
      <c r="EPZ2" s="330"/>
      <c r="EQA2" s="330"/>
      <c r="EQB2" s="330"/>
      <c r="EQC2" s="329"/>
      <c r="EQD2" s="330"/>
      <c r="EQE2" s="330"/>
      <c r="EQF2" s="330"/>
      <c r="EQG2" s="330"/>
      <c r="EQH2" s="330"/>
      <c r="EQI2" s="330"/>
      <c r="EQJ2" s="330"/>
      <c r="EQK2" s="330"/>
      <c r="EQL2" s="330"/>
      <c r="EQM2" s="330"/>
      <c r="EQN2" s="330"/>
      <c r="EQO2" s="330"/>
      <c r="EQP2" s="330"/>
      <c r="EQQ2" s="330"/>
      <c r="EQR2" s="330"/>
      <c r="EQS2" s="329"/>
      <c r="EQT2" s="330"/>
      <c r="EQU2" s="330"/>
      <c r="EQV2" s="330"/>
      <c r="EQW2" s="330"/>
      <c r="EQX2" s="330"/>
      <c r="EQY2" s="330"/>
      <c r="EQZ2" s="330"/>
      <c r="ERA2" s="330"/>
      <c r="ERB2" s="330"/>
      <c r="ERC2" s="330"/>
      <c r="ERD2" s="330"/>
      <c r="ERE2" s="330"/>
      <c r="ERF2" s="330"/>
      <c r="ERG2" s="330"/>
      <c r="ERH2" s="330"/>
      <c r="ERI2" s="329"/>
      <c r="ERJ2" s="330"/>
      <c r="ERK2" s="330"/>
      <c r="ERL2" s="330"/>
      <c r="ERM2" s="330"/>
      <c r="ERN2" s="330"/>
      <c r="ERO2" s="330"/>
      <c r="ERP2" s="330"/>
      <c r="ERQ2" s="330"/>
      <c r="ERR2" s="330"/>
      <c r="ERS2" s="330"/>
      <c r="ERT2" s="330"/>
      <c r="ERU2" s="330"/>
      <c r="ERV2" s="330"/>
      <c r="ERW2" s="330"/>
      <c r="ERX2" s="330"/>
      <c r="ERY2" s="329"/>
      <c r="ERZ2" s="330"/>
      <c r="ESA2" s="330"/>
      <c r="ESB2" s="330"/>
      <c r="ESC2" s="330"/>
      <c r="ESD2" s="330"/>
      <c r="ESE2" s="330"/>
      <c r="ESF2" s="330"/>
      <c r="ESG2" s="330"/>
      <c r="ESH2" s="330"/>
      <c r="ESI2" s="330"/>
      <c r="ESJ2" s="330"/>
      <c r="ESK2" s="330"/>
      <c r="ESL2" s="330"/>
      <c r="ESM2" s="330"/>
      <c r="ESN2" s="330"/>
      <c r="ESO2" s="329"/>
      <c r="ESP2" s="330"/>
      <c r="ESQ2" s="330"/>
      <c r="ESR2" s="330"/>
      <c r="ESS2" s="330"/>
      <c r="EST2" s="330"/>
      <c r="ESU2" s="330"/>
      <c r="ESV2" s="330"/>
      <c r="ESW2" s="330"/>
      <c r="ESX2" s="330"/>
      <c r="ESY2" s="330"/>
      <c r="ESZ2" s="330"/>
      <c r="ETA2" s="330"/>
      <c r="ETB2" s="330"/>
      <c r="ETC2" s="330"/>
      <c r="ETD2" s="330"/>
      <c r="ETE2" s="329"/>
      <c r="ETF2" s="330"/>
      <c r="ETG2" s="330"/>
      <c r="ETH2" s="330"/>
      <c r="ETI2" s="330"/>
      <c r="ETJ2" s="330"/>
      <c r="ETK2" s="330"/>
      <c r="ETL2" s="330"/>
      <c r="ETM2" s="330"/>
      <c r="ETN2" s="330"/>
      <c r="ETO2" s="330"/>
      <c r="ETP2" s="330"/>
      <c r="ETQ2" s="330"/>
      <c r="ETR2" s="330"/>
      <c r="ETS2" s="330"/>
      <c r="ETT2" s="330"/>
      <c r="ETU2" s="329"/>
      <c r="ETV2" s="330"/>
      <c r="ETW2" s="330"/>
      <c r="ETX2" s="330"/>
      <c r="ETY2" s="330"/>
      <c r="ETZ2" s="330"/>
      <c r="EUA2" s="330"/>
      <c r="EUB2" s="330"/>
      <c r="EUC2" s="330"/>
      <c r="EUD2" s="330"/>
      <c r="EUE2" s="330"/>
      <c r="EUF2" s="330"/>
      <c r="EUG2" s="330"/>
      <c r="EUH2" s="330"/>
      <c r="EUI2" s="330"/>
      <c r="EUJ2" s="330"/>
      <c r="EUK2" s="329"/>
      <c r="EUL2" s="330"/>
      <c r="EUM2" s="330"/>
      <c r="EUN2" s="330"/>
      <c r="EUO2" s="330"/>
      <c r="EUP2" s="330"/>
      <c r="EUQ2" s="330"/>
      <c r="EUR2" s="330"/>
      <c r="EUS2" s="330"/>
      <c r="EUT2" s="330"/>
      <c r="EUU2" s="330"/>
      <c r="EUV2" s="330"/>
      <c r="EUW2" s="330"/>
      <c r="EUX2" s="330"/>
      <c r="EUY2" s="330"/>
      <c r="EUZ2" s="330"/>
      <c r="EVA2" s="329"/>
      <c r="EVB2" s="330"/>
      <c r="EVC2" s="330"/>
      <c r="EVD2" s="330"/>
      <c r="EVE2" s="330"/>
      <c r="EVF2" s="330"/>
      <c r="EVG2" s="330"/>
      <c r="EVH2" s="330"/>
      <c r="EVI2" s="330"/>
      <c r="EVJ2" s="330"/>
      <c r="EVK2" s="330"/>
      <c r="EVL2" s="330"/>
      <c r="EVM2" s="330"/>
      <c r="EVN2" s="330"/>
      <c r="EVO2" s="330"/>
      <c r="EVP2" s="330"/>
      <c r="EVQ2" s="329"/>
      <c r="EVR2" s="330"/>
      <c r="EVS2" s="330"/>
      <c r="EVT2" s="330"/>
      <c r="EVU2" s="330"/>
      <c r="EVV2" s="330"/>
      <c r="EVW2" s="330"/>
      <c r="EVX2" s="330"/>
      <c r="EVY2" s="330"/>
      <c r="EVZ2" s="330"/>
      <c r="EWA2" s="330"/>
      <c r="EWB2" s="330"/>
      <c r="EWC2" s="330"/>
      <c r="EWD2" s="330"/>
      <c r="EWE2" s="330"/>
      <c r="EWF2" s="330"/>
      <c r="EWG2" s="329"/>
      <c r="EWH2" s="330"/>
      <c r="EWI2" s="330"/>
      <c r="EWJ2" s="330"/>
      <c r="EWK2" s="330"/>
      <c r="EWL2" s="330"/>
      <c r="EWM2" s="330"/>
      <c r="EWN2" s="330"/>
      <c r="EWO2" s="330"/>
      <c r="EWP2" s="330"/>
      <c r="EWQ2" s="330"/>
      <c r="EWR2" s="330"/>
      <c r="EWS2" s="330"/>
      <c r="EWT2" s="330"/>
      <c r="EWU2" s="330"/>
      <c r="EWV2" s="330"/>
      <c r="EWW2" s="329"/>
      <c r="EWX2" s="330"/>
      <c r="EWY2" s="330"/>
      <c r="EWZ2" s="330"/>
      <c r="EXA2" s="330"/>
      <c r="EXB2" s="330"/>
      <c r="EXC2" s="330"/>
      <c r="EXD2" s="330"/>
      <c r="EXE2" s="330"/>
      <c r="EXF2" s="330"/>
      <c r="EXG2" s="330"/>
      <c r="EXH2" s="330"/>
      <c r="EXI2" s="330"/>
      <c r="EXJ2" s="330"/>
      <c r="EXK2" s="330"/>
      <c r="EXL2" s="330"/>
      <c r="EXM2" s="329"/>
      <c r="EXN2" s="330"/>
      <c r="EXO2" s="330"/>
      <c r="EXP2" s="330"/>
      <c r="EXQ2" s="330"/>
      <c r="EXR2" s="330"/>
      <c r="EXS2" s="330"/>
      <c r="EXT2" s="330"/>
      <c r="EXU2" s="330"/>
      <c r="EXV2" s="330"/>
      <c r="EXW2" s="330"/>
      <c r="EXX2" s="330"/>
      <c r="EXY2" s="330"/>
      <c r="EXZ2" s="330"/>
      <c r="EYA2" s="330"/>
      <c r="EYB2" s="330"/>
      <c r="EYC2" s="329"/>
      <c r="EYD2" s="330"/>
      <c r="EYE2" s="330"/>
      <c r="EYF2" s="330"/>
      <c r="EYG2" s="330"/>
      <c r="EYH2" s="330"/>
      <c r="EYI2" s="330"/>
      <c r="EYJ2" s="330"/>
      <c r="EYK2" s="330"/>
      <c r="EYL2" s="330"/>
      <c r="EYM2" s="330"/>
      <c r="EYN2" s="330"/>
      <c r="EYO2" s="330"/>
      <c r="EYP2" s="330"/>
      <c r="EYQ2" s="330"/>
      <c r="EYR2" s="330"/>
      <c r="EYS2" s="329"/>
      <c r="EYT2" s="330"/>
      <c r="EYU2" s="330"/>
      <c r="EYV2" s="330"/>
      <c r="EYW2" s="330"/>
      <c r="EYX2" s="330"/>
      <c r="EYY2" s="330"/>
      <c r="EYZ2" s="330"/>
      <c r="EZA2" s="330"/>
      <c r="EZB2" s="330"/>
      <c r="EZC2" s="330"/>
      <c r="EZD2" s="330"/>
      <c r="EZE2" s="330"/>
      <c r="EZF2" s="330"/>
      <c r="EZG2" s="330"/>
      <c r="EZH2" s="330"/>
      <c r="EZI2" s="329"/>
      <c r="EZJ2" s="330"/>
      <c r="EZK2" s="330"/>
      <c r="EZL2" s="330"/>
      <c r="EZM2" s="330"/>
      <c r="EZN2" s="330"/>
      <c r="EZO2" s="330"/>
      <c r="EZP2" s="330"/>
      <c r="EZQ2" s="330"/>
      <c r="EZR2" s="330"/>
      <c r="EZS2" s="330"/>
      <c r="EZT2" s="330"/>
      <c r="EZU2" s="330"/>
      <c r="EZV2" s="330"/>
      <c r="EZW2" s="330"/>
      <c r="EZX2" s="330"/>
      <c r="EZY2" s="329"/>
      <c r="EZZ2" s="330"/>
      <c r="FAA2" s="330"/>
      <c r="FAB2" s="330"/>
      <c r="FAC2" s="330"/>
      <c r="FAD2" s="330"/>
      <c r="FAE2" s="330"/>
      <c r="FAF2" s="330"/>
      <c r="FAG2" s="330"/>
      <c r="FAH2" s="330"/>
      <c r="FAI2" s="330"/>
      <c r="FAJ2" s="330"/>
      <c r="FAK2" s="330"/>
      <c r="FAL2" s="330"/>
      <c r="FAM2" s="330"/>
      <c r="FAN2" s="330"/>
      <c r="FAO2" s="329"/>
      <c r="FAP2" s="330"/>
      <c r="FAQ2" s="330"/>
      <c r="FAR2" s="330"/>
      <c r="FAS2" s="330"/>
      <c r="FAT2" s="330"/>
      <c r="FAU2" s="330"/>
      <c r="FAV2" s="330"/>
      <c r="FAW2" s="330"/>
      <c r="FAX2" s="330"/>
      <c r="FAY2" s="330"/>
      <c r="FAZ2" s="330"/>
      <c r="FBA2" s="330"/>
      <c r="FBB2" s="330"/>
      <c r="FBC2" s="330"/>
      <c r="FBD2" s="330"/>
      <c r="FBE2" s="329"/>
      <c r="FBF2" s="330"/>
      <c r="FBG2" s="330"/>
      <c r="FBH2" s="330"/>
      <c r="FBI2" s="330"/>
      <c r="FBJ2" s="330"/>
      <c r="FBK2" s="330"/>
      <c r="FBL2" s="330"/>
      <c r="FBM2" s="330"/>
      <c r="FBN2" s="330"/>
      <c r="FBO2" s="330"/>
      <c r="FBP2" s="330"/>
      <c r="FBQ2" s="330"/>
      <c r="FBR2" s="330"/>
      <c r="FBS2" s="330"/>
      <c r="FBT2" s="330"/>
      <c r="FBU2" s="329"/>
      <c r="FBV2" s="330"/>
      <c r="FBW2" s="330"/>
      <c r="FBX2" s="330"/>
      <c r="FBY2" s="330"/>
      <c r="FBZ2" s="330"/>
      <c r="FCA2" s="330"/>
      <c r="FCB2" s="330"/>
      <c r="FCC2" s="330"/>
      <c r="FCD2" s="330"/>
      <c r="FCE2" s="330"/>
      <c r="FCF2" s="330"/>
      <c r="FCG2" s="330"/>
      <c r="FCH2" s="330"/>
      <c r="FCI2" s="330"/>
      <c r="FCJ2" s="330"/>
      <c r="FCK2" s="329"/>
      <c r="FCL2" s="330"/>
      <c r="FCM2" s="330"/>
      <c r="FCN2" s="330"/>
      <c r="FCO2" s="330"/>
      <c r="FCP2" s="330"/>
      <c r="FCQ2" s="330"/>
      <c r="FCR2" s="330"/>
      <c r="FCS2" s="330"/>
      <c r="FCT2" s="330"/>
      <c r="FCU2" s="330"/>
      <c r="FCV2" s="330"/>
      <c r="FCW2" s="330"/>
      <c r="FCX2" s="330"/>
      <c r="FCY2" s="330"/>
      <c r="FCZ2" s="330"/>
      <c r="FDA2" s="329"/>
      <c r="FDB2" s="330"/>
      <c r="FDC2" s="330"/>
      <c r="FDD2" s="330"/>
      <c r="FDE2" s="330"/>
      <c r="FDF2" s="330"/>
      <c r="FDG2" s="330"/>
      <c r="FDH2" s="330"/>
      <c r="FDI2" s="330"/>
      <c r="FDJ2" s="330"/>
      <c r="FDK2" s="330"/>
      <c r="FDL2" s="330"/>
      <c r="FDM2" s="330"/>
      <c r="FDN2" s="330"/>
      <c r="FDO2" s="330"/>
      <c r="FDP2" s="330"/>
      <c r="FDQ2" s="329"/>
      <c r="FDR2" s="330"/>
      <c r="FDS2" s="330"/>
      <c r="FDT2" s="330"/>
      <c r="FDU2" s="330"/>
      <c r="FDV2" s="330"/>
      <c r="FDW2" s="330"/>
      <c r="FDX2" s="330"/>
      <c r="FDY2" s="330"/>
      <c r="FDZ2" s="330"/>
      <c r="FEA2" s="330"/>
      <c r="FEB2" s="330"/>
      <c r="FEC2" s="330"/>
      <c r="FED2" s="330"/>
      <c r="FEE2" s="330"/>
      <c r="FEF2" s="330"/>
      <c r="FEG2" s="329"/>
      <c r="FEH2" s="330"/>
      <c r="FEI2" s="330"/>
      <c r="FEJ2" s="330"/>
      <c r="FEK2" s="330"/>
      <c r="FEL2" s="330"/>
      <c r="FEM2" s="330"/>
      <c r="FEN2" s="330"/>
      <c r="FEO2" s="330"/>
      <c r="FEP2" s="330"/>
      <c r="FEQ2" s="330"/>
      <c r="FER2" s="330"/>
      <c r="FES2" s="330"/>
      <c r="FET2" s="330"/>
      <c r="FEU2" s="330"/>
      <c r="FEV2" s="330"/>
      <c r="FEW2" s="329"/>
      <c r="FEX2" s="330"/>
      <c r="FEY2" s="330"/>
      <c r="FEZ2" s="330"/>
      <c r="FFA2" s="330"/>
      <c r="FFB2" s="330"/>
      <c r="FFC2" s="330"/>
      <c r="FFD2" s="330"/>
      <c r="FFE2" s="330"/>
      <c r="FFF2" s="330"/>
      <c r="FFG2" s="330"/>
      <c r="FFH2" s="330"/>
      <c r="FFI2" s="330"/>
      <c r="FFJ2" s="330"/>
      <c r="FFK2" s="330"/>
      <c r="FFL2" s="330"/>
      <c r="FFM2" s="329"/>
      <c r="FFN2" s="330"/>
      <c r="FFO2" s="330"/>
      <c r="FFP2" s="330"/>
      <c r="FFQ2" s="330"/>
      <c r="FFR2" s="330"/>
      <c r="FFS2" s="330"/>
      <c r="FFT2" s="330"/>
      <c r="FFU2" s="330"/>
      <c r="FFV2" s="330"/>
      <c r="FFW2" s="330"/>
      <c r="FFX2" s="330"/>
      <c r="FFY2" s="330"/>
      <c r="FFZ2" s="330"/>
      <c r="FGA2" s="330"/>
      <c r="FGB2" s="330"/>
      <c r="FGC2" s="329"/>
      <c r="FGD2" s="330"/>
      <c r="FGE2" s="330"/>
      <c r="FGF2" s="330"/>
      <c r="FGG2" s="330"/>
      <c r="FGH2" s="330"/>
      <c r="FGI2" s="330"/>
      <c r="FGJ2" s="330"/>
      <c r="FGK2" s="330"/>
      <c r="FGL2" s="330"/>
      <c r="FGM2" s="330"/>
      <c r="FGN2" s="330"/>
      <c r="FGO2" s="330"/>
      <c r="FGP2" s="330"/>
      <c r="FGQ2" s="330"/>
      <c r="FGR2" s="330"/>
      <c r="FGS2" s="329"/>
      <c r="FGT2" s="330"/>
      <c r="FGU2" s="330"/>
      <c r="FGV2" s="330"/>
      <c r="FGW2" s="330"/>
      <c r="FGX2" s="330"/>
      <c r="FGY2" s="330"/>
      <c r="FGZ2" s="330"/>
      <c r="FHA2" s="330"/>
      <c r="FHB2" s="330"/>
      <c r="FHC2" s="330"/>
      <c r="FHD2" s="330"/>
      <c r="FHE2" s="330"/>
      <c r="FHF2" s="330"/>
      <c r="FHG2" s="330"/>
      <c r="FHH2" s="330"/>
      <c r="FHI2" s="329"/>
      <c r="FHJ2" s="330"/>
      <c r="FHK2" s="330"/>
      <c r="FHL2" s="330"/>
      <c r="FHM2" s="330"/>
      <c r="FHN2" s="330"/>
      <c r="FHO2" s="330"/>
      <c r="FHP2" s="330"/>
      <c r="FHQ2" s="330"/>
      <c r="FHR2" s="330"/>
      <c r="FHS2" s="330"/>
      <c r="FHT2" s="330"/>
      <c r="FHU2" s="330"/>
      <c r="FHV2" s="330"/>
      <c r="FHW2" s="330"/>
      <c r="FHX2" s="330"/>
      <c r="FHY2" s="329"/>
      <c r="FHZ2" s="330"/>
      <c r="FIA2" s="330"/>
      <c r="FIB2" s="330"/>
      <c r="FIC2" s="330"/>
      <c r="FID2" s="330"/>
      <c r="FIE2" s="330"/>
      <c r="FIF2" s="330"/>
      <c r="FIG2" s="330"/>
      <c r="FIH2" s="330"/>
      <c r="FII2" s="330"/>
      <c r="FIJ2" s="330"/>
      <c r="FIK2" s="330"/>
      <c r="FIL2" s="330"/>
      <c r="FIM2" s="330"/>
      <c r="FIN2" s="330"/>
      <c r="FIO2" s="329"/>
      <c r="FIP2" s="330"/>
      <c r="FIQ2" s="330"/>
      <c r="FIR2" s="330"/>
      <c r="FIS2" s="330"/>
      <c r="FIT2" s="330"/>
      <c r="FIU2" s="330"/>
      <c r="FIV2" s="330"/>
      <c r="FIW2" s="330"/>
      <c r="FIX2" s="330"/>
      <c r="FIY2" s="330"/>
      <c r="FIZ2" s="330"/>
      <c r="FJA2" s="330"/>
      <c r="FJB2" s="330"/>
      <c r="FJC2" s="330"/>
      <c r="FJD2" s="330"/>
      <c r="FJE2" s="329"/>
      <c r="FJF2" s="330"/>
      <c r="FJG2" s="330"/>
      <c r="FJH2" s="330"/>
      <c r="FJI2" s="330"/>
      <c r="FJJ2" s="330"/>
      <c r="FJK2" s="330"/>
      <c r="FJL2" s="330"/>
      <c r="FJM2" s="330"/>
      <c r="FJN2" s="330"/>
      <c r="FJO2" s="330"/>
      <c r="FJP2" s="330"/>
      <c r="FJQ2" s="330"/>
      <c r="FJR2" s="330"/>
      <c r="FJS2" s="330"/>
      <c r="FJT2" s="330"/>
      <c r="FJU2" s="329"/>
      <c r="FJV2" s="330"/>
      <c r="FJW2" s="330"/>
      <c r="FJX2" s="330"/>
      <c r="FJY2" s="330"/>
      <c r="FJZ2" s="330"/>
      <c r="FKA2" s="330"/>
      <c r="FKB2" s="330"/>
      <c r="FKC2" s="330"/>
      <c r="FKD2" s="330"/>
      <c r="FKE2" s="330"/>
      <c r="FKF2" s="330"/>
      <c r="FKG2" s="330"/>
      <c r="FKH2" s="330"/>
      <c r="FKI2" s="330"/>
      <c r="FKJ2" s="330"/>
      <c r="FKK2" s="329"/>
      <c r="FKL2" s="330"/>
      <c r="FKM2" s="330"/>
      <c r="FKN2" s="330"/>
      <c r="FKO2" s="330"/>
      <c r="FKP2" s="330"/>
      <c r="FKQ2" s="330"/>
      <c r="FKR2" s="330"/>
      <c r="FKS2" s="330"/>
      <c r="FKT2" s="330"/>
      <c r="FKU2" s="330"/>
      <c r="FKV2" s="330"/>
      <c r="FKW2" s="330"/>
      <c r="FKX2" s="330"/>
      <c r="FKY2" s="330"/>
      <c r="FKZ2" s="330"/>
      <c r="FLA2" s="329"/>
      <c r="FLB2" s="330"/>
      <c r="FLC2" s="330"/>
      <c r="FLD2" s="330"/>
      <c r="FLE2" s="330"/>
      <c r="FLF2" s="330"/>
      <c r="FLG2" s="330"/>
      <c r="FLH2" s="330"/>
      <c r="FLI2" s="330"/>
      <c r="FLJ2" s="330"/>
      <c r="FLK2" s="330"/>
      <c r="FLL2" s="330"/>
      <c r="FLM2" s="330"/>
      <c r="FLN2" s="330"/>
      <c r="FLO2" s="330"/>
      <c r="FLP2" s="330"/>
      <c r="FLQ2" s="329"/>
      <c r="FLR2" s="330"/>
      <c r="FLS2" s="330"/>
      <c r="FLT2" s="330"/>
      <c r="FLU2" s="330"/>
      <c r="FLV2" s="330"/>
      <c r="FLW2" s="330"/>
      <c r="FLX2" s="330"/>
      <c r="FLY2" s="330"/>
      <c r="FLZ2" s="330"/>
      <c r="FMA2" s="330"/>
      <c r="FMB2" s="330"/>
      <c r="FMC2" s="330"/>
      <c r="FMD2" s="330"/>
      <c r="FME2" s="330"/>
      <c r="FMF2" s="330"/>
      <c r="FMG2" s="329"/>
      <c r="FMH2" s="330"/>
      <c r="FMI2" s="330"/>
      <c r="FMJ2" s="330"/>
      <c r="FMK2" s="330"/>
      <c r="FML2" s="330"/>
      <c r="FMM2" s="330"/>
      <c r="FMN2" s="330"/>
      <c r="FMO2" s="330"/>
      <c r="FMP2" s="330"/>
      <c r="FMQ2" s="330"/>
      <c r="FMR2" s="330"/>
      <c r="FMS2" s="330"/>
      <c r="FMT2" s="330"/>
      <c r="FMU2" s="330"/>
      <c r="FMV2" s="330"/>
      <c r="FMW2" s="329"/>
      <c r="FMX2" s="330"/>
      <c r="FMY2" s="330"/>
      <c r="FMZ2" s="330"/>
      <c r="FNA2" s="330"/>
      <c r="FNB2" s="330"/>
      <c r="FNC2" s="330"/>
      <c r="FND2" s="330"/>
      <c r="FNE2" s="330"/>
      <c r="FNF2" s="330"/>
      <c r="FNG2" s="330"/>
      <c r="FNH2" s="330"/>
      <c r="FNI2" s="330"/>
      <c r="FNJ2" s="330"/>
      <c r="FNK2" s="330"/>
      <c r="FNL2" s="330"/>
      <c r="FNM2" s="329"/>
      <c r="FNN2" s="330"/>
      <c r="FNO2" s="330"/>
      <c r="FNP2" s="330"/>
      <c r="FNQ2" s="330"/>
      <c r="FNR2" s="330"/>
      <c r="FNS2" s="330"/>
      <c r="FNT2" s="330"/>
      <c r="FNU2" s="330"/>
      <c r="FNV2" s="330"/>
      <c r="FNW2" s="330"/>
      <c r="FNX2" s="330"/>
      <c r="FNY2" s="330"/>
      <c r="FNZ2" s="330"/>
      <c r="FOA2" s="330"/>
      <c r="FOB2" s="330"/>
      <c r="FOC2" s="329"/>
      <c r="FOD2" s="330"/>
      <c r="FOE2" s="330"/>
      <c r="FOF2" s="330"/>
      <c r="FOG2" s="330"/>
      <c r="FOH2" s="330"/>
      <c r="FOI2" s="330"/>
      <c r="FOJ2" s="330"/>
      <c r="FOK2" s="330"/>
      <c r="FOL2" s="330"/>
      <c r="FOM2" s="330"/>
      <c r="FON2" s="330"/>
      <c r="FOO2" s="330"/>
      <c r="FOP2" s="330"/>
      <c r="FOQ2" s="330"/>
      <c r="FOR2" s="330"/>
      <c r="FOS2" s="329"/>
      <c r="FOT2" s="330"/>
      <c r="FOU2" s="330"/>
      <c r="FOV2" s="330"/>
      <c r="FOW2" s="330"/>
      <c r="FOX2" s="330"/>
      <c r="FOY2" s="330"/>
      <c r="FOZ2" s="330"/>
      <c r="FPA2" s="330"/>
      <c r="FPB2" s="330"/>
      <c r="FPC2" s="330"/>
      <c r="FPD2" s="330"/>
      <c r="FPE2" s="330"/>
      <c r="FPF2" s="330"/>
      <c r="FPG2" s="330"/>
      <c r="FPH2" s="330"/>
      <c r="FPI2" s="329"/>
      <c r="FPJ2" s="330"/>
      <c r="FPK2" s="330"/>
      <c r="FPL2" s="330"/>
      <c r="FPM2" s="330"/>
      <c r="FPN2" s="330"/>
      <c r="FPO2" s="330"/>
      <c r="FPP2" s="330"/>
      <c r="FPQ2" s="330"/>
      <c r="FPR2" s="330"/>
      <c r="FPS2" s="330"/>
      <c r="FPT2" s="330"/>
      <c r="FPU2" s="330"/>
      <c r="FPV2" s="330"/>
      <c r="FPW2" s="330"/>
      <c r="FPX2" s="330"/>
      <c r="FPY2" s="329"/>
      <c r="FPZ2" s="330"/>
      <c r="FQA2" s="330"/>
      <c r="FQB2" s="330"/>
      <c r="FQC2" s="330"/>
      <c r="FQD2" s="330"/>
      <c r="FQE2" s="330"/>
      <c r="FQF2" s="330"/>
      <c r="FQG2" s="330"/>
      <c r="FQH2" s="330"/>
      <c r="FQI2" s="330"/>
      <c r="FQJ2" s="330"/>
      <c r="FQK2" s="330"/>
      <c r="FQL2" s="330"/>
      <c r="FQM2" s="330"/>
      <c r="FQN2" s="330"/>
      <c r="FQO2" s="329"/>
      <c r="FQP2" s="330"/>
      <c r="FQQ2" s="330"/>
      <c r="FQR2" s="330"/>
      <c r="FQS2" s="330"/>
      <c r="FQT2" s="330"/>
      <c r="FQU2" s="330"/>
      <c r="FQV2" s="330"/>
      <c r="FQW2" s="330"/>
      <c r="FQX2" s="330"/>
      <c r="FQY2" s="330"/>
      <c r="FQZ2" s="330"/>
      <c r="FRA2" s="330"/>
      <c r="FRB2" s="330"/>
      <c r="FRC2" s="330"/>
      <c r="FRD2" s="330"/>
      <c r="FRE2" s="329"/>
      <c r="FRF2" s="330"/>
      <c r="FRG2" s="330"/>
      <c r="FRH2" s="330"/>
      <c r="FRI2" s="330"/>
      <c r="FRJ2" s="330"/>
      <c r="FRK2" s="330"/>
      <c r="FRL2" s="330"/>
      <c r="FRM2" s="330"/>
      <c r="FRN2" s="330"/>
      <c r="FRO2" s="330"/>
      <c r="FRP2" s="330"/>
      <c r="FRQ2" s="330"/>
      <c r="FRR2" s="330"/>
      <c r="FRS2" s="330"/>
      <c r="FRT2" s="330"/>
      <c r="FRU2" s="329"/>
      <c r="FRV2" s="330"/>
      <c r="FRW2" s="330"/>
      <c r="FRX2" s="330"/>
      <c r="FRY2" s="330"/>
      <c r="FRZ2" s="330"/>
      <c r="FSA2" s="330"/>
      <c r="FSB2" s="330"/>
      <c r="FSC2" s="330"/>
      <c r="FSD2" s="330"/>
      <c r="FSE2" s="330"/>
      <c r="FSF2" s="330"/>
      <c r="FSG2" s="330"/>
      <c r="FSH2" s="330"/>
      <c r="FSI2" s="330"/>
      <c r="FSJ2" s="330"/>
      <c r="FSK2" s="329"/>
      <c r="FSL2" s="330"/>
      <c r="FSM2" s="330"/>
      <c r="FSN2" s="330"/>
      <c r="FSO2" s="330"/>
      <c r="FSP2" s="330"/>
      <c r="FSQ2" s="330"/>
      <c r="FSR2" s="330"/>
      <c r="FSS2" s="330"/>
      <c r="FST2" s="330"/>
      <c r="FSU2" s="330"/>
      <c r="FSV2" s="330"/>
      <c r="FSW2" s="330"/>
      <c r="FSX2" s="330"/>
      <c r="FSY2" s="330"/>
      <c r="FSZ2" s="330"/>
      <c r="FTA2" s="329"/>
      <c r="FTB2" s="330"/>
      <c r="FTC2" s="330"/>
      <c r="FTD2" s="330"/>
      <c r="FTE2" s="330"/>
      <c r="FTF2" s="330"/>
      <c r="FTG2" s="330"/>
      <c r="FTH2" s="330"/>
      <c r="FTI2" s="330"/>
      <c r="FTJ2" s="330"/>
      <c r="FTK2" s="330"/>
      <c r="FTL2" s="330"/>
      <c r="FTM2" s="330"/>
      <c r="FTN2" s="330"/>
      <c r="FTO2" s="330"/>
      <c r="FTP2" s="330"/>
      <c r="FTQ2" s="329"/>
      <c r="FTR2" s="330"/>
      <c r="FTS2" s="330"/>
      <c r="FTT2" s="330"/>
      <c r="FTU2" s="330"/>
      <c r="FTV2" s="330"/>
      <c r="FTW2" s="330"/>
      <c r="FTX2" s="330"/>
      <c r="FTY2" s="330"/>
      <c r="FTZ2" s="330"/>
      <c r="FUA2" s="330"/>
      <c r="FUB2" s="330"/>
      <c r="FUC2" s="330"/>
      <c r="FUD2" s="330"/>
      <c r="FUE2" s="330"/>
      <c r="FUF2" s="330"/>
      <c r="FUG2" s="329"/>
      <c r="FUH2" s="330"/>
      <c r="FUI2" s="330"/>
      <c r="FUJ2" s="330"/>
      <c r="FUK2" s="330"/>
      <c r="FUL2" s="330"/>
      <c r="FUM2" s="330"/>
      <c r="FUN2" s="330"/>
      <c r="FUO2" s="330"/>
      <c r="FUP2" s="330"/>
      <c r="FUQ2" s="330"/>
      <c r="FUR2" s="330"/>
      <c r="FUS2" s="330"/>
      <c r="FUT2" s="330"/>
      <c r="FUU2" s="330"/>
      <c r="FUV2" s="330"/>
      <c r="FUW2" s="329"/>
      <c r="FUX2" s="330"/>
      <c r="FUY2" s="330"/>
      <c r="FUZ2" s="330"/>
      <c r="FVA2" s="330"/>
      <c r="FVB2" s="330"/>
      <c r="FVC2" s="330"/>
      <c r="FVD2" s="330"/>
      <c r="FVE2" s="330"/>
      <c r="FVF2" s="330"/>
      <c r="FVG2" s="330"/>
      <c r="FVH2" s="330"/>
      <c r="FVI2" s="330"/>
      <c r="FVJ2" s="330"/>
      <c r="FVK2" s="330"/>
      <c r="FVL2" s="330"/>
      <c r="FVM2" s="329"/>
      <c r="FVN2" s="330"/>
      <c r="FVO2" s="330"/>
      <c r="FVP2" s="330"/>
      <c r="FVQ2" s="330"/>
      <c r="FVR2" s="330"/>
      <c r="FVS2" s="330"/>
      <c r="FVT2" s="330"/>
      <c r="FVU2" s="330"/>
      <c r="FVV2" s="330"/>
      <c r="FVW2" s="330"/>
      <c r="FVX2" s="330"/>
      <c r="FVY2" s="330"/>
      <c r="FVZ2" s="330"/>
      <c r="FWA2" s="330"/>
      <c r="FWB2" s="330"/>
      <c r="FWC2" s="329"/>
      <c r="FWD2" s="330"/>
      <c r="FWE2" s="330"/>
      <c r="FWF2" s="330"/>
      <c r="FWG2" s="330"/>
      <c r="FWH2" s="330"/>
      <c r="FWI2" s="330"/>
      <c r="FWJ2" s="330"/>
      <c r="FWK2" s="330"/>
      <c r="FWL2" s="330"/>
      <c r="FWM2" s="330"/>
      <c r="FWN2" s="330"/>
      <c r="FWO2" s="330"/>
      <c r="FWP2" s="330"/>
      <c r="FWQ2" s="330"/>
      <c r="FWR2" s="330"/>
      <c r="FWS2" s="329"/>
      <c r="FWT2" s="330"/>
      <c r="FWU2" s="330"/>
      <c r="FWV2" s="330"/>
      <c r="FWW2" s="330"/>
      <c r="FWX2" s="330"/>
      <c r="FWY2" s="330"/>
      <c r="FWZ2" s="330"/>
      <c r="FXA2" s="330"/>
      <c r="FXB2" s="330"/>
      <c r="FXC2" s="330"/>
      <c r="FXD2" s="330"/>
      <c r="FXE2" s="330"/>
      <c r="FXF2" s="330"/>
      <c r="FXG2" s="330"/>
      <c r="FXH2" s="330"/>
      <c r="FXI2" s="329"/>
      <c r="FXJ2" s="330"/>
      <c r="FXK2" s="330"/>
      <c r="FXL2" s="330"/>
      <c r="FXM2" s="330"/>
      <c r="FXN2" s="330"/>
      <c r="FXO2" s="330"/>
      <c r="FXP2" s="330"/>
      <c r="FXQ2" s="330"/>
      <c r="FXR2" s="330"/>
      <c r="FXS2" s="330"/>
      <c r="FXT2" s="330"/>
      <c r="FXU2" s="330"/>
      <c r="FXV2" s="330"/>
      <c r="FXW2" s="330"/>
      <c r="FXX2" s="330"/>
      <c r="FXY2" s="329"/>
      <c r="FXZ2" s="330"/>
      <c r="FYA2" s="330"/>
      <c r="FYB2" s="330"/>
      <c r="FYC2" s="330"/>
      <c r="FYD2" s="330"/>
      <c r="FYE2" s="330"/>
      <c r="FYF2" s="330"/>
      <c r="FYG2" s="330"/>
      <c r="FYH2" s="330"/>
      <c r="FYI2" s="330"/>
      <c r="FYJ2" s="330"/>
      <c r="FYK2" s="330"/>
      <c r="FYL2" s="330"/>
      <c r="FYM2" s="330"/>
      <c r="FYN2" s="330"/>
      <c r="FYO2" s="329"/>
      <c r="FYP2" s="330"/>
      <c r="FYQ2" s="330"/>
      <c r="FYR2" s="330"/>
      <c r="FYS2" s="330"/>
      <c r="FYT2" s="330"/>
      <c r="FYU2" s="330"/>
      <c r="FYV2" s="330"/>
      <c r="FYW2" s="330"/>
      <c r="FYX2" s="330"/>
      <c r="FYY2" s="330"/>
      <c r="FYZ2" s="330"/>
      <c r="FZA2" s="330"/>
      <c r="FZB2" s="330"/>
      <c r="FZC2" s="330"/>
      <c r="FZD2" s="330"/>
      <c r="FZE2" s="329"/>
      <c r="FZF2" s="330"/>
      <c r="FZG2" s="330"/>
      <c r="FZH2" s="330"/>
      <c r="FZI2" s="330"/>
      <c r="FZJ2" s="330"/>
      <c r="FZK2" s="330"/>
      <c r="FZL2" s="330"/>
      <c r="FZM2" s="330"/>
      <c r="FZN2" s="330"/>
      <c r="FZO2" s="330"/>
      <c r="FZP2" s="330"/>
      <c r="FZQ2" s="330"/>
      <c r="FZR2" s="330"/>
      <c r="FZS2" s="330"/>
      <c r="FZT2" s="330"/>
      <c r="FZU2" s="329"/>
      <c r="FZV2" s="330"/>
      <c r="FZW2" s="330"/>
      <c r="FZX2" s="330"/>
      <c r="FZY2" s="330"/>
      <c r="FZZ2" s="330"/>
      <c r="GAA2" s="330"/>
      <c r="GAB2" s="330"/>
      <c r="GAC2" s="330"/>
      <c r="GAD2" s="330"/>
      <c r="GAE2" s="330"/>
      <c r="GAF2" s="330"/>
      <c r="GAG2" s="330"/>
      <c r="GAH2" s="330"/>
      <c r="GAI2" s="330"/>
      <c r="GAJ2" s="330"/>
      <c r="GAK2" s="329"/>
      <c r="GAL2" s="330"/>
      <c r="GAM2" s="330"/>
      <c r="GAN2" s="330"/>
      <c r="GAO2" s="330"/>
      <c r="GAP2" s="330"/>
      <c r="GAQ2" s="330"/>
      <c r="GAR2" s="330"/>
      <c r="GAS2" s="330"/>
      <c r="GAT2" s="330"/>
      <c r="GAU2" s="330"/>
      <c r="GAV2" s="330"/>
      <c r="GAW2" s="330"/>
      <c r="GAX2" s="330"/>
      <c r="GAY2" s="330"/>
      <c r="GAZ2" s="330"/>
      <c r="GBA2" s="329"/>
      <c r="GBB2" s="330"/>
      <c r="GBC2" s="330"/>
      <c r="GBD2" s="330"/>
      <c r="GBE2" s="330"/>
      <c r="GBF2" s="330"/>
      <c r="GBG2" s="330"/>
      <c r="GBH2" s="330"/>
      <c r="GBI2" s="330"/>
      <c r="GBJ2" s="330"/>
      <c r="GBK2" s="330"/>
      <c r="GBL2" s="330"/>
      <c r="GBM2" s="330"/>
      <c r="GBN2" s="330"/>
      <c r="GBO2" s="330"/>
      <c r="GBP2" s="330"/>
      <c r="GBQ2" s="329"/>
      <c r="GBR2" s="330"/>
      <c r="GBS2" s="330"/>
      <c r="GBT2" s="330"/>
      <c r="GBU2" s="330"/>
      <c r="GBV2" s="330"/>
      <c r="GBW2" s="330"/>
      <c r="GBX2" s="330"/>
      <c r="GBY2" s="330"/>
      <c r="GBZ2" s="330"/>
      <c r="GCA2" s="330"/>
      <c r="GCB2" s="330"/>
      <c r="GCC2" s="330"/>
      <c r="GCD2" s="330"/>
      <c r="GCE2" s="330"/>
      <c r="GCF2" s="330"/>
      <c r="GCG2" s="329"/>
      <c r="GCH2" s="330"/>
      <c r="GCI2" s="330"/>
      <c r="GCJ2" s="330"/>
      <c r="GCK2" s="330"/>
      <c r="GCL2" s="330"/>
      <c r="GCM2" s="330"/>
      <c r="GCN2" s="330"/>
      <c r="GCO2" s="330"/>
      <c r="GCP2" s="330"/>
      <c r="GCQ2" s="330"/>
      <c r="GCR2" s="330"/>
      <c r="GCS2" s="330"/>
      <c r="GCT2" s="330"/>
      <c r="GCU2" s="330"/>
      <c r="GCV2" s="330"/>
      <c r="GCW2" s="329"/>
      <c r="GCX2" s="330"/>
      <c r="GCY2" s="330"/>
      <c r="GCZ2" s="330"/>
      <c r="GDA2" s="330"/>
      <c r="GDB2" s="330"/>
      <c r="GDC2" s="330"/>
      <c r="GDD2" s="330"/>
      <c r="GDE2" s="330"/>
      <c r="GDF2" s="330"/>
      <c r="GDG2" s="330"/>
      <c r="GDH2" s="330"/>
      <c r="GDI2" s="330"/>
      <c r="GDJ2" s="330"/>
      <c r="GDK2" s="330"/>
      <c r="GDL2" s="330"/>
      <c r="GDM2" s="329"/>
      <c r="GDN2" s="330"/>
      <c r="GDO2" s="330"/>
      <c r="GDP2" s="330"/>
      <c r="GDQ2" s="330"/>
      <c r="GDR2" s="330"/>
      <c r="GDS2" s="330"/>
      <c r="GDT2" s="330"/>
      <c r="GDU2" s="330"/>
      <c r="GDV2" s="330"/>
      <c r="GDW2" s="330"/>
      <c r="GDX2" s="330"/>
      <c r="GDY2" s="330"/>
      <c r="GDZ2" s="330"/>
      <c r="GEA2" s="330"/>
      <c r="GEB2" s="330"/>
      <c r="GEC2" s="329"/>
      <c r="GED2" s="330"/>
      <c r="GEE2" s="330"/>
      <c r="GEF2" s="330"/>
      <c r="GEG2" s="330"/>
      <c r="GEH2" s="330"/>
      <c r="GEI2" s="330"/>
      <c r="GEJ2" s="330"/>
      <c r="GEK2" s="330"/>
      <c r="GEL2" s="330"/>
      <c r="GEM2" s="330"/>
      <c r="GEN2" s="330"/>
      <c r="GEO2" s="330"/>
      <c r="GEP2" s="330"/>
      <c r="GEQ2" s="330"/>
      <c r="GER2" s="330"/>
      <c r="GES2" s="329"/>
      <c r="GET2" s="330"/>
      <c r="GEU2" s="330"/>
      <c r="GEV2" s="330"/>
      <c r="GEW2" s="330"/>
      <c r="GEX2" s="330"/>
      <c r="GEY2" s="330"/>
      <c r="GEZ2" s="330"/>
      <c r="GFA2" s="330"/>
      <c r="GFB2" s="330"/>
      <c r="GFC2" s="330"/>
      <c r="GFD2" s="330"/>
      <c r="GFE2" s="330"/>
      <c r="GFF2" s="330"/>
      <c r="GFG2" s="330"/>
      <c r="GFH2" s="330"/>
      <c r="GFI2" s="329"/>
      <c r="GFJ2" s="330"/>
      <c r="GFK2" s="330"/>
      <c r="GFL2" s="330"/>
      <c r="GFM2" s="330"/>
      <c r="GFN2" s="330"/>
      <c r="GFO2" s="330"/>
      <c r="GFP2" s="330"/>
      <c r="GFQ2" s="330"/>
      <c r="GFR2" s="330"/>
      <c r="GFS2" s="330"/>
      <c r="GFT2" s="330"/>
      <c r="GFU2" s="330"/>
      <c r="GFV2" s="330"/>
      <c r="GFW2" s="330"/>
      <c r="GFX2" s="330"/>
      <c r="GFY2" s="329"/>
      <c r="GFZ2" s="330"/>
      <c r="GGA2" s="330"/>
      <c r="GGB2" s="330"/>
      <c r="GGC2" s="330"/>
      <c r="GGD2" s="330"/>
      <c r="GGE2" s="330"/>
      <c r="GGF2" s="330"/>
      <c r="GGG2" s="330"/>
      <c r="GGH2" s="330"/>
      <c r="GGI2" s="330"/>
      <c r="GGJ2" s="330"/>
      <c r="GGK2" s="330"/>
      <c r="GGL2" s="330"/>
      <c r="GGM2" s="330"/>
      <c r="GGN2" s="330"/>
      <c r="GGO2" s="329"/>
      <c r="GGP2" s="330"/>
      <c r="GGQ2" s="330"/>
      <c r="GGR2" s="330"/>
      <c r="GGS2" s="330"/>
      <c r="GGT2" s="330"/>
      <c r="GGU2" s="330"/>
      <c r="GGV2" s="330"/>
      <c r="GGW2" s="330"/>
      <c r="GGX2" s="330"/>
      <c r="GGY2" s="330"/>
      <c r="GGZ2" s="330"/>
      <c r="GHA2" s="330"/>
      <c r="GHB2" s="330"/>
      <c r="GHC2" s="330"/>
      <c r="GHD2" s="330"/>
      <c r="GHE2" s="329"/>
      <c r="GHF2" s="330"/>
      <c r="GHG2" s="330"/>
      <c r="GHH2" s="330"/>
      <c r="GHI2" s="330"/>
      <c r="GHJ2" s="330"/>
      <c r="GHK2" s="330"/>
      <c r="GHL2" s="330"/>
      <c r="GHM2" s="330"/>
      <c r="GHN2" s="330"/>
      <c r="GHO2" s="330"/>
      <c r="GHP2" s="330"/>
      <c r="GHQ2" s="330"/>
      <c r="GHR2" s="330"/>
      <c r="GHS2" s="330"/>
      <c r="GHT2" s="330"/>
      <c r="GHU2" s="329"/>
      <c r="GHV2" s="330"/>
      <c r="GHW2" s="330"/>
      <c r="GHX2" s="330"/>
      <c r="GHY2" s="330"/>
      <c r="GHZ2" s="330"/>
      <c r="GIA2" s="330"/>
      <c r="GIB2" s="330"/>
      <c r="GIC2" s="330"/>
      <c r="GID2" s="330"/>
      <c r="GIE2" s="330"/>
      <c r="GIF2" s="330"/>
      <c r="GIG2" s="330"/>
      <c r="GIH2" s="330"/>
      <c r="GII2" s="330"/>
      <c r="GIJ2" s="330"/>
      <c r="GIK2" s="329"/>
      <c r="GIL2" s="330"/>
      <c r="GIM2" s="330"/>
      <c r="GIN2" s="330"/>
      <c r="GIO2" s="330"/>
      <c r="GIP2" s="330"/>
      <c r="GIQ2" s="330"/>
      <c r="GIR2" s="330"/>
      <c r="GIS2" s="330"/>
      <c r="GIT2" s="330"/>
      <c r="GIU2" s="330"/>
      <c r="GIV2" s="330"/>
      <c r="GIW2" s="330"/>
      <c r="GIX2" s="330"/>
      <c r="GIY2" s="330"/>
      <c r="GIZ2" s="330"/>
      <c r="GJA2" s="329"/>
      <c r="GJB2" s="330"/>
      <c r="GJC2" s="330"/>
      <c r="GJD2" s="330"/>
      <c r="GJE2" s="330"/>
      <c r="GJF2" s="330"/>
      <c r="GJG2" s="330"/>
      <c r="GJH2" s="330"/>
      <c r="GJI2" s="330"/>
      <c r="GJJ2" s="330"/>
      <c r="GJK2" s="330"/>
      <c r="GJL2" s="330"/>
      <c r="GJM2" s="330"/>
      <c r="GJN2" s="330"/>
      <c r="GJO2" s="330"/>
      <c r="GJP2" s="330"/>
      <c r="GJQ2" s="329"/>
      <c r="GJR2" s="330"/>
      <c r="GJS2" s="330"/>
      <c r="GJT2" s="330"/>
      <c r="GJU2" s="330"/>
      <c r="GJV2" s="330"/>
      <c r="GJW2" s="330"/>
      <c r="GJX2" s="330"/>
      <c r="GJY2" s="330"/>
      <c r="GJZ2" s="330"/>
      <c r="GKA2" s="330"/>
      <c r="GKB2" s="330"/>
      <c r="GKC2" s="330"/>
      <c r="GKD2" s="330"/>
      <c r="GKE2" s="330"/>
      <c r="GKF2" s="330"/>
      <c r="GKG2" s="329"/>
      <c r="GKH2" s="330"/>
      <c r="GKI2" s="330"/>
      <c r="GKJ2" s="330"/>
      <c r="GKK2" s="330"/>
      <c r="GKL2" s="330"/>
      <c r="GKM2" s="330"/>
      <c r="GKN2" s="330"/>
      <c r="GKO2" s="330"/>
      <c r="GKP2" s="330"/>
      <c r="GKQ2" s="330"/>
      <c r="GKR2" s="330"/>
      <c r="GKS2" s="330"/>
      <c r="GKT2" s="330"/>
      <c r="GKU2" s="330"/>
      <c r="GKV2" s="330"/>
      <c r="GKW2" s="329"/>
      <c r="GKX2" s="330"/>
      <c r="GKY2" s="330"/>
      <c r="GKZ2" s="330"/>
      <c r="GLA2" s="330"/>
      <c r="GLB2" s="330"/>
      <c r="GLC2" s="330"/>
      <c r="GLD2" s="330"/>
      <c r="GLE2" s="330"/>
      <c r="GLF2" s="330"/>
      <c r="GLG2" s="330"/>
      <c r="GLH2" s="330"/>
      <c r="GLI2" s="330"/>
      <c r="GLJ2" s="330"/>
      <c r="GLK2" s="330"/>
      <c r="GLL2" s="330"/>
      <c r="GLM2" s="329"/>
      <c r="GLN2" s="330"/>
      <c r="GLO2" s="330"/>
      <c r="GLP2" s="330"/>
      <c r="GLQ2" s="330"/>
      <c r="GLR2" s="330"/>
      <c r="GLS2" s="330"/>
      <c r="GLT2" s="330"/>
      <c r="GLU2" s="330"/>
      <c r="GLV2" s="330"/>
      <c r="GLW2" s="330"/>
      <c r="GLX2" s="330"/>
      <c r="GLY2" s="330"/>
      <c r="GLZ2" s="330"/>
      <c r="GMA2" s="330"/>
      <c r="GMB2" s="330"/>
      <c r="GMC2" s="329"/>
      <c r="GMD2" s="330"/>
      <c r="GME2" s="330"/>
      <c r="GMF2" s="330"/>
      <c r="GMG2" s="330"/>
      <c r="GMH2" s="330"/>
      <c r="GMI2" s="330"/>
      <c r="GMJ2" s="330"/>
      <c r="GMK2" s="330"/>
      <c r="GML2" s="330"/>
      <c r="GMM2" s="330"/>
      <c r="GMN2" s="330"/>
      <c r="GMO2" s="330"/>
      <c r="GMP2" s="330"/>
      <c r="GMQ2" s="330"/>
      <c r="GMR2" s="330"/>
      <c r="GMS2" s="329"/>
      <c r="GMT2" s="330"/>
      <c r="GMU2" s="330"/>
      <c r="GMV2" s="330"/>
      <c r="GMW2" s="330"/>
      <c r="GMX2" s="330"/>
      <c r="GMY2" s="330"/>
      <c r="GMZ2" s="330"/>
      <c r="GNA2" s="330"/>
      <c r="GNB2" s="330"/>
      <c r="GNC2" s="330"/>
      <c r="GND2" s="330"/>
      <c r="GNE2" s="330"/>
      <c r="GNF2" s="330"/>
      <c r="GNG2" s="330"/>
      <c r="GNH2" s="330"/>
      <c r="GNI2" s="329"/>
      <c r="GNJ2" s="330"/>
      <c r="GNK2" s="330"/>
      <c r="GNL2" s="330"/>
      <c r="GNM2" s="330"/>
      <c r="GNN2" s="330"/>
      <c r="GNO2" s="330"/>
      <c r="GNP2" s="330"/>
      <c r="GNQ2" s="330"/>
      <c r="GNR2" s="330"/>
      <c r="GNS2" s="330"/>
      <c r="GNT2" s="330"/>
      <c r="GNU2" s="330"/>
      <c r="GNV2" s="330"/>
      <c r="GNW2" s="330"/>
      <c r="GNX2" s="330"/>
      <c r="GNY2" s="329"/>
      <c r="GNZ2" s="330"/>
      <c r="GOA2" s="330"/>
      <c r="GOB2" s="330"/>
      <c r="GOC2" s="330"/>
      <c r="GOD2" s="330"/>
      <c r="GOE2" s="330"/>
      <c r="GOF2" s="330"/>
      <c r="GOG2" s="330"/>
      <c r="GOH2" s="330"/>
      <c r="GOI2" s="330"/>
      <c r="GOJ2" s="330"/>
      <c r="GOK2" s="330"/>
      <c r="GOL2" s="330"/>
      <c r="GOM2" s="330"/>
      <c r="GON2" s="330"/>
      <c r="GOO2" s="329"/>
      <c r="GOP2" s="330"/>
      <c r="GOQ2" s="330"/>
      <c r="GOR2" s="330"/>
      <c r="GOS2" s="330"/>
      <c r="GOT2" s="330"/>
      <c r="GOU2" s="330"/>
      <c r="GOV2" s="330"/>
      <c r="GOW2" s="330"/>
      <c r="GOX2" s="330"/>
      <c r="GOY2" s="330"/>
      <c r="GOZ2" s="330"/>
      <c r="GPA2" s="330"/>
      <c r="GPB2" s="330"/>
      <c r="GPC2" s="330"/>
      <c r="GPD2" s="330"/>
      <c r="GPE2" s="329"/>
      <c r="GPF2" s="330"/>
      <c r="GPG2" s="330"/>
      <c r="GPH2" s="330"/>
      <c r="GPI2" s="330"/>
      <c r="GPJ2" s="330"/>
      <c r="GPK2" s="330"/>
      <c r="GPL2" s="330"/>
      <c r="GPM2" s="330"/>
      <c r="GPN2" s="330"/>
      <c r="GPO2" s="330"/>
      <c r="GPP2" s="330"/>
      <c r="GPQ2" s="330"/>
      <c r="GPR2" s="330"/>
      <c r="GPS2" s="330"/>
      <c r="GPT2" s="330"/>
      <c r="GPU2" s="329"/>
      <c r="GPV2" s="330"/>
      <c r="GPW2" s="330"/>
      <c r="GPX2" s="330"/>
      <c r="GPY2" s="330"/>
      <c r="GPZ2" s="330"/>
      <c r="GQA2" s="330"/>
      <c r="GQB2" s="330"/>
      <c r="GQC2" s="330"/>
      <c r="GQD2" s="330"/>
      <c r="GQE2" s="330"/>
      <c r="GQF2" s="330"/>
      <c r="GQG2" s="330"/>
      <c r="GQH2" s="330"/>
      <c r="GQI2" s="330"/>
      <c r="GQJ2" s="330"/>
      <c r="GQK2" s="329"/>
      <c r="GQL2" s="330"/>
      <c r="GQM2" s="330"/>
      <c r="GQN2" s="330"/>
      <c r="GQO2" s="330"/>
      <c r="GQP2" s="330"/>
      <c r="GQQ2" s="330"/>
      <c r="GQR2" s="330"/>
      <c r="GQS2" s="330"/>
      <c r="GQT2" s="330"/>
      <c r="GQU2" s="330"/>
      <c r="GQV2" s="330"/>
      <c r="GQW2" s="330"/>
      <c r="GQX2" s="330"/>
      <c r="GQY2" s="330"/>
      <c r="GQZ2" s="330"/>
      <c r="GRA2" s="329"/>
      <c r="GRB2" s="330"/>
      <c r="GRC2" s="330"/>
      <c r="GRD2" s="330"/>
      <c r="GRE2" s="330"/>
      <c r="GRF2" s="330"/>
      <c r="GRG2" s="330"/>
      <c r="GRH2" s="330"/>
      <c r="GRI2" s="330"/>
      <c r="GRJ2" s="330"/>
      <c r="GRK2" s="330"/>
      <c r="GRL2" s="330"/>
      <c r="GRM2" s="330"/>
      <c r="GRN2" s="330"/>
      <c r="GRO2" s="330"/>
      <c r="GRP2" s="330"/>
      <c r="GRQ2" s="329"/>
      <c r="GRR2" s="330"/>
      <c r="GRS2" s="330"/>
      <c r="GRT2" s="330"/>
      <c r="GRU2" s="330"/>
      <c r="GRV2" s="330"/>
      <c r="GRW2" s="330"/>
      <c r="GRX2" s="330"/>
      <c r="GRY2" s="330"/>
      <c r="GRZ2" s="330"/>
      <c r="GSA2" s="330"/>
      <c r="GSB2" s="330"/>
      <c r="GSC2" s="330"/>
      <c r="GSD2" s="330"/>
      <c r="GSE2" s="330"/>
      <c r="GSF2" s="330"/>
      <c r="GSG2" s="329"/>
      <c r="GSH2" s="330"/>
      <c r="GSI2" s="330"/>
      <c r="GSJ2" s="330"/>
      <c r="GSK2" s="330"/>
      <c r="GSL2" s="330"/>
      <c r="GSM2" s="330"/>
      <c r="GSN2" s="330"/>
      <c r="GSO2" s="330"/>
      <c r="GSP2" s="330"/>
      <c r="GSQ2" s="330"/>
      <c r="GSR2" s="330"/>
      <c r="GSS2" s="330"/>
      <c r="GST2" s="330"/>
      <c r="GSU2" s="330"/>
      <c r="GSV2" s="330"/>
      <c r="GSW2" s="329"/>
      <c r="GSX2" s="330"/>
      <c r="GSY2" s="330"/>
      <c r="GSZ2" s="330"/>
      <c r="GTA2" s="330"/>
      <c r="GTB2" s="330"/>
      <c r="GTC2" s="330"/>
      <c r="GTD2" s="330"/>
      <c r="GTE2" s="330"/>
      <c r="GTF2" s="330"/>
      <c r="GTG2" s="330"/>
      <c r="GTH2" s="330"/>
      <c r="GTI2" s="330"/>
      <c r="GTJ2" s="330"/>
      <c r="GTK2" s="330"/>
      <c r="GTL2" s="330"/>
      <c r="GTM2" s="329"/>
      <c r="GTN2" s="330"/>
      <c r="GTO2" s="330"/>
      <c r="GTP2" s="330"/>
      <c r="GTQ2" s="330"/>
      <c r="GTR2" s="330"/>
      <c r="GTS2" s="330"/>
      <c r="GTT2" s="330"/>
      <c r="GTU2" s="330"/>
      <c r="GTV2" s="330"/>
      <c r="GTW2" s="330"/>
      <c r="GTX2" s="330"/>
      <c r="GTY2" s="330"/>
      <c r="GTZ2" s="330"/>
      <c r="GUA2" s="330"/>
      <c r="GUB2" s="330"/>
      <c r="GUC2" s="329"/>
      <c r="GUD2" s="330"/>
      <c r="GUE2" s="330"/>
      <c r="GUF2" s="330"/>
      <c r="GUG2" s="330"/>
      <c r="GUH2" s="330"/>
      <c r="GUI2" s="330"/>
      <c r="GUJ2" s="330"/>
      <c r="GUK2" s="330"/>
      <c r="GUL2" s="330"/>
      <c r="GUM2" s="330"/>
      <c r="GUN2" s="330"/>
      <c r="GUO2" s="330"/>
      <c r="GUP2" s="330"/>
      <c r="GUQ2" s="330"/>
      <c r="GUR2" s="330"/>
      <c r="GUS2" s="329"/>
      <c r="GUT2" s="330"/>
      <c r="GUU2" s="330"/>
      <c r="GUV2" s="330"/>
      <c r="GUW2" s="330"/>
      <c r="GUX2" s="330"/>
      <c r="GUY2" s="330"/>
      <c r="GUZ2" s="330"/>
      <c r="GVA2" s="330"/>
      <c r="GVB2" s="330"/>
      <c r="GVC2" s="330"/>
      <c r="GVD2" s="330"/>
      <c r="GVE2" s="330"/>
      <c r="GVF2" s="330"/>
      <c r="GVG2" s="330"/>
      <c r="GVH2" s="330"/>
      <c r="GVI2" s="329"/>
      <c r="GVJ2" s="330"/>
      <c r="GVK2" s="330"/>
      <c r="GVL2" s="330"/>
      <c r="GVM2" s="330"/>
      <c r="GVN2" s="330"/>
      <c r="GVO2" s="330"/>
      <c r="GVP2" s="330"/>
      <c r="GVQ2" s="330"/>
      <c r="GVR2" s="330"/>
      <c r="GVS2" s="330"/>
      <c r="GVT2" s="330"/>
      <c r="GVU2" s="330"/>
      <c r="GVV2" s="330"/>
      <c r="GVW2" s="330"/>
      <c r="GVX2" s="330"/>
      <c r="GVY2" s="329"/>
      <c r="GVZ2" s="330"/>
      <c r="GWA2" s="330"/>
      <c r="GWB2" s="330"/>
      <c r="GWC2" s="330"/>
      <c r="GWD2" s="330"/>
      <c r="GWE2" s="330"/>
      <c r="GWF2" s="330"/>
      <c r="GWG2" s="330"/>
      <c r="GWH2" s="330"/>
      <c r="GWI2" s="330"/>
      <c r="GWJ2" s="330"/>
      <c r="GWK2" s="330"/>
      <c r="GWL2" s="330"/>
      <c r="GWM2" s="330"/>
      <c r="GWN2" s="330"/>
      <c r="GWO2" s="329"/>
      <c r="GWP2" s="330"/>
      <c r="GWQ2" s="330"/>
      <c r="GWR2" s="330"/>
      <c r="GWS2" s="330"/>
      <c r="GWT2" s="330"/>
      <c r="GWU2" s="330"/>
      <c r="GWV2" s="330"/>
      <c r="GWW2" s="330"/>
      <c r="GWX2" s="330"/>
      <c r="GWY2" s="330"/>
      <c r="GWZ2" s="330"/>
      <c r="GXA2" s="330"/>
      <c r="GXB2" s="330"/>
      <c r="GXC2" s="330"/>
      <c r="GXD2" s="330"/>
      <c r="GXE2" s="329"/>
      <c r="GXF2" s="330"/>
      <c r="GXG2" s="330"/>
      <c r="GXH2" s="330"/>
      <c r="GXI2" s="330"/>
      <c r="GXJ2" s="330"/>
      <c r="GXK2" s="330"/>
      <c r="GXL2" s="330"/>
      <c r="GXM2" s="330"/>
      <c r="GXN2" s="330"/>
      <c r="GXO2" s="330"/>
      <c r="GXP2" s="330"/>
      <c r="GXQ2" s="330"/>
      <c r="GXR2" s="330"/>
      <c r="GXS2" s="330"/>
      <c r="GXT2" s="330"/>
      <c r="GXU2" s="329"/>
      <c r="GXV2" s="330"/>
      <c r="GXW2" s="330"/>
      <c r="GXX2" s="330"/>
      <c r="GXY2" s="330"/>
      <c r="GXZ2" s="330"/>
      <c r="GYA2" s="330"/>
      <c r="GYB2" s="330"/>
      <c r="GYC2" s="330"/>
      <c r="GYD2" s="330"/>
      <c r="GYE2" s="330"/>
      <c r="GYF2" s="330"/>
      <c r="GYG2" s="330"/>
      <c r="GYH2" s="330"/>
      <c r="GYI2" s="330"/>
      <c r="GYJ2" s="330"/>
      <c r="GYK2" s="329"/>
      <c r="GYL2" s="330"/>
      <c r="GYM2" s="330"/>
      <c r="GYN2" s="330"/>
      <c r="GYO2" s="330"/>
      <c r="GYP2" s="330"/>
      <c r="GYQ2" s="330"/>
      <c r="GYR2" s="330"/>
      <c r="GYS2" s="330"/>
      <c r="GYT2" s="330"/>
      <c r="GYU2" s="330"/>
      <c r="GYV2" s="330"/>
      <c r="GYW2" s="330"/>
      <c r="GYX2" s="330"/>
      <c r="GYY2" s="330"/>
      <c r="GYZ2" s="330"/>
      <c r="GZA2" s="329"/>
      <c r="GZB2" s="330"/>
      <c r="GZC2" s="330"/>
      <c r="GZD2" s="330"/>
      <c r="GZE2" s="330"/>
      <c r="GZF2" s="330"/>
      <c r="GZG2" s="330"/>
      <c r="GZH2" s="330"/>
      <c r="GZI2" s="330"/>
      <c r="GZJ2" s="330"/>
      <c r="GZK2" s="330"/>
      <c r="GZL2" s="330"/>
      <c r="GZM2" s="330"/>
      <c r="GZN2" s="330"/>
      <c r="GZO2" s="330"/>
      <c r="GZP2" s="330"/>
      <c r="GZQ2" s="329"/>
      <c r="GZR2" s="330"/>
      <c r="GZS2" s="330"/>
      <c r="GZT2" s="330"/>
      <c r="GZU2" s="330"/>
      <c r="GZV2" s="330"/>
      <c r="GZW2" s="330"/>
      <c r="GZX2" s="330"/>
      <c r="GZY2" s="330"/>
      <c r="GZZ2" s="330"/>
      <c r="HAA2" s="330"/>
      <c r="HAB2" s="330"/>
      <c r="HAC2" s="330"/>
      <c r="HAD2" s="330"/>
      <c r="HAE2" s="330"/>
      <c r="HAF2" s="330"/>
      <c r="HAG2" s="329"/>
      <c r="HAH2" s="330"/>
      <c r="HAI2" s="330"/>
      <c r="HAJ2" s="330"/>
      <c r="HAK2" s="330"/>
      <c r="HAL2" s="330"/>
      <c r="HAM2" s="330"/>
      <c r="HAN2" s="330"/>
      <c r="HAO2" s="330"/>
      <c r="HAP2" s="330"/>
      <c r="HAQ2" s="330"/>
      <c r="HAR2" s="330"/>
      <c r="HAS2" s="330"/>
      <c r="HAT2" s="330"/>
      <c r="HAU2" s="330"/>
      <c r="HAV2" s="330"/>
      <c r="HAW2" s="329"/>
      <c r="HAX2" s="330"/>
      <c r="HAY2" s="330"/>
      <c r="HAZ2" s="330"/>
      <c r="HBA2" s="330"/>
      <c r="HBB2" s="330"/>
      <c r="HBC2" s="330"/>
      <c r="HBD2" s="330"/>
      <c r="HBE2" s="330"/>
      <c r="HBF2" s="330"/>
      <c r="HBG2" s="330"/>
      <c r="HBH2" s="330"/>
      <c r="HBI2" s="330"/>
      <c r="HBJ2" s="330"/>
      <c r="HBK2" s="330"/>
      <c r="HBL2" s="330"/>
      <c r="HBM2" s="329"/>
      <c r="HBN2" s="330"/>
      <c r="HBO2" s="330"/>
      <c r="HBP2" s="330"/>
      <c r="HBQ2" s="330"/>
      <c r="HBR2" s="330"/>
      <c r="HBS2" s="330"/>
      <c r="HBT2" s="330"/>
      <c r="HBU2" s="330"/>
      <c r="HBV2" s="330"/>
      <c r="HBW2" s="330"/>
      <c r="HBX2" s="330"/>
      <c r="HBY2" s="330"/>
      <c r="HBZ2" s="330"/>
      <c r="HCA2" s="330"/>
      <c r="HCB2" s="330"/>
      <c r="HCC2" s="329"/>
      <c r="HCD2" s="330"/>
      <c r="HCE2" s="330"/>
      <c r="HCF2" s="330"/>
      <c r="HCG2" s="330"/>
      <c r="HCH2" s="330"/>
      <c r="HCI2" s="330"/>
      <c r="HCJ2" s="330"/>
      <c r="HCK2" s="330"/>
      <c r="HCL2" s="330"/>
      <c r="HCM2" s="330"/>
      <c r="HCN2" s="330"/>
      <c r="HCO2" s="330"/>
      <c r="HCP2" s="330"/>
      <c r="HCQ2" s="330"/>
      <c r="HCR2" s="330"/>
      <c r="HCS2" s="329"/>
      <c r="HCT2" s="330"/>
      <c r="HCU2" s="330"/>
      <c r="HCV2" s="330"/>
      <c r="HCW2" s="330"/>
      <c r="HCX2" s="330"/>
      <c r="HCY2" s="330"/>
      <c r="HCZ2" s="330"/>
      <c r="HDA2" s="330"/>
      <c r="HDB2" s="330"/>
      <c r="HDC2" s="330"/>
      <c r="HDD2" s="330"/>
      <c r="HDE2" s="330"/>
      <c r="HDF2" s="330"/>
      <c r="HDG2" s="330"/>
      <c r="HDH2" s="330"/>
      <c r="HDI2" s="329"/>
      <c r="HDJ2" s="330"/>
      <c r="HDK2" s="330"/>
      <c r="HDL2" s="330"/>
      <c r="HDM2" s="330"/>
      <c r="HDN2" s="330"/>
      <c r="HDO2" s="330"/>
      <c r="HDP2" s="330"/>
      <c r="HDQ2" s="330"/>
      <c r="HDR2" s="330"/>
      <c r="HDS2" s="330"/>
      <c r="HDT2" s="330"/>
      <c r="HDU2" s="330"/>
      <c r="HDV2" s="330"/>
      <c r="HDW2" s="330"/>
      <c r="HDX2" s="330"/>
      <c r="HDY2" s="329"/>
      <c r="HDZ2" s="330"/>
      <c r="HEA2" s="330"/>
      <c r="HEB2" s="330"/>
      <c r="HEC2" s="330"/>
      <c r="HED2" s="330"/>
      <c r="HEE2" s="330"/>
      <c r="HEF2" s="330"/>
      <c r="HEG2" s="330"/>
      <c r="HEH2" s="330"/>
      <c r="HEI2" s="330"/>
      <c r="HEJ2" s="330"/>
      <c r="HEK2" s="330"/>
      <c r="HEL2" s="330"/>
      <c r="HEM2" s="330"/>
      <c r="HEN2" s="330"/>
      <c r="HEO2" s="329"/>
      <c r="HEP2" s="330"/>
      <c r="HEQ2" s="330"/>
      <c r="HER2" s="330"/>
      <c r="HES2" s="330"/>
      <c r="HET2" s="330"/>
      <c r="HEU2" s="330"/>
      <c r="HEV2" s="330"/>
      <c r="HEW2" s="330"/>
      <c r="HEX2" s="330"/>
      <c r="HEY2" s="330"/>
      <c r="HEZ2" s="330"/>
      <c r="HFA2" s="330"/>
      <c r="HFB2" s="330"/>
      <c r="HFC2" s="330"/>
      <c r="HFD2" s="330"/>
      <c r="HFE2" s="329"/>
      <c r="HFF2" s="330"/>
      <c r="HFG2" s="330"/>
      <c r="HFH2" s="330"/>
      <c r="HFI2" s="330"/>
      <c r="HFJ2" s="330"/>
      <c r="HFK2" s="330"/>
      <c r="HFL2" s="330"/>
      <c r="HFM2" s="330"/>
      <c r="HFN2" s="330"/>
      <c r="HFO2" s="330"/>
      <c r="HFP2" s="330"/>
      <c r="HFQ2" s="330"/>
      <c r="HFR2" s="330"/>
      <c r="HFS2" s="330"/>
      <c r="HFT2" s="330"/>
      <c r="HFU2" s="329"/>
      <c r="HFV2" s="330"/>
      <c r="HFW2" s="330"/>
      <c r="HFX2" s="330"/>
      <c r="HFY2" s="330"/>
      <c r="HFZ2" s="330"/>
      <c r="HGA2" s="330"/>
      <c r="HGB2" s="330"/>
      <c r="HGC2" s="330"/>
      <c r="HGD2" s="330"/>
      <c r="HGE2" s="330"/>
      <c r="HGF2" s="330"/>
      <c r="HGG2" s="330"/>
      <c r="HGH2" s="330"/>
      <c r="HGI2" s="330"/>
      <c r="HGJ2" s="330"/>
      <c r="HGK2" s="329"/>
      <c r="HGL2" s="330"/>
      <c r="HGM2" s="330"/>
      <c r="HGN2" s="330"/>
      <c r="HGO2" s="330"/>
      <c r="HGP2" s="330"/>
      <c r="HGQ2" s="330"/>
      <c r="HGR2" s="330"/>
      <c r="HGS2" s="330"/>
      <c r="HGT2" s="330"/>
      <c r="HGU2" s="330"/>
      <c r="HGV2" s="330"/>
      <c r="HGW2" s="330"/>
      <c r="HGX2" s="330"/>
      <c r="HGY2" s="330"/>
      <c r="HGZ2" s="330"/>
      <c r="HHA2" s="329"/>
      <c r="HHB2" s="330"/>
      <c r="HHC2" s="330"/>
      <c r="HHD2" s="330"/>
      <c r="HHE2" s="330"/>
      <c r="HHF2" s="330"/>
      <c r="HHG2" s="330"/>
      <c r="HHH2" s="330"/>
      <c r="HHI2" s="330"/>
      <c r="HHJ2" s="330"/>
      <c r="HHK2" s="330"/>
      <c r="HHL2" s="330"/>
      <c r="HHM2" s="330"/>
      <c r="HHN2" s="330"/>
      <c r="HHO2" s="330"/>
      <c r="HHP2" s="330"/>
      <c r="HHQ2" s="329"/>
      <c r="HHR2" s="330"/>
      <c r="HHS2" s="330"/>
      <c r="HHT2" s="330"/>
      <c r="HHU2" s="330"/>
      <c r="HHV2" s="330"/>
      <c r="HHW2" s="330"/>
      <c r="HHX2" s="330"/>
      <c r="HHY2" s="330"/>
      <c r="HHZ2" s="330"/>
      <c r="HIA2" s="330"/>
      <c r="HIB2" s="330"/>
      <c r="HIC2" s="330"/>
      <c r="HID2" s="330"/>
      <c r="HIE2" s="330"/>
      <c r="HIF2" s="330"/>
      <c r="HIG2" s="329"/>
      <c r="HIH2" s="330"/>
      <c r="HII2" s="330"/>
      <c r="HIJ2" s="330"/>
      <c r="HIK2" s="330"/>
      <c r="HIL2" s="330"/>
      <c r="HIM2" s="330"/>
      <c r="HIN2" s="330"/>
      <c r="HIO2" s="330"/>
      <c r="HIP2" s="330"/>
      <c r="HIQ2" s="330"/>
      <c r="HIR2" s="330"/>
      <c r="HIS2" s="330"/>
      <c r="HIT2" s="330"/>
      <c r="HIU2" s="330"/>
      <c r="HIV2" s="330"/>
      <c r="HIW2" s="329"/>
      <c r="HIX2" s="330"/>
      <c r="HIY2" s="330"/>
      <c r="HIZ2" s="330"/>
      <c r="HJA2" s="330"/>
      <c r="HJB2" s="330"/>
      <c r="HJC2" s="330"/>
      <c r="HJD2" s="330"/>
      <c r="HJE2" s="330"/>
      <c r="HJF2" s="330"/>
      <c r="HJG2" s="330"/>
      <c r="HJH2" s="330"/>
      <c r="HJI2" s="330"/>
      <c r="HJJ2" s="330"/>
      <c r="HJK2" s="330"/>
      <c r="HJL2" s="330"/>
      <c r="HJM2" s="329"/>
      <c r="HJN2" s="330"/>
      <c r="HJO2" s="330"/>
      <c r="HJP2" s="330"/>
      <c r="HJQ2" s="330"/>
      <c r="HJR2" s="330"/>
      <c r="HJS2" s="330"/>
      <c r="HJT2" s="330"/>
      <c r="HJU2" s="330"/>
      <c r="HJV2" s="330"/>
      <c r="HJW2" s="330"/>
      <c r="HJX2" s="330"/>
      <c r="HJY2" s="330"/>
      <c r="HJZ2" s="330"/>
      <c r="HKA2" s="330"/>
      <c r="HKB2" s="330"/>
      <c r="HKC2" s="329"/>
      <c r="HKD2" s="330"/>
      <c r="HKE2" s="330"/>
      <c r="HKF2" s="330"/>
      <c r="HKG2" s="330"/>
      <c r="HKH2" s="330"/>
      <c r="HKI2" s="330"/>
      <c r="HKJ2" s="330"/>
      <c r="HKK2" s="330"/>
      <c r="HKL2" s="330"/>
      <c r="HKM2" s="330"/>
      <c r="HKN2" s="330"/>
      <c r="HKO2" s="330"/>
      <c r="HKP2" s="330"/>
      <c r="HKQ2" s="330"/>
      <c r="HKR2" s="330"/>
      <c r="HKS2" s="329"/>
      <c r="HKT2" s="330"/>
      <c r="HKU2" s="330"/>
      <c r="HKV2" s="330"/>
      <c r="HKW2" s="330"/>
      <c r="HKX2" s="330"/>
      <c r="HKY2" s="330"/>
      <c r="HKZ2" s="330"/>
      <c r="HLA2" s="330"/>
      <c r="HLB2" s="330"/>
      <c r="HLC2" s="330"/>
      <c r="HLD2" s="330"/>
      <c r="HLE2" s="330"/>
      <c r="HLF2" s="330"/>
      <c r="HLG2" s="330"/>
      <c r="HLH2" s="330"/>
      <c r="HLI2" s="329"/>
      <c r="HLJ2" s="330"/>
      <c r="HLK2" s="330"/>
      <c r="HLL2" s="330"/>
      <c r="HLM2" s="330"/>
      <c r="HLN2" s="330"/>
      <c r="HLO2" s="330"/>
      <c r="HLP2" s="330"/>
      <c r="HLQ2" s="330"/>
      <c r="HLR2" s="330"/>
      <c r="HLS2" s="330"/>
      <c r="HLT2" s="330"/>
      <c r="HLU2" s="330"/>
      <c r="HLV2" s="330"/>
      <c r="HLW2" s="330"/>
      <c r="HLX2" s="330"/>
      <c r="HLY2" s="329"/>
      <c r="HLZ2" s="330"/>
      <c r="HMA2" s="330"/>
      <c r="HMB2" s="330"/>
      <c r="HMC2" s="330"/>
      <c r="HMD2" s="330"/>
      <c r="HME2" s="330"/>
      <c r="HMF2" s="330"/>
      <c r="HMG2" s="330"/>
      <c r="HMH2" s="330"/>
      <c r="HMI2" s="330"/>
      <c r="HMJ2" s="330"/>
      <c r="HMK2" s="330"/>
      <c r="HML2" s="330"/>
      <c r="HMM2" s="330"/>
      <c r="HMN2" s="330"/>
      <c r="HMO2" s="329"/>
      <c r="HMP2" s="330"/>
      <c r="HMQ2" s="330"/>
      <c r="HMR2" s="330"/>
      <c r="HMS2" s="330"/>
      <c r="HMT2" s="330"/>
      <c r="HMU2" s="330"/>
      <c r="HMV2" s="330"/>
      <c r="HMW2" s="330"/>
      <c r="HMX2" s="330"/>
      <c r="HMY2" s="330"/>
      <c r="HMZ2" s="330"/>
      <c r="HNA2" s="330"/>
      <c r="HNB2" s="330"/>
      <c r="HNC2" s="330"/>
      <c r="HND2" s="330"/>
      <c r="HNE2" s="329"/>
      <c r="HNF2" s="330"/>
      <c r="HNG2" s="330"/>
      <c r="HNH2" s="330"/>
      <c r="HNI2" s="330"/>
      <c r="HNJ2" s="330"/>
      <c r="HNK2" s="330"/>
      <c r="HNL2" s="330"/>
      <c r="HNM2" s="330"/>
      <c r="HNN2" s="330"/>
      <c r="HNO2" s="330"/>
      <c r="HNP2" s="330"/>
      <c r="HNQ2" s="330"/>
      <c r="HNR2" s="330"/>
      <c r="HNS2" s="330"/>
      <c r="HNT2" s="330"/>
      <c r="HNU2" s="329"/>
      <c r="HNV2" s="330"/>
      <c r="HNW2" s="330"/>
      <c r="HNX2" s="330"/>
      <c r="HNY2" s="330"/>
      <c r="HNZ2" s="330"/>
      <c r="HOA2" s="330"/>
      <c r="HOB2" s="330"/>
      <c r="HOC2" s="330"/>
      <c r="HOD2" s="330"/>
      <c r="HOE2" s="330"/>
      <c r="HOF2" s="330"/>
      <c r="HOG2" s="330"/>
      <c r="HOH2" s="330"/>
      <c r="HOI2" s="330"/>
      <c r="HOJ2" s="330"/>
      <c r="HOK2" s="329"/>
      <c r="HOL2" s="330"/>
      <c r="HOM2" s="330"/>
      <c r="HON2" s="330"/>
      <c r="HOO2" s="330"/>
      <c r="HOP2" s="330"/>
      <c r="HOQ2" s="330"/>
      <c r="HOR2" s="330"/>
      <c r="HOS2" s="330"/>
      <c r="HOT2" s="330"/>
      <c r="HOU2" s="330"/>
      <c r="HOV2" s="330"/>
      <c r="HOW2" s="330"/>
      <c r="HOX2" s="330"/>
      <c r="HOY2" s="330"/>
      <c r="HOZ2" s="330"/>
      <c r="HPA2" s="329"/>
      <c r="HPB2" s="330"/>
      <c r="HPC2" s="330"/>
      <c r="HPD2" s="330"/>
      <c r="HPE2" s="330"/>
      <c r="HPF2" s="330"/>
      <c r="HPG2" s="330"/>
      <c r="HPH2" s="330"/>
      <c r="HPI2" s="330"/>
      <c r="HPJ2" s="330"/>
      <c r="HPK2" s="330"/>
      <c r="HPL2" s="330"/>
      <c r="HPM2" s="330"/>
      <c r="HPN2" s="330"/>
      <c r="HPO2" s="330"/>
      <c r="HPP2" s="330"/>
      <c r="HPQ2" s="329"/>
      <c r="HPR2" s="330"/>
      <c r="HPS2" s="330"/>
      <c r="HPT2" s="330"/>
      <c r="HPU2" s="330"/>
      <c r="HPV2" s="330"/>
      <c r="HPW2" s="330"/>
      <c r="HPX2" s="330"/>
      <c r="HPY2" s="330"/>
      <c r="HPZ2" s="330"/>
      <c r="HQA2" s="330"/>
      <c r="HQB2" s="330"/>
      <c r="HQC2" s="330"/>
      <c r="HQD2" s="330"/>
      <c r="HQE2" s="330"/>
      <c r="HQF2" s="330"/>
      <c r="HQG2" s="329"/>
      <c r="HQH2" s="330"/>
      <c r="HQI2" s="330"/>
      <c r="HQJ2" s="330"/>
      <c r="HQK2" s="330"/>
      <c r="HQL2" s="330"/>
      <c r="HQM2" s="330"/>
      <c r="HQN2" s="330"/>
      <c r="HQO2" s="330"/>
      <c r="HQP2" s="330"/>
      <c r="HQQ2" s="330"/>
      <c r="HQR2" s="330"/>
      <c r="HQS2" s="330"/>
      <c r="HQT2" s="330"/>
      <c r="HQU2" s="330"/>
      <c r="HQV2" s="330"/>
      <c r="HQW2" s="329"/>
      <c r="HQX2" s="330"/>
      <c r="HQY2" s="330"/>
      <c r="HQZ2" s="330"/>
      <c r="HRA2" s="330"/>
      <c r="HRB2" s="330"/>
      <c r="HRC2" s="330"/>
      <c r="HRD2" s="330"/>
      <c r="HRE2" s="330"/>
      <c r="HRF2" s="330"/>
      <c r="HRG2" s="330"/>
      <c r="HRH2" s="330"/>
      <c r="HRI2" s="330"/>
      <c r="HRJ2" s="330"/>
      <c r="HRK2" s="330"/>
      <c r="HRL2" s="330"/>
      <c r="HRM2" s="329"/>
      <c r="HRN2" s="330"/>
      <c r="HRO2" s="330"/>
      <c r="HRP2" s="330"/>
      <c r="HRQ2" s="330"/>
      <c r="HRR2" s="330"/>
      <c r="HRS2" s="330"/>
      <c r="HRT2" s="330"/>
      <c r="HRU2" s="330"/>
      <c r="HRV2" s="330"/>
      <c r="HRW2" s="330"/>
      <c r="HRX2" s="330"/>
      <c r="HRY2" s="330"/>
      <c r="HRZ2" s="330"/>
      <c r="HSA2" s="330"/>
      <c r="HSB2" s="330"/>
      <c r="HSC2" s="329"/>
      <c r="HSD2" s="330"/>
      <c r="HSE2" s="330"/>
      <c r="HSF2" s="330"/>
      <c r="HSG2" s="330"/>
      <c r="HSH2" s="330"/>
      <c r="HSI2" s="330"/>
      <c r="HSJ2" s="330"/>
      <c r="HSK2" s="330"/>
      <c r="HSL2" s="330"/>
      <c r="HSM2" s="330"/>
      <c r="HSN2" s="330"/>
      <c r="HSO2" s="330"/>
      <c r="HSP2" s="330"/>
      <c r="HSQ2" s="330"/>
      <c r="HSR2" s="330"/>
      <c r="HSS2" s="329"/>
      <c r="HST2" s="330"/>
      <c r="HSU2" s="330"/>
      <c r="HSV2" s="330"/>
      <c r="HSW2" s="330"/>
      <c r="HSX2" s="330"/>
      <c r="HSY2" s="330"/>
      <c r="HSZ2" s="330"/>
      <c r="HTA2" s="330"/>
      <c r="HTB2" s="330"/>
      <c r="HTC2" s="330"/>
      <c r="HTD2" s="330"/>
      <c r="HTE2" s="330"/>
      <c r="HTF2" s="330"/>
      <c r="HTG2" s="330"/>
      <c r="HTH2" s="330"/>
      <c r="HTI2" s="329"/>
      <c r="HTJ2" s="330"/>
      <c r="HTK2" s="330"/>
      <c r="HTL2" s="330"/>
      <c r="HTM2" s="330"/>
      <c r="HTN2" s="330"/>
      <c r="HTO2" s="330"/>
      <c r="HTP2" s="330"/>
      <c r="HTQ2" s="330"/>
      <c r="HTR2" s="330"/>
      <c r="HTS2" s="330"/>
      <c r="HTT2" s="330"/>
      <c r="HTU2" s="330"/>
      <c r="HTV2" s="330"/>
      <c r="HTW2" s="330"/>
      <c r="HTX2" s="330"/>
      <c r="HTY2" s="329"/>
      <c r="HTZ2" s="330"/>
      <c r="HUA2" s="330"/>
      <c r="HUB2" s="330"/>
      <c r="HUC2" s="330"/>
      <c r="HUD2" s="330"/>
      <c r="HUE2" s="330"/>
      <c r="HUF2" s="330"/>
      <c r="HUG2" s="330"/>
      <c r="HUH2" s="330"/>
      <c r="HUI2" s="330"/>
      <c r="HUJ2" s="330"/>
      <c r="HUK2" s="330"/>
      <c r="HUL2" s="330"/>
      <c r="HUM2" s="330"/>
      <c r="HUN2" s="330"/>
      <c r="HUO2" s="329"/>
      <c r="HUP2" s="330"/>
      <c r="HUQ2" s="330"/>
      <c r="HUR2" s="330"/>
      <c r="HUS2" s="330"/>
      <c r="HUT2" s="330"/>
      <c r="HUU2" s="330"/>
      <c r="HUV2" s="330"/>
      <c r="HUW2" s="330"/>
      <c r="HUX2" s="330"/>
      <c r="HUY2" s="330"/>
      <c r="HUZ2" s="330"/>
      <c r="HVA2" s="330"/>
      <c r="HVB2" s="330"/>
      <c r="HVC2" s="330"/>
      <c r="HVD2" s="330"/>
      <c r="HVE2" s="329"/>
      <c r="HVF2" s="330"/>
      <c r="HVG2" s="330"/>
      <c r="HVH2" s="330"/>
      <c r="HVI2" s="330"/>
      <c r="HVJ2" s="330"/>
      <c r="HVK2" s="330"/>
      <c r="HVL2" s="330"/>
      <c r="HVM2" s="330"/>
      <c r="HVN2" s="330"/>
      <c r="HVO2" s="330"/>
      <c r="HVP2" s="330"/>
      <c r="HVQ2" s="330"/>
      <c r="HVR2" s="330"/>
      <c r="HVS2" s="330"/>
      <c r="HVT2" s="330"/>
      <c r="HVU2" s="329"/>
      <c r="HVV2" s="330"/>
      <c r="HVW2" s="330"/>
      <c r="HVX2" s="330"/>
      <c r="HVY2" s="330"/>
      <c r="HVZ2" s="330"/>
      <c r="HWA2" s="330"/>
      <c r="HWB2" s="330"/>
      <c r="HWC2" s="330"/>
      <c r="HWD2" s="330"/>
      <c r="HWE2" s="330"/>
      <c r="HWF2" s="330"/>
      <c r="HWG2" s="330"/>
      <c r="HWH2" s="330"/>
      <c r="HWI2" s="330"/>
      <c r="HWJ2" s="330"/>
      <c r="HWK2" s="329"/>
      <c r="HWL2" s="330"/>
      <c r="HWM2" s="330"/>
      <c r="HWN2" s="330"/>
      <c r="HWO2" s="330"/>
      <c r="HWP2" s="330"/>
      <c r="HWQ2" s="330"/>
      <c r="HWR2" s="330"/>
      <c r="HWS2" s="330"/>
      <c r="HWT2" s="330"/>
      <c r="HWU2" s="330"/>
      <c r="HWV2" s="330"/>
      <c r="HWW2" s="330"/>
      <c r="HWX2" s="330"/>
      <c r="HWY2" s="330"/>
      <c r="HWZ2" s="330"/>
      <c r="HXA2" s="329"/>
      <c r="HXB2" s="330"/>
      <c r="HXC2" s="330"/>
      <c r="HXD2" s="330"/>
      <c r="HXE2" s="330"/>
      <c r="HXF2" s="330"/>
      <c r="HXG2" s="330"/>
      <c r="HXH2" s="330"/>
      <c r="HXI2" s="330"/>
      <c r="HXJ2" s="330"/>
      <c r="HXK2" s="330"/>
      <c r="HXL2" s="330"/>
      <c r="HXM2" s="330"/>
      <c r="HXN2" s="330"/>
      <c r="HXO2" s="330"/>
      <c r="HXP2" s="330"/>
      <c r="HXQ2" s="329"/>
      <c r="HXR2" s="330"/>
      <c r="HXS2" s="330"/>
      <c r="HXT2" s="330"/>
      <c r="HXU2" s="330"/>
      <c r="HXV2" s="330"/>
      <c r="HXW2" s="330"/>
      <c r="HXX2" s="330"/>
      <c r="HXY2" s="330"/>
      <c r="HXZ2" s="330"/>
      <c r="HYA2" s="330"/>
      <c r="HYB2" s="330"/>
      <c r="HYC2" s="330"/>
      <c r="HYD2" s="330"/>
      <c r="HYE2" s="330"/>
      <c r="HYF2" s="330"/>
      <c r="HYG2" s="329"/>
      <c r="HYH2" s="330"/>
      <c r="HYI2" s="330"/>
      <c r="HYJ2" s="330"/>
      <c r="HYK2" s="330"/>
      <c r="HYL2" s="330"/>
      <c r="HYM2" s="330"/>
      <c r="HYN2" s="330"/>
      <c r="HYO2" s="330"/>
      <c r="HYP2" s="330"/>
      <c r="HYQ2" s="330"/>
      <c r="HYR2" s="330"/>
      <c r="HYS2" s="330"/>
      <c r="HYT2" s="330"/>
      <c r="HYU2" s="330"/>
      <c r="HYV2" s="330"/>
      <c r="HYW2" s="329"/>
      <c r="HYX2" s="330"/>
      <c r="HYY2" s="330"/>
      <c r="HYZ2" s="330"/>
      <c r="HZA2" s="330"/>
      <c r="HZB2" s="330"/>
      <c r="HZC2" s="330"/>
      <c r="HZD2" s="330"/>
      <c r="HZE2" s="330"/>
      <c r="HZF2" s="330"/>
      <c r="HZG2" s="330"/>
      <c r="HZH2" s="330"/>
      <c r="HZI2" s="330"/>
      <c r="HZJ2" s="330"/>
      <c r="HZK2" s="330"/>
      <c r="HZL2" s="330"/>
      <c r="HZM2" s="329"/>
      <c r="HZN2" s="330"/>
      <c r="HZO2" s="330"/>
      <c r="HZP2" s="330"/>
      <c r="HZQ2" s="330"/>
      <c r="HZR2" s="330"/>
      <c r="HZS2" s="330"/>
      <c r="HZT2" s="330"/>
      <c r="HZU2" s="330"/>
      <c r="HZV2" s="330"/>
      <c r="HZW2" s="330"/>
      <c r="HZX2" s="330"/>
      <c r="HZY2" s="330"/>
      <c r="HZZ2" s="330"/>
      <c r="IAA2" s="330"/>
      <c r="IAB2" s="330"/>
      <c r="IAC2" s="329"/>
      <c r="IAD2" s="330"/>
      <c r="IAE2" s="330"/>
      <c r="IAF2" s="330"/>
      <c r="IAG2" s="330"/>
      <c r="IAH2" s="330"/>
      <c r="IAI2" s="330"/>
      <c r="IAJ2" s="330"/>
      <c r="IAK2" s="330"/>
      <c r="IAL2" s="330"/>
      <c r="IAM2" s="330"/>
      <c r="IAN2" s="330"/>
      <c r="IAO2" s="330"/>
      <c r="IAP2" s="330"/>
      <c r="IAQ2" s="330"/>
      <c r="IAR2" s="330"/>
      <c r="IAS2" s="329"/>
      <c r="IAT2" s="330"/>
      <c r="IAU2" s="330"/>
      <c r="IAV2" s="330"/>
      <c r="IAW2" s="330"/>
      <c r="IAX2" s="330"/>
      <c r="IAY2" s="330"/>
      <c r="IAZ2" s="330"/>
      <c r="IBA2" s="330"/>
      <c r="IBB2" s="330"/>
      <c r="IBC2" s="330"/>
      <c r="IBD2" s="330"/>
      <c r="IBE2" s="330"/>
      <c r="IBF2" s="330"/>
      <c r="IBG2" s="330"/>
      <c r="IBH2" s="330"/>
      <c r="IBI2" s="329"/>
      <c r="IBJ2" s="330"/>
      <c r="IBK2" s="330"/>
      <c r="IBL2" s="330"/>
      <c r="IBM2" s="330"/>
      <c r="IBN2" s="330"/>
      <c r="IBO2" s="330"/>
      <c r="IBP2" s="330"/>
      <c r="IBQ2" s="330"/>
      <c r="IBR2" s="330"/>
      <c r="IBS2" s="330"/>
      <c r="IBT2" s="330"/>
      <c r="IBU2" s="330"/>
      <c r="IBV2" s="330"/>
      <c r="IBW2" s="330"/>
      <c r="IBX2" s="330"/>
      <c r="IBY2" s="329"/>
      <c r="IBZ2" s="330"/>
      <c r="ICA2" s="330"/>
      <c r="ICB2" s="330"/>
      <c r="ICC2" s="330"/>
      <c r="ICD2" s="330"/>
      <c r="ICE2" s="330"/>
      <c r="ICF2" s="330"/>
      <c r="ICG2" s="330"/>
      <c r="ICH2" s="330"/>
      <c r="ICI2" s="330"/>
      <c r="ICJ2" s="330"/>
      <c r="ICK2" s="330"/>
      <c r="ICL2" s="330"/>
      <c r="ICM2" s="330"/>
      <c r="ICN2" s="330"/>
      <c r="ICO2" s="329"/>
      <c r="ICP2" s="330"/>
      <c r="ICQ2" s="330"/>
      <c r="ICR2" s="330"/>
      <c r="ICS2" s="330"/>
      <c r="ICT2" s="330"/>
      <c r="ICU2" s="330"/>
      <c r="ICV2" s="330"/>
      <c r="ICW2" s="330"/>
      <c r="ICX2" s="330"/>
      <c r="ICY2" s="330"/>
      <c r="ICZ2" s="330"/>
      <c r="IDA2" s="330"/>
      <c r="IDB2" s="330"/>
      <c r="IDC2" s="330"/>
      <c r="IDD2" s="330"/>
      <c r="IDE2" s="329"/>
      <c r="IDF2" s="330"/>
      <c r="IDG2" s="330"/>
      <c r="IDH2" s="330"/>
      <c r="IDI2" s="330"/>
      <c r="IDJ2" s="330"/>
      <c r="IDK2" s="330"/>
      <c r="IDL2" s="330"/>
      <c r="IDM2" s="330"/>
      <c r="IDN2" s="330"/>
      <c r="IDO2" s="330"/>
      <c r="IDP2" s="330"/>
      <c r="IDQ2" s="330"/>
      <c r="IDR2" s="330"/>
      <c r="IDS2" s="330"/>
      <c r="IDT2" s="330"/>
      <c r="IDU2" s="329"/>
      <c r="IDV2" s="330"/>
      <c r="IDW2" s="330"/>
      <c r="IDX2" s="330"/>
      <c r="IDY2" s="330"/>
      <c r="IDZ2" s="330"/>
      <c r="IEA2" s="330"/>
      <c r="IEB2" s="330"/>
      <c r="IEC2" s="330"/>
      <c r="IED2" s="330"/>
      <c r="IEE2" s="330"/>
      <c r="IEF2" s="330"/>
      <c r="IEG2" s="330"/>
      <c r="IEH2" s="330"/>
      <c r="IEI2" s="330"/>
      <c r="IEJ2" s="330"/>
      <c r="IEK2" s="329"/>
      <c r="IEL2" s="330"/>
      <c r="IEM2" s="330"/>
      <c r="IEN2" s="330"/>
      <c r="IEO2" s="330"/>
      <c r="IEP2" s="330"/>
      <c r="IEQ2" s="330"/>
      <c r="IER2" s="330"/>
      <c r="IES2" s="330"/>
      <c r="IET2" s="330"/>
      <c r="IEU2" s="330"/>
      <c r="IEV2" s="330"/>
      <c r="IEW2" s="330"/>
      <c r="IEX2" s="330"/>
      <c r="IEY2" s="330"/>
      <c r="IEZ2" s="330"/>
      <c r="IFA2" s="329"/>
      <c r="IFB2" s="330"/>
      <c r="IFC2" s="330"/>
      <c r="IFD2" s="330"/>
      <c r="IFE2" s="330"/>
      <c r="IFF2" s="330"/>
      <c r="IFG2" s="330"/>
      <c r="IFH2" s="330"/>
      <c r="IFI2" s="330"/>
      <c r="IFJ2" s="330"/>
      <c r="IFK2" s="330"/>
      <c r="IFL2" s="330"/>
      <c r="IFM2" s="330"/>
      <c r="IFN2" s="330"/>
      <c r="IFO2" s="330"/>
      <c r="IFP2" s="330"/>
      <c r="IFQ2" s="329"/>
      <c r="IFR2" s="330"/>
      <c r="IFS2" s="330"/>
      <c r="IFT2" s="330"/>
      <c r="IFU2" s="330"/>
      <c r="IFV2" s="330"/>
      <c r="IFW2" s="330"/>
      <c r="IFX2" s="330"/>
      <c r="IFY2" s="330"/>
      <c r="IFZ2" s="330"/>
      <c r="IGA2" s="330"/>
      <c r="IGB2" s="330"/>
      <c r="IGC2" s="330"/>
      <c r="IGD2" s="330"/>
      <c r="IGE2" s="330"/>
      <c r="IGF2" s="330"/>
      <c r="IGG2" s="329"/>
      <c r="IGH2" s="330"/>
      <c r="IGI2" s="330"/>
      <c r="IGJ2" s="330"/>
      <c r="IGK2" s="330"/>
      <c r="IGL2" s="330"/>
      <c r="IGM2" s="330"/>
      <c r="IGN2" s="330"/>
      <c r="IGO2" s="330"/>
      <c r="IGP2" s="330"/>
      <c r="IGQ2" s="330"/>
      <c r="IGR2" s="330"/>
      <c r="IGS2" s="330"/>
      <c r="IGT2" s="330"/>
      <c r="IGU2" s="330"/>
      <c r="IGV2" s="330"/>
      <c r="IGW2" s="329"/>
      <c r="IGX2" s="330"/>
      <c r="IGY2" s="330"/>
      <c r="IGZ2" s="330"/>
      <c r="IHA2" s="330"/>
      <c r="IHB2" s="330"/>
      <c r="IHC2" s="330"/>
      <c r="IHD2" s="330"/>
      <c r="IHE2" s="330"/>
      <c r="IHF2" s="330"/>
      <c r="IHG2" s="330"/>
      <c r="IHH2" s="330"/>
      <c r="IHI2" s="330"/>
      <c r="IHJ2" s="330"/>
      <c r="IHK2" s="330"/>
      <c r="IHL2" s="330"/>
      <c r="IHM2" s="329"/>
      <c r="IHN2" s="330"/>
      <c r="IHO2" s="330"/>
      <c r="IHP2" s="330"/>
      <c r="IHQ2" s="330"/>
      <c r="IHR2" s="330"/>
      <c r="IHS2" s="330"/>
      <c r="IHT2" s="330"/>
      <c r="IHU2" s="330"/>
      <c r="IHV2" s="330"/>
      <c r="IHW2" s="330"/>
      <c r="IHX2" s="330"/>
      <c r="IHY2" s="330"/>
      <c r="IHZ2" s="330"/>
      <c r="IIA2" s="330"/>
      <c r="IIB2" s="330"/>
      <c r="IIC2" s="329"/>
      <c r="IID2" s="330"/>
      <c r="IIE2" s="330"/>
      <c r="IIF2" s="330"/>
      <c r="IIG2" s="330"/>
      <c r="IIH2" s="330"/>
      <c r="III2" s="330"/>
      <c r="IIJ2" s="330"/>
      <c r="IIK2" s="330"/>
      <c r="IIL2" s="330"/>
      <c r="IIM2" s="330"/>
      <c r="IIN2" s="330"/>
      <c r="IIO2" s="330"/>
      <c r="IIP2" s="330"/>
      <c r="IIQ2" s="330"/>
      <c r="IIR2" s="330"/>
      <c r="IIS2" s="329"/>
      <c r="IIT2" s="330"/>
      <c r="IIU2" s="330"/>
      <c r="IIV2" s="330"/>
      <c r="IIW2" s="330"/>
      <c r="IIX2" s="330"/>
      <c r="IIY2" s="330"/>
      <c r="IIZ2" s="330"/>
      <c r="IJA2" s="330"/>
      <c r="IJB2" s="330"/>
      <c r="IJC2" s="330"/>
      <c r="IJD2" s="330"/>
      <c r="IJE2" s="330"/>
      <c r="IJF2" s="330"/>
      <c r="IJG2" s="330"/>
      <c r="IJH2" s="330"/>
      <c r="IJI2" s="329"/>
      <c r="IJJ2" s="330"/>
      <c r="IJK2" s="330"/>
      <c r="IJL2" s="330"/>
      <c r="IJM2" s="330"/>
      <c r="IJN2" s="330"/>
      <c r="IJO2" s="330"/>
      <c r="IJP2" s="330"/>
      <c r="IJQ2" s="330"/>
      <c r="IJR2" s="330"/>
      <c r="IJS2" s="330"/>
      <c r="IJT2" s="330"/>
      <c r="IJU2" s="330"/>
      <c r="IJV2" s="330"/>
      <c r="IJW2" s="330"/>
      <c r="IJX2" s="330"/>
      <c r="IJY2" s="329"/>
      <c r="IJZ2" s="330"/>
      <c r="IKA2" s="330"/>
      <c r="IKB2" s="330"/>
      <c r="IKC2" s="330"/>
      <c r="IKD2" s="330"/>
      <c r="IKE2" s="330"/>
      <c r="IKF2" s="330"/>
      <c r="IKG2" s="330"/>
      <c r="IKH2" s="330"/>
      <c r="IKI2" s="330"/>
      <c r="IKJ2" s="330"/>
      <c r="IKK2" s="330"/>
      <c r="IKL2" s="330"/>
      <c r="IKM2" s="330"/>
      <c r="IKN2" s="330"/>
      <c r="IKO2" s="329"/>
      <c r="IKP2" s="330"/>
      <c r="IKQ2" s="330"/>
      <c r="IKR2" s="330"/>
      <c r="IKS2" s="330"/>
      <c r="IKT2" s="330"/>
      <c r="IKU2" s="330"/>
      <c r="IKV2" s="330"/>
      <c r="IKW2" s="330"/>
      <c r="IKX2" s="330"/>
      <c r="IKY2" s="330"/>
      <c r="IKZ2" s="330"/>
      <c r="ILA2" s="330"/>
      <c r="ILB2" s="330"/>
      <c r="ILC2" s="330"/>
      <c r="ILD2" s="330"/>
      <c r="ILE2" s="329"/>
      <c r="ILF2" s="330"/>
      <c r="ILG2" s="330"/>
      <c r="ILH2" s="330"/>
      <c r="ILI2" s="330"/>
      <c r="ILJ2" s="330"/>
      <c r="ILK2" s="330"/>
      <c r="ILL2" s="330"/>
      <c r="ILM2" s="330"/>
      <c r="ILN2" s="330"/>
      <c r="ILO2" s="330"/>
      <c r="ILP2" s="330"/>
      <c r="ILQ2" s="330"/>
      <c r="ILR2" s="330"/>
      <c r="ILS2" s="330"/>
      <c r="ILT2" s="330"/>
      <c r="ILU2" s="329"/>
      <c r="ILV2" s="330"/>
      <c r="ILW2" s="330"/>
      <c r="ILX2" s="330"/>
      <c r="ILY2" s="330"/>
      <c r="ILZ2" s="330"/>
      <c r="IMA2" s="330"/>
      <c r="IMB2" s="330"/>
      <c r="IMC2" s="330"/>
      <c r="IMD2" s="330"/>
      <c r="IME2" s="330"/>
      <c r="IMF2" s="330"/>
      <c r="IMG2" s="330"/>
      <c r="IMH2" s="330"/>
      <c r="IMI2" s="330"/>
      <c r="IMJ2" s="330"/>
      <c r="IMK2" s="329"/>
      <c r="IML2" s="330"/>
      <c r="IMM2" s="330"/>
      <c r="IMN2" s="330"/>
      <c r="IMO2" s="330"/>
      <c r="IMP2" s="330"/>
      <c r="IMQ2" s="330"/>
      <c r="IMR2" s="330"/>
      <c r="IMS2" s="330"/>
      <c r="IMT2" s="330"/>
      <c r="IMU2" s="330"/>
      <c r="IMV2" s="330"/>
      <c r="IMW2" s="330"/>
      <c r="IMX2" s="330"/>
      <c r="IMY2" s="330"/>
      <c r="IMZ2" s="330"/>
      <c r="INA2" s="329"/>
      <c r="INB2" s="330"/>
      <c r="INC2" s="330"/>
      <c r="IND2" s="330"/>
      <c r="INE2" s="330"/>
      <c r="INF2" s="330"/>
      <c r="ING2" s="330"/>
      <c r="INH2" s="330"/>
      <c r="INI2" s="330"/>
      <c r="INJ2" s="330"/>
      <c r="INK2" s="330"/>
      <c r="INL2" s="330"/>
      <c r="INM2" s="330"/>
      <c r="INN2" s="330"/>
      <c r="INO2" s="330"/>
      <c r="INP2" s="330"/>
      <c r="INQ2" s="329"/>
      <c r="INR2" s="330"/>
      <c r="INS2" s="330"/>
      <c r="INT2" s="330"/>
      <c r="INU2" s="330"/>
      <c r="INV2" s="330"/>
      <c r="INW2" s="330"/>
      <c r="INX2" s="330"/>
      <c r="INY2" s="330"/>
      <c r="INZ2" s="330"/>
      <c r="IOA2" s="330"/>
      <c r="IOB2" s="330"/>
      <c r="IOC2" s="330"/>
      <c r="IOD2" s="330"/>
      <c r="IOE2" s="330"/>
      <c r="IOF2" s="330"/>
      <c r="IOG2" s="329"/>
      <c r="IOH2" s="330"/>
      <c r="IOI2" s="330"/>
      <c r="IOJ2" s="330"/>
      <c r="IOK2" s="330"/>
      <c r="IOL2" s="330"/>
      <c r="IOM2" s="330"/>
      <c r="ION2" s="330"/>
      <c r="IOO2" s="330"/>
      <c r="IOP2" s="330"/>
      <c r="IOQ2" s="330"/>
      <c r="IOR2" s="330"/>
      <c r="IOS2" s="330"/>
      <c r="IOT2" s="330"/>
      <c r="IOU2" s="330"/>
      <c r="IOV2" s="330"/>
      <c r="IOW2" s="329"/>
      <c r="IOX2" s="330"/>
      <c r="IOY2" s="330"/>
      <c r="IOZ2" s="330"/>
      <c r="IPA2" s="330"/>
      <c r="IPB2" s="330"/>
      <c r="IPC2" s="330"/>
      <c r="IPD2" s="330"/>
      <c r="IPE2" s="330"/>
      <c r="IPF2" s="330"/>
      <c r="IPG2" s="330"/>
      <c r="IPH2" s="330"/>
      <c r="IPI2" s="330"/>
      <c r="IPJ2" s="330"/>
      <c r="IPK2" s="330"/>
      <c r="IPL2" s="330"/>
      <c r="IPM2" s="329"/>
      <c r="IPN2" s="330"/>
      <c r="IPO2" s="330"/>
      <c r="IPP2" s="330"/>
      <c r="IPQ2" s="330"/>
      <c r="IPR2" s="330"/>
      <c r="IPS2" s="330"/>
      <c r="IPT2" s="330"/>
      <c r="IPU2" s="330"/>
      <c r="IPV2" s="330"/>
      <c r="IPW2" s="330"/>
      <c r="IPX2" s="330"/>
      <c r="IPY2" s="330"/>
      <c r="IPZ2" s="330"/>
      <c r="IQA2" s="330"/>
      <c r="IQB2" s="330"/>
      <c r="IQC2" s="329"/>
      <c r="IQD2" s="330"/>
      <c r="IQE2" s="330"/>
      <c r="IQF2" s="330"/>
      <c r="IQG2" s="330"/>
      <c r="IQH2" s="330"/>
      <c r="IQI2" s="330"/>
      <c r="IQJ2" s="330"/>
      <c r="IQK2" s="330"/>
      <c r="IQL2" s="330"/>
      <c r="IQM2" s="330"/>
      <c r="IQN2" s="330"/>
      <c r="IQO2" s="330"/>
      <c r="IQP2" s="330"/>
      <c r="IQQ2" s="330"/>
      <c r="IQR2" s="330"/>
      <c r="IQS2" s="329"/>
      <c r="IQT2" s="330"/>
      <c r="IQU2" s="330"/>
      <c r="IQV2" s="330"/>
      <c r="IQW2" s="330"/>
      <c r="IQX2" s="330"/>
      <c r="IQY2" s="330"/>
      <c r="IQZ2" s="330"/>
      <c r="IRA2" s="330"/>
      <c r="IRB2" s="330"/>
      <c r="IRC2" s="330"/>
      <c r="IRD2" s="330"/>
      <c r="IRE2" s="330"/>
      <c r="IRF2" s="330"/>
      <c r="IRG2" s="330"/>
      <c r="IRH2" s="330"/>
      <c r="IRI2" s="329"/>
      <c r="IRJ2" s="330"/>
      <c r="IRK2" s="330"/>
      <c r="IRL2" s="330"/>
      <c r="IRM2" s="330"/>
      <c r="IRN2" s="330"/>
      <c r="IRO2" s="330"/>
      <c r="IRP2" s="330"/>
      <c r="IRQ2" s="330"/>
      <c r="IRR2" s="330"/>
      <c r="IRS2" s="330"/>
      <c r="IRT2" s="330"/>
      <c r="IRU2" s="330"/>
      <c r="IRV2" s="330"/>
      <c r="IRW2" s="330"/>
      <c r="IRX2" s="330"/>
      <c r="IRY2" s="329"/>
      <c r="IRZ2" s="330"/>
      <c r="ISA2" s="330"/>
      <c r="ISB2" s="330"/>
      <c r="ISC2" s="330"/>
      <c r="ISD2" s="330"/>
      <c r="ISE2" s="330"/>
      <c r="ISF2" s="330"/>
      <c r="ISG2" s="330"/>
      <c r="ISH2" s="330"/>
      <c r="ISI2" s="330"/>
      <c r="ISJ2" s="330"/>
      <c r="ISK2" s="330"/>
      <c r="ISL2" s="330"/>
      <c r="ISM2" s="330"/>
      <c r="ISN2" s="330"/>
      <c r="ISO2" s="329"/>
      <c r="ISP2" s="330"/>
      <c r="ISQ2" s="330"/>
      <c r="ISR2" s="330"/>
      <c r="ISS2" s="330"/>
      <c r="IST2" s="330"/>
      <c r="ISU2" s="330"/>
      <c r="ISV2" s="330"/>
      <c r="ISW2" s="330"/>
      <c r="ISX2" s="330"/>
      <c r="ISY2" s="330"/>
      <c r="ISZ2" s="330"/>
      <c r="ITA2" s="330"/>
      <c r="ITB2" s="330"/>
      <c r="ITC2" s="330"/>
      <c r="ITD2" s="330"/>
      <c r="ITE2" s="329"/>
      <c r="ITF2" s="330"/>
      <c r="ITG2" s="330"/>
      <c r="ITH2" s="330"/>
      <c r="ITI2" s="330"/>
      <c r="ITJ2" s="330"/>
      <c r="ITK2" s="330"/>
      <c r="ITL2" s="330"/>
      <c r="ITM2" s="330"/>
      <c r="ITN2" s="330"/>
      <c r="ITO2" s="330"/>
      <c r="ITP2" s="330"/>
      <c r="ITQ2" s="330"/>
      <c r="ITR2" s="330"/>
      <c r="ITS2" s="330"/>
      <c r="ITT2" s="330"/>
      <c r="ITU2" s="329"/>
      <c r="ITV2" s="330"/>
      <c r="ITW2" s="330"/>
      <c r="ITX2" s="330"/>
      <c r="ITY2" s="330"/>
      <c r="ITZ2" s="330"/>
      <c r="IUA2" s="330"/>
      <c r="IUB2" s="330"/>
      <c r="IUC2" s="330"/>
      <c r="IUD2" s="330"/>
      <c r="IUE2" s="330"/>
      <c r="IUF2" s="330"/>
      <c r="IUG2" s="330"/>
      <c r="IUH2" s="330"/>
      <c r="IUI2" s="330"/>
      <c r="IUJ2" s="330"/>
      <c r="IUK2" s="329"/>
      <c r="IUL2" s="330"/>
      <c r="IUM2" s="330"/>
      <c r="IUN2" s="330"/>
      <c r="IUO2" s="330"/>
      <c r="IUP2" s="330"/>
      <c r="IUQ2" s="330"/>
      <c r="IUR2" s="330"/>
      <c r="IUS2" s="330"/>
      <c r="IUT2" s="330"/>
      <c r="IUU2" s="330"/>
      <c r="IUV2" s="330"/>
      <c r="IUW2" s="330"/>
      <c r="IUX2" s="330"/>
      <c r="IUY2" s="330"/>
      <c r="IUZ2" s="330"/>
      <c r="IVA2" s="329"/>
      <c r="IVB2" s="330"/>
      <c r="IVC2" s="330"/>
      <c r="IVD2" s="330"/>
      <c r="IVE2" s="330"/>
      <c r="IVF2" s="330"/>
      <c r="IVG2" s="330"/>
      <c r="IVH2" s="330"/>
      <c r="IVI2" s="330"/>
      <c r="IVJ2" s="330"/>
      <c r="IVK2" s="330"/>
      <c r="IVL2" s="330"/>
      <c r="IVM2" s="330"/>
      <c r="IVN2" s="330"/>
      <c r="IVO2" s="330"/>
      <c r="IVP2" s="330"/>
      <c r="IVQ2" s="329"/>
      <c r="IVR2" s="330"/>
      <c r="IVS2" s="330"/>
      <c r="IVT2" s="330"/>
      <c r="IVU2" s="330"/>
      <c r="IVV2" s="330"/>
      <c r="IVW2" s="330"/>
      <c r="IVX2" s="330"/>
      <c r="IVY2" s="330"/>
      <c r="IVZ2" s="330"/>
      <c r="IWA2" s="330"/>
      <c r="IWB2" s="330"/>
      <c r="IWC2" s="330"/>
      <c r="IWD2" s="330"/>
      <c r="IWE2" s="330"/>
      <c r="IWF2" s="330"/>
      <c r="IWG2" s="329"/>
      <c r="IWH2" s="330"/>
      <c r="IWI2" s="330"/>
      <c r="IWJ2" s="330"/>
      <c r="IWK2" s="330"/>
      <c r="IWL2" s="330"/>
      <c r="IWM2" s="330"/>
      <c r="IWN2" s="330"/>
      <c r="IWO2" s="330"/>
      <c r="IWP2" s="330"/>
      <c r="IWQ2" s="330"/>
      <c r="IWR2" s="330"/>
      <c r="IWS2" s="330"/>
      <c r="IWT2" s="330"/>
      <c r="IWU2" s="330"/>
      <c r="IWV2" s="330"/>
      <c r="IWW2" s="329"/>
      <c r="IWX2" s="330"/>
      <c r="IWY2" s="330"/>
      <c r="IWZ2" s="330"/>
      <c r="IXA2" s="330"/>
      <c r="IXB2" s="330"/>
      <c r="IXC2" s="330"/>
      <c r="IXD2" s="330"/>
      <c r="IXE2" s="330"/>
      <c r="IXF2" s="330"/>
      <c r="IXG2" s="330"/>
      <c r="IXH2" s="330"/>
      <c r="IXI2" s="330"/>
      <c r="IXJ2" s="330"/>
      <c r="IXK2" s="330"/>
      <c r="IXL2" s="330"/>
      <c r="IXM2" s="329"/>
      <c r="IXN2" s="330"/>
      <c r="IXO2" s="330"/>
      <c r="IXP2" s="330"/>
      <c r="IXQ2" s="330"/>
      <c r="IXR2" s="330"/>
      <c r="IXS2" s="330"/>
      <c r="IXT2" s="330"/>
      <c r="IXU2" s="330"/>
      <c r="IXV2" s="330"/>
      <c r="IXW2" s="330"/>
      <c r="IXX2" s="330"/>
      <c r="IXY2" s="330"/>
      <c r="IXZ2" s="330"/>
      <c r="IYA2" s="330"/>
      <c r="IYB2" s="330"/>
      <c r="IYC2" s="329"/>
      <c r="IYD2" s="330"/>
      <c r="IYE2" s="330"/>
      <c r="IYF2" s="330"/>
      <c r="IYG2" s="330"/>
      <c r="IYH2" s="330"/>
      <c r="IYI2" s="330"/>
      <c r="IYJ2" s="330"/>
      <c r="IYK2" s="330"/>
      <c r="IYL2" s="330"/>
      <c r="IYM2" s="330"/>
      <c r="IYN2" s="330"/>
      <c r="IYO2" s="330"/>
      <c r="IYP2" s="330"/>
      <c r="IYQ2" s="330"/>
      <c r="IYR2" s="330"/>
      <c r="IYS2" s="329"/>
      <c r="IYT2" s="330"/>
      <c r="IYU2" s="330"/>
      <c r="IYV2" s="330"/>
      <c r="IYW2" s="330"/>
      <c r="IYX2" s="330"/>
      <c r="IYY2" s="330"/>
      <c r="IYZ2" s="330"/>
      <c r="IZA2" s="330"/>
      <c r="IZB2" s="330"/>
      <c r="IZC2" s="330"/>
      <c r="IZD2" s="330"/>
      <c r="IZE2" s="330"/>
      <c r="IZF2" s="330"/>
      <c r="IZG2" s="330"/>
      <c r="IZH2" s="330"/>
      <c r="IZI2" s="329"/>
      <c r="IZJ2" s="330"/>
      <c r="IZK2" s="330"/>
      <c r="IZL2" s="330"/>
      <c r="IZM2" s="330"/>
      <c r="IZN2" s="330"/>
      <c r="IZO2" s="330"/>
      <c r="IZP2" s="330"/>
      <c r="IZQ2" s="330"/>
      <c r="IZR2" s="330"/>
      <c r="IZS2" s="330"/>
      <c r="IZT2" s="330"/>
      <c r="IZU2" s="330"/>
      <c r="IZV2" s="330"/>
      <c r="IZW2" s="330"/>
      <c r="IZX2" s="330"/>
      <c r="IZY2" s="329"/>
      <c r="IZZ2" s="330"/>
      <c r="JAA2" s="330"/>
      <c r="JAB2" s="330"/>
      <c r="JAC2" s="330"/>
      <c r="JAD2" s="330"/>
      <c r="JAE2" s="330"/>
      <c r="JAF2" s="330"/>
      <c r="JAG2" s="330"/>
      <c r="JAH2" s="330"/>
      <c r="JAI2" s="330"/>
      <c r="JAJ2" s="330"/>
      <c r="JAK2" s="330"/>
      <c r="JAL2" s="330"/>
      <c r="JAM2" s="330"/>
      <c r="JAN2" s="330"/>
      <c r="JAO2" s="329"/>
      <c r="JAP2" s="330"/>
      <c r="JAQ2" s="330"/>
      <c r="JAR2" s="330"/>
      <c r="JAS2" s="330"/>
      <c r="JAT2" s="330"/>
      <c r="JAU2" s="330"/>
      <c r="JAV2" s="330"/>
      <c r="JAW2" s="330"/>
      <c r="JAX2" s="330"/>
      <c r="JAY2" s="330"/>
      <c r="JAZ2" s="330"/>
      <c r="JBA2" s="330"/>
      <c r="JBB2" s="330"/>
      <c r="JBC2" s="330"/>
      <c r="JBD2" s="330"/>
      <c r="JBE2" s="329"/>
      <c r="JBF2" s="330"/>
      <c r="JBG2" s="330"/>
      <c r="JBH2" s="330"/>
      <c r="JBI2" s="330"/>
      <c r="JBJ2" s="330"/>
      <c r="JBK2" s="330"/>
      <c r="JBL2" s="330"/>
      <c r="JBM2" s="330"/>
      <c r="JBN2" s="330"/>
      <c r="JBO2" s="330"/>
      <c r="JBP2" s="330"/>
      <c r="JBQ2" s="330"/>
      <c r="JBR2" s="330"/>
      <c r="JBS2" s="330"/>
      <c r="JBT2" s="330"/>
      <c r="JBU2" s="329"/>
      <c r="JBV2" s="330"/>
      <c r="JBW2" s="330"/>
      <c r="JBX2" s="330"/>
      <c r="JBY2" s="330"/>
      <c r="JBZ2" s="330"/>
      <c r="JCA2" s="330"/>
      <c r="JCB2" s="330"/>
      <c r="JCC2" s="330"/>
      <c r="JCD2" s="330"/>
      <c r="JCE2" s="330"/>
      <c r="JCF2" s="330"/>
      <c r="JCG2" s="330"/>
      <c r="JCH2" s="330"/>
      <c r="JCI2" s="330"/>
      <c r="JCJ2" s="330"/>
      <c r="JCK2" s="329"/>
      <c r="JCL2" s="330"/>
      <c r="JCM2" s="330"/>
      <c r="JCN2" s="330"/>
      <c r="JCO2" s="330"/>
      <c r="JCP2" s="330"/>
      <c r="JCQ2" s="330"/>
      <c r="JCR2" s="330"/>
      <c r="JCS2" s="330"/>
      <c r="JCT2" s="330"/>
      <c r="JCU2" s="330"/>
      <c r="JCV2" s="330"/>
      <c r="JCW2" s="330"/>
      <c r="JCX2" s="330"/>
      <c r="JCY2" s="330"/>
      <c r="JCZ2" s="330"/>
      <c r="JDA2" s="329"/>
      <c r="JDB2" s="330"/>
      <c r="JDC2" s="330"/>
      <c r="JDD2" s="330"/>
      <c r="JDE2" s="330"/>
      <c r="JDF2" s="330"/>
      <c r="JDG2" s="330"/>
      <c r="JDH2" s="330"/>
      <c r="JDI2" s="330"/>
      <c r="JDJ2" s="330"/>
      <c r="JDK2" s="330"/>
      <c r="JDL2" s="330"/>
      <c r="JDM2" s="330"/>
      <c r="JDN2" s="330"/>
      <c r="JDO2" s="330"/>
      <c r="JDP2" s="330"/>
      <c r="JDQ2" s="329"/>
      <c r="JDR2" s="330"/>
      <c r="JDS2" s="330"/>
      <c r="JDT2" s="330"/>
      <c r="JDU2" s="330"/>
      <c r="JDV2" s="330"/>
      <c r="JDW2" s="330"/>
      <c r="JDX2" s="330"/>
      <c r="JDY2" s="330"/>
      <c r="JDZ2" s="330"/>
      <c r="JEA2" s="330"/>
      <c r="JEB2" s="330"/>
      <c r="JEC2" s="330"/>
      <c r="JED2" s="330"/>
      <c r="JEE2" s="330"/>
      <c r="JEF2" s="330"/>
      <c r="JEG2" s="329"/>
      <c r="JEH2" s="330"/>
      <c r="JEI2" s="330"/>
      <c r="JEJ2" s="330"/>
      <c r="JEK2" s="330"/>
      <c r="JEL2" s="330"/>
      <c r="JEM2" s="330"/>
      <c r="JEN2" s="330"/>
      <c r="JEO2" s="330"/>
      <c r="JEP2" s="330"/>
      <c r="JEQ2" s="330"/>
      <c r="JER2" s="330"/>
      <c r="JES2" s="330"/>
      <c r="JET2" s="330"/>
      <c r="JEU2" s="330"/>
      <c r="JEV2" s="330"/>
      <c r="JEW2" s="329"/>
      <c r="JEX2" s="330"/>
      <c r="JEY2" s="330"/>
      <c r="JEZ2" s="330"/>
      <c r="JFA2" s="330"/>
      <c r="JFB2" s="330"/>
      <c r="JFC2" s="330"/>
      <c r="JFD2" s="330"/>
      <c r="JFE2" s="330"/>
      <c r="JFF2" s="330"/>
      <c r="JFG2" s="330"/>
      <c r="JFH2" s="330"/>
      <c r="JFI2" s="330"/>
      <c r="JFJ2" s="330"/>
      <c r="JFK2" s="330"/>
      <c r="JFL2" s="330"/>
      <c r="JFM2" s="329"/>
      <c r="JFN2" s="330"/>
      <c r="JFO2" s="330"/>
      <c r="JFP2" s="330"/>
      <c r="JFQ2" s="330"/>
      <c r="JFR2" s="330"/>
      <c r="JFS2" s="330"/>
      <c r="JFT2" s="330"/>
      <c r="JFU2" s="330"/>
      <c r="JFV2" s="330"/>
      <c r="JFW2" s="330"/>
      <c r="JFX2" s="330"/>
      <c r="JFY2" s="330"/>
      <c r="JFZ2" s="330"/>
      <c r="JGA2" s="330"/>
      <c r="JGB2" s="330"/>
      <c r="JGC2" s="329"/>
      <c r="JGD2" s="330"/>
      <c r="JGE2" s="330"/>
      <c r="JGF2" s="330"/>
      <c r="JGG2" s="330"/>
      <c r="JGH2" s="330"/>
      <c r="JGI2" s="330"/>
      <c r="JGJ2" s="330"/>
      <c r="JGK2" s="330"/>
      <c r="JGL2" s="330"/>
      <c r="JGM2" s="330"/>
      <c r="JGN2" s="330"/>
      <c r="JGO2" s="330"/>
      <c r="JGP2" s="330"/>
      <c r="JGQ2" s="330"/>
      <c r="JGR2" s="330"/>
      <c r="JGS2" s="329"/>
      <c r="JGT2" s="330"/>
      <c r="JGU2" s="330"/>
      <c r="JGV2" s="330"/>
      <c r="JGW2" s="330"/>
      <c r="JGX2" s="330"/>
      <c r="JGY2" s="330"/>
      <c r="JGZ2" s="330"/>
      <c r="JHA2" s="330"/>
      <c r="JHB2" s="330"/>
      <c r="JHC2" s="330"/>
      <c r="JHD2" s="330"/>
      <c r="JHE2" s="330"/>
      <c r="JHF2" s="330"/>
      <c r="JHG2" s="330"/>
      <c r="JHH2" s="330"/>
      <c r="JHI2" s="329"/>
      <c r="JHJ2" s="330"/>
      <c r="JHK2" s="330"/>
      <c r="JHL2" s="330"/>
      <c r="JHM2" s="330"/>
      <c r="JHN2" s="330"/>
      <c r="JHO2" s="330"/>
      <c r="JHP2" s="330"/>
      <c r="JHQ2" s="330"/>
      <c r="JHR2" s="330"/>
      <c r="JHS2" s="330"/>
      <c r="JHT2" s="330"/>
      <c r="JHU2" s="330"/>
      <c r="JHV2" s="330"/>
      <c r="JHW2" s="330"/>
      <c r="JHX2" s="330"/>
      <c r="JHY2" s="329"/>
      <c r="JHZ2" s="330"/>
      <c r="JIA2" s="330"/>
      <c r="JIB2" s="330"/>
      <c r="JIC2" s="330"/>
      <c r="JID2" s="330"/>
      <c r="JIE2" s="330"/>
      <c r="JIF2" s="330"/>
      <c r="JIG2" s="330"/>
      <c r="JIH2" s="330"/>
      <c r="JII2" s="330"/>
      <c r="JIJ2" s="330"/>
      <c r="JIK2" s="330"/>
      <c r="JIL2" s="330"/>
      <c r="JIM2" s="330"/>
      <c r="JIN2" s="330"/>
      <c r="JIO2" s="329"/>
      <c r="JIP2" s="330"/>
      <c r="JIQ2" s="330"/>
      <c r="JIR2" s="330"/>
      <c r="JIS2" s="330"/>
      <c r="JIT2" s="330"/>
      <c r="JIU2" s="330"/>
      <c r="JIV2" s="330"/>
      <c r="JIW2" s="330"/>
      <c r="JIX2" s="330"/>
      <c r="JIY2" s="330"/>
      <c r="JIZ2" s="330"/>
      <c r="JJA2" s="330"/>
      <c r="JJB2" s="330"/>
      <c r="JJC2" s="330"/>
      <c r="JJD2" s="330"/>
      <c r="JJE2" s="329"/>
      <c r="JJF2" s="330"/>
      <c r="JJG2" s="330"/>
      <c r="JJH2" s="330"/>
      <c r="JJI2" s="330"/>
      <c r="JJJ2" s="330"/>
      <c r="JJK2" s="330"/>
      <c r="JJL2" s="330"/>
      <c r="JJM2" s="330"/>
      <c r="JJN2" s="330"/>
      <c r="JJO2" s="330"/>
      <c r="JJP2" s="330"/>
      <c r="JJQ2" s="330"/>
      <c r="JJR2" s="330"/>
      <c r="JJS2" s="330"/>
      <c r="JJT2" s="330"/>
      <c r="JJU2" s="329"/>
      <c r="JJV2" s="330"/>
      <c r="JJW2" s="330"/>
      <c r="JJX2" s="330"/>
      <c r="JJY2" s="330"/>
      <c r="JJZ2" s="330"/>
      <c r="JKA2" s="330"/>
      <c r="JKB2" s="330"/>
      <c r="JKC2" s="330"/>
      <c r="JKD2" s="330"/>
      <c r="JKE2" s="330"/>
      <c r="JKF2" s="330"/>
      <c r="JKG2" s="330"/>
      <c r="JKH2" s="330"/>
      <c r="JKI2" s="330"/>
      <c r="JKJ2" s="330"/>
      <c r="JKK2" s="329"/>
      <c r="JKL2" s="330"/>
      <c r="JKM2" s="330"/>
      <c r="JKN2" s="330"/>
      <c r="JKO2" s="330"/>
      <c r="JKP2" s="330"/>
      <c r="JKQ2" s="330"/>
      <c r="JKR2" s="330"/>
      <c r="JKS2" s="330"/>
      <c r="JKT2" s="330"/>
      <c r="JKU2" s="330"/>
      <c r="JKV2" s="330"/>
      <c r="JKW2" s="330"/>
      <c r="JKX2" s="330"/>
      <c r="JKY2" s="330"/>
      <c r="JKZ2" s="330"/>
      <c r="JLA2" s="329"/>
      <c r="JLB2" s="330"/>
      <c r="JLC2" s="330"/>
      <c r="JLD2" s="330"/>
      <c r="JLE2" s="330"/>
      <c r="JLF2" s="330"/>
      <c r="JLG2" s="330"/>
      <c r="JLH2" s="330"/>
      <c r="JLI2" s="330"/>
      <c r="JLJ2" s="330"/>
      <c r="JLK2" s="330"/>
      <c r="JLL2" s="330"/>
      <c r="JLM2" s="330"/>
      <c r="JLN2" s="330"/>
      <c r="JLO2" s="330"/>
      <c r="JLP2" s="330"/>
      <c r="JLQ2" s="329"/>
      <c r="JLR2" s="330"/>
      <c r="JLS2" s="330"/>
      <c r="JLT2" s="330"/>
      <c r="JLU2" s="330"/>
      <c r="JLV2" s="330"/>
      <c r="JLW2" s="330"/>
      <c r="JLX2" s="330"/>
      <c r="JLY2" s="330"/>
      <c r="JLZ2" s="330"/>
      <c r="JMA2" s="330"/>
      <c r="JMB2" s="330"/>
      <c r="JMC2" s="330"/>
      <c r="JMD2" s="330"/>
      <c r="JME2" s="330"/>
      <c r="JMF2" s="330"/>
      <c r="JMG2" s="329"/>
      <c r="JMH2" s="330"/>
      <c r="JMI2" s="330"/>
      <c r="JMJ2" s="330"/>
      <c r="JMK2" s="330"/>
      <c r="JML2" s="330"/>
      <c r="JMM2" s="330"/>
      <c r="JMN2" s="330"/>
      <c r="JMO2" s="330"/>
      <c r="JMP2" s="330"/>
      <c r="JMQ2" s="330"/>
      <c r="JMR2" s="330"/>
      <c r="JMS2" s="330"/>
      <c r="JMT2" s="330"/>
      <c r="JMU2" s="330"/>
      <c r="JMV2" s="330"/>
      <c r="JMW2" s="329"/>
      <c r="JMX2" s="330"/>
      <c r="JMY2" s="330"/>
      <c r="JMZ2" s="330"/>
      <c r="JNA2" s="330"/>
      <c r="JNB2" s="330"/>
      <c r="JNC2" s="330"/>
      <c r="JND2" s="330"/>
      <c r="JNE2" s="330"/>
      <c r="JNF2" s="330"/>
      <c r="JNG2" s="330"/>
      <c r="JNH2" s="330"/>
      <c r="JNI2" s="330"/>
      <c r="JNJ2" s="330"/>
      <c r="JNK2" s="330"/>
      <c r="JNL2" s="330"/>
      <c r="JNM2" s="329"/>
      <c r="JNN2" s="330"/>
      <c r="JNO2" s="330"/>
      <c r="JNP2" s="330"/>
      <c r="JNQ2" s="330"/>
      <c r="JNR2" s="330"/>
      <c r="JNS2" s="330"/>
      <c r="JNT2" s="330"/>
      <c r="JNU2" s="330"/>
      <c r="JNV2" s="330"/>
      <c r="JNW2" s="330"/>
      <c r="JNX2" s="330"/>
      <c r="JNY2" s="330"/>
      <c r="JNZ2" s="330"/>
      <c r="JOA2" s="330"/>
      <c r="JOB2" s="330"/>
      <c r="JOC2" s="329"/>
      <c r="JOD2" s="330"/>
      <c r="JOE2" s="330"/>
      <c r="JOF2" s="330"/>
      <c r="JOG2" s="330"/>
      <c r="JOH2" s="330"/>
      <c r="JOI2" s="330"/>
      <c r="JOJ2" s="330"/>
      <c r="JOK2" s="330"/>
      <c r="JOL2" s="330"/>
      <c r="JOM2" s="330"/>
      <c r="JON2" s="330"/>
      <c r="JOO2" s="330"/>
      <c r="JOP2" s="330"/>
      <c r="JOQ2" s="330"/>
      <c r="JOR2" s="330"/>
      <c r="JOS2" s="329"/>
      <c r="JOT2" s="330"/>
      <c r="JOU2" s="330"/>
      <c r="JOV2" s="330"/>
      <c r="JOW2" s="330"/>
      <c r="JOX2" s="330"/>
      <c r="JOY2" s="330"/>
      <c r="JOZ2" s="330"/>
      <c r="JPA2" s="330"/>
      <c r="JPB2" s="330"/>
      <c r="JPC2" s="330"/>
      <c r="JPD2" s="330"/>
      <c r="JPE2" s="330"/>
      <c r="JPF2" s="330"/>
      <c r="JPG2" s="330"/>
      <c r="JPH2" s="330"/>
      <c r="JPI2" s="329"/>
      <c r="JPJ2" s="330"/>
      <c r="JPK2" s="330"/>
      <c r="JPL2" s="330"/>
      <c r="JPM2" s="330"/>
      <c r="JPN2" s="330"/>
      <c r="JPO2" s="330"/>
      <c r="JPP2" s="330"/>
      <c r="JPQ2" s="330"/>
      <c r="JPR2" s="330"/>
      <c r="JPS2" s="330"/>
      <c r="JPT2" s="330"/>
      <c r="JPU2" s="330"/>
      <c r="JPV2" s="330"/>
      <c r="JPW2" s="330"/>
      <c r="JPX2" s="330"/>
      <c r="JPY2" s="329"/>
      <c r="JPZ2" s="330"/>
      <c r="JQA2" s="330"/>
      <c r="JQB2" s="330"/>
      <c r="JQC2" s="330"/>
      <c r="JQD2" s="330"/>
      <c r="JQE2" s="330"/>
      <c r="JQF2" s="330"/>
      <c r="JQG2" s="330"/>
      <c r="JQH2" s="330"/>
      <c r="JQI2" s="330"/>
      <c r="JQJ2" s="330"/>
      <c r="JQK2" s="330"/>
      <c r="JQL2" s="330"/>
      <c r="JQM2" s="330"/>
      <c r="JQN2" s="330"/>
      <c r="JQO2" s="329"/>
      <c r="JQP2" s="330"/>
      <c r="JQQ2" s="330"/>
      <c r="JQR2" s="330"/>
      <c r="JQS2" s="330"/>
      <c r="JQT2" s="330"/>
      <c r="JQU2" s="330"/>
      <c r="JQV2" s="330"/>
      <c r="JQW2" s="330"/>
      <c r="JQX2" s="330"/>
      <c r="JQY2" s="330"/>
      <c r="JQZ2" s="330"/>
      <c r="JRA2" s="330"/>
      <c r="JRB2" s="330"/>
      <c r="JRC2" s="330"/>
      <c r="JRD2" s="330"/>
      <c r="JRE2" s="329"/>
      <c r="JRF2" s="330"/>
      <c r="JRG2" s="330"/>
      <c r="JRH2" s="330"/>
      <c r="JRI2" s="330"/>
      <c r="JRJ2" s="330"/>
      <c r="JRK2" s="330"/>
      <c r="JRL2" s="330"/>
      <c r="JRM2" s="330"/>
      <c r="JRN2" s="330"/>
      <c r="JRO2" s="330"/>
      <c r="JRP2" s="330"/>
      <c r="JRQ2" s="330"/>
      <c r="JRR2" s="330"/>
      <c r="JRS2" s="330"/>
      <c r="JRT2" s="330"/>
      <c r="JRU2" s="329"/>
      <c r="JRV2" s="330"/>
      <c r="JRW2" s="330"/>
      <c r="JRX2" s="330"/>
      <c r="JRY2" s="330"/>
      <c r="JRZ2" s="330"/>
      <c r="JSA2" s="330"/>
      <c r="JSB2" s="330"/>
      <c r="JSC2" s="330"/>
      <c r="JSD2" s="330"/>
      <c r="JSE2" s="330"/>
      <c r="JSF2" s="330"/>
      <c r="JSG2" s="330"/>
      <c r="JSH2" s="330"/>
      <c r="JSI2" s="330"/>
      <c r="JSJ2" s="330"/>
      <c r="JSK2" s="329"/>
      <c r="JSL2" s="330"/>
      <c r="JSM2" s="330"/>
      <c r="JSN2" s="330"/>
      <c r="JSO2" s="330"/>
      <c r="JSP2" s="330"/>
      <c r="JSQ2" s="330"/>
      <c r="JSR2" s="330"/>
      <c r="JSS2" s="330"/>
      <c r="JST2" s="330"/>
      <c r="JSU2" s="330"/>
      <c r="JSV2" s="330"/>
      <c r="JSW2" s="330"/>
      <c r="JSX2" s="330"/>
      <c r="JSY2" s="330"/>
      <c r="JSZ2" s="330"/>
      <c r="JTA2" s="329"/>
      <c r="JTB2" s="330"/>
      <c r="JTC2" s="330"/>
      <c r="JTD2" s="330"/>
      <c r="JTE2" s="330"/>
      <c r="JTF2" s="330"/>
      <c r="JTG2" s="330"/>
      <c r="JTH2" s="330"/>
      <c r="JTI2" s="330"/>
      <c r="JTJ2" s="330"/>
      <c r="JTK2" s="330"/>
      <c r="JTL2" s="330"/>
      <c r="JTM2" s="330"/>
      <c r="JTN2" s="330"/>
      <c r="JTO2" s="330"/>
      <c r="JTP2" s="330"/>
      <c r="JTQ2" s="329"/>
      <c r="JTR2" s="330"/>
      <c r="JTS2" s="330"/>
      <c r="JTT2" s="330"/>
      <c r="JTU2" s="330"/>
      <c r="JTV2" s="330"/>
      <c r="JTW2" s="330"/>
      <c r="JTX2" s="330"/>
      <c r="JTY2" s="330"/>
      <c r="JTZ2" s="330"/>
      <c r="JUA2" s="330"/>
      <c r="JUB2" s="330"/>
      <c r="JUC2" s="330"/>
      <c r="JUD2" s="330"/>
      <c r="JUE2" s="330"/>
      <c r="JUF2" s="330"/>
      <c r="JUG2" s="329"/>
      <c r="JUH2" s="330"/>
      <c r="JUI2" s="330"/>
      <c r="JUJ2" s="330"/>
      <c r="JUK2" s="330"/>
      <c r="JUL2" s="330"/>
      <c r="JUM2" s="330"/>
      <c r="JUN2" s="330"/>
      <c r="JUO2" s="330"/>
      <c r="JUP2" s="330"/>
      <c r="JUQ2" s="330"/>
      <c r="JUR2" s="330"/>
      <c r="JUS2" s="330"/>
      <c r="JUT2" s="330"/>
      <c r="JUU2" s="330"/>
      <c r="JUV2" s="330"/>
      <c r="JUW2" s="329"/>
      <c r="JUX2" s="330"/>
      <c r="JUY2" s="330"/>
      <c r="JUZ2" s="330"/>
      <c r="JVA2" s="330"/>
      <c r="JVB2" s="330"/>
      <c r="JVC2" s="330"/>
      <c r="JVD2" s="330"/>
      <c r="JVE2" s="330"/>
      <c r="JVF2" s="330"/>
      <c r="JVG2" s="330"/>
      <c r="JVH2" s="330"/>
      <c r="JVI2" s="330"/>
      <c r="JVJ2" s="330"/>
      <c r="JVK2" s="330"/>
      <c r="JVL2" s="330"/>
      <c r="JVM2" s="329"/>
      <c r="JVN2" s="330"/>
      <c r="JVO2" s="330"/>
      <c r="JVP2" s="330"/>
      <c r="JVQ2" s="330"/>
      <c r="JVR2" s="330"/>
      <c r="JVS2" s="330"/>
      <c r="JVT2" s="330"/>
      <c r="JVU2" s="330"/>
      <c r="JVV2" s="330"/>
      <c r="JVW2" s="330"/>
      <c r="JVX2" s="330"/>
      <c r="JVY2" s="330"/>
      <c r="JVZ2" s="330"/>
      <c r="JWA2" s="330"/>
      <c r="JWB2" s="330"/>
      <c r="JWC2" s="329"/>
      <c r="JWD2" s="330"/>
      <c r="JWE2" s="330"/>
      <c r="JWF2" s="330"/>
      <c r="JWG2" s="330"/>
      <c r="JWH2" s="330"/>
      <c r="JWI2" s="330"/>
      <c r="JWJ2" s="330"/>
      <c r="JWK2" s="330"/>
      <c r="JWL2" s="330"/>
      <c r="JWM2" s="330"/>
      <c r="JWN2" s="330"/>
      <c r="JWO2" s="330"/>
      <c r="JWP2" s="330"/>
      <c r="JWQ2" s="330"/>
      <c r="JWR2" s="330"/>
      <c r="JWS2" s="329"/>
      <c r="JWT2" s="330"/>
      <c r="JWU2" s="330"/>
      <c r="JWV2" s="330"/>
      <c r="JWW2" s="330"/>
      <c r="JWX2" s="330"/>
      <c r="JWY2" s="330"/>
      <c r="JWZ2" s="330"/>
      <c r="JXA2" s="330"/>
      <c r="JXB2" s="330"/>
      <c r="JXC2" s="330"/>
      <c r="JXD2" s="330"/>
      <c r="JXE2" s="330"/>
      <c r="JXF2" s="330"/>
      <c r="JXG2" s="330"/>
      <c r="JXH2" s="330"/>
      <c r="JXI2" s="329"/>
      <c r="JXJ2" s="330"/>
      <c r="JXK2" s="330"/>
      <c r="JXL2" s="330"/>
      <c r="JXM2" s="330"/>
      <c r="JXN2" s="330"/>
      <c r="JXO2" s="330"/>
      <c r="JXP2" s="330"/>
      <c r="JXQ2" s="330"/>
      <c r="JXR2" s="330"/>
      <c r="JXS2" s="330"/>
      <c r="JXT2" s="330"/>
      <c r="JXU2" s="330"/>
      <c r="JXV2" s="330"/>
      <c r="JXW2" s="330"/>
      <c r="JXX2" s="330"/>
      <c r="JXY2" s="329"/>
      <c r="JXZ2" s="330"/>
      <c r="JYA2" s="330"/>
      <c r="JYB2" s="330"/>
      <c r="JYC2" s="330"/>
      <c r="JYD2" s="330"/>
      <c r="JYE2" s="330"/>
      <c r="JYF2" s="330"/>
      <c r="JYG2" s="330"/>
      <c r="JYH2" s="330"/>
      <c r="JYI2" s="330"/>
      <c r="JYJ2" s="330"/>
      <c r="JYK2" s="330"/>
      <c r="JYL2" s="330"/>
      <c r="JYM2" s="330"/>
      <c r="JYN2" s="330"/>
      <c r="JYO2" s="329"/>
      <c r="JYP2" s="330"/>
      <c r="JYQ2" s="330"/>
      <c r="JYR2" s="330"/>
      <c r="JYS2" s="330"/>
      <c r="JYT2" s="330"/>
      <c r="JYU2" s="330"/>
      <c r="JYV2" s="330"/>
      <c r="JYW2" s="330"/>
      <c r="JYX2" s="330"/>
      <c r="JYY2" s="330"/>
      <c r="JYZ2" s="330"/>
      <c r="JZA2" s="330"/>
      <c r="JZB2" s="330"/>
      <c r="JZC2" s="330"/>
      <c r="JZD2" s="330"/>
      <c r="JZE2" s="329"/>
      <c r="JZF2" s="330"/>
      <c r="JZG2" s="330"/>
      <c r="JZH2" s="330"/>
      <c r="JZI2" s="330"/>
      <c r="JZJ2" s="330"/>
      <c r="JZK2" s="330"/>
      <c r="JZL2" s="330"/>
      <c r="JZM2" s="330"/>
      <c r="JZN2" s="330"/>
      <c r="JZO2" s="330"/>
      <c r="JZP2" s="330"/>
      <c r="JZQ2" s="330"/>
      <c r="JZR2" s="330"/>
      <c r="JZS2" s="330"/>
      <c r="JZT2" s="330"/>
      <c r="JZU2" s="329"/>
      <c r="JZV2" s="330"/>
      <c r="JZW2" s="330"/>
      <c r="JZX2" s="330"/>
      <c r="JZY2" s="330"/>
      <c r="JZZ2" s="330"/>
      <c r="KAA2" s="330"/>
      <c r="KAB2" s="330"/>
      <c r="KAC2" s="330"/>
      <c r="KAD2" s="330"/>
      <c r="KAE2" s="330"/>
      <c r="KAF2" s="330"/>
      <c r="KAG2" s="330"/>
      <c r="KAH2" s="330"/>
      <c r="KAI2" s="330"/>
      <c r="KAJ2" s="330"/>
      <c r="KAK2" s="329"/>
      <c r="KAL2" s="330"/>
      <c r="KAM2" s="330"/>
      <c r="KAN2" s="330"/>
      <c r="KAO2" s="330"/>
      <c r="KAP2" s="330"/>
      <c r="KAQ2" s="330"/>
      <c r="KAR2" s="330"/>
      <c r="KAS2" s="330"/>
      <c r="KAT2" s="330"/>
      <c r="KAU2" s="330"/>
      <c r="KAV2" s="330"/>
      <c r="KAW2" s="330"/>
      <c r="KAX2" s="330"/>
      <c r="KAY2" s="330"/>
      <c r="KAZ2" s="330"/>
      <c r="KBA2" s="329"/>
      <c r="KBB2" s="330"/>
      <c r="KBC2" s="330"/>
      <c r="KBD2" s="330"/>
      <c r="KBE2" s="330"/>
      <c r="KBF2" s="330"/>
      <c r="KBG2" s="330"/>
      <c r="KBH2" s="330"/>
      <c r="KBI2" s="330"/>
      <c r="KBJ2" s="330"/>
      <c r="KBK2" s="330"/>
      <c r="KBL2" s="330"/>
      <c r="KBM2" s="330"/>
      <c r="KBN2" s="330"/>
      <c r="KBO2" s="330"/>
      <c r="KBP2" s="330"/>
      <c r="KBQ2" s="329"/>
      <c r="KBR2" s="330"/>
      <c r="KBS2" s="330"/>
      <c r="KBT2" s="330"/>
      <c r="KBU2" s="330"/>
      <c r="KBV2" s="330"/>
      <c r="KBW2" s="330"/>
      <c r="KBX2" s="330"/>
      <c r="KBY2" s="330"/>
      <c r="KBZ2" s="330"/>
      <c r="KCA2" s="330"/>
      <c r="KCB2" s="330"/>
      <c r="KCC2" s="330"/>
      <c r="KCD2" s="330"/>
      <c r="KCE2" s="330"/>
      <c r="KCF2" s="330"/>
      <c r="KCG2" s="329"/>
      <c r="KCH2" s="330"/>
      <c r="KCI2" s="330"/>
      <c r="KCJ2" s="330"/>
      <c r="KCK2" s="330"/>
      <c r="KCL2" s="330"/>
      <c r="KCM2" s="330"/>
      <c r="KCN2" s="330"/>
      <c r="KCO2" s="330"/>
      <c r="KCP2" s="330"/>
      <c r="KCQ2" s="330"/>
      <c r="KCR2" s="330"/>
      <c r="KCS2" s="330"/>
      <c r="KCT2" s="330"/>
      <c r="KCU2" s="330"/>
      <c r="KCV2" s="330"/>
      <c r="KCW2" s="329"/>
      <c r="KCX2" s="330"/>
      <c r="KCY2" s="330"/>
      <c r="KCZ2" s="330"/>
      <c r="KDA2" s="330"/>
      <c r="KDB2" s="330"/>
      <c r="KDC2" s="330"/>
      <c r="KDD2" s="330"/>
      <c r="KDE2" s="330"/>
      <c r="KDF2" s="330"/>
      <c r="KDG2" s="330"/>
      <c r="KDH2" s="330"/>
      <c r="KDI2" s="330"/>
      <c r="KDJ2" s="330"/>
      <c r="KDK2" s="330"/>
      <c r="KDL2" s="330"/>
      <c r="KDM2" s="329"/>
      <c r="KDN2" s="330"/>
      <c r="KDO2" s="330"/>
      <c r="KDP2" s="330"/>
      <c r="KDQ2" s="330"/>
      <c r="KDR2" s="330"/>
      <c r="KDS2" s="330"/>
      <c r="KDT2" s="330"/>
      <c r="KDU2" s="330"/>
      <c r="KDV2" s="330"/>
      <c r="KDW2" s="330"/>
      <c r="KDX2" s="330"/>
      <c r="KDY2" s="330"/>
      <c r="KDZ2" s="330"/>
      <c r="KEA2" s="330"/>
      <c r="KEB2" s="330"/>
      <c r="KEC2" s="329"/>
      <c r="KED2" s="330"/>
      <c r="KEE2" s="330"/>
      <c r="KEF2" s="330"/>
      <c r="KEG2" s="330"/>
      <c r="KEH2" s="330"/>
      <c r="KEI2" s="330"/>
      <c r="KEJ2" s="330"/>
      <c r="KEK2" s="330"/>
      <c r="KEL2" s="330"/>
      <c r="KEM2" s="330"/>
      <c r="KEN2" s="330"/>
      <c r="KEO2" s="330"/>
      <c r="KEP2" s="330"/>
      <c r="KEQ2" s="330"/>
      <c r="KER2" s="330"/>
      <c r="KES2" s="329"/>
      <c r="KET2" s="330"/>
      <c r="KEU2" s="330"/>
      <c r="KEV2" s="330"/>
      <c r="KEW2" s="330"/>
      <c r="KEX2" s="330"/>
      <c r="KEY2" s="330"/>
      <c r="KEZ2" s="330"/>
      <c r="KFA2" s="330"/>
      <c r="KFB2" s="330"/>
      <c r="KFC2" s="330"/>
      <c r="KFD2" s="330"/>
      <c r="KFE2" s="330"/>
      <c r="KFF2" s="330"/>
      <c r="KFG2" s="330"/>
      <c r="KFH2" s="330"/>
      <c r="KFI2" s="329"/>
      <c r="KFJ2" s="330"/>
      <c r="KFK2" s="330"/>
      <c r="KFL2" s="330"/>
      <c r="KFM2" s="330"/>
      <c r="KFN2" s="330"/>
      <c r="KFO2" s="330"/>
      <c r="KFP2" s="330"/>
      <c r="KFQ2" s="330"/>
      <c r="KFR2" s="330"/>
      <c r="KFS2" s="330"/>
      <c r="KFT2" s="330"/>
      <c r="KFU2" s="330"/>
      <c r="KFV2" s="330"/>
      <c r="KFW2" s="330"/>
      <c r="KFX2" s="330"/>
      <c r="KFY2" s="329"/>
      <c r="KFZ2" s="330"/>
      <c r="KGA2" s="330"/>
      <c r="KGB2" s="330"/>
      <c r="KGC2" s="330"/>
      <c r="KGD2" s="330"/>
      <c r="KGE2" s="330"/>
      <c r="KGF2" s="330"/>
      <c r="KGG2" s="330"/>
      <c r="KGH2" s="330"/>
      <c r="KGI2" s="330"/>
      <c r="KGJ2" s="330"/>
      <c r="KGK2" s="330"/>
      <c r="KGL2" s="330"/>
      <c r="KGM2" s="330"/>
      <c r="KGN2" s="330"/>
      <c r="KGO2" s="329"/>
      <c r="KGP2" s="330"/>
      <c r="KGQ2" s="330"/>
      <c r="KGR2" s="330"/>
      <c r="KGS2" s="330"/>
      <c r="KGT2" s="330"/>
      <c r="KGU2" s="330"/>
      <c r="KGV2" s="330"/>
      <c r="KGW2" s="330"/>
      <c r="KGX2" s="330"/>
      <c r="KGY2" s="330"/>
      <c r="KGZ2" s="330"/>
      <c r="KHA2" s="330"/>
      <c r="KHB2" s="330"/>
      <c r="KHC2" s="330"/>
      <c r="KHD2" s="330"/>
      <c r="KHE2" s="329"/>
      <c r="KHF2" s="330"/>
      <c r="KHG2" s="330"/>
      <c r="KHH2" s="330"/>
      <c r="KHI2" s="330"/>
      <c r="KHJ2" s="330"/>
      <c r="KHK2" s="330"/>
      <c r="KHL2" s="330"/>
      <c r="KHM2" s="330"/>
      <c r="KHN2" s="330"/>
      <c r="KHO2" s="330"/>
      <c r="KHP2" s="330"/>
      <c r="KHQ2" s="330"/>
      <c r="KHR2" s="330"/>
      <c r="KHS2" s="330"/>
      <c r="KHT2" s="330"/>
      <c r="KHU2" s="329"/>
      <c r="KHV2" s="330"/>
      <c r="KHW2" s="330"/>
      <c r="KHX2" s="330"/>
      <c r="KHY2" s="330"/>
      <c r="KHZ2" s="330"/>
      <c r="KIA2" s="330"/>
      <c r="KIB2" s="330"/>
      <c r="KIC2" s="330"/>
      <c r="KID2" s="330"/>
      <c r="KIE2" s="330"/>
      <c r="KIF2" s="330"/>
      <c r="KIG2" s="330"/>
      <c r="KIH2" s="330"/>
      <c r="KII2" s="330"/>
      <c r="KIJ2" s="330"/>
      <c r="KIK2" s="329"/>
      <c r="KIL2" s="330"/>
      <c r="KIM2" s="330"/>
      <c r="KIN2" s="330"/>
      <c r="KIO2" s="330"/>
      <c r="KIP2" s="330"/>
      <c r="KIQ2" s="330"/>
      <c r="KIR2" s="330"/>
      <c r="KIS2" s="330"/>
      <c r="KIT2" s="330"/>
      <c r="KIU2" s="330"/>
      <c r="KIV2" s="330"/>
      <c r="KIW2" s="330"/>
      <c r="KIX2" s="330"/>
      <c r="KIY2" s="330"/>
      <c r="KIZ2" s="330"/>
      <c r="KJA2" s="329"/>
      <c r="KJB2" s="330"/>
      <c r="KJC2" s="330"/>
      <c r="KJD2" s="330"/>
      <c r="KJE2" s="330"/>
      <c r="KJF2" s="330"/>
      <c r="KJG2" s="330"/>
      <c r="KJH2" s="330"/>
      <c r="KJI2" s="330"/>
      <c r="KJJ2" s="330"/>
      <c r="KJK2" s="330"/>
      <c r="KJL2" s="330"/>
      <c r="KJM2" s="330"/>
      <c r="KJN2" s="330"/>
      <c r="KJO2" s="330"/>
      <c r="KJP2" s="330"/>
      <c r="KJQ2" s="329"/>
      <c r="KJR2" s="330"/>
      <c r="KJS2" s="330"/>
      <c r="KJT2" s="330"/>
      <c r="KJU2" s="330"/>
      <c r="KJV2" s="330"/>
      <c r="KJW2" s="330"/>
      <c r="KJX2" s="330"/>
      <c r="KJY2" s="330"/>
      <c r="KJZ2" s="330"/>
      <c r="KKA2" s="330"/>
      <c r="KKB2" s="330"/>
      <c r="KKC2" s="330"/>
      <c r="KKD2" s="330"/>
      <c r="KKE2" s="330"/>
      <c r="KKF2" s="330"/>
      <c r="KKG2" s="329"/>
      <c r="KKH2" s="330"/>
      <c r="KKI2" s="330"/>
      <c r="KKJ2" s="330"/>
      <c r="KKK2" s="330"/>
      <c r="KKL2" s="330"/>
      <c r="KKM2" s="330"/>
      <c r="KKN2" s="330"/>
      <c r="KKO2" s="330"/>
      <c r="KKP2" s="330"/>
      <c r="KKQ2" s="330"/>
      <c r="KKR2" s="330"/>
      <c r="KKS2" s="330"/>
      <c r="KKT2" s="330"/>
      <c r="KKU2" s="330"/>
      <c r="KKV2" s="330"/>
      <c r="KKW2" s="329"/>
      <c r="KKX2" s="330"/>
      <c r="KKY2" s="330"/>
      <c r="KKZ2" s="330"/>
      <c r="KLA2" s="330"/>
      <c r="KLB2" s="330"/>
      <c r="KLC2" s="330"/>
      <c r="KLD2" s="330"/>
      <c r="KLE2" s="330"/>
      <c r="KLF2" s="330"/>
      <c r="KLG2" s="330"/>
      <c r="KLH2" s="330"/>
      <c r="KLI2" s="330"/>
      <c r="KLJ2" s="330"/>
      <c r="KLK2" s="330"/>
      <c r="KLL2" s="330"/>
      <c r="KLM2" s="329"/>
      <c r="KLN2" s="330"/>
      <c r="KLO2" s="330"/>
      <c r="KLP2" s="330"/>
      <c r="KLQ2" s="330"/>
      <c r="KLR2" s="330"/>
      <c r="KLS2" s="330"/>
      <c r="KLT2" s="330"/>
      <c r="KLU2" s="330"/>
      <c r="KLV2" s="330"/>
      <c r="KLW2" s="330"/>
      <c r="KLX2" s="330"/>
      <c r="KLY2" s="330"/>
      <c r="KLZ2" s="330"/>
      <c r="KMA2" s="330"/>
      <c r="KMB2" s="330"/>
      <c r="KMC2" s="329"/>
      <c r="KMD2" s="330"/>
      <c r="KME2" s="330"/>
      <c r="KMF2" s="330"/>
      <c r="KMG2" s="330"/>
      <c r="KMH2" s="330"/>
      <c r="KMI2" s="330"/>
      <c r="KMJ2" s="330"/>
      <c r="KMK2" s="330"/>
      <c r="KML2" s="330"/>
      <c r="KMM2" s="330"/>
      <c r="KMN2" s="330"/>
      <c r="KMO2" s="330"/>
      <c r="KMP2" s="330"/>
      <c r="KMQ2" s="330"/>
      <c r="KMR2" s="330"/>
      <c r="KMS2" s="329"/>
      <c r="KMT2" s="330"/>
      <c r="KMU2" s="330"/>
      <c r="KMV2" s="330"/>
      <c r="KMW2" s="330"/>
      <c r="KMX2" s="330"/>
      <c r="KMY2" s="330"/>
      <c r="KMZ2" s="330"/>
      <c r="KNA2" s="330"/>
      <c r="KNB2" s="330"/>
      <c r="KNC2" s="330"/>
      <c r="KND2" s="330"/>
      <c r="KNE2" s="330"/>
      <c r="KNF2" s="330"/>
      <c r="KNG2" s="330"/>
      <c r="KNH2" s="330"/>
      <c r="KNI2" s="329"/>
      <c r="KNJ2" s="330"/>
      <c r="KNK2" s="330"/>
      <c r="KNL2" s="330"/>
      <c r="KNM2" s="330"/>
      <c r="KNN2" s="330"/>
      <c r="KNO2" s="330"/>
      <c r="KNP2" s="330"/>
      <c r="KNQ2" s="330"/>
      <c r="KNR2" s="330"/>
      <c r="KNS2" s="330"/>
      <c r="KNT2" s="330"/>
      <c r="KNU2" s="330"/>
      <c r="KNV2" s="330"/>
      <c r="KNW2" s="330"/>
      <c r="KNX2" s="330"/>
      <c r="KNY2" s="329"/>
      <c r="KNZ2" s="330"/>
      <c r="KOA2" s="330"/>
      <c r="KOB2" s="330"/>
      <c r="KOC2" s="330"/>
      <c r="KOD2" s="330"/>
      <c r="KOE2" s="330"/>
      <c r="KOF2" s="330"/>
      <c r="KOG2" s="330"/>
      <c r="KOH2" s="330"/>
      <c r="KOI2" s="330"/>
      <c r="KOJ2" s="330"/>
      <c r="KOK2" s="330"/>
      <c r="KOL2" s="330"/>
      <c r="KOM2" s="330"/>
      <c r="KON2" s="330"/>
      <c r="KOO2" s="329"/>
      <c r="KOP2" s="330"/>
      <c r="KOQ2" s="330"/>
      <c r="KOR2" s="330"/>
      <c r="KOS2" s="330"/>
      <c r="KOT2" s="330"/>
      <c r="KOU2" s="330"/>
      <c r="KOV2" s="330"/>
      <c r="KOW2" s="330"/>
      <c r="KOX2" s="330"/>
      <c r="KOY2" s="330"/>
      <c r="KOZ2" s="330"/>
      <c r="KPA2" s="330"/>
      <c r="KPB2" s="330"/>
      <c r="KPC2" s="330"/>
      <c r="KPD2" s="330"/>
      <c r="KPE2" s="329"/>
      <c r="KPF2" s="330"/>
      <c r="KPG2" s="330"/>
      <c r="KPH2" s="330"/>
      <c r="KPI2" s="330"/>
      <c r="KPJ2" s="330"/>
      <c r="KPK2" s="330"/>
      <c r="KPL2" s="330"/>
      <c r="KPM2" s="330"/>
      <c r="KPN2" s="330"/>
      <c r="KPO2" s="330"/>
      <c r="KPP2" s="330"/>
      <c r="KPQ2" s="330"/>
      <c r="KPR2" s="330"/>
      <c r="KPS2" s="330"/>
      <c r="KPT2" s="330"/>
      <c r="KPU2" s="329"/>
      <c r="KPV2" s="330"/>
      <c r="KPW2" s="330"/>
      <c r="KPX2" s="330"/>
      <c r="KPY2" s="330"/>
      <c r="KPZ2" s="330"/>
      <c r="KQA2" s="330"/>
      <c r="KQB2" s="330"/>
      <c r="KQC2" s="330"/>
      <c r="KQD2" s="330"/>
      <c r="KQE2" s="330"/>
      <c r="KQF2" s="330"/>
      <c r="KQG2" s="330"/>
      <c r="KQH2" s="330"/>
      <c r="KQI2" s="330"/>
      <c r="KQJ2" s="330"/>
      <c r="KQK2" s="329"/>
      <c r="KQL2" s="330"/>
      <c r="KQM2" s="330"/>
      <c r="KQN2" s="330"/>
      <c r="KQO2" s="330"/>
      <c r="KQP2" s="330"/>
      <c r="KQQ2" s="330"/>
      <c r="KQR2" s="330"/>
      <c r="KQS2" s="330"/>
      <c r="KQT2" s="330"/>
      <c r="KQU2" s="330"/>
      <c r="KQV2" s="330"/>
      <c r="KQW2" s="330"/>
      <c r="KQX2" s="330"/>
      <c r="KQY2" s="330"/>
      <c r="KQZ2" s="330"/>
      <c r="KRA2" s="329"/>
      <c r="KRB2" s="330"/>
      <c r="KRC2" s="330"/>
      <c r="KRD2" s="330"/>
      <c r="KRE2" s="330"/>
      <c r="KRF2" s="330"/>
      <c r="KRG2" s="330"/>
      <c r="KRH2" s="330"/>
      <c r="KRI2" s="330"/>
      <c r="KRJ2" s="330"/>
      <c r="KRK2" s="330"/>
      <c r="KRL2" s="330"/>
      <c r="KRM2" s="330"/>
      <c r="KRN2" s="330"/>
      <c r="KRO2" s="330"/>
      <c r="KRP2" s="330"/>
      <c r="KRQ2" s="329"/>
      <c r="KRR2" s="330"/>
      <c r="KRS2" s="330"/>
      <c r="KRT2" s="330"/>
      <c r="KRU2" s="330"/>
      <c r="KRV2" s="330"/>
      <c r="KRW2" s="330"/>
      <c r="KRX2" s="330"/>
      <c r="KRY2" s="330"/>
      <c r="KRZ2" s="330"/>
      <c r="KSA2" s="330"/>
      <c r="KSB2" s="330"/>
      <c r="KSC2" s="330"/>
      <c r="KSD2" s="330"/>
      <c r="KSE2" s="330"/>
      <c r="KSF2" s="330"/>
      <c r="KSG2" s="329"/>
      <c r="KSH2" s="330"/>
      <c r="KSI2" s="330"/>
      <c r="KSJ2" s="330"/>
      <c r="KSK2" s="330"/>
      <c r="KSL2" s="330"/>
      <c r="KSM2" s="330"/>
      <c r="KSN2" s="330"/>
      <c r="KSO2" s="330"/>
      <c r="KSP2" s="330"/>
      <c r="KSQ2" s="330"/>
      <c r="KSR2" s="330"/>
      <c r="KSS2" s="330"/>
      <c r="KST2" s="330"/>
      <c r="KSU2" s="330"/>
      <c r="KSV2" s="330"/>
      <c r="KSW2" s="329"/>
      <c r="KSX2" s="330"/>
      <c r="KSY2" s="330"/>
      <c r="KSZ2" s="330"/>
      <c r="KTA2" s="330"/>
      <c r="KTB2" s="330"/>
      <c r="KTC2" s="330"/>
      <c r="KTD2" s="330"/>
      <c r="KTE2" s="330"/>
      <c r="KTF2" s="330"/>
      <c r="KTG2" s="330"/>
      <c r="KTH2" s="330"/>
      <c r="KTI2" s="330"/>
      <c r="KTJ2" s="330"/>
      <c r="KTK2" s="330"/>
      <c r="KTL2" s="330"/>
      <c r="KTM2" s="329"/>
      <c r="KTN2" s="330"/>
      <c r="KTO2" s="330"/>
      <c r="KTP2" s="330"/>
      <c r="KTQ2" s="330"/>
      <c r="KTR2" s="330"/>
      <c r="KTS2" s="330"/>
      <c r="KTT2" s="330"/>
      <c r="KTU2" s="330"/>
      <c r="KTV2" s="330"/>
      <c r="KTW2" s="330"/>
      <c r="KTX2" s="330"/>
      <c r="KTY2" s="330"/>
      <c r="KTZ2" s="330"/>
      <c r="KUA2" s="330"/>
      <c r="KUB2" s="330"/>
      <c r="KUC2" s="329"/>
      <c r="KUD2" s="330"/>
      <c r="KUE2" s="330"/>
      <c r="KUF2" s="330"/>
      <c r="KUG2" s="330"/>
      <c r="KUH2" s="330"/>
      <c r="KUI2" s="330"/>
      <c r="KUJ2" s="330"/>
      <c r="KUK2" s="330"/>
      <c r="KUL2" s="330"/>
      <c r="KUM2" s="330"/>
      <c r="KUN2" s="330"/>
      <c r="KUO2" s="330"/>
      <c r="KUP2" s="330"/>
      <c r="KUQ2" s="330"/>
      <c r="KUR2" s="330"/>
      <c r="KUS2" s="329"/>
      <c r="KUT2" s="330"/>
      <c r="KUU2" s="330"/>
      <c r="KUV2" s="330"/>
      <c r="KUW2" s="330"/>
      <c r="KUX2" s="330"/>
      <c r="KUY2" s="330"/>
      <c r="KUZ2" s="330"/>
      <c r="KVA2" s="330"/>
      <c r="KVB2" s="330"/>
      <c r="KVC2" s="330"/>
      <c r="KVD2" s="330"/>
      <c r="KVE2" s="330"/>
      <c r="KVF2" s="330"/>
      <c r="KVG2" s="330"/>
      <c r="KVH2" s="330"/>
      <c r="KVI2" s="329"/>
      <c r="KVJ2" s="330"/>
      <c r="KVK2" s="330"/>
      <c r="KVL2" s="330"/>
      <c r="KVM2" s="330"/>
      <c r="KVN2" s="330"/>
      <c r="KVO2" s="330"/>
      <c r="KVP2" s="330"/>
      <c r="KVQ2" s="330"/>
      <c r="KVR2" s="330"/>
      <c r="KVS2" s="330"/>
      <c r="KVT2" s="330"/>
      <c r="KVU2" s="330"/>
      <c r="KVV2" s="330"/>
      <c r="KVW2" s="330"/>
      <c r="KVX2" s="330"/>
      <c r="KVY2" s="329"/>
      <c r="KVZ2" s="330"/>
      <c r="KWA2" s="330"/>
      <c r="KWB2" s="330"/>
      <c r="KWC2" s="330"/>
      <c r="KWD2" s="330"/>
      <c r="KWE2" s="330"/>
      <c r="KWF2" s="330"/>
      <c r="KWG2" s="330"/>
      <c r="KWH2" s="330"/>
      <c r="KWI2" s="330"/>
      <c r="KWJ2" s="330"/>
      <c r="KWK2" s="330"/>
      <c r="KWL2" s="330"/>
      <c r="KWM2" s="330"/>
      <c r="KWN2" s="330"/>
      <c r="KWO2" s="329"/>
      <c r="KWP2" s="330"/>
      <c r="KWQ2" s="330"/>
      <c r="KWR2" s="330"/>
      <c r="KWS2" s="330"/>
      <c r="KWT2" s="330"/>
      <c r="KWU2" s="330"/>
      <c r="KWV2" s="330"/>
      <c r="KWW2" s="330"/>
      <c r="KWX2" s="330"/>
      <c r="KWY2" s="330"/>
      <c r="KWZ2" s="330"/>
      <c r="KXA2" s="330"/>
      <c r="KXB2" s="330"/>
      <c r="KXC2" s="330"/>
      <c r="KXD2" s="330"/>
      <c r="KXE2" s="329"/>
      <c r="KXF2" s="330"/>
      <c r="KXG2" s="330"/>
      <c r="KXH2" s="330"/>
      <c r="KXI2" s="330"/>
      <c r="KXJ2" s="330"/>
      <c r="KXK2" s="330"/>
      <c r="KXL2" s="330"/>
      <c r="KXM2" s="330"/>
      <c r="KXN2" s="330"/>
      <c r="KXO2" s="330"/>
      <c r="KXP2" s="330"/>
      <c r="KXQ2" s="330"/>
      <c r="KXR2" s="330"/>
      <c r="KXS2" s="330"/>
      <c r="KXT2" s="330"/>
      <c r="KXU2" s="329"/>
      <c r="KXV2" s="330"/>
      <c r="KXW2" s="330"/>
      <c r="KXX2" s="330"/>
      <c r="KXY2" s="330"/>
      <c r="KXZ2" s="330"/>
      <c r="KYA2" s="330"/>
      <c r="KYB2" s="330"/>
      <c r="KYC2" s="330"/>
      <c r="KYD2" s="330"/>
      <c r="KYE2" s="330"/>
      <c r="KYF2" s="330"/>
      <c r="KYG2" s="330"/>
      <c r="KYH2" s="330"/>
      <c r="KYI2" s="330"/>
      <c r="KYJ2" s="330"/>
      <c r="KYK2" s="329"/>
      <c r="KYL2" s="330"/>
      <c r="KYM2" s="330"/>
      <c r="KYN2" s="330"/>
      <c r="KYO2" s="330"/>
      <c r="KYP2" s="330"/>
      <c r="KYQ2" s="330"/>
      <c r="KYR2" s="330"/>
      <c r="KYS2" s="330"/>
      <c r="KYT2" s="330"/>
      <c r="KYU2" s="330"/>
      <c r="KYV2" s="330"/>
      <c r="KYW2" s="330"/>
      <c r="KYX2" s="330"/>
      <c r="KYY2" s="330"/>
      <c r="KYZ2" s="330"/>
      <c r="KZA2" s="329"/>
      <c r="KZB2" s="330"/>
      <c r="KZC2" s="330"/>
      <c r="KZD2" s="330"/>
      <c r="KZE2" s="330"/>
      <c r="KZF2" s="330"/>
      <c r="KZG2" s="330"/>
      <c r="KZH2" s="330"/>
      <c r="KZI2" s="330"/>
      <c r="KZJ2" s="330"/>
      <c r="KZK2" s="330"/>
      <c r="KZL2" s="330"/>
      <c r="KZM2" s="330"/>
      <c r="KZN2" s="330"/>
      <c r="KZO2" s="330"/>
      <c r="KZP2" s="330"/>
      <c r="KZQ2" s="329"/>
      <c r="KZR2" s="330"/>
      <c r="KZS2" s="330"/>
      <c r="KZT2" s="330"/>
      <c r="KZU2" s="330"/>
      <c r="KZV2" s="330"/>
      <c r="KZW2" s="330"/>
      <c r="KZX2" s="330"/>
      <c r="KZY2" s="330"/>
      <c r="KZZ2" s="330"/>
      <c r="LAA2" s="330"/>
      <c r="LAB2" s="330"/>
      <c r="LAC2" s="330"/>
      <c r="LAD2" s="330"/>
      <c r="LAE2" s="330"/>
      <c r="LAF2" s="330"/>
      <c r="LAG2" s="329"/>
      <c r="LAH2" s="330"/>
      <c r="LAI2" s="330"/>
      <c r="LAJ2" s="330"/>
      <c r="LAK2" s="330"/>
      <c r="LAL2" s="330"/>
      <c r="LAM2" s="330"/>
      <c r="LAN2" s="330"/>
      <c r="LAO2" s="330"/>
      <c r="LAP2" s="330"/>
      <c r="LAQ2" s="330"/>
      <c r="LAR2" s="330"/>
      <c r="LAS2" s="330"/>
      <c r="LAT2" s="330"/>
      <c r="LAU2" s="330"/>
      <c r="LAV2" s="330"/>
      <c r="LAW2" s="329"/>
      <c r="LAX2" s="330"/>
      <c r="LAY2" s="330"/>
      <c r="LAZ2" s="330"/>
      <c r="LBA2" s="330"/>
      <c r="LBB2" s="330"/>
      <c r="LBC2" s="330"/>
      <c r="LBD2" s="330"/>
      <c r="LBE2" s="330"/>
      <c r="LBF2" s="330"/>
      <c r="LBG2" s="330"/>
      <c r="LBH2" s="330"/>
      <c r="LBI2" s="330"/>
      <c r="LBJ2" s="330"/>
      <c r="LBK2" s="330"/>
      <c r="LBL2" s="330"/>
      <c r="LBM2" s="329"/>
      <c r="LBN2" s="330"/>
      <c r="LBO2" s="330"/>
      <c r="LBP2" s="330"/>
      <c r="LBQ2" s="330"/>
      <c r="LBR2" s="330"/>
      <c r="LBS2" s="330"/>
      <c r="LBT2" s="330"/>
      <c r="LBU2" s="330"/>
      <c r="LBV2" s="330"/>
      <c r="LBW2" s="330"/>
      <c r="LBX2" s="330"/>
      <c r="LBY2" s="330"/>
      <c r="LBZ2" s="330"/>
      <c r="LCA2" s="330"/>
      <c r="LCB2" s="330"/>
      <c r="LCC2" s="329"/>
      <c r="LCD2" s="330"/>
      <c r="LCE2" s="330"/>
      <c r="LCF2" s="330"/>
      <c r="LCG2" s="330"/>
      <c r="LCH2" s="330"/>
      <c r="LCI2" s="330"/>
      <c r="LCJ2" s="330"/>
      <c r="LCK2" s="330"/>
      <c r="LCL2" s="330"/>
      <c r="LCM2" s="330"/>
      <c r="LCN2" s="330"/>
      <c r="LCO2" s="330"/>
      <c r="LCP2" s="330"/>
      <c r="LCQ2" s="330"/>
      <c r="LCR2" s="330"/>
      <c r="LCS2" s="329"/>
      <c r="LCT2" s="330"/>
      <c r="LCU2" s="330"/>
      <c r="LCV2" s="330"/>
      <c r="LCW2" s="330"/>
      <c r="LCX2" s="330"/>
      <c r="LCY2" s="330"/>
      <c r="LCZ2" s="330"/>
      <c r="LDA2" s="330"/>
      <c r="LDB2" s="330"/>
      <c r="LDC2" s="330"/>
      <c r="LDD2" s="330"/>
      <c r="LDE2" s="330"/>
      <c r="LDF2" s="330"/>
      <c r="LDG2" s="330"/>
      <c r="LDH2" s="330"/>
      <c r="LDI2" s="329"/>
      <c r="LDJ2" s="330"/>
      <c r="LDK2" s="330"/>
      <c r="LDL2" s="330"/>
      <c r="LDM2" s="330"/>
      <c r="LDN2" s="330"/>
      <c r="LDO2" s="330"/>
      <c r="LDP2" s="330"/>
      <c r="LDQ2" s="330"/>
      <c r="LDR2" s="330"/>
      <c r="LDS2" s="330"/>
      <c r="LDT2" s="330"/>
      <c r="LDU2" s="330"/>
      <c r="LDV2" s="330"/>
      <c r="LDW2" s="330"/>
      <c r="LDX2" s="330"/>
      <c r="LDY2" s="329"/>
      <c r="LDZ2" s="330"/>
      <c r="LEA2" s="330"/>
      <c r="LEB2" s="330"/>
      <c r="LEC2" s="330"/>
      <c r="LED2" s="330"/>
      <c r="LEE2" s="330"/>
      <c r="LEF2" s="330"/>
      <c r="LEG2" s="330"/>
      <c r="LEH2" s="330"/>
      <c r="LEI2" s="330"/>
      <c r="LEJ2" s="330"/>
      <c r="LEK2" s="330"/>
      <c r="LEL2" s="330"/>
      <c r="LEM2" s="330"/>
      <c r="LEN2" s="330"/>
      <c r="LEO2" s="329"/>
      <c r="LEP2" s="330"/>
      <c r="LEQ2" s="330"/>
      <c r="LER2" s="330"/>
      <c r="LES2" s="330"/>
      <c r="LET2" s="330"/>
      <c r="LEU2" s="330"/>
      <c r="LEV2" s="330"/>
      <c r="LEW2" s="330"/>
      <c r="LEX2" s="330"/>
      <c r="LEY2" s="330"/>
      <c r="LEZ2" s="330"/>
      <c r="LFA2" s="330"/>
      <c r="LFB2" s="330"/>
      <c r="LFC2" s="330"/>
      <c r="LFD2" s="330"/>
      <c r="LFE2" s="329"/>
      <c r="LFF2" s="330"/>
      <c r="LFG2" s="330"/>
      <c r="LFH2" s="330"/>
      <c r="LFI2" s="330"/>
      <c r="LFJ2" s="330"/>
      <c r="LFK2" s="330"/>
      <c r="LFL2" s="330"/>
      <c r="LFM2" s="330"/>
      <c r="LFN2" s="330"/>
      <c r="LFO2" s="330"/>
      <c r="LFP2" s="330"/>
      <c r="LFQ2" s="330"/>
      <c r="LFR2" s="330"/>
      <c r="LFS2" s="330"/>
      <c r="LFT2" s="330"/>
      <c r="LFU2" s="329"/>
      <c r="LFV2" s="330"/>
      <c r="LFW2" s="330"/>
      <c r="LFX2" s="330"/>
      <c r="LFY2" s="330"/>
      <c r="LFZ2" s="330"/>
      <c r="LGA2" s="330"/>
      <c r="LGB2" s="330"/>
      <c r="LGC2" s="330"/>
      <c r="LGD2" s="330"/>
      <c r="LGE2" s="330"/>
      <c r="LGF2" s="330"/>
      <c r="LGG2" s="330"/>
      <c r="LGH2" s="330"/>
      <c r="LGI2" s="330"/>
      <c r="LGJ2" s="330"/>
      <c r="LGK2" s="329"/>
      <c r="LGL2" s="330"/>
      <c r="LGM2" s="330"/>
      <c r="LGN2" s="330"/>
      <c r="LGO2" s="330"/>
      <c r="LGP2" s="330"/>
      <c r="LGQ2" s="330"/>
      <c r="LGR2" s="330"/>
      <c r="LGS2" s="330"/>
      <c r="LGT2" s="330"/>
      <c r="LGU2" s="330"/>
      <c r="LGV2" s="330"/>
      <c r="LGW2" s="330"/>
      <c r="LGX2" s="330"/>
      <c r="LGY2" s="330"/>
      <c r="LGZ2" s="330"/>
      <c r="LHA2" s="329"/>
      <c r="LHB2" s="330"/>
      <c r="LHC2" s="330"/>
      <c r="LHD2" s="330"/>
      <c r="LHE2" s="330"/>
      <c r="LHF2" s="330"/>
      <c r="LHG2" s="330"/>
      <c r="LHH2" s="330"/>
      <c r="LHI2" s="330"/>
      <c r="LHJ2" s="330"/>
      <c r="LHK2" s="330"/>
      <c r="LHL2" s="330"/>
      <c r="LHM2" s="330"/>
      <c r="LHN2" s="330"/>
      <c r="LHO2" s="330"/>
      <c r="LHP2" s="330"/>
      <c r="LHQ2" s="329"/>
      <c r="LHR2" s="330"/>
      <c r="LHS2" s="330"/>
      <c r="LHT2" s="330"/>
      <c r="LHU2" s="330"/>
      <c r="LHV2" s="330"/>
      <c r="LHW2" s="330"/>
      <c r="LHX2" s="330"/>
      <c r="LHY2" s="330"/>
      <c r="LHZ2" s="330"/>
      <c r="LIA2" s="330"/>
      <c r="LIB2" s="330"/>
      <c r="LIC2" s="330"/>
      <c r="LID2" s="330"/>
      <c r="LIE2" s="330"/>
      <c r="LIF2" s="330"/>
      <c r="LIG2" s="329"/>
      <c r="LIH2" s="330"/>
      <c r="LII2" s="330"/>
      <c r="LIJ2" s="330"/>
      <c r="LIK2" s="330"/>
      <c r="LIL2" s="330"/>
      <c r="LIM2" s="330"/>
      <c r="LIN2" s="330"/>
      <c r="LIO2" s="330"/>
      <c r="LIP2" s="330"/>
      <c r="LIQ2" s="330"/>
      <c r="LIR2" s="330"/>
      <c r="LIS2" s="330"/>
      <c r="LIT2" s="330"/>
      <c r="LIU2" s="330"/>
      <c r="LIV2" s="330"/>
      <c r="LIW2" s="329"/>
      <c r="LIX2" s="330"/>
      <c r="LIY2" s="330"/>
      <c r="LIZ2" s="330"/>
      <c r="LJA2" s="330"/>
      <c r="LJB2" s="330"/>
      <c r="LJC2" s="330"/>
      <c r="LJD2" s="330"/>
      <c r="LJE2" s="330"/>
      <c r="LJF2" s="330"/>
      <c r="LJG2" s="330"/>
      <c r="LJH2" s="330"/>
      <c r="LJI2" s="330"/>
      <c r="LJJ2" s="330"/>
      <c r="LJK2" s="330"/>
      <c r="LJL2" s="330"/>
      <c r="LJM2" s="329"/>
      <c r="LJN2" s="330"/>
      <c r="LJO2" s="330"/>
      <c r="LJP2" s="330"/>
      <c r="LJQ2" s="330"/>
      <c r="LJR2" s="330"/>
      <c r="LJS2" s="330"/>
      <c r="LJT2" s="330"/>
      <c r="LJU2" s="330"/>
      <c r="LJV2" s="330"/>
      <c r="LJW2" s="330"/>
      <c r="LJX2" s="330"/>
      <c r="LJY2" s="330"/>
      <c r="LJZ2" s="330"/>
      <c r="LKA2" s="330"/>
      <c r="LKB2" s="330"/>
      <c r="LKC2" s="329"/>
      <c r="LKD2" s="330"/>
      <c r="LKE2" s="330"/>
      <c r="LKF2" s="330"/>
      <c r="LKG2" s="330"/>
      <c r="LKH2" s="330"/>
      <c r="LKI2" s="330"/>
      <c r="LKJ2" s="330"/>
      <c r="LKK2" s="330"/>
      <c r="LKL2" s="330"/>
      <c r="LKM2" s="330"/>
      <c r="LKN2" s="330"/>
      <c r="LKO2" s="330"/>
      <c r="LKP2" s="330"/>
      <c r="LKQ2" s="330"/>
      <c r="LKR2" s="330"/>
      <c r="LKS2" s="329"/>
      <c r="LKT2" s="330"/>
      <c r="LKU2" s="330"/>
      <c r="LKV2" s="330"/>
      <c r="LKW2" s="330"/>
      <c r="LKX2" s="330"/>
      <c r="LKY2" s="330"/>
      <c r="LKZ2" s="330"/>
      <c r="LLA2" s="330"/>
      <c r="LLB2" s="330"/>
      <c r="LLC2" s="330"/>
      <c r="LLD2" s="330"/>
      <c r="LLE2" s="330"/>
      <c r="LLF2" s="330"/>
      <c r="LLG2" s="330"/>
      <c r="LLH2" s="330"/>
      <c r="LLI2" s="329"/>
      <c r="LLJ2" s="330"/>
      <c r="LLK2" s="330"/>
      <c r="LLL2" s="330"/>
      <c r="LLM2" s="330"/>
      <c r="LLN2" s="330"/>
      <c r="LLO2" s="330"/>
      <c r="LLP2" s="330"/>
      <c r="LLQ2" s="330"/>
      <c r="LLR2" s="330"/>
      <c r="LLS2" s="330"/>
      <c r="LLT2" s="330"/>
      <c r="LLU2" s="330"/>
      <c r="LLV2" s="330"/>
      <c r="LLW2" s="330"/>
      <c r="LLX2" s="330"/>
      <c r="LLY2" s="329"/>
      <c r="LLZ2" s="330"/>
      <c r="LMA2" s="330"/>
      <c r="LMB2" s="330"/>
      <c r="LMC2" s="330"/>
      <c r="LMD2" s="330"/>
      <c r="LME2" s="330"/>
      <c r="LMF2" s="330"/>
      <c r="LMG2" s="330"/>
      <c r="LMH2" s="330"/>
      <c r="LMI2" s="330"/>
      <c r="LMJ2" s="330"/>
      <c r="LMK2" s="330"/>
      <c r="LML2" s="330"/>
      <c r="LMM2" s="330"/>
      <c r="LMN2" s="330"/>
      <c r="LMO2" s="329"/>
      <c r="LMP2" s="330"/>
      <c r="LMQ2" s="330"/>
      <c r="LMR2" s="330"/>
      <c r="LMS2" s="330"/>
      <c r="LMT2" s="330"/>
      <c r="LMU2" s="330"/>
      <c r="LMV2" s="330"/>
      <c r="LMW2" s="330"/>
      <c r="LMX2" s="330"/>
      <c r="LMY2" s="330"/>
      <c r="LMZ2" s="330"/>
      <c r="LNA2" s="330"/>
      <c r="LNB2" s="330"/>
      <c r="LNC2" s="330"/>
      <c r="LND2" s="330"/>
      <c r="LNE2" s="329"/>
      <c r="LNF2" s="330"/>
      <c r="LNG2" s="330"/>
      <c r="LNH2" s="330"/>
      <c r="LNI2" s="330"/>
      <c r="LNJ2" s="330"/>
      <c r="LNK2" s="330"/>
      <c r="LNL2" s="330"/>
      <c r="LNM2" s="330"/>
      <c r="LNN2" s="330"/>
      <c r="LNO2" s="330"/>
      <c r="LNP2" s="330"/>
      <c r="LNQ2" s="330"/>
      <c r="LNR2" s="330"/>
      <c r="LNS2" s="330"/>
      <c r="LNT2" s="330"/>
      <c r="LNU2" s="329"/>
      <c r="LNV2" s="330"/>
      <c r="LNW2" s="330"/>
      <c r="LNX2" s="330"/>
      <c r="LNY2" s="330"/>
      <c r="LNZ2" s="330"/>
      <c r="LOA2" s="330"/>
      <c r="LOB2" s="330"/>
      <c r="LOC2" s="330"/>
      <c r="LOD2" s="330"/>
      <c r="LOE2" s="330"/>
      <c r="LOF2" s="330"/>
      <c r="LOG2" s="330"/>
      <c r="LOH2" s="330"/>
      <c r="LOI2" s="330"/>
      <c r="LOJ2" s="330"/>
      <c r="LOK2" s="329"/>
      <c r="LOL2" s="330"/>
      <c r="LOM2" s="330"/>
      <c r="LON2" s="330"/>
      <c r="LOO2" s="330"/>
      <c r="LOP2" s="330"/>
      <c r="LOQ2" s="330"/>
      <c r="LOR2" s="330"/>
      <c r="LOS2" s="330"/>
      <c r="LOT2" s="330"/>
      <c r="LOU2" s="330"/>
      <c r="LOV2" s="330"/>
      <c r="LOW2" s="330"/>
      <c r="LOX2" s="330"/>
      <c r="LOY2" s="330"/>
      <c r="LOZ2" s="330"/>
      <c r="LPA2" s="329"/>
      <c r="LPB2" s="330"/>
      <c r="LPC2" s="330"/>
      <c r="LPD2" s="330"/>
      <c r="LPE2" s="330"/>
      <c r="LPF2" s="330"/>
      <c r="LPG2" s="330"/>
      <c r="LPH2" s="330"/>
      <c r="LPI2" s="330"/>
      <c r="LPJ2" s="330"/>
      <c r="LPK2" s="330"/>
      <c r="LPL2" s="330"/>
      <c r="LPM2" s="330"/>
      <c r="LPN2" s="330"/>
      <c r="LPO2" s="330"/>
      <c r="LPP2" s="330"/>
      <c r="LPQ2" s="329"/>
      <c r="LPR2" s="330"/>
      <c r="LPS2" s="330"/>
      <c r="LPT2" s="330"/>
      <c r="LPU2" s="330"/>
      <c r="LPV2" s="330"/>
      <c r="LPW2" s="330"/>
      <c r="LPX2" s="330"/>
      <c r="LPY2" s="330"/>
      <c r="LPZ2" s="330"/>
      <c r="LQA2" s="330"/>
      <c r="LQB2" s="330"/>
      <c r="LQC2" s="330"/>
      <c r="LQD2" s="330"/>
      <c r="LQE2" s="330"/>
      <c r="LQF2" s="330"/>
      <c r="LQG2" s="329"/>
      <c r="LQH2" s="330"/>
      <c r="LQI2" s="330"/>
      <c r="LQJ2" s="330"/>
      <c r="LQK2" s="330"/>
      <c r="LQL2" s="330"/>
      <c r="LQM2" s="330"/>
      <c r="LQN2" s="330"/>
      <c r="LQO2" s="330"/>
      <c r="LQP2" s="330"/>
      <c r="LQQ2" s="330"/>
      <c r="LQR2" s="330"/>
      <c r="LQS2" s="330"/>
      <c r="LQT2" s="330"/>
      <c r="LQU2" s="330"/>
      <c r="LQV2" s="330"/>
      <c r="LQW2" s="329"/>
      <c r="LQX2" s="330"/>
      <c r="LQY2" s="330"/>
      <c r="LQZ2" s="330"/>
      <c r="LRA2" s="330"/>
      <c r="LRB2" s="330"/>
      <c r="LRC2" s="330"/>
      <c r="LRD2" s="330"/>
      <c r="LRE2" s="330"/>
      <c r="LRF2" s="330"/>
      <c r="LRG2" s="330"/>
      <c r="LRH2" s="330"/>
      <c r="LRI2" s="330"/>
      <c r="LRJ2" s="330"/>
      <c r="LRK2" s="330"/>
      <c r="LRL2" s="330"/>
      <c r="LRM2" s="329"/>
      <c r="LRN2" s="330"/>
      <c r="LRO2" s="330"/>
      <c r="LRP2" s="330"/>
      <c r="LRQ2" s="330"/>
      <c r="LRR2" s="330"/>
      <c r="LRS2" s="330"/>
      <c r="LRT2" s="330"/>
      <c r="LRU2" s="330"/>
      <c r="LRV2" s="330"/>
      <c r="LRW2" s="330"/>
      <c r="LRX2" s="330"/>
      <c r="LRY2" s="330"/>
      <c r="LRZ2" s="330"/>
      <c r="LSA2" s="330"/>
      <c r="LSB2" s="330"/>
      <c r="LSC2" s="329"/>
      <c r="LSD2" s="330"/>
      <c r="LSE2" s="330"/>
      <c r="LSF2" s="330"/>
      <c r="LSG2" s="330"/>
      <c r="LSH2" s="330"/>
      <c r="LSI2" s="330"/>
      <c r="LSJ2" s="330"/>
      <c r="LSK2" s="330"/>
      <c r="LSL2" s="330"/>
      <c r="LSM2" s="330"/>
      <c r="LSN2" s="330"/>
      <c r="LSO2" s="330"/>
      <c r="LSP2" s="330"/>
      <c r="LSQ2" s="330"/>
      <c r="LSR2" s="330"/>
      <c r="LSS2" s="329"/>
      <c r="LST2" s="330"/>
      <c r="LSU2" s="330"/>
      <c r="LSV2" s="330"/>
      <c r="LSW2" s="330"/>
      <c r="LSX2" s="330"/>
      <c r="LSY2" s="330"/>
      <c r="LSZ2" s="330"/>
      <c r="LTA2" s="330"/>
      <c r="LTB2" s="330"/>
      <c r="LTC2" s="330"/>
      <c r="LTD2" s="330"/>
      <c r="LTE2" s="330"/>
      <c r="LTF2" s="330"/>
      <c r="LTG2" s="330"/>
      <c r="LTH2" s="330"/>
      <c r="LTI2" s="329"/>
      <c r="LTJ2" s="330"/>
      <c r="LTK2" s="330"/>
      <c r="LTL2" s="330"/>
      <c r="LTM2" s="330"/>
      <c r="LTN2" s="330"/>
      <c r="LTO2" s="330"/>
      <c r="LTP2" s="330"/>
      <c r="LTQ2" s="330"/>
      <c r="LTR2" s="330"/>
      <c r="LTS2" s="330"/>
      <c r="LTT2" s="330"/>
      <c r="LTU2" s="330"/>
      <c r="LTV2" s="330"/>
      <c r="LTW2" s="330"/>
      <c r="LTX2" s="330"/>
      <c r="LTY2" s="329"/>
      <c r="LTZ2" s="330"/>
      <c r="LUA2" s="330"/>
      <c r="LUB2" s="330"/>
      <c r="LUC2" s="330"/>
      <c r="LUD2" s="330"/>
      <c r="LUE2" s="330"/>
      <c r="LUF2" s="330"/>
      <c r="LUG2" s="330"/>
      <c r="LUH2" s="330"/>
      <c r="LUI2" s="330"/>
      <c r="LUJ2" s="330"/>
      <c r="LUK2" s="330"/>
      <c r="LUL2" s="330"/>
      <c r="LUM2" s="330"/>
      <c r="LUN2" s="330"/>
      <c r="LUO2" s="329"/>
      <c r="LUP2" s="330"/>
      <c r="LUQ2" s="330"/>
      <c r="LUR2" s="330"/>
      <c r="LUS2" s="330"/>
      <c r="LUT2" s="330"/>
      <c r="LUU2" s="330"/>
      <c r="LUV2" s="330"/>
      <c r="LUW2" s="330"/>
      <c r="LUX2" s="330"/>
      <c r="LUY2" s="330"/>
      <c r="LUZ2" s="330"/>
      <c r="LVA2" s="330"/>
      <c r="LVB2" s="330"/>
      <c r="LVC2" s="330"/>
      <c r="LVD2" s="330"/>
      <c r="LVE2" s="329"/>
      <c r="LVF2" s="330"/>
      <c r="LVG2" s="330"/>
      <c r="LVH2" s="330"/>
      <c r="LVI2" s="330"/>
      <c r="LVJ2" s="330"/>
      <c r="LVK2" s="330"/>
      <c r="LVL2" s="330"/>
      <c r="LVM2" s="330"/>
      <c r="LVN2" s="330"/>
      <c r="LVO2" s="330"/>
      <c r="LVP2" s="330"/>
      <c r="LVQ2" s="330"/>
      <c r="LVR2" s="330"/>
      <c r="LVS2" s="330"/>
      <c r="LVT2" s="330"/>
      <c r="LVU2" s="329"/>
      <c r="LVV2" s="330"/>
      <c r="LVW2" s="330"/>
      <c r="LVX2" s="330"/>
      <c r="LVY2" s="330"/>
      <c r="LVZ2" s="330"/>
      <c r="LWA2" s="330"/>
      <c r="LWB2" s="330"/>
      <c r="LWC2" s="330"/>
      <c r="LWD2" s="330"/>
      <c r="LWE2" s="330"/>
      <c r="LWF2" s="330"/>
      <c r="LWG2" s="330"/>
      <c r="LWH2" s="330"/>
      <c r="LWI2" s="330"/>
      <c r="LWJ2" s="330"/>
      <c r="LWK2" s="329"/>
      <c r="LWL2" s="330"/>
      <c r="LWM2" s="330"/>
      <c r="LWN2" s="330"/>
      <c r="LWO2" s="330"/>
      <c r="LWP2" s="330"/>
      <c r="LWQ2" s="330"/>
      <c r="LWR2" s="330"/>
      <c r="LWS2" s="330"/>
      <c r="LWT2" s="330"/>
      <c r="LWU2" s="330"/>
      <c r="LWV2" s="330"/>
      <c r="LWW2" s="330"/>
      <c r="LWX2" s="330"/>
      <c r="LWY2" s="330"/>
      <c r="LWZ2" s="330"/>
      <c r="LXA2" s="329"/>
      <c r="LXB2" s="330"/>
      <c r="LXC2" s="330"/>
      <c r="LXD2" s="330"/>
      <c r="LXE2" s="330"/>
      <c r="LXF2" s="330"/>
      <c r="LXG2" s="330"/>
      <c r="LXH2" s="330"/>
      <c r="LXI2" s="330"/>
      <c r="LXJ2" s="330"/>
      <c r="LXK2" s="330"/>
      <c r="LXL2" s="330"/>
      <c r="LXM2" s="330"/>
      <c r="LXN2" s="330"/>
      <c r="LXO2" s="330"/>
      <c r="LXP2" s="330"/>
      <c r="LXQ2" s="329"/>
      <c r="LXR2" s="330"/>
      <c r="LXS2" s="330"/>
      <c r="LXT2" s="330"/>
      <c r="LXU2" s="330"/>
      <c r="LXV2" s="330"/>
      <c r="LXW2" s="330"/>
      <c r="LXX2" s="330"/>
      <c r="LXY2" s="330"/>
      <c r="LXZ2" s="330"/>
      <c r="LYA2" s="330"/>
      <c r="LYB2" s="330"/>
      <c r="LYC2" s="330"/>
      <c r="LYD2" s="330"/>
      <c r="LYE2" s="330"/>
      <c r="LYF2" s="330"/>
      <c r="LYG2" s="329"/>
      <c r="LYH2" s="330"/>
      <c r="LYI2" s="330"/>
      <c r="LYJ2" s="330"/>
      <c r="LYK2" s="330"/>
      <c r="LYL2" s="330"/>
      <c r="LYM2" s="330"/>
      <c r="LYN2" s="330"/>
      <c r="LYO2" s="330"/>
      <c r="LYP2" s="330"/>
      <c r="LYQ2" s="330"/>
      <c r="LYR2" s="330"/>
      <c r="LYS2" s="330"/>
      <c r="LYT2" s="330"/>
      <c r="LYU2" s="330"/>
      <c r="LYV2" s="330"/>
      <c r="LYW2" s="329"/>
      <c r="LYX2" s="330"/>
      <c r="LYY2" s="330"/>
      <c r="LYZ2" s="330"/>
      <c r="LZA2" s="330"/>
      <c r="LZB2" s="330"/>
      <c r="LZC2" s="330"/>
      <c r="LZD2" s="330"/>
      <c r="LZE2" s="330"/>
      <c r="LZF2" s="330"/>
      <c r="LZG2" s="330"/>
      <c r="LZH2" s="330"/>
      <c r="LZI2" s="330"/>
      <c r="LZJ2" s="330"/>
      <c r="LZK2" s="330"/>
      <c r="LZL2" s="330"/>
      <c r="LZM2" s="329"/>
      <c r="LZN2" s="330"/>
      <c r="LZO2" s="330"/>
      <c r="LZP2" s="330"/>
      <c r="LZQ2" s="330"/>
      <c r="LZR2" s="330"/>
      <c r="LZS2" s="330"/>
      <c r="LZT2" s="330"/>
      <c r="LZU2" s="330"/>
      <c r="LZV2" s="330"/>
      <c r="LZW2" s="330"/>
      <c r="LZX2" s="330"/>
      <c r="LZY2" s="330"/>
      <c r="LZZ2" s="330"/>
      <c r="MAA2" s="330"/>
      <c r="MAB2" s="330"/>
      <c r="MAC2" s="329"/>
      <c r="MAD2" s="330"/>
      <c r="MAE2" s="330"/>
      <c r="MAF2" s="330"/>
      <c r="MAG2" s="330"/>
      <c r="MAH2" s="330"/>
      <c r="MAI2" s="330"/>
      <c r="MAJ2" s="330"/>
      <c r="MAK2" s="330"/>
      <c r="MAL2" s="330"/>
      <c r="MAM2" s="330"/>
      <c r="MAN2" s="330"/>
      <c r="MAO2" s="330"/>
      <c r="MAP2" s="330"/>
      <c r="MAQ2" s="330"/>
      <c r="MAR2" s="330"/>
      <c r="MAS2" s="329"/>
      <c r="MAT2" s="330"/>
      <c r="MAU2" s="330"/>
      <c r="MAV2" s="330"/>
      <c r="MAW2" s="330"/>
      <c r="MAX2" s="330"/>
      <c r="MAY2" s="330"/>
      <c r="MAZ2" s="330"/>
      <c r="MBA2" s="330"/>
      <c r="MBB2" s="330"/>
      <c r="MBC2" s="330"/>
      <c r="MBD2" s="330"/>
      <c r="MBE2" s="330"/>
      <c r="MBF2" s="330"/>
      <c r="MBG2" s="330"/>
      <c r="MBH2" s="330"/>
      <c r="MBI2" s="329"/>
      <c r="MBJ2" s="330"/>
      <c r="MBK2" s="330"/>
      <c r="MBL2" s="330"/>
      <c r="MBM2" s="330"/>
      <c r="MBN2" s="330"/>
      <c r="MBO2" s="330"/>
      <c r="MBP2" s="330"/>
      <c r="MBQ2" s="330"/>
      <c r="MBR2" s="330"/>
      <c r="MBS2" s="330"/>
      <c r="MBT2" s="330"/>
      <c r="MBU2" s="330"/>
      <c r="MBV2" s="330"/>
      <c r="MBW2" s="330"/>
      <c r="MBX2" s="330"/>
      <c r="MBY2" s="329"/>
      <c r="MBZ2" s="330"/>
      <c r="MCA2" s="330"/>
      <c r="MCB2" s="330"/>
      <c r="MCC2" s="330"/>
      <c r="MCD2" s="330"/>
      <c r="MCE2" s="330"/>
      <c r="MCF2" s="330"/>
      <c r="MCG2" s="330"/>
      <c r="MCH2" s="330"/>
      <c r="MCI2" s="330"/>
      <c r="MCJ2" s="330"/>
      <c r="MCK2" s="330"/>
      <c r="MCL2" s="330"/>
      <c r="MCM2" s="330"/>
      <c r="MCN2" s="330"/>
      <c r="MCO2" s="329"/>
      <c r="MCP2" s="330"/>
      <c r="MCQ2" s="330"/>
      <c r="MCR2" s="330"/>
      <c r="MCS2" s="330"/>
      <c r="MCT2" s="330"/>
      <c r="MCU2" s="330"/>
      <c r="MCV2" s="330"/>
      <c r="MCW2" s="330"/>
      <c r="MCX2" s="330"/>
      <c r="MCY2" s="330"/>
      <c r="MCZ2" s="330"/>
      <c r="MDA2" s="330"/>
      <c r="MDB2" s="330"/>
      <c r="MDC2" s="330"/>
      <c r="MDD2" s="330"/>
      <c r="MDE2" s="329"/>
      <c r="MDF2" s="330"/>
      <c r="MDG2" s="330"/>
      <c r="MDH2" s="330"/>
      <c r="MDI2" s="330"/>
      <c r="MDJ2" s="330"/>
      <c r="MDK2" s="330"/>
      <c r="MDL2" s="330"/>
      <c r="MDM2" s="330"/>
      <c r="MDN2" s="330"/>
      <c r="MDO2" s="330"/>
      <c r="MDP2" s="330"/>
      <c r="MDQ2" s="330"/>
      <c r="MDR2" s="330"/>
      <c r="MDS2" s="330"/>
      <c r="MDT2" s="330"/>
      <c r="MDU2" s="329"/>
      <c r="MDV2" s="330"/>
      <c r="MDW2" s="330"/>
      <c r="MDX2" s="330"/>
      <c r="MDY2" s="330"/>
      <c r="MDZ2" s="330"/>
      <c r="MEA2" s="330"/>
      <c r="MEB2" s="330"/>
      <c r="MEC2" s="330"/>
      <c r="MED2" s="330"/>
      <c r="MEE2" s="330"/>
      <c r="MEF2" s="330"/>
      <c r="MEG2" s="330"/>
      <c r="MEH2" s="330"/>
      <c r="MEI2" s="330"/>
      <c r="MEJ2" s="330"/>
      <c r="MEK2" s="329"/>
      <c r="MEL2" s="330"/>
      <c r="MEM2" s="330"/>
      <c r="MEN2" s="330"/>
      <c r="MEO2" s="330"/>
      <c r="MEP2" s="330"/>
      <c r="MEQ2" s="330"/>
      <c r="MER2" s="330"/>
      <c r="MES2" s="330"/>
      <c r="MET2" s="330"/>
      <c r="MEU2" s="330"/>
      <c r="MEV2" s="330"/>
      <c r="MEW2" s="330"/>
      <c r="MEX2" s="330"/>
      <c r="MEY2" s="330"/>
      <c r="MEZ2" s="330"/>
      <c r="MFA2" s="329"/>
      <c r="MFB2" s="330"/>
      <c r="MFC2" s="330"/>
      <c r="MFD2" s="330"/>
      <c r="MFE2" s="330"/>
      <c r="MFF2" s="330"/>
      <c r="MFG2" s="330"/>
      <c r="MFH2" s="330"/>
      <c r="MFI2" s="330"/>
      <c r="MFJ2" s="330"/>
      <c r="MFK2" s="330"/>
      <c r="MFL2" s="330"/>
      <c r="MFM2" s="330"/>
      <c r="MFN2" s="330"/>
      <c r="MFO2" s="330"/>
      <c r="MFP2" s="330"/>
      <c r="MFQ2" s="329"/>
      <c r="MFR2" s="330"/>
      <c r="MFS2" s="330"/>
      <c r="MFT2" s="330"/>
      <c r="MFU2" s="330"/>
      <c r="MFV2" s="330"/>
      <c r="MFW2" s="330"/>
      <c r="MFX2" s="330"/>
      <c r="MFY2" s="330"/>
      <c r="MFZ2" s="330"/>
      <c r="MGA2" s="330"/>
      <c r="MGB2" s="330"/>
      <c r="MGC2" s="330"/>
      <c r="MGD2" s="330"/>
      <c r="MGE2" s="330"/>
      <c r="MGF2" s="330"/>
      <c r="MGG2" s="329"/>
      <c r="MGH2" s="330"/>
      <c r="MGI2" s="330"/>
      <c r="MGJ2" s="330"/>
      <c r="MGK2" s="330"/>
      <c r="MGL2" s="330"/>
      <c r="MGM2" s="330"/>
      <c r="MGN2" s="330"/>
      <c r="MGO2" s="330"/>
      <c r="MGP2" s="330"/>
      <c r="MGQ2" s="330"/>
      <c r="MGR2" s="330"/>
      <c r="MGS2" s="330"/>
      <c r="MGT2" s="330"/>
      <c r="MGU2" s="330"/>
      <c r="MGV2" s="330"/>
      <c r="MGW2" s="329"/>
      <c r="MGX2" s="330"/>
      <c r="MGY2" s="330"/>
      <c r="MGZ2" s="330"/>
      <c r="MHA2" s="330"/>
      <c r="MHB2" s="330"/>
      <c r="MHC2" s="330"/>
      <c r="MHD2" s="330"/>
      <c r="MHE2" s="330"/>
      <c r="MHF2" s="330"/>
      <c r="MHG2" s="330"/>
      <c r="MHH2" s="330"/>
      <c r="MHI2" s="330"/>
      <c r="MHJ2" s="330"/>
      <c r="MHK2" s="330"/>
      <c r="MHL2" s="330"/>
      <c r="MHM2" s="329"/>
      <c r="MHN2" s="330"/>
      <c r="MHO2" s="330"/>
      <c r="MHP2" s="330"/>
      <c r="MHQ2" s="330"/>
      <c r="MHR2" s="330"/>
      <c r="MHS2" s="330"/>
      <c r="MHT2" s="330"/>
      <c r="MHU2" s="330"/>
      <c r="MHV2" s="330"/>
      <c r="MHW2" s="330"/>
      <c r="MHX2" s="330"/>
      <c r="MHY2" s="330"/>
      <c r="MHZ2" s="330"/>
      <c r="MIA2" s="330"/>
      <c r="MIB2" s="330"/>
      <c r="MIC2" s="329"/>
      <c r="MID2" s="330"/>
      <c r="MIE2" s="330"/>
      <c r="MIF2" s="330"/>
      <c r="MIG2" s="330"/>
      <c r="MIH2" s="330"/>
      <c r="MII2" s="330"/>
      <c r="MIJ2" s="330"/>
      <c r="MIK2" s="330"/>
      <c r="MIL2" s="330"/>
      <c r="MIM2" s="330"/>
      <c r="MIN2" s="330"/>
      <c r="MIO2" s="330"/>
      <c r="MIP2" s="330"/>
      <c r="MIQ2" s="330"/>
      <c r="MIR2" s="330"/>
      <c r="MIS2" s="329"/>
      <c r="MIT2" s="330"/>
      <c r="MIU2" s="330"/>
      <c r="MIV2" s="330"/>
      <c r="MIW2" s="330"/>
      <c r="MIX2" s="330"/>
      <c r="MIY2" s="330"/>
      <c r="MIZ2" s="330"/>
      <c r="MJA2" s="330"/>
      <c r="MJB2" s="330"/>
      <c r="MJC2" s="330"/>
      <c r="MJD2" s="330"/>
      <c r="MJE2" s="330"/>
      <c r="MJF2" s="330"/>
      <c r="MJG2" s="330"/>
      <c r="MJH2" s="330"/>
      <c r="MJI2" s="329"/>
      <c r="MJJ2" s="330"/>
      <c r="MJK2" s="330"/>
      <c r="MJL2" s="330"/>
      <c r="MJM2" s="330"/>
      <c r="MJN2" s="330"/>
      <c r="MJO2" s="330"/>
      <c r="MJP2" s="330"/>
      <c r="MJQ2" s="330"/>
      <c r="MJR2" s="330"/>
      <c r="MJS2" s="330"/>
      <c r="MJT2" s="330"/>
      <c r="MJU2" s="330"/>
      <c r="MJV2" s="330"/>
      <c r="MJW2" s="330"/>
      <c r="MJX2" s="330"/>
      <c r="MJY2" s="329"/>
      <c r="MJZ2" s="330"/>
      <c r="MKA2" s="330"/>
      <c r="MKB2" s="330"/>
      <c r="MKC2" s="330"/>
      <c r="MKD2" s="330"/>
      <c r="MKE2" s="330"/>
      <c r="MKF2" s="330"/>
      <c r="MKG2" s="330"/>
      <c r="MKH2" s="330"/>
      <c r="MKI2" s="330"/>
      <c r="MKJ2" s="330"/>
      <c r="MKK2" s="330"/>
      <c r="MKL2" s="330"/>
      <c r="MKM2" s="330"/>
      <c r="MKN2" s="330"/>
      <c r="MKO2" s="329"/>
      <c r="MKP2" s="330"/>
      <c r="MKQ2" s="330"/>
      <c r="MKR2" s="330"/>
      <c r="MKS2" s="330"/>
      <c r="MKT2" s="330"/>
      <c r="MKU2" s="330"/>
      <c r="MKV2" s="330"/>
      <c r="MKW2" s="330"/>
      <c r="MKX2" s="330"/>
      <c r="MKY2" s="330"/>
      <c r="MKZ2" s="330"/>
      <c r="MLA2" s="330"/>
      <c r="MLB2" s="330"/>
      <c r="MLC2" s="330"/>
      <c r="MLD2" s="330"/>
      <c r="MLE2" s="329"/>
      <c r="MLF2" s="330"/>
      <c r="MLG2" s="330"/>
      <c r="MLH2" s="330"/>
      <c r="MLI2" s="330"/>
      <c r="MLJ2" s="330"/>
      <c r="MLK2" s="330"/>
      <c r="MLL2" s="330"/>
      <c r="MLM2" s="330"/>
      <c r="MLN2" s="330"/>
      <c r="MLO2" s="330"/>
      <c r="MLP2" s="330"/>
      <c r="MLQ2" s="330"/>
      <c r="MLR2" s="330"/>
      <c r="MLS2" s="330"/>
      <c r="MLT2" s="330"/>
      <c r="MLU2" s="329"/>
      <c r="MLV2" s="330"/>
      <c r="MLW2" s="330"/>
      <c r="MLX2" s="330"/>
      <c r="MLY2" s="330"/>
      <c r="MLZ2" s="330"/>
      <c r="MMA2" s="330"/>
      <c r="MMB2" s="330"/>
      <c r="MMC2" s="330"/>
      <c r="MMD2" s="330"/>
      <c r="MME2" s="330"/>
      <c r="MMF2" s="330"/>
      <c r="MMG2" s="330"/>
      <c r="MMH2" s="330"/>
      <c r="MMI2" s="330"/>
      <c r="MMJ2" s="330"/>
      <c r="MMK2" s="329"/>
      <c r="MML2" s="330"/>
      <c r="MMM2" s="330"/>
      <c r="MMN2" s="330"/>
      <c r="MMO2" s="330"/>
      <c r="MMP2" s="330"/>
      <c r="MMQ2" s="330"/>
      <c r="MMR2" s="330"/>
      <c r="MMS2" s="330"/>
      <c r="MMT2" s="330"/>
      <c r="MMU2" s="330"/>
      <c r="MMV2" s="330"/>
      <c r="MMW2" s="330"/>
      <c r="MMX2" s="330"/>
      <c r="MMY2" s="330"/>
      <c r="MMZ2" s="330"/>
      <c r="MNA2" s="329"/>
      <c r="MNB2" s="330"/>
      <c r="MNC2" s="330"/>
      <c r="MND2" s="330"/>
      <c r="MNE2" s="330"/>
      <c r="MNF2" s="330"/>
      <c r="MNG2" s="330"/>
      <c r="MNH2" s="330"/>
      <c r="MNI2" s="330"/>
      <c r="MNJ2" s="330"/>
      <c r="MNK2" s="330"/>
      <c r="MNL2" s="330"/>
      <c r="MNM2" s="330"/>
      <c r="MNN2" s="330"/>
      <c r="MNO2" s="330"/>
      <c r="MNP2" s="330"/>
      <c r="MNQ2" s="329"/>
      <c r="MNR2" s="330"/>
      <c r="MNS2" s="330"/>
      <c r="MNT2" s="330"/>
      <c r="MNU2" s="330"/>
      <c r="MNV2" s="330"/>
      <c r="MNW2" s="330"/>
      <c r="MNX2" s="330"/>
      <c r="MNY2" s="330"/>
      <c r="MNZ2" s="330"/>
      <c r="MOA2" s="330"/>
      <c r="MOB2" s="330"/>
      <c r="MOC2" s="330"/>
      <c r="MOD2" s="330"/>
      <c r="MOE2" s="330"/>
      <c r="MOF2" s="330"/>
      <c r="MOG2" s="329"/>
      <c r="MOH2" s="330"/>
      <c r="MOI2" s="330"/>
      <c r="MOJ2" s="330"/>
      <c r="MOK2" s="330"/>
      <c r="MOL2" s="330"/>
      <c r="MOM2" s="330"/>
      <c r="MON2" s="330"/>
      <c r="MOO2" s="330"/>
      <c r="MOP2" s="330"/>
      <c r="MOQ2" s="330"/>
      <c r="MOR2" s="330"/>
      <c r="MOS2" s="330"/>
      <c r="MOT2" s="330"/>
      <c r="MOU2" s="330"/>
      <c r="MOV2" s="330"/>
      <c r="MOW2" s="329"/>
      <c r="MOX2" s="330"/>
      <c r="MOY2" s="330"/>
      <c r="MOZ2" s="330"/>
      <c r="MPA2" s="330"/>
      <c r="MPB2" s="330"/>
      <c r="MPC2" s="330"/>
      <c r="MPD2" s="330"/>
      <c r="MPE2" s="330"/>
      <c r="MPF2" s="330"/>
      <c r="MPG2" s="330"/>
      <c r="MPH2" s="330"/>
      <c r="MPI2" s="330"/>
      <c r="MPJ2" s="330"/>
      <c r="MPK2" s="330"/>
      <c r="MPL2" s="330"/>
      <c r="MPM2" s="329"/>
      <c r="MPN2" s="330"/>
      <c r="MPO2" s="330"/>
      <c r="MPP2" s="330"/>
      <c r="MPQ2" s="330"/>
      <c r="MPR2" s="330"/>
      <c r="MPS2" s="330"/>
      <c r="MPT2" s="330"/>
      <c r="MPU2" s="330"/>
      <c r="MPV2" s="330"/>
      <c r="MPW2" s="330"/>
      <c r="MPX2" s="330"/>
      <c r="MPY2" s="330"/>
      <c r="MPZ2" s="330"/>
      <c r="MQA2" s="330"/>
      <c r="MQB2" s="330"/>
      <c r="MQC2" s="329"/>
      <c r="MQD2" s="330"/>
      <c r="MQE2" s="330"/>
      <c r="MQF2" s="330"/>
      <c r="MQG2" s="330"/>
      <c r="MQH2" s="330"/>
      <c r="MQI2" s="330"/>
      <c r="MQJ2" s="330"/>
      <c r="MQK2" s="330"/>
      <c r="MQL2" s="330"/>
      <c r="MQM2" s="330"/>
      <c r="MQN2" s="330"/>
      <c r="MQO2" s="330"/>
      <c r="MQP2" s="330"/>
      <c r="MQQ2" s="330"/>
      <c r="MQR2" s="330"/>
      <c r="MQS2" s="329"/>
      <c r="MQT2" s="330"/>
      <c r="MQU2" s="330"/>
      <c r="MQV2" s="330"/>
      <c r="MQW2" s="330"/>
      <c r="MQX2" s="330"/>
      <c r="MQY2" s="330"/>
      <c r="MQZ2" s="330"/>
      <c r="MRA2" s="330"/>
      <c r="MRB2" s="330"/>
      <c r="MRC2" s="330"/>
      <c r="MRD2" s="330"/>
      <c r="MRE2" s="330"/>
      <c r="MRF2" s="330"/>
      <c r="MRG2" s="330"/>
      <c r="MRH2" s="330"/>
      <c r="MRI2" s="329"/>
      <c r="MRJ2" s="330"/>
      <c r="MRK2" s="330"/>
      <c r="MRL2" s="330"/>
      <c r="MRM2" s="330"/>
      <c r="MRN2" s="330"/>
      <c r="MRO2" s="330"/>
      <c r="MRP2" s="330"/>
      <c r="MRQ2" s="330"/>
      <c r="MRR2" s="330"/>
      <c r="MRS2" s="330"/>
      <c r="MRT2" s="330"/>
      <c r="MRU2" s="330"/>
      <c r="MRV2" s="330"/>
      <c r="MRW2" s="330"/>
      <c r="MRX2" s="330"/>
      <c r="MRY2" s="329"/>
      <c r="MRZ2" s="330"/>
      <c r="MSA2" s="330"/>
      <c r="MSB2" s="330"/>
      <c r="MSC2" s="330"/>
      <c r="MSD2" s="330"/>
      <c r="MSE2" s="330"/>
      <c r="MSF2" s="330"/>
      <c r="MSG2" s="330"/>
      <c r="MSH2" s="330"/>
      <c r="MSI2" s="330"/>
      <c r="MSJ2" s="330"/>
      <c r="MSK2" s="330"/>
      <c r="MSL2" s="330"/>
      <c r="MSM2" s="330"/>
      <c r="MSN2" s="330"/>
      <c r="MSO2" s="329"/>
      <c r="MSP2" s="330"/>
      <c r="MSQ2" s="330"/>
      <c r="MSR2" s="330"/>
      <c r="MSS2" s="330"/>
      <c r="MST2" s="330"/>
      <c r="MSU2" s="330"/>
      <c r="MSV2" s="330"/>
      <c r="MSW2" s="330"/>
      <c r="MSX2" s="330"/>
      <c r="MSY2" s="330"/>
      <c r="MSZ2" s="330"/>
      <c r="MTA2" s="330"/>
      <c r="MTB2" s="330"/>
      <c r="MTC2" s="330"/>
      <c r="MTD2" s="330"/>
      <c r="MTE2" s="329"/>
      <c r="MTF2" s="330"/>
      <c r="MTG2" s="330"/>
      <c r="MTH2" s="330"/>
      <c r="MTI2" s="330"/>
      <c r="MTJ2" s="330"/>
      <c r="MTK2" s="330"/>
      <c r="MTL2" s="330"/>
      <c r="MTM2" s="330"/>
      <c r="MTN2" s="330"/>
      <c r="MTO2" s="330"/>
      <c r="MTP2" s="330"/>
      <c r="MTQ2" s="330"/>
      <c r="MTR2" s="330"/>
      <c r="MTS2" s="330"/>
      <c r="MTT2" s="330"/>
      <c r="MTU2" s="329"/>
      <c r="MTV2" s="330"/>
      <c r="MTW2" s="330"/>
      <c r="MTX2" s="330"/>
      <c r="MTY2" s="330"/>
      <c r="MTZ2" s="330"/>
      <c r="MUA2" s="330"/>
      <c r="MUB2" s="330"/>
      <c r="MUC2" s="330"/>
      <c r="MUD2" s="330"/>
      <c r="MUE2" s="330"/>
      <c r="MUF2" s="330"/>
      <c r="MUG2" s="330"/>
      <c r="MUH2" s="330"/>
      <c r="MUI2" s="330"/>
      <c r="MUJ2" s="330"/>
      <c r="MUK2" s="329"/>
      <c r="MUL2" s="330"/>
      <c r="MUM2" s="330"/>
      <c r="MUN2" s="330"/>
      <c r="MUO2" s="330"/>
      <c r="MUP2" s="330"/>
      <c r="MUQ2" s="330"/>
      <c r="MUR2" s="330"/>
      <c r="MUS2" s="330"/>
      <c r="MUT2" s="330"/>
      <c r="MUU2" s="330"/>
      <c r="MUV2" s="330"/>
      <c r="MUW2" s="330"/>
      <c r="MUX2" s="330"/>
      <c r="MUY2" s="330"/>
      <c r="MUZ2" s="330"/>
      <c r="MVA2" s="329"/>
      <c r="MVB2" s="330"/>
      <c r="MVC2" s="330"/>
      <c r="MVD2" s="330"/>
      <c r="MVE2" s="330"/>
      <c r="MVF2" s="330"/>
      <c r="MVG2" s="330"/>
      <c r="MVH2" s="330"/>
      <c r="MVI2" s="330"/>
      <c r="MVJ2" s="330"/>
      <c r="MVK2" s="330"/>
      <c r="MVL2" s="330"/>
      <c r="MVM2" s="330"/>
      <c r="MVN2" s="330"/>
      <c r="MVO2" s="330"/>
      <c r="MVP2" s="330"/>
      <c r="MVQ2" s="329"/>
      <c r="MVR2" s="330"/>
      <c r="MVS2" s="330"/>
      <c r="MVT2" s="330"/>
      <c r="MVU2" s="330"/>
      <c r="MVV2" s="330"/>
      <c r="MVW2" s="330"/>
      <c r="MVX2" s="330"/>
      <c r="MVY2" s="330"/>
      <c r="MVZ2" s="330"/>
      <c r="MWA2" s="330"/>
      <c r="MWB2" s="330"/>
      <c r="MWC2" s="330"/>
      <c r="MWD2" s="330"/>
      <c r="MWE2" s="330"/>
      <c r="MWF2" s="330"/>
      <c r="MWG2" s="329"/>
      <c r="MWH2" s="330"/>
      <c r="MWI2" s="330"/>
      <c r="MWJ2" s="330"/>
      <c r="MWK2" s="330"/>
      <c r="MWL2" s="330"/>
      <c r="MWM2" s="330"/>
      <c r="MWN2" s="330"/>
      <c r="MWO2" s="330"/>
      <c r="MWP2" s="330"/>
      <c r="MWQ2" s="330"/>
      <c r="MWR2" s="330"/>
      <c r="MWS2" s="330"/>
      <c r="MWT2" s="330"/>
      <c r="MWU2" s="330"/>
      <c r="MWV2" s="330"/>
      <c r="MWW2" s="329"/>
      <c r="MWX2" s="330"/>
      <c r="MWY2" s="330"/>
      <c r="MWZ2" s="330"/>
      <c r="MXA2" s="330"/>
      <c r="MXB2" s="330"/>
      <c r="MXC2" s="330"/>
      <c r="MXD2" s="330"/>
      <c r="MXE2" s="330"/>
      <c r="MXF2" s="330"/>
      <c r="MXG2" s="330"/>
      <c r="MXH2" s="330"/>
      <c r="MXI2" s="330"/>
      <c r="MXJ2" s="330"/>
      <c r="MXK2" s="330"/>
      <c r="MXL2" s="330"/>
      <c r="MXM2" s="329"/>
      <c r="MXN2" s="330"/>
      <c r="MXO2" s="330"/>
      <c r="MXP2" s="330"/>
      <c r="MXQ2" s="330"/>
      <c r="MXR2" s="330"/>
      <c r="MXS2" s="330"/>
      <c r="MXT2" s="330"/>
      <c r="MXU2" s="330"/>
      <c r="MXV2" s="330"/>
      <c r="MXW2" s="330"/>
      <c r="MXX2" s="330"/>
      <c r="MXY2" s="330"/>
      <c r="MXZ2" s="330"/>
      <c r="MYA2" s="330"/>
      <c r="MYB2" s="330"/>
      <c r="MYC2" s="329"/>
      <c r="MYD2" s="330"/>
      <c r="MYE2" s="330"/>
      <c r="MYF2" s="330"/>
      <c r="MYG2" s="330"/>
      <c r="MYH2" s="330"/>
      <c r="MYI2" s="330"/>
      <c r="MYJ2" s="330"/>
      <c r="MYK2" s="330"/>
      <c r="MYL2" s="330"/>
      <c r="MYM2" s="330"/>
      <c r="MYN2" s="330"/>
      <c r="MYO2" s="330"/>
      <c r="MYP2" s="330"/>
      <c r="MYQ2" s="330"/>
      <c r="MYR2" s="330"/>
      <c r="MYS2" s="329"/>
      <c r="MYT2" s="330"/>
      <c r="MYU2" s="330"/>
      <c r="MYV2" s="330"/>
      <c r="MYW2" s="330"/>
      <c r="MYX2" s="330"/>
      <c r="MYY2" s="330"/>
      <c r="MYZ2" s="330"/>
      <c r="MZA2" s="330"/>
      <c r="MZB2" s="330"/>
      <c r="MZC2" s="330"/>
      <c r="MZD2" s="330"/>
      <c r="MZE2" s="330"/>
      <c r="MZF2" s="330"/>
      <c r="MZG2" s="330"/>
      <c r="MZH2" s="330"/>
      <c r="MZI2" s="329"/>
      <c r="MZJ2" s="330"/>
      <c r="MZK2" s="330"/>
      <c r="MZL2" s="330"/>
      <c r="MZM2" s="330"/>
      <c r="MZN2" s="330"/>
      <c r="MZO2" s="330"/>
      <c r="MZP2" s="330"/>
      <c r="MZQ2" s="330"/>
      <c r="MZR2" s="330"/>
      <c r="MZS2" s="330"/>
      <c r="MZT2" s="330"/>
      <c r="MZU2" s="330"/>
      <c r="MZV2" s="330"/>
      <c r="MZW2" s="330"/>
      <c r="MZX2" s="330"/>
      <c r="MZY2" s="329"/>
      <c r="MZZ2" s="330"/>
      <c r="NAA2" s="330"/>
      <c r="NAB2" s="330"/>
      <c r="NAC2" s="330"/>
      <c r="NAD2" s="330"/>
      <c r="NAE2" s="330"/>
      <c r="NAF2" s="330"/>
      <c r="NAG2" s="330"/>
      <c r="NAH2" s="330"/>
      <c r="NAI2" s="330"/>
      <c r="NAJ2" s="330"/>
      <c r="NAK2" s="330"/>
      <c r="NAL2" s="330"/>
      <c r="NAM2" s="330"/>
      <c r="NAN2" s="330"/>
      <c r="NAO2" s="329"/>
      <c r="NAP2" s="330"/>
      <c r="NAQ2" s="330"/>
      <c r="NAR2" s="330"/>
      <c r="NAS2" s="330"/>
      <c r="NAT2" s="330"/>
      <c r="NAU2" s="330"/>
      <c r="NAV2" s="330"/>
      <c r="NAW2" s="330"/>
      <c r="NAX2" s="330"/>
      <c r="NAY2" s="330"/>
      <c r="NAZ2" s="330"/>
      <c r="NBA2" s="330"/>
      <c r="NBB2" s="330"/>
      <c r="NBC2" s="330"/>
      <c r="NBD2" s="330"/>
      <c r="NBE2" s="329"/>
      <c r="NBF2" s="330"/>
      <c r="NBG2" s="330"/>
      <c r="NBH2" s="330"/>
      <c r="NBI2" s="330"/>
      <c r="NBJ2" s="330"/>
      <c r="NBK2" s="330"/>
      <c r="NBL2" s="330"/>
      <c r="NBM2" s="330"/>
      <c r="NBN2" s="330"/>
      <c r="NBO2" s="330"/>
      <c r="NBP2" s="330"/>
      <c r="NBQ2" s="330"/>
      <c r="NBR2" s="330"/>
      <c r="NBS2" s="330"/>
      <c r="NBT2" s="330"/>
      <c r="NBU2" s="329"/>
      <c r="NBV2" s="330"/>
      <c r="NBW2" s="330"/>
      <c r="NBX2" s="330"/>
      <c r="NBY2" s="330"/>
      <c r="NBZ2" s="330"/>
      <c r="NCA2" s="330"/>
      <c r="NCB2" s="330"/>
      <c r="NCC2" s="330"/>
      <c r="NCD2" s="330"/>
      <c r="NCE2" s="330"/>
      <c r="NCF2" s="330"/>
      <c r="NCG2" s="330"/>
      <c r="NCH2" s="330"/>
      <c r="NCI2" s="330"/>
      <c r="NCJ2" s="330"/>
      <c r="NCK2" s="329"/>
      <c r="NCL2" s="330"/>
      <c r="NCM2" s="330"/>
      <c r="NCN2" s="330"/>
      <c r="NCO2" s="330"/>
      <c r="NCP2" s="330"/>
      <c r="NCQ2" s="330"/>
      <c r="NCR2" s="330"/>
      <c r="NCS2" s="330"/>
      <c r="NCT2" s="330"/>
      <c r="NCU2" s="330"/>
      <c r="NCV2" s="330"/>
      <c r="NCW2" s="330"/>
      <c r="NCX2" s="330"/>
      <c r="NCY2" s="330"/>
      <c r="NCZ2" s="330"/>
      <c r="NDA2" s="329"/>
      <c r="NDB2" s="330"/>
      <c r="NDC2" s="330"/>
      <c r="NDD2" s="330"/>
      <c r="NDE2" s="330"/>
      <c r="NDF2" s="330"/>
      <c r="NDG2" s="330"/>
      <c r="NDH2" s="330"/>
      <c r="NDI2" s="330"/>
      <c r="NDJ2" s="330"/>
      <c r="NDK2" s="330"/>
      <c r="NDL2" s="330"/>
      <c r="NDM2" s="330"/>
      <c r="NDN2" s="330"/>
      <c r="NDO2" s="330"/>
      <c r="NDP2" s="330"/>
      <c r="NDQ2" s="329"/>
      <c r="NDR2" s="330"/>
      <c r="NDS2" s="330"/>
      <c r="NDT2" s="330"/>
      <c r="NDU2" s="330"/>
      <c r="NDV2" s="330"/>
      <c r="NDW2" s="330"/>
      <c r="NDX2" s="330"/>
      <c r="NDY2" s="330"/>
      <c r="NDZ2" s="330"/>
      <c r="NEA2" s="330"/>
      <c r="NEB2" s="330"/>
      <c r="NEC2" s="330"/>
      <c r="NED2" s="330"/>
      <c r="NEE2" s="330"/>
      <c r="NEF2" s="330"/>
      <c r="NEG2" s="329"/>
      <c r="NEH2" s="330"/>
      <c r="NEI2" s="330"/>
      <c r="NEJ2" s="330"/>
      <c r="NEK2" s="330"/>
      <c r="NEL2" s="330"/>
      <c r="NEM2" s="330"/>
      <c r="NEN2" s="330"/>
      <c r="NEO2" s="330"/>
      <c r="NEP2" s="330"/>
      <c r="NEQ2" s="330"/>
      <c r="NER2" s="330"/>
      <c r="NES2" s="330"/>
      <c r="NET2" s="330"/>
      <c r="NEU2" s="330"/>
      <c r="NEV2" s="330"/>
      <c r="NEW2" s="329"/>
      <c r="NEX2" s="330"/>
      <c r="NEY2" s="330"/>
      <c r="NEZ2" s="330"/>
      <c r="NFA2" s="330"/>
      <c r="NFB2" s="330"/>
      <c r="NFC2" s="330"/>
      <c r="NFD2" s="330"/>
      <c r="NFE2" s="330"/>
      <c r="NFF2" s="330"/>
      <c r="NFG2" s="330"/>
      <c r="NFH2" s="330"/>
      <c r="NFI2" s="330"/>
      <c r="NFJ2" s="330"/>
      <c r="NFK2" s="330"/>
      <c r="NFL2" s="330"/>
      <c r="NFM2" s="329"/>
      <c r="NFN2" s="330"/>
      <c r="NFO2" s="330"/>
      <c r="NFP2" s="330"/>
      <c r="NFQ2" s="330"/>
      <c r="NFR2" s="330"/>
      <c r="NFS2" s="330"/>
      <c r="NFT2" s="330"/>
      <c r="NFU2" s="330"/>
      <c r="NFV2" s="330"/>
      <c r="NFW2" s="330"/>
      <c r="NFX2" s="330"/>
      <c r="NFY2" s="330"/>
      <c r="NFZ2" s="330"/>
      <c r="NGA2" s="330"/>
      <c r="NGB2" s="330"/>
      <c r="NGC2" s="329"/>
      <c r="NGD2" s="330"/>
      <c r="NGE2" s="330"/>
      <c r="NGF2" s="330"/>
      <c r="NGG2" s="330"/>
      <c r="NGH2" s="330"/>
      <c r="NGI2" s="330"/>
      <c r="NGJ2" s="330"/>
      <c r="NGK2" s="330"/>
      <c r="NGL2" s="330"/>
      <c r="NGM2" s="330"/>
      <c r="NGN2" s="330"/>
      <c r="NGO2" s="330"/>
      <c r="NGP2" s="330"/>
      <c r="NGQ2" s="330"/>
      <c r="NGR2" s="330"/>
      <c r="NGS2" s="329"/>
      <c r="NGT2" s="330"/>
      <c r="NGU2" s="330"/>
      <c r="NGV2" s="330"/>
      <c r="NGW2" s="330"/>
      <c r="NGX2" s="330"/>
      <c r="NGY2" s="330"/>
      <c r="NGZ2" s="330"/>
      <c r="NHA2" s="330"/>
      <c r="NHB2" s="330"/>
      <c r="NHC2" s="330"/>
      <c r="NHD2" s="330"/>
      <c r="NHE2" s="330"/>
      <c r="NHF2" s="330"/>
      <c r="NHG2" s="330"/>
      <c r="NHH2" s="330"/>
      <c r="NHI2" s="329"/>
      <c r="NHJ2" s="330"/>
      <c r="NHK2" s="330"/>
      <c r="NHL2" s="330"/>
      <c r="NHM2" s="330"/>
      <c r="NHN2" s="330"/>
      <c r="NHO2" s="330"/>
      <c r="NHP2" s="330"/>
      <c r="NHQ2" s="330"/>
      <c r="NHR2" s="330"/>
      <c r="NHS2" s="330"/>
      <c r="NHT2" s="330"/>
      <c r="NHU2" s="330"/>
      <c r="NHV2" s="330"/>
      <c r="NHW2" s="330"/>
      <c r="NHX2" s="330"/>
      <c r="NHY2" s="329"/>
      <c r="NHZ2" s="330"/>
      <c r="NIA2" s="330"/>
      <c r="NIB2" s="330"/>
      <c r="NIC2" s="330"/>
      <c r="NID2" s="330"/>
      <c r="NIE2" s="330"/>
      <c r="NIF2" s="330"/>
      <c r="NIG2" s="330"/>
      <c r="NIH2" s="330"/>
      <c r="NII2" s="330"/>
      <c r="NIJ2" s="330"/>
      <c r="NIK2" s="330"/>
      <c r="NIL2" s="330"/>
      <c r="NIM2" s="330"/>
      <c r="NIN2" s="330"/>
      <c r="NIO2" s="329"/>
      <c r="NIP2" s="330"/>
      <c r="NIQ2" s="330"/>
      <c r="NIR2" s="330"/>
      <c r="NIS2" s="330"/>
      <c r="NIT2" s="330"/>
      <c r="NIU2" s="330"/>
      <c r="NIV2" s="330"/>
      <c r="NIW2" s="330"/>
      <c r="NIX2" s="330"/>
      <c r="NIY2" s="330"/>
      <c r="NIZ2" s="330"/>
      <c r="NJA2" s="330"/>
      <c r="NJB2" s="330"/>
      <c r="NJC2" s="330"/>
      <c r="NJD2" s="330"/>
      <c r="NJE2" s="329"/>
      <c r="NJF2" s="330"/>
      <c r="NJG2" s="330"/>
      <c r="NJH2" s="330"/>
      <c r="NJI2" s="330"/>
      <c r="NJJ2" s="330"/>
      <c r="NJK2" s="330"/>
      <c r="NJL2" s="330"/>
      <c r="NJM2" s="330"/>
      <c r="NJN2" s="330"/>
      <c r="NJO2" s="330"/>
      <c r="NJP2" s="330"/>
      <c r="NJQ2" s="330"/>
      <c r="NJR2" s="330"/>
      <c r="NJS2" s="330"/>
      <c r="NJT2" s="330"/>
      <c r="NJU2" s="329"/>
      <c r="NJV2" s="330"/>
      <c r="NJW2" s="330"/>
      <c r="NJX2" s="330"/>
      <c r="NJY2" s="330"/>
      <c r="NJZ2" s="330"/>
      <c r="NKA2" s="330"/>
      <c r="NKB2" s="330"/>
      <c r="NKC2" s="330"/>
      <c r="NKD2" s="330"/>
      <c r="NKE2" s="330"/>
      <c r="NKF2" s="330"/>
      <c r="NKG2" s="330"/>
      <c r="NKH2" s="330"/>
      <c r="NKI2" s="330"/>
      <c r="NKJ2" s="330"/>
      <c r="NKK2" s="329"/>
      <c r="NKL2" s="330"/>
      <c r="NKM2" s="330"/>
      <c r="NKN2" s="330"/>
      <c r="NKO2" s="330"/>
      <c r="NKP2" s="330"/>
      <c r="NKQ2" s="330"/>
      <c r="NKR2" s="330"/>
      <c r="NKS2" s="330"/>
      <c r="NKT2" s="330"/>
      <c r="NKU2" s="330"/>
      <c r="NKV2" s="330"/>
      <c r="NKW2" s="330"/>
      <c r="NKX2" s="330"/>
      <c r="NKY2" s="330"/>
      <c r="NKZ2" s="330"/>
      <c r="NLA2" s="329"/>
      <c r="NLB2" s="330"/>
      <c r="NLC2" s="330"/>
      <c r="NLD2" s="330"/>
      <c r="NLE2" s="330"/>
      <c r="NLF2" s="330"/>
      <c r="NLG2" s="330"/>
      <c r="NLH2" s="330"/>
      <c r="NLI2" s="330"/>
      <c r="NLJ2" s="330"/>
      <c r="NLK2" s="330"/>
      <c r="NLL2" s="330"/>
      <c r="NLM2" s="330"/>
      <c r="NLN2" s="330"/>
      <c r="NLO2" s="330"/>
      <c r="NLP2" s="330"/>
      <c r="NLQ2" s="329"/>
      <c r="NLR2" s="330"/>
      <c r="NLS2" s="330"/>
      <c r="NLT2" s="330"/>
      <c r="NLU2" s="330"/>
      <c r="NLV2" s="330"/>
      <c r="NLW2" s="330"/>
      <c r="NLX2" s="330"/>
      <c r="NLY2" s="330"/>
      <c r="NLZ2" s="330"/>
      <c r="NMA2" s="330"/>
      <c r="NMB2" s="330"/>
      <c r="NMC2" s="330"/>
      <c r="NMD2" s="330"/>
      <c r="NME2" s="330"/>
      <c r="NMF2" s="330"/>
      <c r="NMG2" s="329"/>
      <c r="NMH2" s="330"/>
      <c r="NMI2" s="330"/>
      <c r="NMJ2" s="330"/>
      <c r="NMK2" s="330"/>
      <c r="NML2" s="330"/>
      <c r="NMM2" s="330"/>
      <c r="NMN2" s="330"/>
      <c r="NMO2" s="330"/>
      <c r="NMP2" s="330"/>
      <c r="NMQ2" s="330"/>
      <c r="NMR2" s="330"/>
      <c r="NMS2" s="330"/>
      <c r="NMT2" s="330"/>
      <c r="NMU2" s="330"/>
      <c r="NMV2" s="330"/>
      <c r="NMW2" s="329"/>
      <c r="NMX2" s="330"/>
      <c r="NMY2" s="330"/>
      <c r="NMZ2" s="330"/>
      <c r="NNA2" s="330"/>
      <c r="NNB2" s="330"/>
      <c r="NNC2" s="330"/>
      <c r="NND2" s="330"/>
      <c r="NNE2" s="330"/>
      <c r="NNF2" s="330"/>
      <c r="NNG2" s="330"/>
      <c r="NNH2" s="330"/>
      <c r="NNI2" s="330"/>
      <c r="NNJ2" s="330"/>
      <c r="NNK2" s="330"/>
      <c r="NNL2" s="330"/>
      <c r="NNM2" s="329"/>
      <c r="NNN2" s="330"/>
      <c r="NNO2" s="330"/>
      <c r="NNP2" s="330"/>
      <c r="NNQ2" s="330"/>
      <c r="NNR2" s="330"/>
      <c r="NNS2" s="330"/>
      <c r="NNT2" s="330"/>
      <c r="NNU2" s="330"/>
      <c r="NNV2" s="330"/>
      <c r="NNW2" s="330"/>
      <c r="NNX2" s="330"/>
      <c r="NNY2" s="330"/>
      <c r="NNZ2" s="330"/>
      <c r="NOA2" s="330"/>
      <c r="NOB2" s="330"/>
      <c r="NOC2" s="329"/>
      <c r="NOD2" s="330"/>
      <c r="NOE2" s="330"/>
      <c r="NOF2" s="330"/>
      <c r="NOG2" s="330"/>
      <c r="NOH2" s="330"/>
      <c r="NOI2" s="330"/>
      <c r="NOJ2" s="330"/>
      <c r="NOK2" s="330"/>
      <c r="NOL2" s="330"/>
      <c r="NOM2" s="330"/>
      <c r="NON2" s="330"/>
      <c r="NOO2" s="330"/>
      <c r="NOP2" s="330"/>
      <c r="NOQ2" s="330"/>
      <c r="NOR2" s="330"/>
      <c r="NOS2" s="329"/>
      <c r="NOT2" s="330"/>
      <c r="NOU2" s="330"/>
      <c r="NOV2" s="330"/>
      <c r="NOW2" s="330"/>
      <c r="NOX2" s="330"/>
      <c r="NOY2" s="330"/>
      <c r="NOZ2" s="330"/>
      <c r="NPA2" s="330"/>
      <c r="NPB2" s="330"/>
      <c r="NPC2" s="330"/>
      <c r="NPD2" s="330"/>
      <c r="NPE2" s="330"/>
      <c r="NPF2" s="330"/>
      <c r="NPG2" s="330"/>
      <c r="NPH2" s="330"/>
      <c r="NPI2" s="329"/>
      <c r="NPJ2" s="330"/>
      <c r="NPK2" s="330"/>
      <c r="NPL2" s="330"/>
      <c r="NPM2" s="330"/>
      <c r="NPN2" s="330"/>
      <c r="NPO2" s="330"/>
      <c r="NPP2" s="330"/>
      <c r="NPQ2" s="330"/>
      <c r="NPR2" s="330"/>
      <c r="NPS2" s="330"/>
      <c r="NPT2" s="330"/>
      <c r="NPU2" s="330"/>
      <c r="NPV2" s="330"/>
      <c r="NPW2" s="330"/>
      <c r="NPX2" s="330"/>
      <c r="NPY2" s="329"/>
      <c r="NPZ2" s="330"/>
      <c r="NQA2" s="330"/>
      <c r="NQB2" s="330"/>
      <c r="NQC2" s="330"/>
      <c r="NQD2" s="330"/>
      <c r="NQE2" s="330"/>
      <c r="NQF2" s="330"/>
      <c r="NQG2" s="330"/>
      <c r="NQH2" s="330"/>
      <c r="NQI2" s="330"/>
      <c r="NQJ2" s="330"/>
      <c r="NQK2" s="330"/>
      <c r="NQL2" s="330"/>
      <c r="NQM2" s="330"/>
      <c r="NQN2" s="330"/>
      <c r="NQO2" s="329"/>
      <c r="NQP2" s="330"/>
      <c r="NQQ2" s="330"/>
      <c r="NQR2" s="330"/>
      <c r="NQS2" s="330"/>
      <c r="NQT2" s="330"/>
      <c r="NQU2" s="330"/>
      <c r="NQV2" s="330"/>
      <c r="NQW2" s="330"/>
      <c r="NQX2" s="330"/>
      <c r="NQY2" s="330"/>
      <c r="NQZ2" s="330"/>
      <c r="NRA2" s="330"/>
      <c r="NRB2" s="330"/>
      <c r="NRC2" s="330"/>
      <c r="NRD2" s="330"/>
      <c r="NRE2" s="329"/>
      <c r="NRF2" s="330"/>
      <c r="NRG2" s="330"/>
      <c r="NRH2" s="330"/>
      <c r="NRI2" s="330"/>
      <c r="NRJ2" s="330"/>
      <c r="NRK2" s="330"/>
      <c r="NRL2" s="330"/>
      <c r="NRM2" s="330"/>
      <c r="NRN2" s="330"/>
      <c r="NRO2" s="330"/>
      <c r="NRP2" s="330"/>
      <c r="NRQ2" s="330"/>
      <c r="NRR2" s="330"/>
      <c r="NRS2" s="330"/>
      <c r="NRT2" s="330"/>
      <c r="NRU2" s="329"/>
      <c r="NRV2" s="330"/>
      <c r="NRW2" s="330"/>
      <c r="NRX2" s="330"/>
      <c r="NRY2" s="330"/>
      <c r="NRZ2" s="330"/>
      <c r="NSA2" s="330"/>
      <c r="NSB2" s="330"/>
      <c r="NSC2" s="330"/>
      <c r="NSD2" s="330"/>
      <c r="NSE2" s="330"/>
      <c r="NSF2" s="330"/>
      <c r="NSG2" s="330"/>
      <c r="NSH2" s="330"/>
      <c r="NSI2" s="330"/>
      <c r="NSJ2" s="330"/>
      <c r="NSK2" s="329"/>
      <c r="NSL2" s="330"/>
      <c r="NSM2" s="330"/>
      <c r="NSN2" s="330"/>
      <c r="NSO2" s="330"/>
      <c r="NSP2" s="330"/>
      <c r="NSQ2" s="330"/>
      <c r="NSR2" s="330"/>
      <c r="NSS2" s="330"/>
      <c r="NST2" s="330"/>
      <c r="NSU2" s="330"/>
      <c r="NSV2" s="330"/>
      <c r="NSW2" s="330"/>
      <c r="NSX2" s="330"/>
      <c r="NSY2" s="330"/>
      <c r="NSZ2" s="330"/>
      <c r="NTA2" s="329"/>
      <c r="NTB2" s="330"/>
      <c r="NTC2" s="330"/>
      <c r="NTD2" s="330"/>
      <c r="NTE2" s="330"/>
      <c r="NTF2" s="330"/>
      <c r="NTG2" s="330"/>
      <c r="NTH2" s="330"/>
      <c r="NTI2" s="330"/>
      <c r="NTJ2" s="330"/>
      <c r="NTK2" s="330"/>
      <c r="NTL2" s="330"/>
      <c r="NTM2" s="330"/>
      <c r="NTN2" s="330"/>
      <c r="NTO2" s="330"/>
      <c r="NTP2" s="330"/>
      <c r="NTQ2" s="329"/>
      <c r="NTR2" s="330"/>
      <c r="NTS2" s="330"/>
      <c r="NTT2" s="330"/>
      <c r="NTU2" s="330"/>
      <c r="NTV2" s="330"/>
      <c r="NTW2" s="330"/>
      <c r="NTX2" s="330"/>
      <c r="NTY2" s="330"/>
      <c r="NTZ2" s="330"/>
      <c r="NUA2" s="330"/>
      <c r="NUB2" s="330"/>
      <c r="NUC2" s="330"/>
      <c r="NUD2" s="330"/>
      <c r="NUE2" s="330"/>
      <c r="NUF2" s="330"/>
      <c r="NUG2" s="329"/>
      <c r="NUH2" s="330"/>
      <c r="NUI2" s="330"/>
      <c r="NUJ2" s="330"/>
      <c r="NUK2" s="330"/>
      <c r="NUL2" s="330"/>
      <c r="NUM2" s="330"/>
      <c r="NUN2" s="330"/>
      <c r="NUO2" s="330"/>
      <c r="NUP2" s="330"/>
      <c r="NUQ2" s="330"/>
      <c r="NUR2" s="330"/>
      <c r="NUS2" s="330"/>
      <c r="NUT2" s="330"/>
      <c r="NUU2" s="330"/>
      <c r="NUV2" s="330"/>
      <c r="NUW2" s="329"/>
      <c r="NUX2" s="330"/>
      <c r="NUY2" s="330"/>
      <c r="NUZ2" s="330"/>
      <c r="NVA2" s="330"/>
      <c r="NVB2" s="330"/>
      <c r="NVC2" s="330"/>
      <c r="NVD2" s="330"/>
      <c r="NVE2" s="330"/>
      <c r="NVF2" s="330"/>
      <c r="NVG2" s="330"/>
      <c r="NVH2" s="330"/>
      <c r="NVI2" s="330"/>
      <c r="NVJ2" s="330"/>
      <c r="NVK2" s="330"/>
      <c r="NVL2" s="330"/>
      <c r="NVM2" s="329"/>
      <c r="NVN2" s="330"/>
      <c r="NVO2" s="330"/>
      <c r="NVP2" s="330"/>
      <c r="NVQ2" s="330"/>
      <c r="NVR2" s="330"/>
      <c r="NVS2" s="330"/>
      <c r="NVT2" s="330"/>
      <c r="NVU2" s="330"/>
      <c r="NVV2" s="330"/>
      <c r="NVW2" s="330"/>
      <c r="NVX2" s="330"/>
      <c r="NVY2" s="330"/>
      <c r="NVZ2" s="330"/>
      <c r="NWA2" s="330"/>
      <c r="NWB2" s="330"/>
      <c r="NWC2" s="329"/>
      <c r="NWD2" s="330"/>
      <c r="NWE2" s="330"/>
      <c r="NWF2" s="330"/>
      <c r="NWG2" s="330"/>
      <c r="NWH2" s="330"/>
      <c r="NWI2" s="330"/>
      <c r="NWJ2" s="330"/>
      <c r="NWK2" s="330"/>
      <c r="NWL2" s="330"/>
      <c r="NWM2" s="330"/>
      <c r="NWN2" s="330"/>
      <c r="NWO2" s="330"/>
      <c r="NWP2" s="330"/>
      <c r="NWQ2" s="330"/>
      <c r="NWR2" s="330"/>
      <c r="NWS2" s="329"/>
      <c r="NWT2" s="330"/>
      <c r="NWU2" s="330"/>
      <c r="NWV2" s="330"/>
      <c r="NWW2" s="330"/>
      <c r="NWX2" s="330"/>
      <c r="NWY2" s="330"/>
      <c r="NWZ2" s="330"/>
      <c r="NXA2" s="330"/>
      <c r="NXB2" s="330"/>
      <c r="NXC2" s="330"/>
      <c r="NXD2" s="330"/>
      <c r="NXE2" s="330"/>
      <c r="NXF2" s="330"/>
      <c r="NXG2" s="330"/>
      <c r="NXH2" s="330"/>
      <c r="NXI2" s="329"/>
      <c r="NXJ2" s="330"/>
      <c r="NXK2" s="330"/>
      <c r="NXL2" s="330"/>
      <c r="NXM2" s="330"/>
      <c r="NXN2" s="330"/>
      <c r="NXO2" s="330"/>
      <c r="NXP2" s="330"/>
      <c r="NXQ2" s="330"/>
      <c r="NXR2" s="330"/>
      <c r="NXS2" s="330"/>
      <c r="NXT2" s="330"/>
      <c r="NXU2" s="330"/>
      <c r="NXV2" s="330"/>
      <c r="NXW2" s="330"/>
      <c r="NXX2" s="330"/>
      <c r="NXY2" s="329"/>
      <c r="NXZ2" s="330"/>
      <c r="NYA2" s="330"/>
      <c r="NYB2" s="330"/>
      <c r="NYC2" s="330"/>
      <c r="NYD2" s="330"/>
      <c r="NYE2" s="330"/>
      <c r="NYF2" s="330"/>
      <c r="NYG2" s="330"/>
      <c r="NYH2" s="330"/>
      <c r="NYI2" s="330"/>
      <c r="NYJ2" s="330"/>
      <c r="NYK2" s="330"/>
      <c r="NYL2" s="330"/>
      <c r="NYM2" s="330"/>
      <c r="NYN2" s="330"/>
      <c r="NYO2" s="329"/>
      <c r="NYP2" s="330"/>
      <c r="NYQ2" s="330"/>
      <c r="NYR2" s="330"/>
      <c r="NYS2" s="330"/>
      <c r="NYT2" s="330"/>
      <c r="NYU2" s="330"/>
      <c r="NYV2" s="330"/>
      <c r="NYW2" s="330"/>
      <c r="NYX2" s="330"/>
      <c r="NYY2" s="330"/>
      <c r="NYZ2" s="330"/>
      <c r="NZA2" s="330"/>
      <c r="NZB2" s="330"/>
      <c r="NZC2" s="330"/>
      <c r="NZD2" s="330"/>
      <c r="NZE2" s="329"/>
      <c r="NZF2" s="330"/>
      <c r="NZG2" s="330"/>
      <c r="NZH2" s="330"/>
      <c r="NZI2" s="330"/>
      <c r="NZJ2" s="330"/>
      <c r="NZK2" s="330"/>
      <c r="NZL2" s="330"/>
      <c r="NZM2" s="330"/>
      <c r="NZN2" s="330"/>
      <c r="NZO2" s="330"/>
      <c r="NZP2" s="330"/>
      <c r="NZQ2" s="330"/>
      <c r="NZR2" s="330"/>
      <c r="NZS2" s="330"/>
      <c r="NZT2" s="330"/>
      <c r="NZU2" s="329"/>
      <c r="NZV2" s="330"/>
      <c r="NZW2" s="330"/>
      <c r="NZX2" s="330"/>
      <c r="NZY2" s="330"/>
      <c r="NZZ2" s="330"/>
      <c r="OAA2" s="330"/>
      <c r="OAB2" s="330"/>
      <c r="OAC2" s="330"/>
      <c r="OAD2" s="330"/>
      <c r="OAE2" s="330"/>
      <c r="OAF2" s="330"/>
      <c r="OAG2" s="330"/>
      <c r="OAH2" s="330"/>
      <c r="OAI2" s="330"/>
      <c r="OAJ2" s="330"/>
      <c r="OAK2" s="329"/>
      <c r="OAL2" s="330"/>
      <c r="OAM2" s="330"/>
      <c r="OAN2" s="330"/>
      <c r="OAO2" s="330"/>
      <c r="OAP2" s="330"/>
      <c r="OAQ2" s="330"/>
      <c r="OAR2" s="330"/>
      <c r="OAS2" s="330"/>
      <c r="OAT2" s="330"/>
      <c r="OAU2" s="330"/>
      <c r="OAV2" s="330"/>
      <c r="OAW2" s="330"/>
      <c r="OAX2" s="330"/>
      <c r="OAY2" s="330"/>
      <c r="OAZ2" s="330"/>
      <c r="OBA2" s="329"/>
      <c r="OBB2" s="330"/>
      <c r="OBC2" s="330"/>
      <c r="OBD2" s="330"/>
      <c r="OBE2" s="330"/>
      <c r="OBF2" s="330"/>
      <c r="OBG2" s="330"/>
      <c r="OBH2" s="330"/>
      <c r="OBI2" s="330"/>
      <c r="OBJ2" s="330"/>
      <c r="OBK2" s="330"/>
      <c r="OBL2" s="330"/>
      <c r="OBM2" s="330"/>
      <c r="OBN2" s="330"/>
      <c r="OBO2" s="330"/>
      <c r="OBP2" s="330"/>
      <c r="OBQ2" s="329"/>
      <c r="OBR2" s="330"/>
      <c r="OBS2" s="330"/>
      <c r="OBT2" s="330"/>
      <c r="OBU2" s="330"/>
      <c r="OBV2" s="330"/>
      <c r="OBW2" s="330"/>
      <c r="OBX2" s="330"/>
      <c r="OBY2" s="330"/>
      <c r="OBZ2" s="330"/>
      <c r="OCA2" s="330"/>
      <c r="OCB2" s="330"/>
      <c r="OCC2" s="330"/>
      <c r="OCD2" s="330"/>
      <c r="OCE2" s="330"/>
      <c r="OCF2" s="330"/>
      <c r="OCG2" s="329"/>
      <c r="OCH2" s="330"/>
      <c r="OCI2" s="330"/>
      <c r="OCJ2" s="330"/>
      <c r="OCK2" s="330"/>
      <c r="OCL2" s="330"/>
      <c r="OCM2" s="330"/>
      <c r="OCN2" s="330"/>
      <c r="OCO2" s="330"/>
      <c r="OCP2" s="330"/>
      <c r="OCQ2" s="330"/>
      <c r="OCR2" s="330"/>
      <c r="OCS2" s="330"/>
      <c r="OCT2" s="330"/>
      <c r="OCU2" s="330"/>
      <c r="OCV2" s="330"/>
      <c r="OCW2" s="329"/>
      <c r="OCX2" s="330"/>
      <c r="OCY2" s="330"/>
      <c r="OCZ2" s="330"/>
      <c r="ODA2" s="330"/>
      <c r="ODB2" s="330"/>
      <c r="ODC2" s="330"/>
      <c r="ODD2" s="330"/>
      <c r="ODE2" s="330"/>
      <c r="ODF2" s="330"/>
      <c r="ODG2" s="330"/>
      <c r="ODH2" s="330"/>
      <c r="ODI2" s="330"/>
      <c r="ODJ2" s="330"/>
      <c r="ODK2" s="330"/>
      <c r="ODL2" s="330"/>
      <c r="ODM2" s="329"/>
      <c r="ODN2" s="330"/>
      <c r="ODO2" s="330"/>
      <c r="ODP2" s="330"/>
      <c r="ODQ2" s="330"/>
      <c r="ODR2" s="330"/>
      <c r="ODS2" s="330"/>
      <c r="ODT2" s="330"/>
      <c r="ODU2" s="330"/>
      <c r="ODV2" s="330"/>
      <c r="ODW2" s="330"/>
      <c r="ODX2" s="330"/>
      <c r="ODY2" s="330"/>
      <c r="ODZ2" s="330"/>
      <c r="OEA2" s="330"/>
      <c r="OEB2" s="330"/>
      <c r="OEC2" s="329"/>
      <c r="OED2" s="330"/>
      <c r="OEE2" s="330"/>
      <c r="OEF2" s="330"/>
      <c r="OEG2" s="330"/>
      <c r="OEH2" s="330"/>
      <c r="OEI2" s="330"/>
      <c r="OEJ2" s="330"/>
      <c r="OEK2" s="330"/>
      <c r="OEL2" s="330"/>
      <c r="OEM2" s="330"/>
      <c r="OEN2" s="330"/>
      <c r="OEO2" s="330"/>
      <c r="OEP2" s="330"/>
      <c r="OEQ2" s="330"/>
      <c r="OER2" s="330"/>
      <c r="OES2" s="329"/>
      <c r="OET2" s="330"/>
      <c r="OEU2" s="330"/>
      <c r="OEV2" s="330"/>
      <c r="OEW2" s="330"/>
      <c r="OEX2" s="330"/>
      <c r="OEY2" s="330"/>
      <c r="OEZ2" s="330"/>
      <c r="OFA2" s="330"/>
      <c r="OFB2" s="330"/>
      <c r="OFC2" s="330"/>
      <c r="OFD2" s="330"/>
      <c r="OFE2" s="330"/>
      <c r="OFF2" s="330"/>
      <c r="OFG2" s="330"/>
      <c r="OFH2" s="330"/>
      <c r="OFI2" s="329"/>
      <c r="OFJ2" s="330"/>
      <c r="OFK2" s="330"/>
      <c r="OFL2" s="330"/>
      <c r="OFM2" s="330"/>
      <c r="OFN2" s="330"/>
      <c r="OFO2" s="330"/>
      <c r="OFP2" s="330"/>
      <c r="OFQ2" s="330"/>
      <c r="OFR2" s="330"/>
      <c r="OFS2" s="330"/>
      <c r="OFT2" s="330"/>
      <c r="OFU2" s="330"/>
      <c r="OFV2" s="330"/>
      <c r="OFW2" s="330"/>
      <c r="OFX2" s="330"/>
      <c r="OFY2" s="329"/>
      <c r="OFZ2" s="330"/>
      <c r="OGA2" s="330"/>
      <c r="OGB2" s="330"/>
      <c r="OGC2" s="330"/>
      <c r="OGD2" s="330"/>
      <c r="OGE2" s="330"/>
      <c r="OGF2" s="330"/>
      <c r="OGG2" s="330"/>
      <c r="OGH2" s="330"/>
      <c r="OGI2" s="330"/>
      <c r="OGJ2" s="330"/>
      <c r="OGK2" s="330"/>
      <c r="OGL2" s="330"/>
      <c r="OGM2" s="330"/>
      <c r="OGN2" s="330"/>
      <c r="OGO2" s="329"/>
      <c r="OGP2" s="330"/>
      <c r="OGQ2" s="330"/>
      <c r="OGR2" s="330"/>
      <c r="OGS2" s="330"/>
      <c r="OGT2" s="330"/>
      <c r="OGU2" s="330"/>
      <c r="OGV2" s="330"/>
      <c r="OGW2" s="330"/>
      <c r="OGX2" s="330"/>
      <c r="OGY2" s="330"/>
      <c r="OGZ2" s="330"/>
      <c r="OHA2" s="330"/>
      <c r="OHB2" s="330"/>
      <c r="OHC2" s="330"/>
      <c r="OHD2" s="330"/>
      <c r="OHE2" s="329"/>
      <c r="OHF2" s="330"/>
      <c r="OHG2" s="330"/>
      <c r="OHH2" s="330"/>
      <c r="OHI2" s="330"/>
      <c r="OHJ2" s="330"/>
      <c r="OHK2" s="330"/>
      <c r="OHL2" s="330"/>
      <c r="OHM2" s="330"/>
      <c r="OHN2" s="330"/>
      <c r="OHO2" s="330"/>
      <c r="OHP2" s="330"/>
      <c r="OHQ2" s="330"/>
      <c r="OHR2" s="330"/>
      <c r="OHS2" s="330"/>
      <c r="OHT2" s="330"/>
      <c r="OHU2" s="329"/>
      <c r="OHV2" s="330"/>
      <c r="OHW2" s="330"/>
      <c r="OHX2" s="330"/>
      <c r="OHY2" s="330"/>
      <c r="OHZ2" s="330"/>
      <c r="OIA2" s="330"/>
      <c r="OIB2" s="330"/>
      <c r="OIC2" s="330"/>
      <c r="OID2" s="330"/>
      <c r="OIE2" s="330"/>
      <c r="OIF2" s="330"/>
      <c r="OIG2" s="330"/>
      <c r="OIH2" s="330"/>
      <c r="OII2" s="330"/>
      <c r="OIJ2" s="330"/>
      <c r="OIK2" s="329"/>
      <c r="OIL2" s="330"/>
      <c r="OIM2" s="330"/>
      <c r="OIN2" s="330"/>
      <c r="OIO2" s="330"/>
      <c r="OIP2" s="330"/>
      <c r="OIQ2" s="330"/>
      <c r="OIR2" s="330"/>
      <c r="OIS2" s="330"/>
      <c r="OIT2" s="330"/>
      <c r="OIU2" s="330"/>
      <c r="OIV2" s="330"/>
      <c r="OIW2" s="330"/>
      <c r="OIX2" s="330"/>
      <c r="OIY2" s="330"/>
      <c r="OIZ2" s="330"/>
      <c r="OJA2" s="329"/>
      <c r="OJB2" s="330"/>
      <c r="OJC2" s="330"/>
      <c r="OJD2" s="330"/>
      <c r="OJE2" s="330"/>
      <c r="OJF2" s="330"/>
      <c r="OJG2" s="330"/>
      <c r="OJH2" s="330"/>
      <c r="OJI2" s="330"/>
      <c r="OJJ2" s="330"/>
      <c r="OJK2" s="330"/>
      <c r="OJL2" s="330"/>
      <c r="OJM2" s="330"/>
      <c r="OJN2" s="330"/>
      <c r="OJO2" s="330"/>
      <c r="OJP2" s="330"/>
      <c r="OJQ2" s="329"/>
      <c r="OJR2" s="330"/>
      <c r="OJS2" s="330"/>
      <c r="OJT2" s="330"/>
      <c r="OJU2" s="330"/>
      <c r="OJV2" s="330"/>
      <c r="OJW2" s="330"/>
      <c r="OJX2" s="330"/>
      <c r="OJY2" s="330"/>
      <c r="OJZ2" s="330"/>
      <c r="OKA2" s="330"/>
      <c r="OKB2" s="330"/>
      <c r="OKC2" s="330"/>
      <c r="OKD2" s="330"/>
      <c r="OKE2" s="330"/>
      <c r="OKF2" s="330"/>
      <c r="OKG2" s="329"/>
      <c r="OKH2" s="330"/>
      <c r="OKI2" s="330"/>
      <c r="OKJ2" s="330"/>
      <c r="OKK2" s="330"/>
      <c r="OKL2" s="330"/>
      <c r="OKM2" s="330"/>
      <c r="OKN2" s="330"/>
      <c r="OKO2" s="330"/>
      <c r="OKP2" s="330"/>
      <c r="OKQ2" s="330"/>
      <c r="OKR2" s="330"/>
      <c r="OKS2" s="330"/>
      <c r="OKT2" s="330"/>
      <c r="OKU2" s="330"/>
      <c r="OKV2" s="330"/>
      <c r="OKW2" s="329"/>
      <c r="OKX2" s="330"/>
      <c r="OKY2" s="330"/>
      <c r="OKZ2" s="330"/>
      <c r="OLA2" s="330"/>
      <c r="OLB2" s="330"/>
      <c r="OLC2" s="330"/>
      <c r="OLD2" s="330"/>
      <c r="OLE2" s="330"/>
      <c r="OLF2" s="330"/>
      <c r="OLG2" s="330"/>
      <c r="OLH2" s="330"/>
      <c r="OLI2" s="330"/>
      <c r="OLJ2" s="330"/>
      <c r="OLK2" s="330"/>
      <c r="OLL2" s="330"/>
      <c r="OLM2" s="329"/>
      <c r="OLN2" s="330"/>
      <c r="OLO2" s="330"/>
      <c r="OLP2" s="330"/>
      <c r="OLQ2" s="330"/>
      <c r="OLR2" s="330"/>
      <c r="OLS2" s="330"/>
      <c r="OLT2" s="330"/>
      <c r="OLU2" s="330"/>
      <c r="OLV2" s="330"/>
      <c r="OLW2" s="330"/>
      <c r="OLX2" s="330"/>
      <c r="OLY2" s="330"/>
      <c r="OLZ2" s="330"/>
      <c r="OMA2" s="330"/>
      <c r="OMB2" s="330"/>
      <c r="OMC2" s="329"/>
      <c r="OMD2" s="330"/>
      <c r="OME2" s="330"/>
      <c r="OMF2" s="330"/>
      <c r="OMG2" s="330"/>
      <c r="OMH2" s="330"/>
      <c r="OMI2" s="330"/>
      <c r="OMJ2" s="330"/>
      <c r="OMK2" s="330"/>
      <c r="OML2" s="330"/>
      <c r="OMM2" s="330"/>
      <c r="OMN2" s="330"/>
      <c r="OMO2" s="330"/>
      <c r="OMP2" s="330"/>
      <c r="OMQ2" s="330"/>
      <c r="OMR2" s="330"/>
      <c r="OMS2" s="329"/>
      <c r="OMT2" s="330"/>
      <c r="OMU2" s="330"/>
      <c r="OMV2" s="330"/>
      <c r="OMW2" s="330"/>
      <c r="OMX2" s="330"/>
      <c r="OMY2" s="330"/>
      <c r="OMZ2" s="330"/>
      <c r="ONA2" s="330"/>
      <c r="ONB2" s="330"/>
      <c r="ONC2" s="330"/>
      <c r="OND2" s="330"/>
      <c r="ONE2" s="330"/>
      <c r="ONF2" s="330"/>
      <c r="ONG2" s="330"/>
      <c r="ONH2" s="330"/>
      <c r="ONI2" s="329"/>
      <c r="ONJ2" s="330"/>
      <c r="ONK2" s="330"/>
      <c r="ONL2" s="330"/>
      <c r="ONM2" s="330"/>
      <c r="ONN2" s="330"/>
      <c r="ONO2" s="330"/>
      <c r="ONP2" s="330"/>
      <c r="ONQ2" s="330"/>
      <c r="ONR2" s="330"/>
      <c r="ONS2" s="330"/>
      <c r="ONT2" s="330"/>
      <c r="ONU2" s="330"/>
      <c r="ONV2" s="330"/>
      <c r="ONW2" s="330"/>
      <c r="ONX2" s="330"/>
      <c r="ONY2" s="329"/>
      <c r="ONZ2" s="330"/>
      <c r="OOA2" s="330"/>
      <c r="OOB2" s="330"/>
      <c r="OOC2" s="330"/>
      <c r="OOD2" s="330"/>
      <c r="OOE2" s="330"/>
      <c r="OOF2" s="330"/>
      <c r="OOG2" s="330"/>
      <c r="OOH2" s="330"/>
      <c r="OOI2" s="330"/>
      <c r="OOJ2" s="330"/>
      <c r="OOK2" s="330"/>
      <c r="OOL2" s="330"/>
      <c r="OOM2" s="330"/>
      <c r="OON2" s="330"/>
      <c r="OOO2" s="329"/>
      <c r="OOP2" s="330"/>
      <c r="OOQ2" s="330"/>
      <c r="OOR2" s="330"/>
      <c r="OOS2" s="330"/>
      <c r="OOT2" s="330"/>
      <c r="OOU2" s="330"/>
      <c r="OOV2" s="330"/>
      <c r="OOW2" s="330"/>
      <c r="OOX2" s="330"/>
      <c r="OOY2" s="330"/>
      <c r="OOZ2" s="330"/>
      <c r="OPA2" s="330"/>
      <c r="OPB2" s="330"/>
      <c r="OPC2" s="330"/>
      <c r="OPD2" s="330"/>
      <c r="OPE2" s="329"/>
      <c r="OPF2" s="330"/>
      <c r="OPG2" s="330"/>
      <c r="OPH2" s="330"/>
      <c r="OPI2" s="330"/>
      <c r="OPJ2" s="330"/>
      <c r="OPK2" s="330"/>
      <c r="OPL2" s="330"/>
      <c r="OPM2" s="330"/>
      <c r="OPN2" s="330"/>
      <c r="OPO2" s="330"/>
      <c r="OPP2" s="330"/>
      <c r="OPQ2" s="330"/>
      <c r="OPR2" s="330"/>
      <c r="OPS2" s="330"/>
      <c r="OPT2" s="330"/>
      <c r="OPU2" s="329"/>
      <c r="OPV2" s="330"/>
      <c r="OPW2" s="330"/>
      <c r="OPX2" s="330"/>
      <c r="OPY2" s="330"/>
      <c r="OPZ2" s="330"/>
      <c r="OQA2" s="330"/>
      <c r="OQB2" s="330"/>
      <c r="OQC2" s="330"/>
      <c r="OQD2" s="330"/>
      <c r="OQE2" s="330"/>
      <c r="OQF2" s="330"/>
      <c r="OQG2" s="330"/>
      <c r="OQH2" s="330"/>
      <c r="OQI2" s="330"/>
      <c r="OQJ2" s="330"/>
      <c r="OQK2" s="329"/>
      <c r="OQL2" s="330"/>
      <c r="OQM2" s="330"/>
      <c r="OQN2" s="330"/>
      <c r="OQO2" s="330"/>
      <c r="OQP2" s="330"/>
      <c r="OQQ2" s="330"/>
      <c r="OQR2" s="330"/>
      <c r="OQS2" s="330"/>
      <c r="OQT2" s="330"/>
      <c r="OQU2" s="330"/>
      <c r="OQV2" s="330"/>
      <c r="OQW2" s="330"/>
      <c r="OQX2" s="330"/>
      <c r="OQY2" s="330"/>
      <c r="OQZ2" s="330"/>
      <c r="ORA2" s="329"/>
      <c r="ORB2" s="330"/>
      <c r="ORC2" s="330"/>
      <c r="ORD2" s="330"/>
      <c r="ORE2" s="330"/>
      <c r="ORF2" s="330"/>
      <c r="ORG2" s="330"/>
      <c r="ORH2" s="330"/>
      <c r="ORI2" s="330"/>
      <c r="ORJ2" s="330"/>
      <c r="ORK2" s="330"/>
      <c r="ORL2" s="330"/>
      <c r="ORM2" s="330"/>
      <c r="ORN2" s="330"/>
      <c r="ORO2" s="330"/>
      <c r="ORP2" s="330"/>
      <c r="ORQ2" s="329"/>
      <c r="ORR2" s="330"/>
      <c r="ORS2" s="330"/>
      <c r="ORT2" s="330"/>
      <c r="ORU2" s="330"/>
      <c r="ORV2" s="330"/>
      <c r="ORW2" s="330"/>
      <c r="ORX2" s="330"/>
      <c r="ORY2" s="330"/>
      <c r="ORZ2" s="330"/>
      <c r="OSA2" s="330"/>
      <c r="OSB2" s="330"/>
      <c r="OSC2" s="330"/>
      <c r="OSD2" s="330"/>
      <c r="OSE2" s="330"/>
      <c r="OSF2" s="330"/>
      <c r="OSG2" s="329"/>
      <c r="OSH2" s="330"/>
      <c r="OSI2" s="330"/>
      <c r="OSJ2" s="330"/>
      <c r="OSK2" s="330"/>
      <c r="OSL2" s="330"/>
      <c r="OSM2" s="330"/>
      <c r="OSN2" s="330"/>
      <c r="OSO2" s="330"/>
      <c r="OSP2" s="330"/>
      <c r="OSQ2" s="330"/>
      <c r="OSR2" s="330"/>
      <c r="OSS2" s="330"/>
      <c r="OST2" s="330"/>
      <c r="OSU2" s="330"/>
      <c r="OSV2" s="330"/>
      <c r="OSW2" s="329"/>
      <c r="OSX2" s="330"/>
      <c r="OSY2" s="330"/>
      <c r="OSZ2" s="330"/>
      <c r="OTA2" s="330"/>
      <c r="OTB2" s="330"/>
      <c r="OTC2" s="330"/>
      <c r="OTD2" s="330"/>
      <c r="OTE2" s="330"/>
      <c r="OTF2" s="330"/>
      <c r="OTG2" s="330"/>
      <c r="OTH2" s="330"/>
      <c r="OTI2" s="330"/>
      <c r="OTJ2" s="330"/>
      <c r="OTK2" s="330"/>
      <c r="OTL2" s="330"/>
      <c r="OTM2" s="329"/>
      <c r="OTN2" s="330"/>
      <c r="OTO2" s="330"/>
      <c r="OTP2" s="330"/>
      <c r="OTQ2" s="330"/>
      <c r="OTR2" s="330"/>
      <c r="OTS2" s="330"/>
      <c r="OTT2" s="330"/>
      <c r="OTU2" s="330"/>
      <c r="OTV2" s="330"/>
      <c r="OTW2" s="330"/>
      <c r="OTX2" s="330"/>
      <c r="OTY2" s="330"/>
      <c r="OTZ2" s="330"/>
      <c r="OUA2" s="330"/>
      <c r="OUB2" s="330"/>
      <c r="OUC2" s="329"/>
      <c r="OUD2" s="330"/>
      <c r="OUE2" s="330"/>
      <c r="OUF2" s="330"/>
      <c r="OUG2" s="330"/>
      <c r="OUH2" s="330"/>
      <c r="OUI2" s="330"/>
      <c r="OUJ2" s="330"/>
      <c r="OUK2" s="330"/>
      <c r="OUL2" s="330"/>
      <c r="OUM2" s="330"/>
      <c r="OUN2" s="330"/>
      <c r="OUO2" s="330"/>
      <c r="OUP2" s="330"/>
      <c r="OUQ2" s="330"/>
      <c r="OUR2" s="330"/>
      <c r="OUS2" s="329"/>
      <c r="OUT2" s="330"/>
      <c r="OUU2" s="330"/>
      <c r="OUV2" s="330"/>
      <c r="OUW2" s="330"/>
      <c r="OUX2" s="330"/>
      <c r="OUY2" s="330"/>
      <c r="OUZ2" s="330"/>
      <c r="OVA2" s="330"/>
      <c r="OVB2" s="330"/>
      <c r="OVC2" s="330"/>
      <c r="OVD2" s="330"/>
      <c r="OVE2" s="330"/>
      <c r="OVF2" s="330"/>
      <c r="OVG2" s="330"/>
      <c r="OVH2" s="330"/>
      <c r="OVI2" s="329"/>
      <c r="OVJ2" s="330"/>
      <c r="OVK2" s="330"/>
      <c r="OVL2" s="330"/>
      <c r="OVM2" s="330"/>
      <c r="OVN2" s="330"/>
      <c r="OVO2" s="330"/>
      <c r="OVP2" s="330"/>
      <c r="OVQ2" s="330"/>
      <c r="OVR2" s="330"/>
      <c r="OVS2" s="330"/>
      <c r="OVT2" s="330"/>
      <c r="OVU2" s="330"/>
      <c r="OVV2" s="330"/>
      <c r="OVW2" s="330"/>
      <c r="OVX2" s="330"/>
      <c r="OVY2" s="329"/>
      <c r="OVZ2" s="330"/>
      <c r="OWA2" s="330"/>
      <c r="OWB2" s="330"/>
      <c r="OWC2" s="330"/>
      <c r="OWD2" s="330"/>
      <c r="OWE2" s="330"/>
      <c r="OWF2" s="330"/>
      <c r="OWG2" s="330"/>
      <c r="OWH2" s="330"/>
      <c r="OWI2" s="330"/>
      <c r="OWJ2" s="330"/>
      <c r="OWK2" s="330"/>
      <c r="OWL2" s="330"/>
      <c r="OWM2" s="330"/>
      <c r="OWN2" s="330"/>
      <c r="OWO2" s="329"/>
      <c r="OWP2" s="330"/>
      <c r="OWQ2" s="330"/>
      <c r="OWR2" s="330"/>
      <c r="OWS2" s="330"/>
      <c r="OWT2" s="330"/>
      <c r="OWU2" s="330"/>
      <c r="OWV2" s="330"/>
      <c r="OWW2" s="330"/>
      <c r="OWX2" s="330"/>
      <c r="OWY2" s="330"/>
      <c r="OWZ2" s="330"/>
      <c r="OXA2" s="330"/>
      <c r="OXB2" s="330"/>
      <c r="OXC2" s="330"/>
      <c r="OXD2" s="330"/>
      <c r="OXE2" s="329"/>
      <c r="OXF2" s="330"/>
      <c r="OXG2" s="330"/>
      <c r="OXH2" s="330"/>
      <c r="OXI2" s="330"/>
      <c r="OXJ2" s="330"/>
      <c r="OXK2" s="330"/>
      <c r="OXL2" s="330"/>
      <c r="OXM2" s="330"/>
      <c r="OXN2" s="330"/>
      <c r="OXO2" s="330"/>
      <c r="OXP2" s="330"/>
      <c r="OXQ2" s="330"/>
      <c r="OXR2" s="330"/>
      <c r="OXS2" s="330"/>
      <c r="OXT2" s="330"/>
      <c r="OXU2" s="329"/>
      <c r="OXV2" s="330"/>
      <c r="OXW2" s="330"/>
      <c r="OXX2" s="330"/>
      <c r="OXY2" s="330"/>
      <c r="OXZ2" s="330"/>
      <c r="OYA2" s="330"/>
      <c r="OYB2" s="330"/>
      <c r="OYC2" s="330"/>
      <c r="OYD2" s="330"/>
      <c r="OYE2" s="330"/>
      <c r="OYF2" s="330"/>
      <c r="OYG2" s="330"/>
      <c r="OYH2" s="330"/>
      <c r="OYI2" s="330"/>
      <c r="OYJ2" s="330"/>
      <c r="OYK2" s="329"/>
      <c r="OYL2" s="330"/>
      <c r="OYM2" s="330"/>
      <c r="OYN2" s="330"/>
      <c r="OYO2" s="330"/>
      <c r="OYP2" s="330"/>
      <c r="OYQ2" s="330"/>
      <c r="OYR2" s="330"/>
      <c r="OYS2" s="330"/>
      <c r="OYT2" s="330"/>
      <c r="OYU2" s="330"/>
      <c r="OYV2" s="330"/>
      <c r="OYW2" s="330"/>
      <c r="OYX2" s="330"/>
      <c r="OYY2" s="330"/>
      <c r="OYZ2" s="330"/>
      <c r="OZA2" s="329"/>
      <c r="OZB2" s="330"/>
      <c r="OZC2" s="330"/>
      <c r="OZD2" s="330"/>
      <c r="OZE2" s="330"/>
      <c r="OZF2" s="330"/>
      <c r="OZG2" s="330"/>
      <c r="OZH2" s="330"/>
      <c r="OZI2" s="330"/>
      <c r="OZJ2" s="330"/>
      <c r="OZK2" s="330"/>
      <c r="OZL2" s="330"/>
      <c r="OZM2" s="330"/>
      <c r="OZN2" s="330"/>
      <c r="OZO2" s="330"/>
      <c r="OZP2" s="330"/>
      <c r="OZQ2" s="329"/>
      <c r="OZR2" s="330"/>
      <c r="OZS2" s="330"/>
      <c r="OZT2" s="330"/>
      <c r="OZU2" s="330"/>
      <c r="OZV2" s="330"/>
      <c r="OZW2" s="330"/>
      <c r="OZX2" s="330"/>
      <c r="OZY2" s="330"/>
      <c r="OZZ2" s="330"/>
      <c r="PAA2" s="330"/>
      <c r="PAB2" s="330"/>
      <c r="PAC2" s="330"/>
      <c r="PAD2" s="330"/>
      <c r="PAE2" s="330"/>
      <c r="PAF2" s="330"/>
      <c r="PAG2" s="329"/>
      <c r="PAH2" s="330"/>
      <c r="PAI2" s="330"/>
      <c r="PAJ2" s="330"/>
      <c r="PAK2" s="330"/>
      <c r="PAL2" s="330"/>
      <c r="PAM2" s="330"/>
      <c r="PAN2" s="330"/>
      <c r="PAO2" s="330"/>
      <c r="PAP2" s="330"/>
      <c r="PAQ2" s="330"/>
      <c r="PAR2" s="330"/>
      <c r="PAS2" s="330"/>
      <c r="PAT2" s="330"/>
      <c r="PAU2" s="330"/>
      <c r="PAV2" s="330"/>
      <c r="PAW2" s="329"/>
      <c r="PAX2" s="330"/>
      <c r="PAY2" s="330"/>
      <c r="PAZ2" s="330"/>
      <c r="PBA2" s="330"/>
      <c r="PBB2" s="330"/>
      <c r="PBC2" s="330"/>
      <c r="PBD2" s="330"/>
      <c r="PBE2" s="330"/>
      <c r="PBF2" s="330"/>
      <c r="PBG2" s="330"/>
      <c r="PBH2" s="330"/>
      <c r="PBI2" s="330"/>
      <c r="PBJ2" s="330"/>
      <c r="PBK2" s="330"/>
      <c r="PBL2" s="330"/>
      <c r="PBM2" s="329"/>
      <c r="PBN2" s="330"/>
      <c r="PBO2" s="330"/>
      <c r="PBP2" s="330"/>
      <c r="PBQ2" s="330"/>
      <c r="PBR2" s="330"/>
      <c r="PBS2" s="330"/>
      <c r="PBT2" s="330"/>
      <c r="PBU2" s="330"/>
      <c r="PBV2" s="330"/>
      <c r="PBW2" s="330"/>
      <c r="PBX2" s="330"/>
      <c r="PBY2" s="330"/>
      <c r="PBZ2" s="330"/>
      <c r="PCA2" s="330"/>
      <c r="PCB2" s="330"/>
      <c r="PCC2" s="329"/>
      <c r="PCD2" s="330"/>
      <c r="PCE2" s="330"/>
      <c r="PCF2" s="330"/>
      <c r="PCG2" s="330"/>
      <c r="PCH2" s="330"/>
      <c r="PCI2" s="330"/>
      <c r="PCJ2" s="330"/>
      <c r="PCK2" s="330"/>
      <c r="PCL2" s="330"/>
      <c r="PCM2" s="330"/>
      <c r="PCN2" s="330"/>
      <c r="PCO2" s="330"/>
      <c r="PCP2" s="330"/>
      <c r="PCQ2" s="330"/>
      <c r="PCR2" s="330"/>
      <c r="PCS2" s="329"/>
      <c r="PCT2" s="330"/>
      <c r="PCU2" s="330"/>
      <c r="PCV2" s="330"/>
      <c r="PCW2" s="330"/>
      <c r="PCX2" s="330"/>
      <c r="PCY2" s="330"/>
      <c r="PCZ2" s="330"/>
      <c r="PDA2" s="330"/>
      <c r="PDB2" s="330"/>
      <c r="PDC2" s="330"/>
      <c r="PDD2" s="330"/>
      <c r="PDE2" s="330"/>
      <c r="PDF2" s="330"/>
      <c r="PDG2" s="330"/>
      <c r="PDH2" s="330"/>
      <c r="PDI2" s="329"/>
      <c r="PDJ2" s="330"/>
      <c r="PDK2" s="330"/>
      <c r="PDL2" s="330"/>
      <c r="PDM2" s="330"/>
      <c r="PDN2" s="330"/>
      <c r="PDO2" s="330"/>
      <c r="PDP2" s="330"/>
      <c r="PDQ2" s="330"/>
      <c r="PDR2" s="330"/>
      <c r="PDS2" s="330"/>
      <c r="PDT2" s="330"/>
      <c r="PDU2" s="330"/>
      <c r="PDV2" s="330"/>
      <c r="PDW2" s="330"/>
      <c r="PDX2" s="330"/>
      <c r="PDY2" s="329"/>
      <c r="PDZ2" s="330"/>
      <c r="PEA2" s="330"/>
      <c r="PEB2" s="330"/>
      <c r="PEC2" s="330"/>
      <c r="PED2" s="330"/>
      <c r="PEE2" s="330"/>
      <c r="PEF2" s="330"/>
      <c r="PEG2" s="330"/>
      <c r="PEH2" s="330"/>
      <c r="PEI2" s="330"/>
      <c r="PEJ2" s="330"/>
      <c r="PEK2" s="330"/>
      <c r="PEL2" s="330"/>
      <c r="PEM2" s="330"/>
      <c r="PEN2" s="330"/>
      <c r="PEO2" s="329"/>
      <c r="PEP2" s="330"/>
      <c r="PEQ2" s="330"/>
      <c r="PER2" s="330"/>
      <c r="PES2" s="330"/>
      <c r="PET2" s="330"/>
      <c r="PEU2" s="330"/>
      <c r="PEV2" s="330"/>
      <c r="PEW2" s="330"/>
      <c r="PEX2" s="330"/>
      <c r="PEY2" s="330"/>
      <c r="PEZ2" s="330"/>
      <c r="PFA2" s="330"/>
      <c r="PFB2" s="330"/>
      <c r="PFC2" s="330"/>
      <c r="PFD2" s="330"/>
      <c r="PFE2" s="329"/>
      <c r="PFF2" s="330"/>
      <c r="PFG2" s="330"/>
      <c r="PFH2" s="330"/>
      <c r="PFI2" s="330"/>
      <c r="PFJ2" s="330"/>
      <c r="PFK2" s="330"/>
      <c r="PFL2" s="330"/>
      <c r="PFM2" s="330"/>
      <c r="PFN2" s="330"/>
      <c r="PFO2" s="330"/>
      <c r="PFP2" s="330"/>
      <c r="PFQ2" s="330"/>
      <c r="PFR2" s="330"/>
      <c r="PFS2" s="330"/>
      <c r="PFT2" s="330"/>
      <c r="PFU2" s="329"/>
      <c r="PFV2" s="330"/>
      <c r="PFW2" s="330"/>
      <c r="PFX2" s="330"/>
      <c r="PFY2" s="330"/>
      <c r="PFZ2" s="330"/>
      <c r="PGA2" s="330"/>
      <c r="PGB2" s="330"/>
      <c r="PGC2" s="330"/>
      <c r="PGD2" s="330"/>
      <c r="PGE2" s="330"/>
      <c r="PGF2" s="330"/>
      <c r="PGG2" s="330"/>
      <c r="PGH2" s="330"/>
      <c r="PGI2" s="330"/>
      <c r="PGJ2" s="330"/>
      <c r="PGK2" s="329"/>
      <c r="PGL2" s="330"/>
      <c r="PGM2" s="330"/>
      <c r="PGN2" s="330"/>
      <c r="PGO2" s="330"/>
      <c r="PGP2" s="330"/>
      <c r="PGQ2" s="330"/>
      <c r="PGR2" s="330"/>
      <c r="PGS2" s="330"/>
      <c r="PGT2" s="330"/>
      <c r="PGU2" s="330"/>
      <c r="PGV2" s="330"/>
      <c r="PGW2" s="330"/>
      <c r="PGX2" s="330"/>
      <c r="PGY2" s="330"/>
      <c r="PGZ2" s="330"/>
      <c r="PHA2" s="329"/>
      <c r="PHB2" s="330"/>
      <c r="PHC2" s="330"/>
      <c r="PHD2" s="330"/>
      <c r="PHE2" s="330"/>
      <c r="PHF2" s="330"/>
      <c r="PHG2" s="330"/>
      <c r="PHH2" s="330"/>
      <c r="PHI2" s="330"/>
      <c r="PHJ2" s="330"/>
      <c r="PHK2" s="330"/>
      <c r="PHL2" s="330"/>
      <c r="PHM2" s="330"/>
      <c r="PHN2" s="330"/>
      <c r="PHO2" s="330"/>
      <c r="PHP2" s="330"/>
      <c r="PHQ2" s="329"/>
      <c r="PHR2" s="330"/>
      <c r="PHS2" s="330"/>
      <c r="PHT2" s="330"/>
      <c r="PHU2" s="330"/>
      <c r="PHV2" s="330"/>
      <c r="PHW2" s="330"/>
      <c r="PHX2" s="330"/>
      <c r="PHY2" s="330"/>
      <c r="PHZ2" s="330"/>
      <c r="PIA2" s="330"/>
      <c r="PIB2" s="330"/>
      <c r="PIC2" s="330"/>
      <c r="PID2" s="330"/>
      <c r="PIE2" s="330"/>
      <c r="PIF2" s="330"/>
      <c r="PIG2" s="329"/>
      <c r="PIH2" s="330"/>
      <c r="PII2" s="330"/>
      <c r="PIJ2" s="330"/>
      <c r="PIK2" s="330"/>
      <c r="PIL2" s="330"/>
      <c r="PIM2" s="330"/>
      <c r="PIN2" s="330"/>
      <c r="PIO2" s="330"/>
      <c r="PIP2" s="330"/>
      <c r="PIQ2" s="330"/>
      <c r="PIR2" s="330"/>
      <c r="PIS2" s="330"/>
      <c r="PIT2" s="330"/>
      <c r="PIU2" s="330"/>
      <c r="PIV2" s="330"/>
      <c r="PIW2" s="329"/>
      <c r="PIX2" s="330"/>
      <c r="PIY2" s="330"/>
      <c r="PIZ2" s="330"/>
      <c r="PJA2" s="330"/>
      <c r="PJB2" s="330"/>
      <c r="PJC2" s="330"/>
      <c r="PJD2" s="330"/>
      <c r="PJE2" s="330"/>
      <c r="PJF2" s="330"/>
      <c r="PJG2" s="330"/>
      <c r="PJH2" s="330"/>
      <c r="PJI2" s="330"/>
      <c r="PJJ2" s="330"/>
      <c r="PJK2" s="330"/>
      <c r="PJL2" s="330"/>
      <c r="PJM2" s="329"/>
      <c r="PJN2" s="330"/>
      <c r="PJO2" s="330"/>
      <c r="PJP2" s="330"/>
      <c r="PJQ2" s="330"/>
      <c r="PJR2" s="330"/>
      <c r="PJS2" s="330"/>
      <c r="PJT2" s="330"/>
      <c r="PJU2" s="330"/>
      <c r="PJV2" s="330"/>
      <c r="PJW2" s="330"/>
      <c r="PJX2" s="330"/>
      <c r="PJY2" s="330"/>
      <c r="PJZ2" s="330"/>
      <c r="PKA2" s="330"/>
      <c r="PKB2" s="330"/>
      <c r="PKC2" s="329"/>
      <c r="PKD2" s="330"/>
      <c r="PKE2" s="330"/>
      <c r="PKF2" s="330"/>
      <c r="PKG2" s="330"/>
      <c r="PKH2" s="330"/>
      <c r="PKI2" s="330"/>
      <c r="PKJ2" s="330"/>
      <c r="PKK2" s="330"/>
      <c r="PKL2" s="330"/>
      <c r="PKM2" s="330"/>
      <c r="PKN2" s="330"/>
      <c r="PKO2" s="330"/>
      <c r="PKP2" s="330"/>
      <c r="PKQ2" s="330"/>
      <c r="PKR2" s="330"/>
      <c r="PKS2" s="329"/>
      <c r="PKT2" s="330"/>
      <c r="PKU2" s="330"/>
      <c r="PKV2" s="330"/>
      <c r="PKW2" s="330"/>
      <c r="PKX2" s="330"/>
      <c r="PKY2" s="330"/>
      <c r="PKZ2" s="330"/>
      <c r="PLA2" s="330"/>
      <c r="PLB2" s="330"/>
      <c r="PLC2" s="330"/>
      <c r="PLD2" s="330"/>
      <c r="PLE2" s="330"/>
      <c r="PLF2" s="330"/>
      <c r="PLG2" s="330"/>
      <c r="PLH2" s="330"/>
      <c r="PLI2" s="329"/>
      <c r="PLJ2" s="330"/>
      <c r="PLK2" s="330"/>
      <c r="PLL2" s="330"/>
      <c r="PLM2" s="330"/>
      <c r="PLN2" s="330"/>
      <c r="PLO2" s="330"/>
      <c r="PLP2" s="330"/>
      <c r="PLQ2" s="330"/>
      <c r="PLR2" s="330"/>
      <c r="PLS2" s="330"/>
      <c r="PLT2" s="330"/>
      <c r="PLU2" s="330"/>
      <c r="PLV2" s="330"/>
      <c r="PLW2" s="330"/>
      <c r="PLX2" s="330"/>
      <c r="PLY2" s="329"/>
      <c r="PLZ2" s="330"/>
      <c r="PMA2" s="330"/>
      <c r="PMB2" s="330"/>
      <c r="PMC2" s="330"/>
      <c r="PMD2" s="330"/>
      <c r="PME2" s="330"/>
      <c r="PMF2" s="330"/>
      <c r="PMG2" s="330"/>
      <c r="PMH2" s="330"/>
      <c r="PMI2" s="330"/>
      <c r="PMJ2" s="330"/>
      <c r="PMK2" s="330"/>
      <c r="PML2" s="330"/>
      <c r="PMM2" s="330"/>
      <c r="PMN2" s="330"/>
      <c r="PMO2" s="329"/>
      <c r="PMP2" s="330"/>
      <c r="PMQ2" s="330"/>
      <c r="PMR2" s="330"/>
      <c r="PMS2" s="330"/>
      <c r="PMT2" s="330"/>
      <c r="PMU2" s="330"/>
      <c r="PMV2" s="330"/>
      <c r="PMW2" s="330"/>
      <c r="PMX2" s="330"/>
      <c r="PMY2" s="330"/>
      <c r="PMZ2" s="330"/>
      <c r="PNA2" s="330"/>
      <c r="PNB2" s="330"/>
      <c r="PNC2" s="330"/>
      <c r="PND2" s="330"/>
      <c r="PNE2" s="329"/>
      <c r="PNF2" s="330"/>
      <c r="PNG2" s="330"/>
      <c r="PNH2" s="330"/>
      <c r="PNI2" s="330"/>
      <c r="PNJ2" s="330"/>
      <c r="PNK2" s="330"/>
      <c r="PNL2" s="330"/>
      <c r="PNM2" s="330"/>
      <c r="PNN2" s="330"/>
      <c r="PNO2" s="330"/>
      <c r="PNP2" s="330"/>
      <c r="PNQ2" s="330"/>
      <c r="PNR2" s="330"/>
      <c r="PNS2" s="330"/>
      <c r="PNT2" s="330"/>
      <c r="PNU2" s="329"/>
      <c r="PNV2" s="330"/>
      <c r="PNW2" s="330"/>
      <c r="PNX2" s="330"/>
      <c r="PNY2" s="330"/>
      <c r="PNZ2" s="330"/>
      <c r="POA2" s="330"/>
      <c r="POB2" s="330"/>
      <c r="POC2" s="330"/>
      <c r="POD2" s="330"/>
      <c r="POE2" s="330"/>
      <c r="POF2" s="330"/>
      <c r="POG2" s="330"/>
      <c r="POH2" s="330"/>
      <c r="POI2" s="330"/>
      <c r="POJ2" s="330"/>
      <c r="POK2" s="329"/>
      <c r="POL2" s="330"/>
      <c r="POM2" s="330"/>
      <c r="PON2" s="330"/>
      <c r="POO2" s="330"/>
      <c r="POP2" s="330"/>
      <c r="POQ2" s="330"/>
      <c r="POR2" s="330"/>
      <c r="POS2" s="330"/>
      <c r="POT2" s="330"/>
      <c r="POU2" s="330"/>
      <c r="POV2" s="330"/>
      <c r="POW2" s="330"/>
      <c r="POX2" s="330"/>
      <c r="POY2" s="330"/>
      <c r="POZ2" s="330"/>
      <c r="PPA2" s="329"/>
      <c r="PPB2" s="330"/>
      <c r="PPC2" s="330"/>
      <c r="PPD2" s="330"/>
      <c r="PPE2" s="330"/>
      <c r="PPF2" s="330"/>
      <c r="PPG2" s="330"/>
      <c r="PPH2" s="330"/>
      <c r="PPI2" s="330"/>
      <c r="PPJ2" s="330"/>
      <c r="PPK2" s="330"/>
      <c r="PPL2" s="330"/>
      <c r="PPM2" s="330"/>
      <c r="PPN2" s="330"/>
      <c r="PPO2" s="330"/>
      <c r="PPP2" s="330"/>
      <c r="PPQ2" s="329"/>
      <c r="PPR2" s="330"/>
      <c r="PPS2" s="330"/>
      <c r="PPT2" s="330"/>
      <c r="PPU2" s="330"/>
      <c r="PPV2" s="330"/>
      <c r="PPW2" s="330"/>
      <c r="PPX2" s="330"/>
      <c r="PPY2" s="330"/>
      <c r="PPZ2" s="330"/>
      <c r="PQA2" s="330"/>
      <c r="PQB2" s="330"/>
      <c r="PQC2" s="330"/>
      <c r="PQD2" s="330"/>
      <c r="PQE2" s="330"/>
      <c r="PQF2" s="330"/>
      <c r="PQG2" s="329"/>
      <c r="PQH2" s="330"/>
      <c r="PQI2" s="330"/>
      <c r="PQJ2" s="330"/>
      <c r="PQK2" s="330"/>
      <c r="PQL2" s="330"/>
      <c r="PQM2" s="330"/>
      <c r="PQN2" s="330"/>
      <c r="PQO2" s="330"/>
      <c r="PQP2" s="330"/>
      <c r="PQQ2" s="330"/>
      <c r="PQR2" s="330"/>
      <c r="PQS2" s="330"/>
      <c r="PQT2" s="330"/>
      <c r="PQU2" s="330"/>
      <c r="PQV2" s="330"/>
      <c r="PQW2" s="329"/>
      <c r="PQX2" s="330"/>
      <c r="PQY2" s="330"/>
      <c r="PQZ2" s="330"/>
      <c r="PRA2" s="330"/>
      <c r="PRB2" s="330"/>
      <c r="PRC2" s="330"/>
      <c r="PRD2" s="330"/>
      <c r="PRE2" s="330"/>
      <c r="PRF2" s="330"/>
      <c r="PRG2" s="330"/>
      <c r="PRH2" s="330"/>
      <c r="PRI2" s="330"/>
      <c r="PRJ2" s="330"/>
      <c r="PRK2" s="330"/>
      <c r="PRL2" s="330"/>
      <c r="PRM2" s="329"/>
      <c r="PRN2" s="330"/>
      <c r="PRO2" s="330"/>
      <c r="PRP2" s="330"/>
      <c r="PRQ2" s="330"/>
      <c r="PRR2" s="330"/>
      <c r="PRS2" s="330"/>
      <c r="PRT2" s="330"/>
      <c r="PRU2" s="330"/>
      <c r="PRV2" s="330"/>
      <c r="PRW2" s="330"/>
      <c r="PRX2" s="330"/>
      <c r="PRY2" s="330"/>
      <c r="PRZ2" s="330"/>
      <c r="PSA2" s="330"/>
      <c r="PSB2" s="330"/>
      <c r="PSC2" s="329"/>
      <c r="PSD2" s="330"/>
      <c r="PSE2" s="330"/>
      <c r="PSF2" s="330"/>
      <c r="PSG2" s="330"/>
      <c r="PSH2" s="330"/>
      <c r="PSI2" s="330"/>
      <c r="PSJ2" s="330"/>
      <c r="PSK2" s="330"/>
      <c r="PSL2" s="330"/>
      <c r="PSM2" s="330"/>
      <c r="PSN2" s="330"/>
      <c r="PSO2" s="330"/>
      <c r="PSP2" s="330"/>
      <c r="PSQ2" s="330"/>
      <c r="PSR2" s="330"/>
      <c r="PSS2" s="329"/>
      <c r="PST2" s="330"/>
      <c r="PSU2" s="330"/>
      <c r="PSV2" s="330"/>
      <c r="PSW2" s="330"/>
      <c r="PSX2" s="330"/>
      <c r="PSY2" s="330"/>
      <c r="PSZ2" s="330"/>
      <c r="PTA2" s="330"/>
      <c r="PTB2" s="330"/>
      <c r="PTC2" s="330"/>
      <c r="PTD2" s="330"/>
      <c r="PTE2" s="330"/>
      <c r="PTF2" s="330"/>
      <c r="PTG2" s="330"/>
      <c r="PTH2" s="330"/>
      <c r="PTI2" s="329"/>
      <c r="PTJ2" s="330"/>
      <c r="PTK2" s="330"/>
      <c r="PTL2" s="330"/>
      <c r="PTM2" s="330"/>
      <c r="PTN2" s="330"/>
      <c r="PTO2" s="330"/>
      <c r="PTP2" s="330"/>
      <c r="PTQ2" s="330"/>
      <c r="PTR2" s="330"/>
      <c r="PTS2" s="330"/>
      <c r="PTT2" s="330"/>
      <c r="PTU2" s="330"/>
      <c r="PTV2" s="330"/>
      <c r="PTW2" s="330"/>
      <c r="PTX2" s="330"/>
      <c r="PTY2" s="329"/>
      <c r="PTZ2" s="330"/>
      <c r="PUA2" s="330"/>
      <c r="PUB2" s="330"/>
      <c r="PUC2" s="330"/>
      <c r="PUD2" s="330"/>
      <c r="PUE2" s="330"/>
      <c r="PUF2" s="330"/>
      <c r="PUG2" s="330"/>
      <c r="PUH2" s="330"/>
      <c r="PUI2" s="330"/>
      <c r="PUJ2" s="330"/>
      <c r="PUK2" s="330"/>
      <c r="PUL2" s="330"/>
      <c r="PUM2" s="330"/>
      <c r="PUN2" s="330"/>
      <c r="PUO2" s="329"/>
      <c r="PUP2" s="330"/>
      <c r="PUQ2" s="330"/>
      <c r="PUR2" s="330"/>
      <c r="PUS2" s="330"/>
      <c r="PUT2" s="330"/>
      <c r="PUU2" s="330"/>
      <c r="PUV2" s="330"/>
      <c r="PUW2" s="330"/>
      <c r="PUX2" s="330"/>
      <c r="PUY2" s="330"/>
      <c r="PUZ2" s="330"/>
      <c r="PVA2" s="330"/>
      <c r="PVB2" s="330"/>
      <c r="PVC2" s="330"/>
      <c r="PVD2" s="330"/>
      <c r="PVE2" s="329"/>
      <c r="PVF2" s="330"/>
      <c r="PVG2" s="330"/>
      <c r="PVH2" s="330"/>
      <c r="PVI2" s="330"/>
      <c r="PVJ2" s="330"/>
      <c r="PVK2" s="330"/>
      <c r="PVL2" s="330"/>
      <c r="PVM2" s="330"/>
      <c r="PVN2" s="330"/>
      <c r="PVO2" s="330"/>
      <c r="PVP2" s="330"/>
      <c r="PVQ2" s="330"/>
      <c r="PVR2" s="330"/>
      <c r="PVS2" s="330"/>
      <c r="PVT2" s="330"/>
      <c r="PVU2" s="329"/>
      <c r="PVV2" s="330"/>
      <c r="PVW2" s="330"/>
      <c r="PVX2" s="330"/>
      <c r="PVY2" s="330"/>
      <c r="PVZ2" s="330"/>
      <c r="PWA2" s="330"/>
      <c r="PWB2" s="330"/>
      <c r="PWC2" s="330"/>
      <c r="PWD2" s="330"/>
      <c r="PWE2" s="330"/>
      <c r="PWF2" s="330"/>
      <c r="PWG2" s="330"/>
      <c r="PWH2" s="330"/>
      <c r="PWI2" s="330"/>
      <c r="PWJ2" s="330"/>
      <c r="PWK2" s="329"/>
      <c r="PWL2" s="330"/>
      <c r="PWM2" s="330"/>
      <c r="PWN2" s="330"/>
      <c r="PWO2" s="330"/>
      <c r="PWP2" s="330"/>
      <c r="PWQ2" s="330"/>
      <c r="PWR2" s="330"/>
      <c r="PWS2" s="330"/>
      <c r="PWT2" s="330"/>
      <c r="PWU2" s="330"/>
      <c r="PWV2" s="330"/>
      <c r="PWW2" s="330"/>
      <c r="PWX2" s="330"/>
      <c r="PWY2" s="330"/>
      <c r="PWZ2" s="330"/>
      <c r="PXA2" s="329"/>
      <c r="PXB2" s="330"/>
      <c r="PXC2" s="330"/>
      <c r="PXD2" s="330"/>
      <c r="PXE2" s="330"/>
      <c r="PXF2" s="330"/>
      <c r="PXG2" s="330"/>
      <c r="PXH2" s="330"/>
      <c r="PXI2" s="330"/>
      <c r="PXJ2" s="330"/>
      <c r="PXK2" s="330"/>
      <c r="PXL2" s="330"/>
      <c r="PXM2" s="330"/>
      <c r="PXN2" s="330"/>
      <c r="PXO2" s="330"/>
      <c r="PXP2" s="330"/>
      <c r="PXQ2" s="329"/>
      <c r="PXR2" s="330"/>
      <c r="PXS2" s="330"/>
      <c r="PXT2" s="330"/>
      <c r="PXU2" s="330"/>
      <c r="PXV2" s="330"/>
      <c r="PXW2" s="330"/>
      <c r="PXX2" s="330"/>
      <c r="PXY2" s="330"/>
      <c r="PXZ2" s="330"/>
      <c r="PYA2" s="330"/>
      <c r="PYB2" s="330"/>
      <c r="PYC2" s="330"/>
      <c r="PYD2" s="330"/>
      <c r="PYE2" s="330"/>
      <c r="PYF2" s="330"/>
      <c r="PYG2" s="329"/>
      <c r="PYH2" s="330"/>
      <c r="PYI2" s="330"/>
      <c r="PYJ2" s="330"/>
      <c r="PYK2" s="330"/>
      <c r="PYL2" s="330"/>
      <c r="PYM2" s="330"/>
      <c r="PYN2" s="330"/>
      <c r="PYO2" s="330"/>
      <c r="PYP2" s="330"/>
      <c r="PYQ2" s="330"/>
      <c r="PYR2" s="330"/>
      <c r="PYS2" s="330"/>
      <c r="PYT2" s="330"/>
      <c r="PYU2" s="330"/>
      <c r="PYV2" s="330"/>
      <c r="PYW2" s="329"/>
      <c r="PYX2" s="330"/>
      <c r="PYY2" s="330"/>
      <c r="PYZ2" s="330"/>
      <c r="PZA2" s="330"/>
      <c r="PZB2" s="330"/>
      <c r="PZC2" s="330"/>
      <c r="PZD2" s="330"/>
      <c r="PZE2" s="330"/>
      <c r="PZF2" s="330"/>
      <c r="PZG2" s="330"/>
      <c r="PZH2" s="330"/>
      <c r="PZI2" s="330"/>
      <c r="PZJ2" s="330"/>
      <c r="PZK2" s="330"/>
      <c r="PZL2" s="330"/>
      <c r="PZM2" s="329"/>
      <c r="PZN2" s="330"/>
      <c r="PZO2" s="330"/>
      <c r="PZP2" s="330"/>
      <c r="PZQ2" s="330"/>
      <c r="PZR2" s="330"/>
      <c r="PZS2" s="330"/>
      <c r="PZT2" s="330"/>
      <c r="PZU2" s="330"/>
      <c r="PZV2" s="330"/>
      <c r="PZW2" s="330"/>
      <c r="PZX2" s="330"/>
      <c r="PZY2" s="330"/>
      <c r="PZZ2" s="330"/>
      <c r="QAA2" s="330"/>
      <c r="QAB2" s="330"/>
      <c r="QAC2" s="329"/>
      <c r="QAD2" s="330"/>
      <c r="QAE2" s="330"/>
      <c r="QAF2" s="330"/>
      <c r="QAG2" s="330"/>
      <c r="QAH2" s="330"/>
      <c r="QAI2" s="330"/>
      <c r="QAJ2" s="330"/>
      <c r="QAK2" s="330"/>
      <c r="QAL2" s="330"/>
      <c r="QAM2" s="330"/>
      <c r="QAN2" s="330"/>
      <c r="QAO2" s="330"/>
      <c r="QAP2" s="330"/>
      <c r="QAQ2" s="330"/>
      <c r="QAR2" s="330"/>
      <c r="QAS2" s="329"/>
      <c r="QAT2" s="330"/>
      <c r="QAU2" s="330"/>
      <c r="QAV2" s="330"/>
      <c r="QAW2" s="330"/>
      <c r="QAX2" s="330"/>
      <c r="QAY2" s="330"/>
      <c r="QAZ2" s="330"/>
      <c r="QBA2" s="330"/>
      <c r="QBB2" s="330"/>
      <c r="QBC2" s="330"/>
      <c r="QBD2" s="330"/>
      <c r="QBE2" s="330"/>
      <c r="QBF2" s="330"/>
      <c r="QBG2" s="330"/>
      <c r="QBH2" s="330"/>
      <c r="QBI2" s="329"/>
      <c r="QBJ2" s="330"/>
      <c r="QBK2" s="330"/>
      <c r="QBL2" s="330"/>
      <c r="QBM2" s="330"/>
      <c r="QBN2" s="330"/>
      <c r="QBO2" s="330"/>
      <c r="QBP2" s="330"/>
      <c r="QBQ2" s="330"/>
      <c r="QBR2" s="330"/>
      <c r="QBS2" s="330"/>
      <c r="QBT2" s="330"/>
      <c r="QBU2" s="330"/>
      <c r="QBV2" s="330"/>
      <c r="QBW2" s="330"/>
      <c r="QBX2" s="330"/>
      <c r="QBY2" s="329"/>
      <c r="QBZ2" s="330"/>
      <c r="QCA2" s="330"/>
      <c r="QCB2" s="330"/>
      <c r="QCC2" s="330"/>
      <c r="QCD2" s="330"/>
      <c r="QCE2" s="330"/>
      <c r="QCF2" s="330"/>
      <c r="QCG2" s="330"/>
      <c r="QCH2" s="330"/>
      <c r="QCI2" s="330"/>
      <c r="QCJ2" s="330"/>
      <c r="QCK2" s="330"/>
      <c r="QCL2" s="330"/>
      <c r="QCM2" s="330"/>
      <c r="QCN2" s="330"/>
      <c r="QCO2" s="329"/>
      <c r="QCP2" s="330"/>
      <c r="QCQ2" s="330"/>
      <c r="QCR2" s="330"/>
      <c r="QCS2" s="330"/>
      <c r="QCT2" s="330"/>
      <c r="QCU2" s="330"/>
      <c r="QCV2" s="330"/>
      <c r="QCW2" s="330"/>
      <c r="QCX2" s="330"/>
      <c r="QCY2" s="330"/>
      <c r="QCZ2" s="330"/>
      <c r="QDA2" s="330"/>
      <c r="QDB2" s="330"/>
      <c r="QDC2" s="330"/>
      <c r="QDD2" s="330"/>
      <c r="QDE2" s="329"/>
      <c r="QDF2" s="330"/>
      <c r="QDG2" s="330"/>
      <c r="QDH2" s="330"/>
      <c r="QDI2" s="330"/>
      <c r="QDJ2" s="330"/>
      <c r="QDK2" s="330"/>
      <c r="QDL2" s="330"/>
      <c r="QDM2" s="330"/>
      <c r="QDN2" s="330"/>
      <c r="QDO2" s="330"/>
      <c r="QDP2" s="330"/>
      <c r="QDQ2" s="330"/>
      <c r="QDR2" s="330"/>
      <c r="QDS2" s="330"/>
      <c r="QDT2" s="330"/>
      <c r="QDU2" s="329"/>
      <c r="QDV2" s="330"/>
      <c r="QDW2" s="330"/>
      <c r="QDX2" s="330"/>
      <c r="QDY2" s="330"/>
      <c r="QDZ2" s="330"/>
      <c r="QEA2" s="330"/>
      <c r="QEB2" s="330"/>
      <c r="QEC2" s="330"/>
      <c r="QED2" s="330"/>
      <c r="QEE2" s="330"/>
      <c r="QEF2" s="330"/>
      <c r="QEG2" s="330"/>
      <c r="QEH2" s="330"/>
      <c r="QEI2" s="330"/>
      <c r="QEJ2" s="330"/>
      <c r="QEK2" s="329"/>
      <c r="QEL2" s="330"/>
      <c r="QEM2" s="330"/>
      <c r="QEN2" s="330"/>
      <c r="QEO2" s="330"/>
      <c r="QEP2" s="330"/>
      <c r="QEQ2" s="330"/>
      <c r="QER2" s="330"/>
      <c r="QES2" s="330"/>
      <c r="QET2" s="330"/>
      <c r="QEU2" s="330"/>
      <c r="QEV2" s="330"/>
      <c r="QEW2" s="330"/>
      <c r="QEX2" s="330"/>
      <c r="QEY2" s="330"/>
      <c r="QEZ2" s="330"/>
      <c r="QFA2" s="329"/>
      <c r="QFB2" s="330"/>
      <c r="QFC2" s="330"/>
      <c r="QFD2" s="330"/>
      <c r="QFE2" s="330"/>
      <c r="QFF2" s="330"/>
      <c r="QFG2" s="330"/>
      <c r="QFH2" s="330"/>
      <c r="QFI2" s="330"/>
      <c r="QFJ2" s="330"/>
      <c r="QFK2" s="330"/>
      <c r="QFL2" s="330"/>
      <c r="QFM2" s="330"/>
      <c r="QFN2" s="330"/>
      <c r="QFO2" s="330"/>
      <c r="QFP2" s="330"/>
      <c r="QFQ2" s="329"/>
      <c r="QFR2" s="330"/>
      <c r="QFS2" s="330"/>
      <c r="QFT2" s="330"/>
      <c r="QFU2" s="330"/>
      <c r="QFV2" s="330"/>
      <c r="QFW2" s="330"/>
      <c r="QFX2" s="330"/>
      <c r="QFY2" s="330"/>
      <c r="QFZ2" s="330"/>
      <c r="QGA2" s="330"/>
      <c r="QGB2" s="330"/>
      <c r="QGC2" s="330"/>
      <c r="QGD2" s="330"/>
      <c r="QGE2" s="330"/>
      <c r="QGF2" s="330"/>
      <c r="QGG2" s="329"/>
      <c r="QGH2" s="330"/>
      <c r="QGI2" s="330"/>
      <c r="QGJ2" s="330"/>
      <c r="QGK2" s="330"/>
      <c r="QGL2" s="330"/>
      <c r="QGM2" s="330"/>
      <c r="QGN2" s="330"/>
      <c r="QGO2" s="330"/>
      <c r="QGP2" s="330"/>
      <c r="QGQ2" s="330"/>
      <c r="QGR2" s="330"/>
      <c r="QGS2" s="330"/>
      <c r="QGT2" s="330"/>
      <c r="QGU2" s="330"/>
      <c r="QGV2" s="330"/>
      <c r="QGW2" s="329"/>
      <c r="QGX2" s="330"/>
      <c r="QGY2" s="330"/>
      <c r="QGZ2" s="330"/>
      <c r="QHA2" s="330"/>
      <c r="QHB2" s="330"/>
      <c r="QHC2" s="330"/>
      <c r="QHD2" s="330"/>
      <c r="QHE2" s="330"/>
      <c r="QHF2" s="330"/>
      <c r="QHG2" s="330"/>
      <c r="QHH2" s="330"/>
      <c r="QHI2" s="330"/>
      <c r="QHJ2" s="330"/>
      <c r="QHK2" s="330"/>
      <c r="QHL2" s="330"/>
      <c r="QHM2" s="329"/>
      <c r="QHN2" s="330"/>
      <c r="QHO2" s="330"/>
      <c r="QHP2" s="330"/>
      <c r="QHQ2" s="330"/>
      <c r="QHR2" s="330"/>
      <c r="QHS2" s="330"/>
      <c r="QHT2" s="330"/>
      <c r="QHU2" s="330"/>
      <c r="QHV2" s="330"/>
      <c r="QHW2" s="330"/>
      <c r="QHX2" s="330"/>
      <c r="QHY2" s="330"/>
      <c r="QHZ2" s="330"/>
      <c r="QIA2" s="330"/>
      <c r="QIB2" s="330"/>
      <c r="QIC2" s="329"/>
      <c r="QID2" s="330"/>
      <c r="QIE2" s="330"/>
      <c r="QIF2" s="330"/>
      <c r="QIG2" s="330"/>
      <c r="QIH2" s="330"/>
      <c r="QII2" s="330"/>
      <c r="QIJ2" s="330"/>
      <c r="QIK2" s="330"/>
      <c r="QIL2" s="330"/>
      <c r="QIM2" s="330"/>
      <c r="QIN2" s="330"/>
      <c r="QIO2" s="330"/>
      <c r="QIP2" s="330"/>
      <c r="QIQ2" s="330"/>
      <c r="QIR2" s="330"/>
      <c r="QIS2" s="329"/>
      <c r="QIT2" s="330"/>
      <c r="QIU2" s="330"/>
      <c r="QIV2" s="330"/>
      <c r="QIW2" s="330"/>
      <c r="QIX2" s="330"/>
      <c r="QIY2" s="330"/>
      <c r="QIZ2" s="330"/>
      <c r="QJA2" s="330"/>
      <c r="QJB2" s="330"/>
      <c r="QJC2" s="330"/>
      <c r="QJD2" s="330"/>
      <c r="QJE2" s="330"/>
      <c r="QJF2" s="330"/>
      <c r="QJG2" s="330"/>
      <c r="QJH2" s="330"/>
      <c r="QJI2" s="329"/>
      <c r="QJJ2" s="330"/>
      <c r="QJK2" s="330"/>
      <c r="QJL2" s="330"/>
      <c r="QJM2" s="330"/>
      <c r="QJN2" s="330"/>
      <c r="QJO2" s="330"/>
      <c r="QJP2" s="330"/>
      <c r="QJQ2" s="330"/>
      <c r="QJR2" s="330"/>
      <c r="QJS2" s="330"/>
      <c r="QJT2" s="330"/>
      <c r="QJU2" s="330"/>
      <c r="QJV2" s="330"/>
      <c r="QJW2" s="330"/>
      <c r="QJX2" s="330"/>
      <c r="QJY2" s="329"/>
      <c r="QJZ2" s="330"/>
      <c r="QKA2" s="330"/>
      <c r="QKB2" s="330"/>
      <c r="QKC2" s="330"/>
      <c r="QKD2" s="330"/>
      <c r="QKE2" s="330"/>
      <c r="QKF2" s="330"/>
      <c r="QKG2" s="330"/>
      <c r="QKH2" s="330"/>
      <c r="QKI2" s="330"/>
      <c r="QKJ2" s="330"/>
      <c r="QKK2" s="330"/>
      <c r="QKL2" s="330"/>
      <c r="QKM2" s="330"/>
      <c r="QKN2" s="330"/>
      <c r="QKO2" s="329"/>
      <c r="QKP2" s="330"/>
      <c r="QKQ2" s="330"/>
      <c r="QKR2" s="330"/>
      <c r="QKS2" s="330"/>
      <c r="QKT2" s="330"/>
      <c r="QKU2" s="330"/>
      <c r="QKV2" s="330"/>
      <c r="QKW2" s="330"/>
      <c r="QKX2" s="330"/>
      <c r="QKY2" s="330"/>
      <c r="QKZ2" s="330"/>
      <c r="QLA2" s="330"/>
      <c r="QLB2" s="330"/>
      <c r="QLC2" s="330"/>
      <c r="QLD2" s="330"/>
      <c r="QLE2" s="329"/>
      <c r="QLF2" s="330"/>
      <c r="QLG2" s="330"/>
      <c r="QLH2" s="330"/>
      <c r="QLI2" s="330"/>
      <c r="QLJ2" s="330"/>
      <c r="QLK2" s="330"/>
      <c r="QLL2" s="330"/>
      <c r="QLM2" s="330"/>
      <c r="QLN2" s="330"/>
      <c r="QLO2" s="330"/>
      <c r="QLP2" s="330"/>
      <c r="QLQ2" s="330"/>
      <c r="QLR2" s="330"/>
      <c r="QLS2" s="330"/>
      <c r="QLT2" s="330"/>
      <c r="QLU2" s="329"/>
      <c r="QLV2" s="330"/>
      <c r="QLW2" s="330"/>
      <c r="QLX2" s="330"/>
      <c r="QLY2" s="330"/>
      <c r="QLZ2" s="330"/>
      <c r="QMA2" s="330"/>
      <c r="QMB2" s="330"/>
      <c r="QMC2" s="330"/>
      <c r="QMD2" s="330"/>
      <c r="QME2" s="330"/>
      <c r="QMF2" s="330"/>
      <c r="QMG2" s="330"/>
      <c r="QMH2" s="330"/>
      <c r="QMI2" s="330"/>
      <c r="QMJ2" s="330"/>
      <c r="QMK2" s="329"/>
      <c r="QML2" s="330"/>
      <c r="QMM2" s="330"/>
      <c r="QMN2" s="330"/>
      <c r="QMO2" s="330"/>
      <c r="QMP2" s="330"/>
      <c r="QMQ2" s="330"/>
      <c r="QMR2" s="330"/>
      <c r="QMS2" s="330"/>
      <c r="QMT2" s="330"/>
      <c r="QMU2" s="330"/>
      <c r="QMV2" s="330"/>
      <c r="QMW2" s="330"/>
      <c r="QMX2" s="330"/>
      <c r="QMY2" s="330"/>
      <c r="QMZ2" s="330"/>
      <c r="QNA2" s="329"/>
      <c r="QNB2" s="330"/>
      <c r="QNC2" s="330"/>
      <c r="QND2" s="330"/>
      <c r="QNE2" s="330"/>
      <c r="QNF2" s="330"/>
      <c r="QNG2" s="330"/>
      <c r="QNH2" s="330"/>
      <c r="QNI2" s="330"/>
      <c r="QNJ2" s="330"/>
      <c r="QNK2" s="330"/>
      <c r="QNL2" s="330"/>
      <c r="QNM2" s="330"/>
      <c r="QNN2" s="330"/>
      <c r="QNO2" s="330"/>
      <c r="QNP2" s="330"/>
      <c r="QNQ2" s="329"/>
      <c r="QNR2" s="330"/>
      <c r="QNS2" s="330"/>
      <c r="QNT2" s="330"/>
      <c r="QNU2" s="330"/>
      <c r="QNV2" s="330"/>
      <c r="QNW2" s="330"/>
      <c r="QNX2" s="330"/>
      <c r="QNY2" s="330"/>
      <c r="QNZ2" s="330"/>
      <c r="QOA2" s="330"/>
      <c r="QOB2" s="330"/>
      <c r="QOC2" s="330"/>
      <c r="QOD2" s="330"/>
      <c r="QOE2" s="330"/>
      <c r="QOF2" s="330"/>
      <c r="QOG2" s="329"/>
      <c r="QOH2" s="330"/>
      <c r="QOI2" s="330"/>
      <c r="QOJ2" s="330"/>
      <c r="QOK2" s="330"/>
      <c r="QOL2" s="330"/>
      <c r="QOM2" s="330"/>
      <c r="QON2" s="330"/>
      <c r="QOO2" s="330"/>
      <c r="QOP2" s="330"/>
      <c r="QOQ2" s="330"/>
      <c r="QOR2" s="330"/>
      <c r="QOS2" s="330"/>
      <c r="QOT2" s="330"/>
      <c r="QOU2" s="330"/>
      <c r="QOV2" s="330"/>
      <c r="QOW2" s="329"/>
      <c r="QOX2" s="330"/>
      <c r="QOY2" s="330"/>
      <c r="QOZ2" s="330"/>
      <c r="QPA2" s="330"/>
      <c r="QPB2" s="330"/>
      <c r="QPC2" s="330"/>
      <c r="QPD2" s="330"/>
      <c r="QPE2" s="330"/>
      <c r="QPF2" s="330"/>
      <c r="QPG2" s="330"/>
      <c r="QPH2" s="330"/>
      <c r="QPI2" s="330"/>
      <c r="QPJ2" s="330"/>
      <c r="QPK2" s="330"/>
      <c r="QPL2" s="330"/>
      <c r="QPM2" s="329"/>
      <c r="QPN2" s="330"/>
      <c r="QPO2" s="330"/>
      <c r="QPP2" s="330"/>
      <c r="QPQ2" s="330"/>
      <c r="QPR2" s="330"/>
      <c r="QPS2" s="330"/>
      <c r="QPT2" s="330"/>
      <c r="QPU2" s="330"/>
      <c r="QPV2" s="330"/>
      <c r="QPW2" s="330"/>
      <c r="QPX2" s="330"/>
      <c r="QPY2" s="330"/>
      <c r="QPZ2" s="330"/>
      <c r="QQA2" s="330"/>
      <c r="QQB2" s="330"/>
      <c r="QQC2" s="329"/>
      <c r="QQD2" s="330"/>
      <c r="QQE2" s="330"/>
      <c r="QQF2" s="330"/>
      <c r="QQG2" s="330"/>
      <c r="QQH2" s="330"/>
      <c r="QQI2" s="330"/>
      <c r="QQJ2" s="330"/>
      <c r="QQK2" s="330"/>
      <c r="QQL2" s="330"/>
      <c r="QQM2" s="330"/>
      <c r="QQN2" s="330"/>
      <c r="QQO2" s="330"/>
      <c r="QQP2" s="330"/>
      <c r="QQQ2" s="330"/>
      <c r="QQR2" s="330"/>
      <c r="QQS2" s="329"/>
      <c r="QQT2" s="330"/>
      <c r="QQU2" s="330"/>
      <c r="QQV2" s="330"/>
      <c r="QQW2" s="330"/>
      <c r="QQX2" s="330"/>
      <c r="QQY2" s="330"/>
      <c r="QQZ2" s="330"/>
      <c r="QRA2" s="330"/>
      <c r="QRB2" s="330"/>
      <c r="QRC2" s="330"/>
      <c r="QRD2" s="330"/>
      <c r="QRE2" s="330"/>
      <c r="QRF2" s="330"/>
      <c r="QRG2" s="330"/>
      <c r="QRH2" s="330"/>
      <c r="QRI2" s="329"/>
      <c r="QRJ2" s="330"/>
      <c r="QRK2" s="330"/>
      <c r="QRL2" s="330"/>
      <c r="QRM2" s="330"/>
      <c r="QRN2" s="330"/>
      <c r="QRO2" s="330"/>
      <c r="QRP2" s="330"/>
      <c r="QRQ2" s="330"/>
      <c r="QRR2" s="330"/>
      <c r="QRS2" s="330"/>
      <c r="QRT2" s="330"/>
      <c r="QRU2" s="330"/>
      <c r="QRV2" s="330"/>
      <c r="QRW2" s="330"/>
      <c r="QRX2" s="330"/>
      <c r="QRY2" s="329"/>
      <c r="QRZ2" s="330"/>
      <c r="QSA2" s="330"/>
      <c r="QSB2" s="330"/>
      <c r="QSC2" s="330"/>
      <c r="QSD2" s="330"/>
      <c r="QSE2" s="330"/>
      <c r="QSF2" s="330"/>
      <c r="QSG2" s="330"/>
      <c r="QSH2" s="330"/>
      <c r="QSI2" s="330"/>
      <c r="QSJ2" s="330"/>
      <c r="QSK2" s="330"/>
      <c r="QSL2" s="330"/>
      <c r="QSM2" s="330"/>
      <c r="QSN2" s="330"/>
      <c r="QSO2" s="329"/>
      <c r="QSP2" s="330"/>
      <c r="QSQ2" s="330"/>
      <c r="QSR2" s="330"/>
      <c r="QSS2" s="330"/>
      <c r="QST2" s="330"/>
      <c r="QSU2" s="330"/>
      <c r="QSV2" s="330"/>
      <c r="QSW2" s="330"/>
      <c r="QSX2" s="330"/>
      <c r="QSY2" s="330"/>
      <c r="QSZ2" s="330"/>
      <c r="QTA2" s="330"/>
      <c r="QTB2" s="330"/>
      <c r="QTC2" s="330"/>
      <c r="QTD2" s="330"/>
      <c r="QTE2" s="329"/>
      <c r="QTF2" s="330"/>
      <c r="QTG2" s="330"/>
      <c r="QTH2" s="330"/>
      <c r="QTI2" s="330"/>
      <c r="QTJ2" s="330"/>
      <c r="QTK2" s="330"/>
      <c r="QTL2" s="330"/>
      <c r="QTM2" s="330"/>
      <c r="QTN2" s="330"/>
      <c r="QTO2" s="330"/>
      <c r="QTP2" s="330"/>
      <c r="QTQ2" s="330"/>
      <c r="QTR2" s="330"/>
      <c r="QTS2" s="330"/>
      <c r="QTT2" s="330"/>
      <c r="QTU2" s="329"/>
      <c r="QTV2" s="330"/>
      <c r="QTW2" s="330"/>
      <c r="QTX2" s="330"/>
      <c r="QTY2" s="330"/>
      <c r="QTZ2" s="330"/>
      <c r="QUA2" s="330"/>
      <c r="QUB2" s="330"/>
      <c r="QUC2" s="330"/>
      <c r="QUD2" s="330"/>
      <c r="QUE2" s="330"/>
      <c r="QUF2" s="330"/>
      <c r="QUG2" s="330"/>
      <c r="QUH2" s="330"/>
      <c r="QUI2" s="330"/>
      <c r="QUJ2" s="330"/>
      <c r="QUK2" s="329"/>
      <c r="QUL2" s="330"/>
      <c r="QUM2" s="330"/>
      <c r="QUN2" s="330"/>
      <c r="QUO2" s="330"/>
      <c r="QUP2" s="330"/>
      <c r="QUQ2" s="330"/>
      <c r="QUR2" s="330"/>
      <c r="QUS2" s="330"/>
      <c r="QUT2" s="330"/>
      <c r="QUU2" s="330"/>
      <c r="QUV2" s="330"/>
      <c r="QUW2" s="330"/>
      <c r="QUX2" s="330"/>
      <c r="QUY2" s="330"/>
      <c r="QUZ2" s="330"/>
      <c r="QVA2" s="329"/>
      <c r="QVB2" s="330"/>
      <c r="QVC2" s="330"/>
      <c r="QVD2" s="330"/>
      <c r="QVE2" s="330"/>
      <c r="QVF2" s="330"/>
      <c r="QVG2" s="330"/>
      <c r="QVH2" s="330"/>
      <c r="QVI2" s="330"/>
      <c r="QVJ2" s="330"/>
      <c r="QVK2" s="330"/>
      <c r="QVL2" s="330"/>
      <c r="QVM2" s="330"/>
      <c r="QVN2" s="330"/>
      <c r="QVO2" s="330"/>
      <c r="QVP2" s="330"/>
      <c r="QVQ2" s="329"/>
      <c r="QVR2" s="330"/>
      <c r="QVS2" s="330"/>
      <c r="QVT2" s="330"/>
      <c r="QVU2" s="330"/>
      <c r="QVV2" s="330"/>
      <c r="QVW2" s="330"/>
      <c r="QVX2" s="330"/>
      <c r="QVY2" s="330"/>
      <c r="QVZ2" s="330"/>
      <c r="QWA2" s="330"/>
      <c r="QWB2" s="330"/>
      <c r="QWC2" s="330"/>
      <c r="QWD2" s="330"/>
      <c r="QWE2" s="330"/>
      <c r="QWF2" s="330"/>
      <c r="QWG2" s="329"/>
      <c r="QWH2" s="330"/>
      <c r="QWI2" s="330"/>
      <c r="QWJ2" s="330"/>
      <c r="QWK2" s="330"/>
      <c r="QWL2" s="330"/>
      <c r="QWM2" s="330"/>
      <c r="QWN2" s="330"/>
      <c r="QWO2" s="330"/>
      <c r="QWP2" s="330"/>
      <c r="QWQ2" s="330"/>
      <c r="QWR2" s="330"/>
      <c r="QWS2" s="330"/>
      <c r="QWT2" s="330"/>
      <c r="QWU2" s="330"/>
      <c r="QWV2" s="330"/>
      <c r="QWW2" s="329"/>
      <c r="QWX2" s="330"/>
      <c r="QWY2" s="330"/>
      <c r="QWZ2" s="330"/>
      <c r="QXA2" s="330"/>
      <c r="QXB2" s="330"/>
      <c r="QXC2" s="330"/>
      <c r="QXD2" s="330"/>
      <c r="QXE2" s="330"/>
      <c r="QXF2" s="330"/>
      <c r="QXG2" s="330"/>
      <c r="QXH2" s="330"/>
      <c r="QXI2" s="330"/>
      <c r="QXJ2" s="330"/>
      <c r="QXK2" s="330"/>
      <c r="QXL2" s="330"/>
      <c r="QXM2" s="329"/>
      <c r="QXN2" s="330"/>
      <c r="QXO2" s="330"/>
      <c r="QXP2" s="330"/>
      <c r="QXQ2" s="330"/>
      <c r="QXR2" s="330"/>
      <c r="QXS2" s="330"/>
      <c r="QXT2" s="330"/>
      <c r="QXU2" s="330"/>
      <c r="QXV2" s="330"/>
      <c r="QXW2" s="330"/>
      <c r="QXX2" s="330"/>
      <c r="QXY2" s="330"/>
      <c r="QXZ2" s="330"/>
      <c r="QYA2" s="330"/>
      <c r="QYB2" s="330"/>
      <c r="QYC2" s="329"/>
      <c r="QYD2" s="330"/>
      <c r="QYE2" s="330"/>
      <c r="QYF2" s="330"/>
      <c r="QYG2" s="330"/>
      <c r="QYH2" s="330"/>
      <c r="QYI2" s="330"/>
      <c r="QYJ2" s="330"/>
      <c r="QYK2" s="330"/>
      <c r="QYL2" s="330"/>
      <c r="QYM2" s="330"/>
      <c r="QYN2" s="330"/>
      <c r="QYO2" s="330"/>
      <c r="QYP2" s="330"/>
      <c r="QYQ2" s="330"/>
      <c r="QYR2" s="330"/>
      <c r="QYS2" s="329"/>
      <c r="QYT2" s="330"/>
      <c r="QYU2" s="330"/>
      <c r="QYV2" s="330"/>
      <c r="QYW2" s="330"/>
      <c r="QYX2" s="330"/>
      <c r="QYY2" s="330"/>
      <c r="QYZ2" s="330"/>
      <c r="QZA2" s="330"/>
      <c r="QZB2" s="330"/>
      <c r="QZC2" s="330"/>
      <c r="QZD2" s="330"/>
      <c r="QZE2" s="330"/>
      <c r="QZF2" s="330"/>
      <c r="QZG2" s="330"/>
      <c r="QZH2" s="330"/>
      <c r="QZI2" s="329"/>
      <c r="QZJ2" s="330"/>
      <c r="QZK2" s="330"/>
      <c r="QZL2" s="330"/>
      <c r="QZM2" s="330"/>
      <c r="QZN2" s="330"/>
      <c r="QZO2" s="330"/>
      <c r="QZP2" s="330"/>
      <c r="QZQ2" s="330"/>
      <c r="QZR2" s="330"/>
      <c r="QZS2" s="330"/>
      <c r="QZT2" s="330"/>
      <c r="QZU2" s="330"/>
      <c r="QZV2" s="330"/>
      <c r="QZW2" s="330"/>
      <c r="QZX2" s="330"/>
      <c r="QZY2" s="329"/>
      <c r="QZZ2" s="330"/>
      <c r="RAA2" s="330"/>
      <c r="RAB2" s="330"/>
      <c r="RAC2" s="330"/>
      <c r="RAD2" s="330"/>
      <c r="RAE2" s="330"/>
      <c r="RAF2" s="330"/>
      <c r="RAG2" s="330"/>
      <c r="RAH2" s="330"/>
      <c r="RAI2" s="330"/>
      <c r="RAJ2" s="330"/>
      <c r="RAK2" s="330"/>
      <c r="RAL2" s="330"/>
      <c r="RAM2" s="330"/>
      <c r="RAN2" s="330"/>
      <c r="RAO2" s="329"/>
      <c r="RAP2" s="330"/>
      <c r="RAQ2" s="330"/>
      <c r="RAR2" s="330"/>
      <c r="RAS2" s="330"/>
      <c r="RAT2" s="330"/>
      <c r="RAU2" s="330"/>
      <c r="RAV2" s="330"/>
      <c r="RAW2" s="330"/>
      <c r="RAX2" s="330"/>
      <c r="RAY2" s="330"/>
      <c r="RAZ2" s="330"/>
      <c r="RBA2" s="330"/>
      <c r="RBB2" s="330"/>
      <c r="RBC2" s="330"/>
      <c r="RBD2" s="330"/>
      <c r="RBE2" s="329"/>
      <c r="RBF2" s="330"/>
      <c r="RBG2" s="330"/>
      <c r="RBH2" s="330"/>
      <c r="RBI2" s="330"/>
      <c r="RBJ2" s="330"/>
      <c r="RBK2" s="330"/>
      <c r="RBL2" s="330"/>
      <c r="RBM2" s="330"/>
      <c r="RBN2" s="330"/>
      <c r="RBO2" s="330"/>
      <c r="RBP2" s="330"/>
      <c r="RBQ2" s="330"/>
      <c r="RBR2" s="330"/>
      <c r="RBS2" s="330"/>
      <c r="RBT2" s="330"/>
      <c r="RBU2" s="329"/>
      <c r="RBV2" s="330"/>
      <c r="RBW2" s="330"/>
      <c r="RBX2" s="330"/>
      <c r="RBY2" s="330"/>
      <c r="RBZ2" s="330"/>
      <c r="RCA2" s="330"/>
      <c r="RCB2" s="330"/>
      <c r="RCC2" s="330"/>
      <c r="RCD2" s="330"/>
      <c r="RCE2" s="330"/>
      <c r="RCF2" s="330"/>
      <c r="RCG2" s="330"/>
      <c r="RCH2" s="330"/>
      <c r="RCI2" s="330"/>
      <c r="RCJ2" s="330"/>
      <c r="RCK2" s="329"/>
      <c r="RCL2" s="330"/>
      <c r="RCM2" s="330"/>
      <c r="RCN2" s="330"/>
      <c r="RCO2" s="330"/>
      <c r="RCP2" s="330"/>
      <c r="RCQ2" s="330"/>
      <c r="RCR2" s="330"/>
      <c r="RCS2" s="330"/>
      <c r="RCT2" s="330"/>
      <c r="RCU2" s="330"/>
      <c r="RCV2" s="330"/>
      <c r="RCW2" s="330"/>
      <c r="RCX2" s="330"/>
      <c r="RCY2" s="330"/>
      <c r="RCZ2" s="330"/>
      <c r="RDA2" s="329"/>
      <c r="RDB2" s="330"/>
      <c r="RDC2" s="330"/>
      <c r="RDD2" s="330"/>
      <c r="RDE2" s="330"/>
      <c r="RDF2" s="330"/>
      <c r="RDG2" s="330"/>
      <c r="RDH2" s="330"/>
      <c r="RDI2" s="330"/>
      <c r="RDJ2" s="330"/>
      <c r="RDK2" s="330"/>
      <c r="RDL2" s="330"/>
      <c r="RDM2" s="330"/>
      <c r="RDN2" s="330"/>
      <c r="RDO2" s="330"/>
      <c r="RDP2" s="330"/>
      <c r="RDQ2" s="329"/>
      <c r="RDR2" s="330"/>
      <c r="RDS2" s="330"/>
      <c r="RDT2" s="330"/>
      <c r="RDU2" s="330"/>
      <c r="RDV2" s="330"/>
      <c r="RDW2" s="330"/>
      <c r="RDX2" s="330"/>
      <c r="RDY2" s="330"/>
      <c r="RDZ2" s="330"/>
      <c r="REA2" s="330"/>
      <c r="REB2" s="330"/>
      <c r="REC2" s="330"/>
      <c r="RED2" s="330"/>
      <c r="REE2" s="330"/>
      <c r="REF2" s="330"/>
      <c r="REG2" s="329"/>
      <c r="REH2" s="330"/>
      <c r="REI2" s="330"/>
      <c r="REJ2" s="330"/>
      <c r="REK2" s="330"/>
      <c r="REL2" s="330"/>
      <c r="REM2" s="330"/>
      <c r="REN2" s="330"/>
      <c r="REO2" s="330"/>
      <c r="REP2" s="330"/>
      <c r="REQ2" s="330"/>
      <c r="RER2" s="330"/>
      <c r="RES2" s="330"/>
      <c r="RET2" s="330"/>
      <c r="REU2" s="330"/>
      <c r="REV2" s="330"/>
      <c r="REW2" s="329"/>
      <c r="REX2" s="330"/>
      <c r="REY2" s="330"/>
      <c r="REZ2" s="330"/>
      <c r="RFA2" s="330"/>
      <c r="RFB2" s="330"/>
      <c r="RFC2" s="330"/>
      <c r="RFD2" s="330"/>
      <c r="RFE2" s="330"/>
      <c r="RFF2" s="330"/>
      <c r="RFG2" s="330"/>
      <c r="RFH2" s="330"/>
      <c r="RFI2" s="330"/>
      <c r="RFJ2" s="330"/>
      <c r="RFK2" s="330"/>
      <c r="RFL2" s="330"/>
      <c r="RFM2" s="329"/>
      <c r="RFN2" s="330"/>
      <c r="RFO2" s="330"/>
      <c r="RFP2" s="330"/>
      <c r="RFQ2" s="330"/>
      <c r="RFR2" s="330"/>
      <c r="RFS2" s="330"/>
      <c r="RFT2" s="330"/>
      <c r="RFU2" s="330"/>
      <c r="RFV2" s="330"/>
      <c r="RFW2" s="330"/>
      <c r="RFX2" s="330"/>
      <c r="RFY2" s="330"/>
      <c r="RFZ2" s="330"/>
      <c r="RGA2" s="330"/>
      <c r="RGB2" s="330"/>
      <c r="RGC2" s="329"/>
      <c r="RGD2" s="330"/>
      <c r="RGE2" s="330"/>
      <c r="RGF2" s="330"/>
      <c r="RGG2" s="330"/>
      <c r="RGH2" s="330"/>
      <c r="RGI2" s="330"/>
      <c r="RGJ2" s="330"/>
      <c r="RGK2" s="330"/>
      <c r="RGL2" s="330"/>
      <c r="RGM2" s="330"/>
      <c r="RGN2" s="330"/>
      <c r="RGO2" s="330"/>
      <c r="RGP2" s="330"/>
      <c r="RGQ2" s="330"/>
      <c r="RGR2" s="330"/>
      <c r="RGS2" s="329"/>
      <c r="RGT2" s="330"/>
      <c r="RGU2" s="330"/>
      <c r="RGV2" s="330"/>
      <c r="RGW2" s="330"/>
      <c r="RGX2" s="330"/>
      <c r="RGY2" s="330"/>
      <c r="RGZ2" s="330"/>
      <c r="RHA2" s="330"/>
      <c r="RHB2" s="330"/>
      <c r="RHC2" s="330"/>
      <c r="RHD2" s="330"/>
      <c r="RHE2" s="330"/>
      <c r="RHF2" s="330"/>
      <c r="RHG2" s="330"/>
      <c r="RHH2" s="330"/>
      <c r="RHI2" s="329"/>
      <c r="RHJ2" s="330"/>
      <c r="RHK2" s="330"/>
      <c r="RHL2" s="330"/>
      <c r="RHM2" s="330"/>
      <c r="RHN2" s="330"/>
      <c r="RHO2" s="330"/>
      <c r="RHP2" s="330"/>
      <c r="RHQ2" s="330"/>
      <c r="RHR2" s="330"/>
      <c r="RHS2" s="330"/>
      <c r="RHT2" s="330"/>
      <c r="RHU2" s="330"/>
      <c r="RHV2" s="330"/>
      <c r="RHW2" s="330"/>
      <c r="RHX2" s="330"/>
      <c r="RHY2" s="329"/>
      <c r="RHZ2" s="330"/>
      <c r="RIA2" s="330"/>
      <c r="RIB2" s="330"/>
      <c r="RIC2" s="330"/>
      <c r="RID2" s="330"/>
      <c r="RIE2" s="330"/>
      <c r="RIF2" s="330"/>
      <c r="RIG2" s="330"/>
      <c r="RIH2" s="330"/>
      <c r="RII2" s="330"/>
      <c r="RIJ2" s="330"/>
      <c r="RIK2" s="330"/>
      <c r="RIL2" s="330"/>
      <c r="RIM2" s="330"/>
      <c r="RIN2" s="330"/>
      <c r="RIO2" s="329"/>
      <c r="RIP2" s="330"/>
      <c r="RIQ2" s="330"/>
      <c r="RIR2" s="330"/>
      <c r="RIS2" s="330"/>
      <c r="RIT2" s="330"/>
      <c r="RIU2" s="330"/>
      <c r="RIV2" s="330"/>
      <c r="RIW2" s="330"/>
      <c r="RIX2" s="330"/>
      <c r="RIY2" s="330"/>
      <c r="RIZ2" s="330"/>
      <c r="RJA2" s="330"/>
      <c r="RJB2" s="330"/>
      <c r="RJC2" s="330"/>
      <c r="RJD2" s="330"/>
      <c r="RJE2" s="329"/>
      <c r="RJF2" s="330"/>
      <c r="RJG2" s="330"/>
      <c r="RJH2" s="330"/>
      <c r="RJI2" s="330"/>
      <c r="RJJ2" s="330"/>
      <c r="RJK2" s="330"/>
      <c r="RJL2" s="330"/>
      <c r="RJM2" s="330"/>
      <c r="RJN2" s="330"/>
      <c r="RJO2" s="330"/>
      <c r="RJP2" s="330"/>
      <c r="RJQ2" s="330"/>
      <c r="RJR2" s="330"/>
      <c r="RJS2" s="330"/>
      <c r="RJT2" s="330"/>
      <c r="RJU2" s="329"/>
      <c r="RJV2" s="330"/>
      <c r="RJW2" s="330"/>
      <c r="RJX2" s="330"/>
      <c r="RJY2" s="330"/>
      <c r="RJZ2" s="330"/>
      <c r="RKA2" s="330"/>
      <c r="RKB2" s="330"/>
      <c r="RKC2" s="330"/>
      <c r="RKD2" s="330"/>
      <c r="RKE2" s="330"/>
      <c r="RKF2" s="330"/>
      <c r="RKG2" s="330"/>
      <c r="RKH2" s="330"/>
      <c r="RKI2" s="330"/>
      <c r="RKJ2" s="330"/>
      <c r="RKK2" s="329"/>
      <c r="RKL2" s="330"/>
      <c r="RKM2" s="330"/>
      <c r="RKN2" s="330"/>
      <c r="RKO2" s="330"/>
      <c r="RKP2" s="330"/>
      <c r="RKQ2" s="330"/>
      <c r="RKR2" s="330"/>
      <c r="RKS2" s="330"/>
      <c r="RKT2" s="330"/>
      <c r="RKU2" s="330"/>
      <c r="RKV2" s="330"/>
      <c r="RKW2" s="330"/>
      <c r="RKX2" s="330"/>
      <c r="RKY2" s="330"/>
      <c r="RKZ2" s="330"/>
      <c r="RLA2" s="329"/>
      <c r="RLB2" s="330"/>
      <c r="RLC2" s="330"/>
      <c r="RLD2" s="330"/>
      <c r="RLE2" s="330"/>
      <c r="RLF2" s="330"/>
      <c r="RLG2" s="330"/>
      <c r="RLH2" s="330"/>
      <c r="RLI2" s="330"/>
      <c r="RLJ2" s="330"/>
      <c r="RLK2" s="330"/>
      <c r="RLL2" s="330"/>
      <c r="RLM2" s="330"/>
      <c r="RLN2" s="330"/>
      <c r="RLO2" s="330"/>
      <c r="RLP2" s="330"/>
      <c r="RLQ2" s="329"/>
      <c r="RLR2" s="330"/>
      <c r="RLS2" s="330"/>
      <c r="RLT2" s="330"/>
      <c r="RLU2" s="330"/>
      <c r="RLV2" s="330"/>
      <c r="RLW2" s="330"/>
      <c r="RLX2" s="330"/>
      <c r="RLY2" s="330"/>
      <c r="RLZ2" s="330"/>
      <c r="RMA2" s="330"/>
      <c r="RMB2" s="330"/>
      <c r="RMC2" s="330"/>
      <c r="RMD2" s="330"/>
      <c r="RME2" s="330"/>
      <c r="RMF2" s="330"/>
      <c r="RMG2" s="329"/>
      <c r="RMH2" s="330"/>
      <c r="RMI2" s="330"/>
      <c r="RMJ2" s="330"/>
      <c r="RMK2" s="330"/>
      <c r="RML2" s="330"/>
      <c r="RMM2" s="330"/>
      <c r="RMN2" s="330"/>
      <c r="RMO2" s="330"/>
      <c r="RMP2" s="330"/>
      <c r="RMQ2" s="330"/>
      <c r="RMR2" s="330"/>
      <c r="RMS2" s="330"/>
      <c r="RMT2" s="330"/>
      <c r="RMU2" s="330"/>
      <c r="RMV2" s="330"/>
      <c r="RMW2" s="329"/>
      <c r="RMX2" s="330"/>
      <c r="RMY2" s="330"/>
      <c r="RMZ2" s="330"/>
      <c r="RNA2" s="330"/>
      <c r="RNB2" s="330"/>
      <c r="RNC2" s="330"/>
      <c r="RND2" s="330"/>
      <c r="RNE2" s="330"/>
      <c r="RNF2" s="330"/>
      <c r="RNG2" s="330"/>
      <c r="RNH2" s="330"/>
      <c r="RNI2" s="330"/>
      <c r="RNJ2" s="330"/>
      <c r="RNK2" s="330"/>
      <c r="RNL2" s="330"/>
      <c r="RNM2" s="329"/>
      <c r="RNN2" s="330"/>
      <c r="RNO2" s="330"/>
      <c r="RNP2" s="330"/>
      <c r="RNQ2" s="330"/>
      <c r="RNR2" s="330"/>
      <c r="RNS2" s="330"/>
      <c r="RNT2" s="330"/>
      <c r="RNU2" s="330"/>
      <c r="RNV2" s="330"/>
      <c r="RNW2" s="330"/>
      <c r="RNX2" s="330"/>
      <c r="RNY2" s="330"/>
      <c r="RNZ2" s="330"/>
      <c r="ROA2" s="330"/>
      <c r="ROB2" s="330"/>
      <c r="ROC2" s="329"/>
      <c r="ROD2" s="330"/>
      <c r="ROE2" s="330"/>
      <c r="ROF2" s="330"/>
      <c r="ROG2" s="330"/>
      <c r="ROH2" s="330"/>
      <c r="ROI2" s="330"/>
      <c r="ROJ2" s="330"/>
      <c r="ROK2" s="330"/>
      <c r="ROL2" s="330"/>
      <c r="ROM2" s="330"/>
      <c r="RON2" s="330"/>
      <c r="ROO2" s="330"/>
      <c r="ROP2" s="330"/>
      <c r="ROQ2" s="330"/>
      <c r="ROR2" s="330"/>
      <c r="ROS2" s="329"/>
      <c r="ROT2" s="330"/>
      <c r="ROU2" s="330"/>
      <c r="ROV2" s="330"/>
      <c r="ROW2" s="330"/>
      <c r="ROX2" s="330"/>
      <c r="ROY2" s="330"/>
      <c r="ROZ2" s="330"/>
      <c r="RPA2" s="330"/>
      <c r="RPB2" s="330"/>
      <c r="RPC2" s="330"/>
      <c r="RPD2" s="330"/>
      <c r="RPE2" s="330"/>
      <c r="RPF2" s="330"/>
      <c r="RPG2" s="330"/>
      <c r="RPH2" s="330"/>
      <c r="RPI2" s="329"/>
      <c r="RPJ2" s="330"/>
      <c r="RPK2" s="330"/>
      <c r="RPL2" s="330"/>
      <c r="RPM2" s="330"/>
      <c r="RPN2" s="330"/>
      <c r="RPO2" s="330"/>
      <c r="RPP2" s="330"/>
      <c r="RPQ2" s="330"/>
      <c r="RPR2" s="330"/>
      <c r="RPS2" s="330"/>
      <c r="RPT2" s="330"/>
      <c r="RPU2" s="330"/>
      <c r="RPV2" s="330"/>
      <c r="RPW2" s="330"/>
      <c r="RPX2" s="330"/>
      <c r="RPY2" s="329"/>
      <c r="RPZ2" s="330"/>
      <c r="RQA2" s="330"/>
      <c r="RQB2" s="330"/>
      <c r="RQC2" s="330"/>
      <c r="RQD2" s="330"/>
      <c r="RQE2" s="330"/>
      <c r="RQF2" s="330"/>
      <c r="RQG2" s="330"/>
      <c r="RQH2" s="330"/>
      <c r="RQI2" s="330"/>
      <c r="RQJ2" s="330"/>
      <c r="RQK2" s="330"/>
      <c r="RQL2" s="330"/>
      <c r="RQM2" s="330"/>
      <c r="RQN2" s="330"/>
      <c r="RQO2" s="329"/>
      <c r="RQP2" s="330"/>
      <c r="RQQ2" s="330"/>
      <c r="RQR2" s="330"/>
      <c r="RQS2" s="330"/>
      <c r="RQT2" s="330"/>
      <c r="RQU2" s="330"/>
      <c r="RQV2" s="330"/>
      <c r="RQW2" s="330"/>
      <c r="RQX2" s="330"/>
      <c r="RQY2" s="330"/>
      <c r="RQZ2" s="330"/>
      <c r="RRA2" s="330"/>
      <c r="RRB2" s="330"/>
      <c r="RRC2" s="330"/>
      <c r="RRD2" s="330"/>
      <c r="RRE2" s="329"/>
      <c r="RRF2" s="330"/>
      <c r="RRG2" s="330"/>
      <c r="RRH2" s="330"/>
      <c r="RRI2" s="330"/>
      <c r="RRJ2" s="330"/>
      <c r="RRK2" s="330"/>
      <c r="RRL2" s="330"/>
      <c r="RRM2" s="330"/>
      <c r="RRN2" s="330"/>
      <c r="RRO2" s="330"/>
      <c r="RRP2" s="330"/>
      <c r="RRQ2" s="330"/>
      <c r="RRR2" s="330"/>
      <c r="RRS2" s="330"/>
      <c r="RRT2" s="330"/>
      <c r="RRU2" s="329"/>
      <c r="RRV2" s="330"/>
      <c r="RRW2" s="330"/>
      <c r="RRX2" s="330"/>
      <c r="RRY2" s="330"/>
      <c r="RRZ2" s="330"/>
      <c r="RSA2" s="330"/>
      <c r="RSB2" s="330"/>
      <c r="RSC2" s="330"/>
      <c r="RSD2" s="330"/>
      <c r="RSE2" s="330"/>
      <c r="RSF2" s="330"/>
      <c r="RSG2" s="330"/>
      <c r="RSH2" s="330"/>
      <c r="RSI2" s="330"/>
      <c r="RSJ2" s="330"/>
      <c r="RSK2" s="329"/>
      <c r="RSL2" s="330"/>
      <c r="RSM2" s="330"/>
      <c r="RSN2" s="330"/>
      <c r="RSO2" s="330"/>
      <c r="RSP2" s="330"/>
      <c r="RSQ2" s="330"/>
      <c r="RSR2" s="330"/>
      <c r="RSS2" s="330"/>
      <c r="RST2" s="330"/>
      <c r="RSU2" s="330"/>
      <c r="RSV2" s="330"/>
      <c r="RSW2" s="330"/>
      <c r="RSX2" s="330"/>
      <c r="RSY2" s="330"/>
      <c r="RSZ2" s="330"/>
      <c r="RTA2" s="329"/>
      <c r="RTB2" s="330"/>
      <c r="RTC2" s="330"/>
      <c r="RTD2" s="330"/>
      <c r="RTE2" s="330"/>
      <c r="RTF2" s="330"/>
      <c r="RTG2" s="330"/>
      <c r="RTH2" s="330"/>
      <c r="RTI2" s="330"/>
      <c r="RTJ2" s="330"/>
      <c r="RTK2" s="330"/>
      <c r="RTL2" s="330"/>
      <c r="RTM2" s="330"/>
      <c r="RTN2" s="330"/>
      <c r="RTO2" s="330"/>
      <c r="RTP2" s="330"/>
      <c r="RTQ2" s="329"/>
      <c r="RTR2" s="330"/>
      <c r="RTS2" s="330"/>
      <c r="RTT2" s="330"/>
      <c r="RTU2" s="330"/>
      <c r="RTV2" s="330"/>
      <c r="RTW2" s="330"/>
      <c r="RTX2" s="330"/>
      <c r="RTY2" s="330"/>
      <c r="RTZ2" s="330"/>
      <c r="RUA2" s="330"/>
      <c r="RUB2" s="330"/>
      <c r="RUC2" s="330"/>
      <c r="RUD2" s="330"/>
      <c r="RUE2" s="330"/>
      <c r="RUF2" s="330"/>
      <c r="RUG2" s="329"/>
      <c r="RUH2" s="330"/>
      <c r="RUI2" s="330"/>
      <c r="RUJ2" s="330"/>
      <c r="RUK2" s="330"/>
      <c r="RUL2" s="330"/>
      <c r="RUM2" s="330"/>
      <c r="RUN2" s="330"/>
      <c r="RUO2" s="330"/>
      <c r="RUP2" s="330"/>
      <c r="RUQ2" s="330"/>
      <c r="RUR2" s="330"/>
      <c r="RUS2" s="330"/>
      <c r="RUT2" s="330"/>
      <c r="RUU2" s="330"/>
      <c r="RUV2" s="330"/>
      <c r="RUW2" s="329"/>
      <c r="RUX2" s="330"/>
      <c r="RUY2" s="330"/>
      <c r="RUZ2" s="330"/>
      <c r="RVA2" s="330"/>
      <c r="RVB2" s="330"/>
      <c r="RVC2" s="330"/>
      <c r="RVD2" s="330"/>
      <c r="RVE2" s="330"/>
      <c r="RVF2" s="330"/>
      <c r="RVG2" s="330"/>
      <c r="RVH2" s="330"/>
      <c r="RVI2" s="330"/>
      <c r="RVJ2" s="330"/>
      <c r="RVK2" s="330"/>
      <c r="RVL2" s="330"/>
      <c r="RVM2" s="329"/>
      <c r="RVN2" s="330"/>
      <c r="RVO2" s="330"/>
      <c r="RVP2" s="330"/>
      <c r="RVQ2" s="330"/>
      <c r="RVR2" s="330"/>
      <c r="RVS2" s="330"/>
      <c r="RVT2" s="330"/>
      <c r="RVU2" s="330"/>
      <c r="RVV2" s="330"/>
      <c r="RVW2" s="330"/>
      <c r="RVX2" s="330"/>
      <c r="RVY2" s="330"/>
      <c r="RVZ2" s="330"/>
      <c r="RWA2" s="330"/>
      <c r="RWB2" s="330"/>
      <c r="RWC2" s="329"/>
      <c r="RWD2" s="330"/>
      <c r="RWE2" s="330"/>
      <c r="RWF2" s="330"/>
      <c r="RWG2" s="330"/>
      <c r="RWH2" s="330"/>
      <c r="RWI2" s="330"/>
      <c r="RWJ2" s="330"/>
      <c r="RWK2" s="330"/>
      <c r="RWL2" s="330"/>
      <c r="RWM2" s="330"/>
      <c r="RWN2" s="330"/>
      <c r="RWO2" s="330"/>
      <c r="RWP2" s="330"/>
      <c r="RWQ2" s="330"/>
      <c r="RWR2" s="330"/>
      <c r="RWS2" s="329"/>
      <c r="RWT2" s="330"/>
      <c r="RWU2" s="330"/>
      <c r="RWV2" s="330"/>
      <c r="RWW2" s="330"/>
      <c r="RWX2" s="330"/>
      <c r="RWY2" s="330"/>
      <c r="RWZ2" s="330"/>
      <c r="RXA2" s="330"/>
      <c r="RXB2" s="330"/>
      <c r="RXC2" s="330"/>
      <c r="RXD2" s="330"/>
      <c r="RXE2" s="330"/>
      <c r="RXF2" s="330"/>
      <c r="RXG2" s="330"/>
      <c r="RXH2" s="330"/>
      <c r="RXI2" s="329"/>
      <c r="RXJ2" s="330"/>
      <c r="RXK2" s="330"/>
      <c r="RXL2" s="330"/>
      <c r="RXM2" s="330"/>
      <c r="RXN2" s="330"/>
      <c r="RXO2" s="330"/>
      <c r="RXP2" s="330"/>
      <c r="RXQ2" s="330"/>
      <c r="RXR2" s="330"/>
      <c r="RXS2" s="330"/>
      <c r="RXT2" s="330"/>
      <c r="RXU2" s="330"/>
      <c r="RXV2" s="330"/>
      <c r="RXW2" s="330"/>
      <c r="RXX2" s="330"/>
      <c r="RXY2" s="329"/>
      <c r="RXZ2" s="330"/>
      <c r="RYA2" s="330"/>
      <c r="RYB2" s="330"/>
      <c r="RYC2" s="330"/>
      <c r="RYD2" s="330"/>
      <c r="RYE2" s="330"/>
      <c r="RYF2" s="330"/>
      <c r="RYG2" s="330"/>
      <c r="RYH2" s="330"/>
      <c r="RYI2" s="330"/>
      <c r="RYJ2" s="330"/>
      <c r="RYK2" s="330"/>
      <c r="RYL2" s="330"/>
      <c r="RYM2" s="330"/>
      <c r="RYN2" s="330"/>
      <c r="RYO2" s="329"/>
      <c r="RYP2" s="330"/>
      <c r="RYQ2" s="330"/>
      <c r="RYR2" s="330"/>
      <c r="RYS2" s="330"/>
      <c r="RYT2" s="330"/>
      <c r="RYU2" s="330"/>
      <c r="RYV2" s="330"/>
      <c r="RYW2" s="330"/>
      <c r="RYX2" s="330"/>
      <c r="RYY2" s="330"/>
      <c r="RYZ2" s="330"/>
      <c r="RZA2" s="330"/>
      <c r="RZB2" s="330"/>
      <c r="RZC2" s="330"/>
      <c r="RZD2" s="330"/>
      <c r="RZE2" s="329"/>
      <c r="RZF2" s="330"/>
      <c r="RZG2" s="330"/>
      <c r="RZH2" s="330"/>
      <c r="RZI2" s="330"/>
      <c r="RZJ2" s="330"/>
      <c r="RZK2" s="330"/>
      <c r="RZL2" s="330"/>
      <c r="RZM2" s="330"/>
      <c r="RZN2" s="330"/>
      <c r="RZO2" s="330"/>
      <c r="RZP2" s="330"/>
      <c r="RZQ2" s="330"/>
      <c r="RZR2" s="330"/>
      <c r="RZS2" s="330"/>
      <c r="RZT2" s="330"/>
      <c r="RZU2" s="329"/>
      <c r="RZV2" s="330"/>
      <c r="RZW2" s="330"/>
      <c r="RZX2" s="330"/>
      <c r="RZY2" s="330"/>
      <c r="RZZ2" s="330"/>
      <c r="SAA2" s="330"/>
      <c r="SAB2" s="330"/>
      <c r="SAC2" s="330"/>
      <c r="SAD2" s="330"/>
      <c r="SAE2" s="330"/>
      <c r="SAF2" s="330"/>
      <c r="SAG2" s="330"/>
      <c r="SAH2" s="330"/>
      <c r="SAI2" s="330"/>
      <c r="SAJ2" s="330"/>
      <c r="SAK2" s="329"/>
      <c r="SAL2" s="330"/>
      <c r="SAM2" s="330"/>
      <c r="SAN2" s="330"/>
      <c r="SAO2" s="330"/>
      <c r="SAP2" s="330"/>
      <c r="SAQ2" s="330"/>
      <c r="SAR2" s="330"/>
      <c r="SAS2" s="330"/>
      <c r="SAT2" s="330"/>
      <c r="SAU2" s="330"/>
      <c r="SAV2" s="330"/>
      <c r="SAW2" s="330"/>
      <c r="SAX2" s="330"/>
      <c r="SAY2" s="330"/>
      <c r="SAZ2" s="330"/>
      <c r="SBA2" s="329"/>
      <c r="SBB2" s="330"/>
      <c r="SBC2" s="330"/>
      <c r="SBD2" s="330"/>
      <c r="SBE2" s="330"/>
      <c r="SBF2" s="330"/>
      <c r="SBG2" s="330"/>
      <c r="SBH2" s="330"/>
      <c r="SBI2" s="330"/>
      <c r="SBJ2" s="330"/>
      <c r="SBK2" s="330"/>
      <c r="SBL2" s="330"/>
      <c r="SBM2" s="330"/>
      <c r="SBN2" s="330"/>
      <c r="SBO2" s="330"/>
      <c r="SBP2" s="330"/>
      <c r="SBQ2" s="329"/>
      <c r="SBR2" s="330"/>
      <c r="SBS2" s="330"/>
      <c r="SBT2" s="330"/>
      <c r="SBU2" s="330"/>
      <c r="SBV2" s="330"/>
      <c r="SBW2" s="330"/>
      <c r="SBX2" s="330"/>
      <c r="SBY2" s="330"/>
      <c r="SBZ2" s="330"/>
      <c r="SCA2" s="330"/>
      <c r="SCB2" s="330"/>
      <c r="SCC2" s="330"/>
      <c r="SCD2" s="330"/>
      <c r="SCE2" s="330"/>
      <c r="SCF2" s="330"/>
      <c r="SCG2" s="329"/>
      <c r="SCH2" s="330"/>
      <c r="SCI2" s="330"/>
      <c r="SCJ2" s="330"/>
      <c r="SCK2" s="330"/>
      <c r="SCL2" s="330"/>
      <c r="SCM2" s="330"/>
      <c r="SCN2" s="330"/>
      <c r="SCO2" s="330"/>
      <c r="SCP2" s="330"/>
      <c r="SCQ2" s="330"/>
      <c r="SCR2" s="330"/>
      <c r="SCS2" s="330"/>
      <c r="SCT2" s="330"/>
      <c r="SCU2" s="330"/>
      <c r="SCV2" s="330"/>
      <c r="SCW2" s="329"/>
      <c r="SCX2" s="330"/>
      <c r="SCY2" s="330"/>
      <c r="SCZ2" s="330"/>
      <c r="SDA2" s="330"/>
      <c r="SDB2" s="330"/>
      <c r="SDC2" s="330"/>
      <c r="SDD2" s="330"/>
      <c r="SDE2" s="330"/>
      <c r="SDF2" s="330"/>
      <c r="SDG2" s="330"/>
      <c r="SDH2" s="330"/>
      <c r="SDI2" s="330"/>
      <c r="SDJ2" s="330"/>
      <c r="SDK2" s="330"/>
      <c r="SDL2" s="330"/>
      <c r="SDM2" s="329"/>
      <c r="SDN2" s="330"/>
      <c r="SDO2" s="330"/>
      <c r="SDP2" s="330"/>
      <c r="SDQ2" s="330"/>
      <c r="SDR2" s="330"/>
      <c r="SDS2" s="330"/>
      <c r="SDT2" s="330"/>
      <c r="SDU2" s="330"/>
      <c r="SDV2" s="330"/>
      <c r="SDW2" s="330"/>
      <c r="SDX2" s="330"/>
      <c r="SDY2" s="330"/>
      <c r="SDZ2" s="330"/>
      <c r="SEA2" s="330"/>
      <c r="SEB2" s="330"/>
      <c r="SEC2" s="329"/>
      <c r="SED2" s="330"/>
      <c r="SEE2" s="330"/>
      <c r="SEF2" s="330"/>
      <c r="SEG2" s="330"/>
      <c r="SEH2" s="330"/>
      <c r="SEI2" s="330"/>
      <c r="SEJ2" s="330"/>
      <c r="SEK2" s="330"/>
      <c r="SEL2" s="330"/>
      <c r="SEM2" s="330"/>
      <c r="SEN2" s="330"/>
      <c r="SEO2" s="330"/>
      <c r="SEP2" s="330"/>
      <c r="SEQ2" s="330"/>
      <c r="SER2" s="330"/>
      <c r="SES2" s="329"/>
      <c r="SET2" s="330"/>
      <c r="SEU2" s="330"/>
      <c r="SEV2" s="330"/>
      <c r="SEW2" s="330"/>
      <c r="SEX2" s="330"/>
      <c r="SEY2" s="330"/>
      <c r="SEZ2" s="330"/>
      <c r="SFA2" s="330"/>
      <c r="SFB2" s="330"/>
      <c r="SFC2" s="330"/>
      <c r="SFD2" s="330"/>
      <c r="SFE2" s="330"/>
      <c r="SFF2" s="330"/>
      <c r="SFG2" s="330"/>
      <c r="SFH2" s="330"/>
      <c r="SFI2" s="329"/>
      <c r="SFJ2" s="330"/>
      <c r="SFK2" s="330"/>
      <c r="SFL2" s="330"/>
      <c r="SFM2" s="330"/>
      <c r="SFN2" s="330"/>
      <c r="SFO2" s="330"/>
      <c r="SFP2" s="330"/>
      <c r="SFQ2" s="330"/>
      <c r="SFR2" s="330"/>
      <c r="SFS2" s="330"/>
      <c r="SFT2" s="330"/>
      <c r="SFU2" s="330"/>
      <c r="SFV2" s="330"/>
      <c r="SFW2" s="330"/>
      <c r="SFX2" s="330"/>
      <c r="SFY2" s="329"/>
      <c r="SFZ2" s="330"/>
      <c r="SGA2" s="330"/>
      <c r="SGB2" s="330"/>
      <c r="SGC2" s="330"/>
      <c r="SGD2" s="330"/>
      <c r="SGE2" s="330"/>
      <c r="SGF2" s="330"/>
      <c r="SGG2" s="330"/>
      <c r="SGH2" s="330"/>
      <c r="SGI2" s="330"/>
      <c r="SGJ2" s="330"/>
      <c r="SGK2" s="330"/>
      <c r="SGL2" s="330"/>
      <c r="SGM2" s="330"/>
      <c r="SGN2" s="330"/>
      <c r="SGO2" s="329"/>
      <c r="SGP2" s="330"/>
      <c r="SGQ2" s="330"/>
      <c r="SGR2" s="330"/>
      <c r="SGS2" s="330"/>
      <c r="SGT2" s="330"/>
      <c r="SGU2" s="330"/>
      <c r="SGV2" s="330"/>
      <c r="SGW2" s="330"/>
      <c r="SGX2" s="330"/>
      <c r="SGY2" s="330"/>
      <c r="SGZ2" s="330"/>
      <c r="SHA2" s="330"/>
      <c r="SHB2" s="330"/>
      <c r="SHC2" s="330"/>
      <c r="SHD2" s="330"/>
      <c r="SHE2" s="329"/>
      <c r="SHF2" s="330"/>
      <c r="SHG2" s="330"/>
      <c r="SHH2" s="330"/>
      <c r="SHI2" s="330"/>
      <c r="SHJ2" s="330"/>
      <c r="SHK2" s="330"/>
      <c r="SHL2" s="330"/>
      <c r="SHM2" s="330"/>
      <c r="SHN2" s="330"/>
      <c r="SHO2" s="330"/>
      <c r="SHP2" s="330"/>
      <c r="SHQ2" s="330"/>
      <c r="SHR2" s="330"/>
      <c r="SHS2" s="330"/>
      <c r="SHT2" s="330"/>
      <c r="SHU2" s="329"/>
      <c r="SHV2" s="330"/>
      <c r="SHW2" s="330"/>
      <c r="SHX2" s="330"/>
      <c r="SHY2" s="330"/>
      <c r="SHZ2" s="330"/>
      <c r="SIA2" s="330"/>
      <c r="SIB2" s="330"/>
      <c r="SIC2" s="330"/>
      <c r="SID2" s="330"/>
      <c r="SIE2" s="330"/>
      <c r="SIF2" s="330"/>
      <c r="SIG2" s="330"/>
      <c r="SIH2" s="330"/>
      <c r="SII2" s="330"/>
      <c r="SIJ2" s="330"/>
      <c r="SIK2" s="329"/>
      <c r="SIL2" s="330"/>
      <c r="SIM2" s="330"/>
      <c r="SIN2" s="330"/>
      <c r="SIO2" s="330"/>
      <c r="SIP2" s="330"/>
      <c r="SIQ2" s="330"/>
      <c r="SIR2" s="330"/>
      <c r="SIS2" s="330"/>
      <c r="SIT2" s="330"/>
      <c r="SIU2" s="330"/>
      <c r="SIV2" s="330"/>
      <c r="SIW2" s="330"/>
      <c r="SIX2" s="330"/>
      <c r="SIY2" s="330"/>
      <c r="SIZ2" s="330"/>
      <c r="SJA2" s="329"/>
      <c r="SJB2" s="330"/>
      <c r="SJC2" s="330"/>
      <c r="SJD2" s="330"/>
      <c r="SJE2" s="330"/>
      <c r="SJF2" s="330"/>
      <c r="SJG2" s="330"/>
      <c r="SJH2" s="330"/>
      <c r="SJI2" s="330"/>
      <c r="SJJ2" s="330"/>
      <c r="SJK2" s="330"/>
      <c r="SJL2" s="330"/>
      <c r="SJM2" s="330"/>
      <c r="SJN2" s="330"/>
      <c r="SJO2" s="330"/>
      <c r="SJP2" s="330"/>
      <c r="SJQ2" s="329"/>
      <c r="SJR2" s="330"/>
      <c r="SJS2" s="330"/>
      <c r="SJT2" s="330"/>
      <c r="SJU2" s="330"/>
      <c r="SJV2" s="330"/>
      <c r="SJW2" s="330"/>
      <c r="SJX2" s="330"/>
      <c r="SJY2" s="330"/>
      <c r="SJZ2" s="330"/>
      <c r="SKA2" s="330"/>
      <c r="SKB2" s="330"/>
      <c r="SKC2" s="330"/>
      <c r="SKD2" s="330"/>
      <c r="SKE2" s="330"/>
      <c r="SKF2" s="330"/>
      <c r="SKG2" s="329"/>
      <c r="SKH2" s="330"/>
      <c r="SKI2" s="330"/>
      <c r="SKJ2" s="330"/>
      <c r="SKK2" s="330"/>
      <c r="SKL2" s="330"/>
      <c r="SKM2" s="330"/>
      <c r="SKN2" s="330"/>
      <c r="SKO2" s="330"/>
      <c r="SKP2" s="330"/>
      <c r="SKQ2" s="330"/>
      <c r="SKR2" s="330"/>
      <c r="SKS2" s="330"/>
      <c r="SKT2" s="330"/>
      <c r="SKU2" s="330"/>
      <c r="SKV2" s="330"/>
      <c r="SKW2" s="329"/>
      <c r="SKX2" s="330"/>
      <c r="SKY2" s="330"/>
      <c r="SKZ2" s="330"/>
      <c r="SLA2" s="330"/>
      <c r="SLB2" s="330"/>
      <c r="SLC2" s="330"/>
      <c r="SLD2" s="330"/>
      <c r="SLE2" s="330"/>
      <c r="SLF2" s="330"/>
      <c r="SLG2" s="330"/>
      <c r="SLH2" s="330"/>
      <c r="SLI2" s="330"/>
      <c r="SLJ2" s="330"/>
      <c r="SLK2" s="330"/>
      <c r="SLL2" s="330"/>
      <c r="SLM2" s="329"/>
      <c r="SLN2" s="330"/>
      <c r="SLO2" s="330"/>
      <c r="SLP2" s="330"/>
      <c r="SLQ2" s="330"/>
      <c r="SLR2" s="330"/>
      <c r="SLS2" s="330"/>
      <c r="SLT2" s="330"/>
      <c r="SLU2" s="330"/>
      <c r="SLV2" s="330"/>
      <c r="SLW2" s="330"/>
      <c r="SLX2" s="330"/>
      <c r="SLY2" s="330"/>
      <c r="SLZ2" s="330"/>
      <c r="SMA2" s="330"/>
      <c r="SMB2" s="330"/>
      <c r="SMC2" s="329"/>
      <c r="SMD2" s="330"/>
      <c r="SME2" s="330"/>
      <c r="SMF2" s="330"/>
      <c r="SMG2" s="330"/>
      <c r="SMH2" s="330"/>
      <c r="SMI2" s="330"/>
      <c r="SMJ2" s="330"/>
      <c r="SMK2" s="330"/>
      <c r="SML2" s="330"/>
      <c r="SMM2" s="330"/>
      <c r="SMN2" s="330"/>
      <c r="SMO2" s="330"/>
      <c r="SMP2" s="330"/>
      <c r="SMQ2" s="330"/>
      <c r="SMR2" s="330"/>
      <c r="SMS2" s="329"/>
      <c r="SMT2" s="330"/>
      <c r="SMU2" s="330"/>
      <c r="SMV2" s="330"/>
      <c r="SMW2" s="330"/>
      <c r="SMX2" s="330"/>
      <c r="SMY2" s="330"/>
      <c r="SMZ2" s="330"/>
      <c r="SNA2" s="330"/>
      <c r="SNB2" s="330"/>
      <c r="SNC2" s="330"/>
      <c r="SND2" s="330"/>
      <c r="SNE2" s="330"/>
      <c r="SNF2" s="330"/>
      <c r="SNG2" s="330"/>
      <c r="SNH2" s="330"/>
      <c r="SNI2" s="329"/>
      <c r="SNJ2" s="330"/>
      <c r="SNK2" s="330"/>
      <c r="SNL2" s="330"/>
      <c r="SNM2" s="330"/>
      <c r="SNN2" s="330"/>
      <c r="SNO2" s="330"/>
      <c r="SNP2" s="330"/>
      <c r="SNQ2" s="330"/>
      <c r="SNR2" s="330"/>
      <c r="SNS2" s="330"/>
      <c r="SNT2" s="330"/>
      <c r="SNU2" s="330"/>
      <c r="SNV2" s="330"/>
      <c r="SNW2" s="330"/>
      <c r="SNX2" s="330"/>
      <c r="SNY2" s="329"/>
      <c r="SNZ2" s="330"/>
      <c r="SOA2" s="330"/>
      <c r="SOB2" s="330"/>
      <c r="SOC2" s="330"/>
      <c r="SOD2" s="330"/>
      <c r="SOE2" s="330"/>
      <c r="SOF2" s="330"/>
      <c r="SOG2" s="330"/>
      <c r="SOH2" s="330"/>
      <c r="SOI2" s="330"/>
      <c r="SOJ2" s="330"/>
      <c r="SOK2" s="330"/>
      <c r="SOL2" s="330"/>
      <c r="SOM2" s="330"/>
      <c r="SON2" s="330"/>
      <c r="SOO2" s="329"/>
      <c r="SOP2" s="330"/>
      <c r="SOQ2" s="330"/>
      <c r="SOR2" s="330"/>
      <c r="SOS2" s="330"/>
      <c r="SOT2" s="330"/>
      <c r="SOU2" s="330"/>
      <c r="SOV2" s="330"/>
      <c r="SOW2" s="330"/>
      <c r="SOX2" s="330"/>
      <c r="SOY2" s="330"/>
      <c r="SOZ2" s="330"/>
      <c r="SPA2" s="330"/>
      <c r="SPB2" s="330"/>
      <c r="SPC2" s="330"/>
      <c r="SPD2" s="330"/>
      <c r="SPE2" s="329"/>
      <c r="SPF2" s="330"/>
      <c r="SPG2" s="330"/>
      <c r="SPH2" s="330"/>
      <c r="SPI2" s="330"/>
      <c r="SPJ2" s="330"/>
      <c r="SPK2" s="330"/>
      <c r="SPL2" s="330"/>
      <c r="SPM2" s="330"/>
      <c r="SPN2" s="330"/>
      <c r="SPO2" s="330"/>
      <c r="SPP2" s="330"/>
      <c r="SPQ2" s="330"/>
      <c r="SPR2" s="330"/>
      <c r="SPS2" s="330"/>
      <c r="SPT2" s="330"/>
      <c r="SPU2" s="329"/>
      <c r="SPV2" s="330"/>
      <c r="SPW2" s="330"/>
      <c r="SPX2" s="330"/>
      <c r="SPY2" s="330"/>
      <c r="SPZ2" s="330"/>
      <c r="SQA2" s="330"/>
      <c r="SQB2" s="330"/>
      <c r="SQC2" s="330"/>
      <c r="SQD2" s="330"/>
      <c r="SQE2" s="330"/>
      <c r="SQF2" s="330"/>
      <c r="SQG2" s="330"/>
      <c r="SQH2" s="330"/>
      <c r="SQI2" s="330"/>
      <c r="SQJ2" s="330"/>
      <c r="SQK2" s="329"/>
      <c r="SQL2" s="330"/>
      <c r="SQM2" s="330"/>
      <c r="SQN2" s="330"/>
      <c r="SQO2" s="330"/>
      <c r="SQP2" s="330"/>
      <c r="SQQ2" s="330"/>
      <c r="SQR2" s="330"/>
      <c r="SQS2" s="330"/>
      <c r="SQT2" s="330"/>
      <c r="SQU2" s="330"/>
      <c r="SQV2" s="330"/>
      <c r="SQW2" s="330"/>
      <c r="SQX2" s="330"/>
      <c r="SQY2" s="330"/>
      <c r="SQZ2" s="330"/>
      <c r="SRA2" s="329"/>
      <c r="SRB2" s="330"/>
      <c r="SRC2" s="330"/>
      <c r="SRD2" s="330"/>
      <c r="SRE2" s="330"/>
      <c r="SRF2" s="330"/>
      <c r="SRG2" s="330"/>
      <c r="SRH2" s="330"/>
      <c r="SRI2" s="330"/>
      <c r="SRJ2" s="330"/>
      <c r="SRK2" s="330"/>
      <c r="SRL2" s="330"/>
      <c r="SRM2" s="330"/>
      <c r="SRN2" s="330"/>
      <c r="SRO2" s="330"/>
      <c r="SRP2" s="330"/>
      <c r="SRQ2" s="329"/>
      <c r="SRR2" s="330"/>
      <c r="SRS2" s="330"/>
      <c r="SRT2" s="330"/>
      <c r="SRU2" s="330"/>
      <c r="SRV2" s="330"/>
      <c r="SRW2" s="330"/>
      <c r="SRX2" s="330"/>
      <c r="SRY2" s="330"/>
      <c r="SRZ2" s="330"/>
      <c r="SSA2" s="330"/>
      <c r="SSB2" s="330"/>
      <c r="SSC2" s="330"/>
      <c r="SSD2" s="330"/>
      <c r="SSE2" s="330"/>
      <c r="SSF2" s="330"/>
      <c r="SSG2" s="329"/>
      <c r="SSH2" s="330"/>
      <c r="SSI2" s="330"/>
      <c r="SSJ2" s="330"/>
      <c r="SSK2" s="330"/>
      <c r="SSL2" s="330"/>
      <c r="SSM2" s="330"/>
      <c r="SSN2" s="330"/>
      <c r="SSO2" s="330"/>
      <c r="SSP2" s="330"/>
      <c r="SSQ2" s="330"/>
      <c r="SSR2" s="330"/>
      <c r="SSS2" s="330"/>
      <c r="SST2" s="330"/>
      <c r="SSU2" s="330"/>
      <c r="SSV2" s="330"/>
      <c r="SSW2" s="329"/>
      <c r="SSX2" s="330"/>
      <c r="SSY2" s="330"/>
      <c r="SSZ2" s="330"/>
      <c r="STA2" s="330"/>
      <c r="STB2" s="330"/>
      <c r="STC2" s="330"/>
      <c r="STD2" s="330"/>
      <c r="STE2" s="330"/>
      <c r="STF2" s="330"/>
      <c r="STG2" s="330"/>
      <c r="STH2" s="330"/>
      <c r="STI2" s="330"/>
      <c r="STJ2" s="330"/>
      <c r="STK2" s="330"/>
      <c r="STL2" s="330"/>
      <c r="STM2" s="329"/>
      <c r="STN2" s="330"/>
      <c r="STO2" s="330"/>
      <c r="STP2" s="330"/>
      <c r="STQ2" s="330"/>
      <c r="STR2" s="330"/>
      <c r="STS2" s="330"/>
      <c r="STT2" s="330"/>
      <c r="STU2" s="330"/>
      <c r="STV2" s="330"/>
      <c r="STW2" s="330"/>
      <c r="STX2" s="330"/>
      <c r="STY2" s="330"/>
      <c r="STZ2" s="330"/>
      <c r="SUA2" s="330"/>
      <c r="SUB2" s="330"/>
      <c r="SUC2" s="329"/>
      <c r="SUD2" s="330"/>
      <c r="SUE2" s="330"/>
      <c r="SUF2" s="330"/>
      <c r="SUG2" s="330"/>
      <c r="SUH2" s="330"/>
      <c r="SUI2" s="330"/>
      <c r="SUJ2" s="330"/>
      <c r="SUK2" s="330"/>
      <c r="SUL2" s="330"/>
      <c r="SUM2" s="330"/>
      <c r="SUN2" s="330"/>
      <c r="SUO2" s="330"/>
      <c r="SUP2" s="330"/>
      <c r="SUQ2" s="330"/>
      <c r="SUR2" s="330"/>
      <c r="SUS2" s="329"/>
      <c r="SUT2" s="330"/>
      <c r="SUU2" s="330"/>
      <c r="SUV2" s="330"/>
      <c r="SUW2" s="330"/>
      <c r="SUX2" s="330"/>
      <c r="SUY2" s="330"/>
      <c r="SUZ2" s="330"/>
      <c r="SVA2" s="330"/>
      <c r="SVB2" s="330"/>
      <c r="SVC2" s="330"/>
      <c r="SVD2" s="330"/>
      <c r="SVE2" s="330"/>
      <c r="SVF2" s="330"/>
      <c r="SVG2" s="330"/>
      <c r="SVH2" s="330"/>
      <c r="SVI2" s="329"/>
      <c r="SVJ2" s="330"/>
      <c r="SVK2" s="330"/>
      <c r="SVL2" s="330"/>
      <c r="SVM2" s="330"/>
      <c r="SVN2" s="330"/>
      <c r="SVO2" s="330"/>
      <c r="SVP2" s="330"/>
      <c r="SVQ2" s="330"/>
      <c r="SVR2" s="330"/>
      <c r="SVS2" s="330"/>
      <c r="SVT2" s="330"/>
      <c r="SVU2" s="330"/>
      <c r="SVV2" s="330"/>
      <c r="SVW2" s="330"/>
      <c r="SVX2" s="330"/>
      <c r="SVY2" s="329"/>
      <c r="SVZ2" s="330"/>
      <c r="SWA2" s="330"/>
      <c r="SWB2" s="330"/>
      <c r="SWC2" s="330"/>
      <c r="SWD2" s="330"/>
      <c r="SWE2" s="330"/>
      <c r="SWF2" s="330"/>
      <c r="SWG2" s="330"/>
      <c r="SWH2" s="330"/>
      <c r="SWI2" s="330"/>
      <c r="SWJ2" s="330"/>
      <c r="SWK2" s="330"/>
      <c r="SWL2" s="330"/>
      <c r="SWM2" s="330"/>
      <c r="SWN2" s="330"/>
      <c r="SWO2" s="329"/>
      <c r="SWP2" s="330"/>
      <c r="SWQ2" s="330"/>
      <c r="SWR2" s="330"/>
      <c r="SWS2" s="330"/>
      <c r="SWT2" s="330"/>
      <c r="SWU2" s="330"/>
      <c r="SWV2" s="330"/>
      <c r="SWW2" s="330"/>
      <c r="SWX2" s="330"/>
      <c r="SWY2" s="330"/>
      <c r="SWZ2" s="330"/>
      <c r="SXA2" s="330"/>
      <c r="SXB2" s="330"/>
      <c r="SXC2" s="330"/>
      <c r="SXD2" s="330"/>
      <c r="SXE2" s="329"/>
      <c r="SXF2" s="330"/>
      <c r="SXG2" s="330"/>
      <c r="SXH2" s="330"/>
      <c r="SXI2" s="330"/>
      <c r="SXJ2" s="330"/>
      <c r="SXK2" s="330"/>
      <c r="SXL2" s="330"/>
      <c r="SXM2" s="330"/>
      <c r="SXN2" s="330"/>
      <c r="SXO2" s="330"/>
      <c r="SXP2" s="330"/>
      <c r="SXQ2" s="330"/>
      <c r="SXR2" s="330"/>
      <c r="SXS2" s="330"/>
      <c r="SXT2" s="330"/>
      <c r="SXU2" s="329"/>
      <c r="SXV2" s="330"/>
      <c r="SXW2" s="330"/>
      <c r="SXX2" s="330"/>
      <c r="SXY2" s="330"/>
      <c r="SXZ2" s="330"/>
      <c r="SYA2" s="330"/>
      <c r="SYB2" s="330"/>
      <c r="SYC2" s="330"/>
      <c r="SYD2" s="330"/>
      <c r="SYE2" s="330"/>
      <c r="SYF2" s="330"/>
      <c r="SYG2" s="330"/>
      <c r="SYH2" s="330"/>
      <c r="SYI2" s="330"/>
      <c r="SYJ2" s="330"/>
      <c r="SYK2" s="329"/>
      <c r="SYL2" s="330"/>
      <c r="SYM2" s="330"/>
      <c r="SYN2" s="330"/>
      <c r="SYO2" s="330"/>
      <c r="SYP2" s="330"/>
      <c r="SYQ2" s="330"/>
      <c r="SYR2" s="330"/>
      <c r="SYS2" s="330"/>
      <c r="SYT2" s="330"/>
      <c r="SYU2" s="330"/>
      <c r="SYV2" s="330"/>
      <c r="SYW2" s="330"/>
      <c r="SYX2" s="330"/>
      <c r="SYY2" s="330"/>
      <c r="SYZ2" s="330"/>
      <c r="SZA2" s="329"/>
      <c r="SZB2" s="330"/>
      <c r="SZC2" s="330"/>
      <c r="SZD2" s="330"/>
      <c r="SZE2" s="330"/>
      <c r="SZF2" s="330"/>
      <c r="SZG2" s="330"/>
      <c r="SZH2" s="330"/>
      <c r="SZI2" s="330"/>
      <c r="SZJ2" s="330"/>
      <c r="SZK2" s="330"/>
      <c r="SZL2" s="330"/>
      <c r="SZM2" s="330"/>
      <c r="SZN2" s="330"/>
      <c r="SZO2" s="330"/>
      <c r="SZP2" s="330"/>
      <c r="SZQ2" s="329"/>
      <c r="SZR2" s="330"/>
      <c r="SZS2" s="330"/>
      <c r="SZT2" s="330"/>
      <c r="SZU2" s="330"/>
      <c r="SZV2" s="330"/>
      <c r="SZW2" s="330"/>
      <c r="SZX2" s="330"/>
      <c r="SZY2" s="330"/>
      <c r="SZZ2" s="330"/>
      <c r="TAA2" s="330"/>
      <c r="TAB2" s="330"/>
      <c r="TAC2" s="330"/>
      <c r="TAD2" s="330"/>
      <c r="TAE2" s="330"/>
      <c r="TAF2" s="330"/>
      <c r="TAG2" s="329"/>
      <c r="TAH2" s="330"/>
      <c r="TAI2" s="330"/>
      <c r="TAJ2" s="330"/>
      <c r="TAK2" s="330"/>
      <c r="TAL2" s="330"/>
      <c r="TAM2" s="330"/>
      <c r="TAN2" s="330"/>
      <c r="TAO2" s="330"/>
      <c r="TAP2" s="330"/>
      <c r="TAQ2" s="330"/>
      <c r="TAR2" s="330"/>
      <c r="TAS2" s="330"/>
      <c r="TAT2" s="330"/>
      <c r="TAU2" s="330"/>
      <c r="TAV2" s="330"/>
      <c r="TAW2" s="329"/>
      <c r="TAX2" s="330"/>
      <c r="TAY2" s="330"/>
      <c r="TAZ2" s="330"/>
      <c r="TBA2" s="330"/>
      <c r="TBB2" s="330"/>
      <c r="TBC2" s="330"/>
      <c r="TBD2" s="330"/>
      <c r="TBE2" s="330"/>
      <c r="TBF2" s="330"/>
      <c r="TBG2" s="330"/>
      <c r="TBH2" s="330"/>
      <c r="TBI2" s="330"/>
      <c r="TBJ2" s="330"/>
      <c r="TBK2" s="330"/>
      <c r="TBL2" s="330"/>
      <c r="TBM2" s="329"/>
      <c r="TBN2" s="330"/>
      <c r="TBO2" s="330"/>
      <c r="TBP2" s="330"/>
      <c r="TBQ2" s="330"/>
      <c r="TBR2" s="330"/>
      <c r="TBS2" s="330"/>
      <c r="TBT2" s="330"/>
      <c r="TBU2" s="330"/>
      <c r="TBV2" s="330"/>
      <c r="TBW2" s="330"/>
      <c r="TBX2" s="330"/>
      <c r="TBY2" s="330"/>
      <c r="TBZ2" s="330"/>
      <c r="TCA2" s="330"/>
      <c r="TCB2" s="330"/>
      <c r="TCC2" s="329"/>
      <c r="TCD2" s="330"/>
      <c r="TCE2" s="330"/>
      <c r="TCF2" s="330"/>
      <c r="TCG2" s="330"/>
      <c r="TCH2" s="330"/>
      <c r="TCI2" s="330"/>
      <c r="TCJ2" s="330"/>
      <c r="TCK2" s="330"/>
      <c r="TCL2" s="330"/>
      <c r="TCM2" s="330"/>
      <c r="TCN2" s="330"/>
      <c r="TCO2" s="330"/>
      <c r="TCP2" s="330"/>
      <c r="TCQ2" s="330"/>
      <c r="TCR2" s="330"/>
      <c r="TCS2" s="329"/>
      <c r="TCT2" s="330"/>
      <c r="TCU2" s="330"/>
      <c r="TCV2" s="330"/>
      <c r="TCW2" s="330"/>
      <c r="TCX2" s="330"/>
      <c r="TCY2" s="330"/>
      <c r="TCZ2" s="330"/>
      <c r="TDA2" s="330"/>
      <c r="TDB2" s="330"/>
      <c r="TDC2" s="330"/>
      <c r="TDD2" s="330"/>
      <c r="TDE2" s="330"/>
      <c r="TDF2" s="330"/>
      <c r="TDG2" s="330"/>
      <c r="TDH2" s="330"/>
      <c r="TDI2" s="329"/>
      <c r="TDJ2" s="330"/>
      <c r="TDK2" s="330"/>
      <c r="TDL2" s="330"/>
      <c r="TDM2" s="330"/>
      <c r="TDN2" s="330"/>
      <c r="TDO2" s="330"/>
      <c r="TDP2" s="330"/>
      <c r="TDQ2" s="330"/>
      <c r="TDR2" s="330"/>
      <c r="TDS2" s="330"/>
      <c r="TDT2" s="330"/>
      <c r="TDU2" s="330"/>
      <c r="TDV2" s="330"/>
      <c r="TDW2" s="330"/>
      <c r="TDX2" s="330"/>
      <c r="TDY2" s="329"/>
      <c r="TDZ2" s="330"/>
      <c r="TEA2" s="330"/>
      <c r="TEB2" s="330"/>
      <c r="TEC2" s="330"/>
      <c r="TED2" s="330"/>
      <c r="TEE2" s="330"/>
      <c r="TEF2" s="330"/>
      <c r="TEG2" s="330"/>
      <c r="TEH2" s="330"/>
      <c r="TEI2" s="330"/>
      <c r="TEJ2" s="330"/>
      <c r="TEK2" s="330"/>
      <c r="TEL2" s="330"/>
      <c r="TEM2" s="330"/>
      <c r="TEN2" s="330"/>
      <c r="TEO2" s="329"/>
      <c r="TEP2" s="330"/>
      <c r="TEQ2" s="330"/>
      <c r="TER2" s="330"/>
      <c r="TES2" s="330"/>
      <c r="TET2" s="330"/>
      <c r="TEU2" s="330"/>
      <c r="TEV2" s="330"/>
      <c r="TEW2" s="330"/>
      <c r="TEX2" s="330"/>
      <c r="TEY2" s="330"/>
      <c r="TEZ2" s="330"/>
      <c r="TFA2" s="330"/>
      <c r="TFB2" s="330"/>
      <c r="TFC2" s="330"/>
      <c r="TFD2" s="330"/>
      <c r="TFE2" s="329"/>
      <c r="TFF2" s="330"/>
      <c r="TFG2" s="330"/>
      <c r="TFH2" s="330"/>
      <c r="TFI2" s="330"/>
      <c r="TFJ2" s="330"/>
      <c r="TFK2" s="330"/>
      <c r="TFL2" s="330"/>
      <c r="TFM2" s="330"/>
      <c r="TFN2" s="330"/>
      <c r="TFO2" s="330"/>
      <c r="TFP2" s="330"/>
      <c r="TFQ2" s="330"/>
      <c r="TFR2" s="330"/>
      <c r="TFS2" s="330"/>
      <c r="TFT2" s="330"/>
      <c r="TFU2" s="329"/>
      <c r="TFV2" s="330"/>
      <c r="TFW2" s="330"/>
      <c r="TFX2" s="330"/>
      <c r="TFY2" s="330"/>
      <c r="TFZ2" s="330"/>
      <c r="TGA2" s="330"/>
      <c r="TGB2" s="330"/>
      <c r="TGC2" s="330"/>
      <c r="TGD2" s="330"/>
      <c r="TGE2" s="330"/>
      <c r="TGF2" s="330"/>
      <c r="TGG2" s="330"/>
      <c r="TGH2" s="330"/>
      <c r="TGI2" s="330"/>
      <c r="TGJ2" s="330"/>
      <c r="TGK2" s="329"/>
      <c r="TGL2" s="330"/>
      <c r="TGM2" s="330"/>
      <c r="TGN2" s="330"/>
      <c r="TGO2" s="330"/>
      <c r="TGP2" s="330"/>
      <c r="TGQ2" s="330"/>
      <c r="TGR2" s="330"/>
      <c r="TGS2" s="330"/>
      <c r="TGT2" s="330"/>
      <c r="TGU2" s="330"/>
      <c r="TGV2" s="330"/>
      <c r="TGW2" s="330"/>
      <c r="TGX2" s="330"/>
      <c r="TGY2" s="330"/>
      <c r="TGZ2" s="330"/>
      <c r="THA2" s="329"/>
      <c r="THB2" s="330"/>
      <c r="THC2" s="330"/>
      <c r="THD2" s="330"/>
      <c r="THE2" s="330"/>
      <c r="THF2" s="330"/>
      <c r="THG2" s="330"/>
      <c r="THH2" s="330"/>
      <c r="THI2" s="330"/>
      <c r="THJ2" s="330"/>
      <c r="THK2" s="330"/>
      <c r="THL2" s="330"/>
      <c r="THM2" s="330"/>
      <c r="THN2" s="330"/>
      <c r="THO2" s="330"/>
      <c r="THP2" s="330"/>
      <c r="THQ2" s="329"/>
      <c r="THR2" s="330"/>
      <c r="THS2" s="330"/>
      <c r="THT2" s="330"/>
      <c r="THU2" s="330"/>
      <c r="THV2" s="330"/>
      <c r="THW2" s="330"/>
      <c r="THX2" s="330"/>
      <c r="THY2" s="330"/>
      <c r="THZ2" s="330"/>
      <c r="TIA2" s="330"/>
      <c r="TIB2" s="330"/>
      <c r="TIC2" s="330"/>
      <c r="TID2" s="330"/>
      <c r="TIE2" s="330"/>
      <c r="TIF2" s="330"/>
      <c r="TIG2" s="329"/>
      <c r="TIH2" s="330"/>
      <c r="TII2" s="330"/>
      <c r="TIJ2" s="330"/>
      <c r="TIK2" s="330"/>
      <c r="TIL2" s="330"/>
      <c r="TIM2" s="330"/>
      <c r="TIN2" s="330"/>
      <c r="TIO2" s="330"/>
      <c r="TIP2" s="330"/>
      <c r="TIQ2" s="330"/>
      <c r="TIR2" s="330"/>
      <c r="TIS2" s="330"/>
      <c r="TIT2" s="330"/>
      <c r="TIU2" s="330"/>
      <c r="TIV2" s="330"/>
      <c r="TIW2" s="329"/>
      <c r="TIX2" s="330"/>
      <c r="TIY2" s="330"/>
      <c r="TIZ2" s="330"/>
      <c r="TJA2" s="330"/>
      <c r="TJB2" s="330"/>
      <c r="TJC2" s="330"/>
      <c r="TJD2" s="330"/>
      <c r="TJE2" s="330"/>
      <c r="TJF2" s="330"/>
      <c r="TJG2" s="330"/>
      <c r="TJH2" s="330"/>
      <c r="TJI2" s="330"/>
      <c r="TJJ2" s="330"/>
      <c r="TJK2" s="330"/>
      <c r="TJL2" s="330"/>
      <c r="TJM2" s="329"/>
      <c r="TJN2" s="330"/>
      <c r="TJO2" s="330"/>
      <c r="TJP2" s="330"/>
      <c r="TJQ2" s="330"/>
      <c r="TJR2" s="330"/>
      <c r="TJS2" s="330"/>
      <c r="TJT2" s="330"/>
      <c r="TJU2" s="330"/>
      <c r="TJV2" s="330"/>
      <c r="TJW2" s="330"/>
      <c r="TJX2" s="330"/>
      <c r="TJY2" s="330"/>
      <c r="TJZ2" s="330"/>
      <c r="TKA2" s="330"/>
      <c r="TKB2" s="330"/>
      <c r="TKC2" s="329"/>
      <c r="TKD2" s="330"/>
      <c r="TKE2" s="330"/>
      <c r="TKF2" s="330"/>
      <c r="TKG2" s="330"/>
      <c r="TKH2" s="330"/>
      <c r="TKI2" s="330"/>
      <c r="TKJ2" s="330"/>
      <c r="TKK2" s="330"/>
      <c r="TKL2" s="330"/>
      <c r="TKM2" s="330"/>
      <c r="TKN2" s="330"/>
      <c r="TKO2" s="330"/>
      <c r="TKP2" s="330"/>
      <c r="TKQ2" s="330"/>
      <c r="TKR2" s="330"/>
      <c r="TKS2" s="329"/>
      <c r="TKT2" s="330"/>
      <c r="TKU2" s="330"/>
      <c r="TKV2" s="330"/>
      <c r="TKW2" s="330"/>
      <c r="TKX2" s="330"/>
      <c r="TKY2" s="330"/>
      <c r="TKZ2" s="330"/>
      <c r="TLA2" s="330"/>
      <c r="TLB2" s="330"/>
      <c r="TLC2" s="330"/>
      <c r="TLD2" s="330"/>
      <c r="TLE2" s="330"/>
      <c r="TLF2" s="330"/>
      <c r="TLG2" s="330"/>
      <c r="TLH2" s="330"/>
      <c r="TLI2" s="329"/>
      <c r="TLJ2" s="330"/>
      <c r="TLK2" s="330"/>
      <c r="TLL2" s="330"/>
      <c r="TLM2" s="330"/>
      <c r="TLN2" s="330"/>
      <c r="TLO2" s="330"/>
      <c r="TLP2" s="330"/>
      <c r="TLQ2" s="330"/>
      <c r="TLR2" s="330"/>
      <c r="TLS2" s="330"/>
      <c r="TLT2" s="330"/>
      <c r="TLU2" s="330"/>
      <c r="TLV2" s="330"/>
      <c r="TLW2" s="330"/>
      <c r="TLX2" s="330"/>
      <c r="TLY2" s="329"/>
      <c r="TLZ2" s="330"/>
      <c r="TMA2" s="330"/>
      <c r="TMB2" s="330"/>
      <c r="TMC2" s="330"/>
      <c r="TMD2" s="330"/>
      <c r="TME2" s="330"/>
      <c r="TMF2" s="330"/>
      <c r="TMG2" s="330"/>
      <c r="TMH2" s="330"/>
      <c r="TMI2" s="330"/>
      <c r="TMJ2" s="330"/>
      <c r="TMK2" s="330"/>
      <c r="TML2" s="330"/>
      <c r="TMM2" s="330"/>
      <c r="TMN2" s="330"/>
      <c r="TMO2" s="329"/>
      <c r="TMP2" s="330"/>
      <c r="TMQ2" s="330"/>
      <c r="TMR2" s="330"/>
      <c r="TMS2" s="330"/>
      <c r="TMT2" s="330"/>
      <c r="TMU2" s="330"/>
      <c r="TMV2" s="330"/>
      <c r="TMW2" s="330"/>
      <c r="TMX2" s="330"/>
      <c r="TMY2" s="330"/>
      <c r="TMZ2" s="330"/>
      <c r="TNA2" s="330"/>
      <c r="TNB2" s="330"/>
      <c r="TNC2" s="330"/>
      <c r="TND2" s="330"/>
      <c r="TNE2" s="329"/>
      <c r="TNF2" s="330"/>
      <c r="TNG2" s="330"/>
      <c r="TNH2" s="330"/>
      <c r="TNI2" s="330"/>
      <c r="TNJ2" s="330"/>
      <c r="TNK2" s="330"/>
      <c r="TNL2" s="330"/>
      <c r="TNM2" s="330"/>
      <c r="TNN2" s="330"/>
      <c r="TNO2" s="330"/>
      <c r="TNP2" s="330"/>
      <c r="TNQ2" s="330"/>
      <c r="TNR2" s="330"/>
      <c r="TNS2" s="330"/>
      <c r="TNT2" s="330"/>
      <c r="TNU2" s="329"/>
      <c r="TNV2" s="330"/>
      <c r="TNW2" s="330"/>
      <c r="TNX2" s="330"/>
      <c r="TNY2" s="330"/>
      <c r="TNZ2" s="330"/>
      <c r="TOA2" s="330"/>
      <c r="TOB2" s="330"/>
      <c r="TOC2" s="330"/>
      <c r="TOD2" s="330"/>
      <c r="TOE2" s="330"/>
      <c r="TOF2" s="330"/>
      <c r="TOG2" s="330"/>
      <c r="TOH2" s="330"/>
      <c r="TOI2" s="330"/>
      <c r="TOJ2" s="330"/>
      <c r="TOK2" s="329"/>
      <c r="TOL2" s="330"/>
      <c r="TOM2" s="330"/>
      <c r="TON2" s="330"/>
      <c r="TOO2" s="330"/>
      <c r="TOP2" s="330"/>
      <c r="TOQ2" s="330"/>
      <c r="TOR2" s="330"/>
      <c r="TOS2" s="330"/>
      <c r="TOT2" s="330"/>
      <c r="TOU2" s="330"/>
      <c r="TOV2" s="330"/>
      <c r="TOW2" s="330"/>
      <c r="TOX2" s="330"/>
      <c r="TOY2" s="330"/>
      <c r="TOZ2" s="330"/>
      <c r="TPA2" s="329"/>
      <c r="TPB2" s="330"/>
      <c r="TPC2" s="330"/>
      <c r="TPD2" s="330"/>
      <c r="TPE2" s="330"/>
      <c r="TPF2" s="330"/>
      <c r="TPG2" s="330"/>
      <c r="TPH2" s="330"/>
      <c r="TPI2" s="330"/>
      <c r="TPJ2" s="330"/>
      <c r="TPK2" s="330"/>
      <c r="TPL2" s="330"/>
      <c r="TPM2" s="330"/>
      <c r="TPN2" s="330"/>
      <c r="TPO2" s="330"/>
      <c r="TPP2" s="330"/>
      <c r="TPQ2" s="329"/>
      <c r="TPR2" s="330"/>
      <c r="TPS2" s="330"/>
      <c r="TPT2" s="330"/>
      <c r="TPU2" s="330"/>
      <c r="TPV2" s="330"/>
      <c r="TPW2" s="330"/>
      <c r="TPX2" s="330"/>
      <c r="TPY2" s="330"/>
      <c r="TPZ2" s="330"/>
      <c r="TQA2" s="330"/>
      <c r="TQB2" s="330"/>
      <c r="TQC2" s="330"/>
      <c r="TQD2" s="330"/>
      <c r="TQE2" s="330"/>
      <c r="TQF2" s="330"/>
      <c r="TQG2" s="329"/>
      <c r="TQH2" s="330"/>
      <c r="TQI2" s="330"/>
      <c r="TQJ2" s="330"/>
      <c r="TQK2" s="330"/>
      <c r="TQL2" s="330"/>
      <c r="TQM2" s="330"/>
      <c r="TQN2" s="330"/>
      <c r="TQO2" s="330"/>
      <c r="TQP2" s="330"/>
      <c r="TQQ2" s="330"/>
      <c r="TQR2" s="330"/>
      <c r="TQS2" s="330"/>
      <c r="TQT2" s="330"/>
      <c r="TQU2" s="330"/>
      <c r="TQV2" s="330"/>
      <c r="TQW2" s="329"/>
      <c r="TQX2" s="330"/>
      <c r="TQY2" s="330"/>
      <c r="TQZ2" s="330"/>
      <c r="TRA2" s="330"/>
      <c r="TRB2" s="330"/>
      <c r="TRC2" s="330"/>
      <c r="TRD2" s="330"/>
      <c r="TRE2" s="330"/>
      <c r="TRF2" s="330"/>
      <c r="TRG2" s="330"/>
      <c r="TRH2" s="330"/>
      <c r="TRI2" s="330"/>
      <c r="TRJ2" s="330"/>
      <c r="TRK2" s="330"/>
      <c r="TRL2" s="330"/>
      <c r="TRM2" s="329"/>
      <c r="TRN2" s="330"/>
      <c r="TRO2" s="330"/>
      <c r="TRP2" s="330"/>
      <c r="TRQ2" s="330"/>
      <c r="TRR2" s="330"/>
      <c r="TRS2" s="330"/>
      <c r="TRT2" s="330"/>
      <c r="TRU2" s="330"/>
      <c r="TRV2" s="330"/>
      <c r="TRW2" s="330"/>
      <c r="TRX2" s="330"/>
      <c r="TRY2" s="330"/>
      <c r="TRZ2" s="330"/>
      <c r="TSA2" s="330"/>
      <c r="TSB2" s="330"/>
      <c r="TSC2" s="329"/>
      <c r="TSD2" s="330"/>
      <c r="TSE2" s="330"/>
      <c r="TSF2" s="330"/>
      <c r="TSG2" s="330"/>
      <c r="TSH2" s="330"/>
      <c r="TSI2" s="330"/>
      <c r="TSJ2" s="330"/>
      <c r="TSK2" s="330"/>
      <c r="TSL2" s="330"/>
      <c r="TSM2" s="330"/>
      <c r="TSN2" s="330"/>
      <c r="TSO2" s="330"/>
      <c r="TSP2" s="330"/>
      <c r="TSQ2" s="330"/>
      <c r="TSR2" s="330"/>
      <c r="TSS2" s="329"/>
      <c r="TST2" s="330"/>
      <c r="TSU2" s="330"/>
      <c r="TSV2" s="330"/>
      <c r="TSW2" s="330"/>
      <c r="TSX2" s="330"/>
      <c r="TSY2" s="330"/>
      <c r="TSZ2" s="330"/>
      <c r="TTA2" s="330"/>
      <c r="TTB2" s="330"/>
      <c r="TTC2" s="330"/>
      <c r="TTD2" s="330"/>
      <c r="TTE2" s="330"/>
      <c r="TTF2" s="330"/>
      <c r="TTG2" s="330"/>
      <c r="TTH2" s="330"/>
      <c r="TTI2" s="329"/>
      <c r="TTJ2" s="330"/>
      <c r="TTK2" s="330"/>
      <c r="TTL2" s="330"/>
      <c r="TTM2" s="330"/>
      <c r="TTN2" s="330"/>
      <c r="TTO2" s="330"/>
      <c r="TTP2" s="330"/>
      <c r="TTQ2" s="330"/>
      <c r="TTR2" s="330"/>
      <c r="TTS2" s="330"/>
      <c r="TTT2" s="330"/>
      <c r="TTU2" s="330"/>
      <c r="TTV2" s="330"/>
      <c r="TTW2" s="330"/>
      <c r="TTX2" s="330"/>
      <c r="TTY2" s="329"/>
      <c r="TTZ2" s="330"/>
      <c r="TUA2" s="330"/>
      <c r="TUB2" s="330"/>
      <c r="TUC2" s="330"/>
      <c r="TUD2" s="330"/>
      <c r="TUE2" s="330"/>
      <c r="TUF2" s="330"/>
      <c r="TUG2" s="330"/>
      <c r="TUH2" s="330"/>
      <c r="TUI2" s="330"/>
      <c r="TUJ2" s="330"/>
      <c r="TUK2" s="330"/>
      <c r="TUL2" s="330"/>
      <c r="TUM2" s="330"/>
      <c r="TUN2" s="330"/>
      <c r="TUO2" s="329"/>
      <c r="TUP2" s="330"/>
      <c r="TUQ2" s="330"/>
      <c r="TUR2" s="330"/>
      <c r="TUS2" s="330"/>
      <c r="TUT2" s="330"/>
      <c r="TUU2" s="330"/>
      <c r="TUV2" s="330"/>
      <c r="TUW2" s="330"/>
      <c r="TUX2" s="330"/>
      <c r="TUY2" s="330"/>
      <c r="TUZ2" s="330"/>
      <c r="TVA2" s="330"/>
      <c r="TVB2" s="330"/>
      <c r="TVC2" s="330"/>
      <c r="TVD2" s="330"/>
      <c r="TVE2" s="329"/>
      <c r="TVF2" s="330"/>
      <c r="TVG2" s="330"/>
      <c r="TVH2" s="330"/>
      <c r="TVI2" s="330"/>
      <c r="TVJ2" s="330"/>
      <c r="TVK2" s="330"/>
      <c r="TVL2" s="330"/>
      <c r="TVM2" s="330"/>
      <c r="TVN2" s="330"/>
      <c r="TVO2" s="330"/>
      <c r="TVP2" s="330"/>
      <c r="TVQ2" s="330"/>
      <c r="TVR2" s="330"/>
      <c r="TVS2" s="330"/>
      <c r="TVT2" s="330"/>
      <c r="TVU2" s="329"/>
      <c r="TVV2" s="330"/>
      <c r="TVW2" s="330"/>
      <c r="TVX2" s="330"/>
      <c r="TVY2" s="330"/>
      <c r="TVZ2" s="330"/>
      <c r="TWA2" s="330"/>
      <c r="TWB2" s="330"/>
      <c r="TWC2" s="330"/>
      <c r="TWD2" s="330"/>
      <c r="TWE2" s="330"/>
      <c r="TWF2" s="330"/>
      <c r="TWG2" s="330"/>
      <c r="TWH2" s="330"/>
      <c r="TWI2" s="330"/>
      <c r="TWJ2" s="330"/>
      <c r="TWK2" s="329"/>
      <c r="TWL2" s="330"/>
      <c r="TWM2" s="330"/>
      <c r="TWN2" s="330"/>
      <c r="TWO2" s="330"/>
      <c r="TWP2" s="330"/>
      <c r="TWQ2" s="330"/>
      <c r="TWR2" s="330"/>
      <c r="TWS2" s="330"/>
      <c r="TWT2" s="330"/>
      <c r="TWU2" s="330"/>
      <c r="TWV2" s="330"/>
      <c r="TWW2" s="330"/>
      <c r="TWX2" s="330"/>
      <c r="TWY2" s="330"/>
      <c r="TWZ2" s="330"/>
      <c r="TXA2" s="329"/>
      <c r="TXB2" s="330"/>
      <c r="TXC2" s="330"/>
      <c r="TXD2" s="330"/>
      <c r="TXE2" s="330"/>
      <c r="TXF2" s="330"/>
      <c r="TXG2" s="330"/>
      <c r="TXH2" s="330"/>
      <c r="TXI2" s="330"/>
      <c r="TXJ2" s="330"/>
      <c r="TXK2" s="330"/>
      <c r="TXL2" s="330"/>
      <c r="TXM2" s="330"/>
      <c r="TXN2" s="330"/>
      <c r="TXO2" s="330"/>
      <c r="TXP2" s="330"/>
      <c r="TXQ2" s="329"/>
      <c r="TXR2" s="330"/>
      <c r="TXS2" s="330"/>
      <c r="TXT2" s="330"/>
      <c r="TXU2" s="330"/>
      <c r="TXV2" s="330"/>
      <c r="TXW2" s="330"/>
      <c r="TXX2" s="330"/>
      <c r="TXY2" s="330"/>
      <c r="TXZ2" s="330"/>
      <c r="TYA2" s="330"/>
      <c r="TYB2" s="330"/>
      <c r="TYC2" s="330"/>
      <c r="TYD2" s="330"/>
      <c r="TYE2" s="330"/>
      <c r="TYF2" s="330"/>
      <c r="TYG2" s="329"/>
      <c r="TYH2" s="330"/>
      <c r="TYI2" s="330"/>
      <c r="TYJ2" s="330"/>
      <c r="TYK2" s="330"/>
      <c r="TYL2" s="330"/>
      <c r="TYM2" s="330"/>
      <c r="TYN2" s="330"/>
      <c r="TYO2" s="330"/>
      <c r="TYP2" s="330"/>
      <c r="TYQ2" s="330"/>
      <c r="TYR2" s="330"/>
      <c r="TYS2" s="330"/>
      <c r="TYT2" s="330"/>
      <c r="TYU2" s="330"/>
      <c r="TYV2" s="330"/>
      <c r="TYW2" s="329"/>
      <c r="TYX2" s="330"/>
      <c r="TYY2" s="330"/>
      <c r="TYZ2" s="330"/>
      <c r="TZA2" s="330"/>
      <c r="TZB2" s="330"/>
      <c r="TZC2" s="330"/>
      <c r="TZD2" s="330"/>
      <c r="TZE2" s="330"/>
      <c r="TZF2" s="330"/>
      <c r="TZG2" s="330"/>
      <c r="TZH2" s="330"/>
      <c r="TZI2" s="330"/>
      <c r="TZJ2" s="330"/>
      <c r="TZK2" s="330"/>
      <c r="TZL2" s="330"/>
      <c r="TZM2" s="329"/>
      <c r="TZN2" s="330"/>
      <c r="TZO2" s="330"/>
      <c r="TZP2" s="330"/>
      <c r="TZQ2" s="330"/>
      <c r="TZR2" s="330"/>
      <c r="TZS2" s="330"/>
      <c r="TZT2" s="330"/>
      <c r="TZU2" s="330"/>
      <c r="TZV2" s="330"/>
      <c r="TZW2" s="330"/>
      <c r="TZX2" s="330"/>
      <c r="TZY2" s="330"/>
      <c r="TZZ2" s="330"/>
      <c r="UAA2" s="330"/>
      <c r="UAB2" s="330"/>
      <c r="UAC2" s="329"/>
      <c r="UAD2" s="330"/>
      <c r="UAE2" s="330"/>
      <c r="UAF2" s="330"/>
      <c r="UAG2" s="330"/>
      <c r="UAH2" s="330"/>
      <c r="UAI2" s="330"/>
      <c r="UAJ2" s="330"/>
      <c r="UAK2" s="330"/>
      <c r="UAL2" s="330"/>
      <c r="UAM2" s="330"/>
      <c r="UAN2" s="330"/>
      <c r="UAO2" s="330"/>
      <c r="UAP2" s="330"/>
      <c r="UAQ2" s="330"/>
      <c r="UAR2" s="330"/>
      <c r="UAS2" s="329"/>
      <c r="UAT2" s="330"/>
      <c r="UAU2" s="330"/>
      <c r="UAV2" s="330"/>
      <c r="UAW2" s="330"/>
      <c r="UAX2" s="330"/>
      <c r="UAY2" s="330"/>
      <c r="UAZ2" s="330"/>
      <c r="UBA2" s="330"/>
      <c r="UBB2" s="330"/>
      <c r="UBC2" s="330"/>
      <c r="UBD2" s="330"/>
      <c r="UBE2" s="330"/>
      <c r="UBF2" s="330"/>
      <c r="UBG2" s="330"/>
      <c r="UBH2" s="330"/>
      <c r="UBI2" s="329"/>
      <c r="UBJ2" s="330"/>
      <c r="UBK2" s="330"/>
      <c r="UBL2" s="330"/>
      <c r="UBM2" s="330"/>
      <c r="UBN2" s="330"/>
      <c r="UBO2" s="330"/>
      <c r="UBP2" s="330"/>
      <c r="UBQ2" s="330"/>
      <c r="UBR2" s="330"/>
      <c r="UBS2" s="330"/>
      <c r="UBT2" s="330"/>
      <c r="UBU2" s="330"/>
      <c r="UBV2" s="330"/>
      <c r="UBW2" s="330"/>
      <c r="UBX2" s="330"/>
      <c r="UBY2" s="329"/>
      <c r="UBZ2" s="330"/>
      <c r="UCA2" s="330"/>
      <c r="UCB2" s="330"/>
      <c r="UCC2" s="330"/>
      <c r="UCD2" s="330"/>
      <c r="UCE2" s="330"/>
      <c r="UCF2" s="330"/>
      <c r="UCG2" s="330"/>
      <c r="UCH2" s="330"/>
      <c r="UCI2" s="330"/>
      <c r="UCJ2" s="330"/>
      <c r="UCK2" s="330"/>
      <c r="UCL2" s="330"/>
      <c r="UCM2" s="330"/>
      <c r="UCN2" s="330"/>
      <c r="UCO2" s="329"/>
      <c r="UCP2" s="330"/>
      <c r="UCQ2" s="330"/>
      <c r="UCR2" s="330"/>
      <c r="UCS2" s="330"/>
      <c r="UCT2" s="330"/>
      <c r="UCU2" s="330"/>
      <c r="UCV2" s="330"/>
      <c r="UCW2" s="330"/>
      <c r="UCX2" s="330"/>
      <c r="UCY2" s="330"/>
      <c r="UCZ2" s="330"/>
      <c r="UDA2" s="330"/>
      <c r="UDB2" s="330"/>
      <c r="UDC2" s="330"/>
      <c r="UDD2" s="330"/>
      <c r="UDE2" s="329"/>
      <c r="UDF2" s="330"/>
      <c r="UDG2" s="330"/>
      <c r="UDH2" s="330"/>
      <c r="UDI2" s="330"/>
      <c r="UDJ2" s="330"/>
      <c r="UDK2" s="330"/>
      <c r="UDL2" s="330"/>
      <c r="UDM2" s="330"/>
      <c r="UDN2" s="330"/>
      <c r="UDO2" s="330"/>
      <c r="UDP2" s="330"/>
      <c r="UDQ2" s="330"/>
      <c r="UDR2" s="330"/>
      <c r="UDS2" s="330"/>
      <c r="UDT2" s="330"/>
      <c r="UDU2" s="329"/>
      <c r="UDV2" s="330"/>
      <c r="UDW2" s="330"/>
      <c r="UDX2" s="330"/>
      <c r="UDY2" s="330"/>
      <c r="UDZ2" s="330"/>
      <c r="UEA2" s="330"/>
      <c r="UEB2" s="330"/>
      <c r="UEC2" s="330"/>
      <c r="UED2" s="330"/>
      <c r="UEE2" s="330"/>
      <c r="UEF2" s="330"/>
      <c r="UEG2" s="330"/>
      <c r="UEH2" s="330"/>
      <c r="UEI2" s="330"/>
      <c r="UEJ2" s="330"/>
      <c r="UEK2" s="329"/>
      <c r="UEL2" s="330"/>
      <c r="UEM2" s="330"/>
      <c r="UEN2" s="330"/>
      <c r="UEO2" s="330"/>
      <c r="UEP2" s="330"/>
      <c r="UEQ2" s="330"/>
      <c r="UER2" s="330"/>
      <c r="UES2" s="330"/>
      <c r="UET2" s="330"/>
      <c r="UEU2" s="330"/>
      <c r="UEV2" s="330"/>
      <c r="UEW2" s="330"/>
      <c r="UEX2" s="330"/>
      <c r="UEY2" s="330"/>
      <c r="UEZ2" s="330"/>
      <c r="UFA2" s="329"/>
      <c r="UFB2" s="330"/>
      <c r="UFC2" s="330"/>
      <c r="UFD2" s="330"/>
      <c r="UFE2" s="330"/>
      <c r="UFF2" s="330"/>
      <c r="UFG2" s="330"/>
      <c r="UFH2" s="330"/>
      <c r="UFI2" s="330"/>
      <c r="UFJ2" s="330"/>
      <c r="UFK2" s="330"/>
      <c r="UFL2" s="330"/>
      <c r="UFM2" s="330"/>
      <c r="UFN2" s="330"/>
      <c r="UFO2" s="330"/>
      <c r="UFP2" s="330"/>
      <c r="UFQ2" s="329"/>
      <c r="UFR2" s="330"/>
      <c r="UFS2" s="330"/>
      <c r="UFT2" s="330"/>
      <c r="UFU2" s="330"/>
      <c r="UFV2" s="330"/>
      <c r="UFW2" s="330"/>
      <c r="UFX2" s="330"/>
      <c r="UFY2" s="330"/>
      <c r="UFZ2" s="330"/>
      <c r="UGA2" s="330"/>
      <c r="UGB2" s="330"/>
      <c r="UGC2" s="330"/>
      <c r="UGD2" s="330"/>
      <c r="UGE2" s="330"/>
      <c r="UGF2" s="330"/>
      <c r="UGG2" s="329"/>
      <c r="UGH2" s="330"/>
      <c r="UGI2" s="330"/>
      <c r="UGJ2" s="330"/>
      <c r="UGK2" s="330"/>
      <c r="UGL2" s="330"/>
      <c r="UGM2" s="330"/>
      <c r="UGN2" s="330"/>
      <c r="UGO2" s="330"/>
      <c r="UGP2" s="330"/>
      <c r="UGQ2" s="330"/>
      <c r="UGR2" s="330"/>
      <c r="UGS2" s="330"/>
      <c r="UGT2" s="330"/>
      <c r="UGU2" s="330"/>
      <c r="UGV2" s="330"/>
      <c r="UGW2" s="329"/>
      <c r="UGX2" s="330"/>
      <c r="UGY2" s="330"/>
      <c r="UGZ2" s="330"/>
      <c r="UHA2" s="330"/>
      <c r="UHB2" s="330"/>
      <c r="UHC2" s="330"/>
      <c r="UHD2" s="330"/>
      <c r="UHE2" s="330"/>
      <c r="UHF2" s="330"/>
      <c r="UHG2" s="330"/>
      <c r="UHH2" s="330"/>
      <c r="UHI2" s="330"/>
      <c r="UHJ2" s="330"/>
      <c r="UHK2" s="330"/>
      <c r="UHL2" s="330"/>
      <c r="UHM2" s="329"/>
      <c r="UHN2" s="330"/>
      <c r="UHO2" s="330"/>
      <c r="UHP2" s="330"/>
      <c r="UHQ2" s="330"/>
      <c r="UHR2" s="330"/>
      <c r="UHS2" s="330"/>
      <c r="UHT2" s="330"/>
      <c r="UHU2" s="330"/>
      <c r="UHV2" s="330"/>
      <c r="UHW2" s="330"/>
      <c r="UHX2" s="330"/>
      <c r="UHY2" s="330"/>
      <c r="UHZ2" s="330"/>
      <c r="UIA2" s="330"/>
      <c r="UIB2" s="330"/>
      <c r="UIC2" s="329"/>
      <c r="UID2" s="330"/>
      <c r="UIE2" s="330"/>
      <c r="UIF2" s="330"/>
      <c r="UIG2" s="330"/>
      <c r="UIH2" s="330"/>
      <c r="UII2" s="330"/>
      <c r="UIJ2" s="330"/>
      <c r="UIK2" s="330"/>
      <c r="UIL2" s="330"/>
      <c r="UIM2" s="330"/>
      <c r="UIN2" s="330"/>
      <c r="UIO2" s="330"/>
      <c r="UIP2" s="330"/>
      <c r="UIQ2" s="330"/>
      <c r="UIR2" s="330"/>
      <c r="UIS2" s="329"/>
      <c r="UIT2" s="330"/>
      <c r="UIU2" s="330"/>
      <c r="UIV2" s="330"/>
      <c r="UIW2" s="330"/>
      <c r="UIX2" s="330"/>
      <c r="UIY2" s="330"/>
      <c r="UIZ2" s="330"/>
      <c r="UJA2" s="330"/>
      <c r="UJB2" s="330"/>
      <c r="UJC2" s="330"/>
      <c r="UJD2" s="330"/>
      <c r="UJE2" s="330"/>
      <c r="UJF2" s="330"/>
      <c r="UJG2" s="330"/>
      <c r="UJH2" s="330"/>
      <c r="UJI2" s="329"/>
      <c r="UJJ2" s="330"/>
      <c r="UJK2" s="330"/>
      <c r="UJL2" s="330"/>
      <c r="UJM2" s="330"/>
      <c r="UJN2" s="330"/>
      <c r="UJO2" s="330"/>
      <c r="UJP2" s="330"/>
      <c r="UJQ2" s="330"/>
      <c r="UJR2" s="330"/>
      <c r="UJS2" s="330"/>
      <c r="UJT2" s="330"/>
      <c r="UJU2" s="330"/>
      <c r="UJV2" s="330"/>
      <c r="UJW2" s="330"/>
      <c r="UJX2" s="330"/>
      <c r="UJY2" s="329"/>
      <c r="UJZ2" s="330"/>
      <c r="UKA2" s="330"/>
      <c r="UKB2" s="330"/>
      <c r="UKC2" s="330"/>
      <c r="UKD2" s="330"/>
      <c r="UKE2" s="330"/>
      <c r="UKF2" s="330"/>
      <c r="UKG2" s="330"/>
      <c r="UKH2" s="330"/>
      <c r="UKI2" s="330"/>
      <c r="UKJ2" s="330"/>
      <c r="UKK2" s="330"/>
      <c r="UKL2" s="330"/>
      <c r="UKM2" s="330"/>
      <c r="UKN2" s="330"/>
      <c r="UKO2" s="329"/>
      <c r="UKP2" s="330"/>
      <c r="UKQ2" s="330"/>
      <c r="UKR2" s="330"/>
      <c r="UKS2" s="330"/>
      <c r="UKT2" s="330"/>
      <c r="UKU2" s="330"/>
      <c r="UKV2" s="330"/>
      <c r="UKW2" s="330"/>
      <c r="UKX2" s="330"/>
      <c r="UKY2" s="330"/>
      <c r="UKZ2" s="330"/>
      <c r="ULA2" s="330"/>
      <c r="ULB2" s="330"/>
      <c r="ULC2" s="330"/>
      <c r="ULD2" s="330"/>
      <c r="ULE2" s="329"/>
      <c r="ULF2" s="330"/>
      <c r="ULG2" s="330"/>
      <c r="ULH2" s="330"/>
      <c r="ULI2" s="330"/>
      <c r="ULJ2" s="330"/>
      <c r="ULK2" s="330"/>
      <c r="ULL2" s="330"/>
      <c r="ULM2" s="330"/>
      <c r="ULN2" s="330"/>
      <c r="ULO2" s="330"/>
      <c r="ULP2" s="330"/>
      <c r="ULQ2" s="330"/>
      <c r="ULR2" s="330"/>
      <c r="ULS2" s="330"/>
      <c r="ULT2" s="330"/>
      <c r="ULU2" s="329"/>
      <c r="ULV2" s="330"/>
      <c r="ULW2" s="330"/>
      <c r="ULX2" s="330"/>
      <c r="ULY2" s="330"/>
      <c r="ULZ2" s="330"/>
      <c r="UMA2" s="330"/>
      <c r="UMB2" s="330"/>
      <c r="UMC2" s="330"/>
      <c r="UMD2" s="330"/>
      <c r="UME2" s="330"/>
      <c r="UMF2" s="330"/>
      <c r="UMG2" s="330"/>
      <c r="UMH2" s="330"/>
      <c r="UMI2" s="330"/>
      <c r="UMJ2" s="330"/>
      <c r="UMK2" s="329"/>
      <c r="UML2" s="330"/>
      <c r="UMM2" s="330"/>
      <c r="UMN2" s="330"/>
      <c r="UMO2" s="330"/>
      <c r="UMP2" s="330"/>
      <c r="UMQ2" s="330"/>
      <c r="UMR2" s="330"/>
      <c r="UMS2" s="330"/>
      <c r="UMT2" s="330"/>
      <c r="UMU2" s="330"/>
      <c r="UMV2" s="330"/>
      <c r="UMW2" s="330"/>
      <c r="UMX2" s="330"/>
      <c r="UMY2" s="330"/>
      <c r="UMZ2" s="330"/>
      <c r="UNA2" s="329"/>
      <c r="UNB2" s="330"/>
      <c r="UNC2" s="330"/>
      <c r="UND2" s="330"/>
      <c r="UNE2" s="330"/>
      <c r="UNF2" s="330"/>
      <c r="UNG2" s="330"/>
      <c r="UNH2" s="330"/>
      <c r="UNI2" s="330"/>
      <c r="UNJ2" s="330"/>
      <c r="UNK2" s="330"/>
      <c r="UNL2" s="330"/>
      <c r="UNM2" s="330"/>
      <c r="UNN2" s="330"/>
      <c r="UNO2" s="330"/>
      <c r="UNP2" s="330"/>
      <c r="UNQ2" s="329"/>
      <c r="UNR2" s="330"/>
      <c r="UNS2" s="330"/>
      <c r="UNT2" s="330"/>
      <c r="UNU2" s="330"/>
      <c r="UNV2" s="330"/>
      <c r="UNW2" s="330"/>
      <c r="UNX2" s="330"/>
      <c r="UNY2" s="330"/>
      <c r="UNZ2" s="330"/>
      <c r="UOA2" s="330"/>
      <c r="UOB2" s="330"/>
      <c r="UOC2" s="330"/>
      <c r="UOD2" s="330"/>
      <c r="UOE2" s="330"/>
      <c r="UOF2" s="330"/>
      <c r="UOG2" s="329"/>
      <c r="UOH2" s="330"/>
      <c r="UOI2" s="330"/>
      <c r="UOJ2" s="330"/>
      <c r="UOK2" s="330"/>
      <c r="UOL2" s="330"/>
      <c r="UOM2" s="330"/>
      <c r="UON2" s="330"/>
      <c r="UOO2" s="330"/>
      <c r="UOP2" s="330"/>
      <c r="UOQ2" s="330"/>
      <c r="UOR2" s="330"/>
      <c r="UOS2" s="330"/>
      <c r="UOT2" s="330"/>
      <c r="UOU2" s="330"/>
      <c r="UOV2" s="330"/>
      <c r="UOW2" s="329"/>
      <c r="UOX2" s="330"/>
      <c r="UOY2" s="330"/>
      <c r="UOZ2" s="330"/>
      <c r="UPA2" s="330"/>
      <c r="UPB2" s="330"/>
      <c r="UPC2" s="330"/>
      <c r="UPD2" s="330"/>
      <c r="UPE2" s="330"/>
      <c r="UPF2" s="330"/>
      <c r="UPG2" s="330"/>
      <c r="UPH2" s="330"/>
      <c r="UPI2" s="330"/>
      <c r="UPJ2" s="330"/>
      <c r="UPK2" s="330"/>
      <c r="UPL2" s="330"/>
      <c r="UPM2" s="329"/>
      <c r="UPN2" s="330"/>
      <c r="UPO2" s="330"/>
      <c r="UPP2" s="330"/>
      <c r="UPQ2" s="330"/>
      <c r="UPR2" s="330"/>
      <c r="UPS2" s="330"/>
      <c r="UPT2" s="330"/>
      <c r="UPU2" s="330"/>
      <c r="UPV2" s="330"/>
      <c r="UPW2" s="330"/>
      <c r="UPX2" s="330"/>
      <c r="UPY2" s="330"/>
      <c r="UPZ2" s="330"/>
      <c r="UQA2" s="330"/>
      <c r="UQB2" s="330"/>
      <c r="UQC2" s="329"/>
      <c r="UQD2" s="330"/>
      <c r="UQE2" s="330"/>
      <c r="UQF2" s="330"/>
      <c r="UQG2" s="330"/>
      <c r="UQH2" s="330"/>
      <c r="UQI2" s="330"/>
      <c r="UQJ2" s="330"/>
      <c r="UQK2" s="330"/>
      <c r="UQL2" s="330"/>
      <c r="UQM2" s="330"/>
      <c r="UQN2" s="330"/>
      <c r="UQO2" s="330"/>
      <c r="UQP2" s="330"/>
      <c r="UQQ2" s="330"/>
      <c r="UQR2" s="330"/>
      <c r="UQS2" s="329"/>
      <c r="UQT2" s="330"/>
      <c r="UQU2" s="330"/>
      <c r="UQV2" s="330"/>
      <c r="UQW2" s="330"/>
      <c r="UQX2" s="330"/>
      <c r="UQY2" s="330"/>
      <c r="UQZ2" s="330"/>
      <c r="URA2" s="330"/>
      <c r="URB2" s="330"/>
      <c r="URC2" s="330"/>
      <c r="URD2" s="330"/>
      <c r="URE2" s="330"/>
      <c r="URF2" s="330"/>
      <c r="URG2" s="330"/>
      <c r="URH2" s="330"/>
      <c r="URI2" s="329"/>
      <c r="URJ2" s="330"/>
      <c r="URK2" s="330"/>
      <c r="URL2" s="330"/>
      <c r="URM2" s="330"/>
      <c r="URN2" s="330"/>
      <c r="URO2" s="330"/>
      <c r="URP2" s="330"/>
      <c r="URQ2" s="330"/>
      <c r="URR2" s="330"/>
      <c r="URS2" s="330"/>
      <c r="URT2" s="330"/>
      <c r="URU2" s="330"/>
      <c r="URV2" s="330"/>
      <c r="URW2" s="330"/>
      <c r="URX2" s="330"/>
      <c r="URY2" s="329"/>
      <c r="URZ2" s="330"/>
      <c r="USA2" s="330"/>
      <c r="USB2" s="330"/>
      <c r="USC2" s="330"/>
      <c r="USD2" s="330"/>
      <c r="USE2" s="330"/>
      <c r="USF2" s="330"/>
      <c r="USG2" s="330"/>
      <c r="USH2" s="330"/>
      <c r="USI2" s="330"/>
      <c r="USJ2" s="330"/>
      <c r="USK2" s="330"/>
      <c r="USL2" s="330"/>
      <c r="USM2" s="330"/>
      <c r="USN2" s="330"/>
      <c r="USO2" s="329"/>
      <c r="USP2" s="330"/>
      <c r="USQ2" s="330"/>
      <c r="USR2" s="330"/>
      <c r="USS2" s="330"/>
      <c r="UST2" s="330"/>
      <c r="USU2" s="330"/>
      <c r="USV2" s="330"/>
      <c r="USW2" s="330"/>
      <c r="USX2" s="330"/>
      <c r="USY2" s="330"/>
      <c r="USZ2" s="330"/>
      <c r="UTA2" s="330"/>
      <c r="UTB2" s="330"/>
      <c r="UTC2" s="330"/>
      <c r="UTD2" s="330"/>
      <c r="UTE2" s="329"/>
      <c r="UTF2" s="330"/>
      <c r="UTG2" s="330"/>
      <c r="UTH2" s="330"/>
      <c r="UTI2" s="330"/>
      <c r="UTJ2" s="330"/>
      <c r="UTK2" s="330"/>
      <c r="UTL2" s="330"/>
      <c r="UTM2" s="330"/>
      <c r="UTN2" s="330"/>
      <c r="UTO2" s="330"/>
      <c r="UTP2" s="330"/>
      <c r="UTQ2" s="330"/>
      <c r="UTR2" s="330"/>
      <c r="UTS2" s="330"/>
      <c r="UTT2" s="330"/>
      <c r="UTU2" s="329"/>
      <c r="UTV2" s="330"/>
      <c r="UTW2" s="330"/>
      <c r="UTX2" s="330"/>
      <c r="UTY2" s="330"/>
      <c r="UTZ2" s="330"/>
      <c r="UUA2" s="330"/>
      <c r="UUB2" s="330"/>
      <c r="UUC2" s="330"/>
      <c r="UUD2" s="330"/>
      <c r="UUE2" s="330"/>
      <c r="UUF2" s="330"/>
      <c r="UUG2" s="330"/>
      <c r="UUH2" s="330"/>
      <c r="UUI2" s="330"/>
      <c r="UUJ2" s="330"/>
      <c r="UUK2" s="329"/>
      <c r="UUL2" s="330"/>
      <c r="UUM2" s="330"/>
      <c r="UUN2" s="330"/>
      <c r="UUO2" s="330"/>
      <c r="UUP2" s="330"/>
      <c r="UUQ2" s="330"/>
      <c r="UUR2" s="330"/>
      <c r="UUS2" s="330"/>
      <c r="UUT2" s="330"/>
      <c r="UUU2" s="330"/>
      <c r="UUV2" s="330"/>
      <c r="UUW2" s="330"/>
      <c r="UUX2" s="330"/>
      <c r="UUY2" s="330"/>
      <c r="UUZ2" s="330"/>
      <c r="UVA2" s="329"/>
      <c r="UVB2" s="330"/>
      <c r="UVC2" s="330"/>
      <c r="UVD2" s="330"/>
      <c r="UVE2" s="330"/>
      <c r="UVF2" s="330"/>
      <c r="UVG2" s="330"/>
      <c r="UVH2" s="330"/>
      <c r="UVI2" s="330"/>
      <c r="UVJ2" s="330"/>
      <c r="UVK2" s="330"/>
      <c r="UVL2" s="330"/>
      <c r="UVM2" s="330"/>
      <c r="UVN2" s="330"/>
      <c r="UVO2" s="330"/>
      <c r="UVP2" s="330"/>
      <c r="UVQ2" s="329"/>
      <c r="UVR2" s="330"/>
      <c r="UVS2" s="330"/>
      <c r="UVT2" s="330"/>
      <c r="UVU2" s="330"/>
      <c r="UVV2" s="330"/>
      <c r="UVW2" s="330"/>
      <c r="UVX2" s="330"/>
      <c r="UVY2" s="330"/>
      <c r="UVZ2" s="330"/>
      <c r="UWA2" s="330"/>
      <c r="UWB2" s="330"/>
      <c r="UWC2" s="330"/>
      <c r="UWD2" s="330"/>
      <c r="UWE2" s="330"/>
      <c r="UWF2" s="330"/>
      <c r="UWG2" s="329"/>
      <c r="UWH2" s="330"/>
      <c r="UWI2" s="330"/>
      <c r="UWJ2" s="330"/>
      <c r="UWK2" s="330"/>
      <c r="UWL2" s="330"/>
      <c r="UWM2" s="330"/>
      <c r="UWN2" s="330"/>
      <c r="UWO2" s="330"/>
      <c r="UWP2" s="330"/>
      <c r="UWQ2" s="330"/>
      <c r="UWR2" s="330"/>
      <c r="UWS2" s="330"/>
      <c r="UWT2" s="330"/>
      <c r="UWU2" s="330"/>
      <c r="UWV2" s="330"/>
      <c r="UWW2" s="329"/>
      <c r="UWX2" s="330"/>
      <c r="UWY2" s="330"/>
      <c r="UWZ2" s="330"/>
      <c r="UXA2" s="330"/>
      <c r="UXB2" s="330"/>
      <c r="UXC2" s="330"/>
      <c r="UXD2" s="330"/>
      <c r="UXE2" s="330"/>
      <c r="UXF2" s="330"/>
      <c r="UXG2" s="330"/>
      <c r="UXH2" s="330"/>
      <c r="UXI2" s="330"/>
      <c r="UXJ2" s="330"/>
      <c r="UXK2" s="330"/>
      <c r="UXL2" s="330"/>
      <c r="UXM2" s="329"/>
      <c r="UXN2" s="330"/>
      <c r="UXO2" s="330"/>
      <c r="UXP2" s="330"/>
      <c r="UXQ2" s="330"/>
      <c r="UXR2" s="330"/>
      <c r="UXS2" s="330"/>
      <c r="UXT2" s="330"/>
      <c r="UXU2" s="330"/>
      <c r="UXV2" s="330"/>
      <c r="UXW2" s="330"/>
      <c r="UXX2" s="330"/>
      <c r="UXY2" s="330"/>
      <c r="UXZ2" s="330"/>
      <c r="UYA2" s="330"/>
      <c r="UYB2" s="330"/>
      <c r="UYC2" s="329"/>
      <c r="UYD2" s="330"/>
      <c r="UYE2" s="330"/>
      <c r="UYF2" s="330"/>
      <c r="UYG2" s="330"/>
      <c r="UYH2" s="330"/>
      <c r="UYI2" s="330"/>
      <c r="UYJ2" s="330"/>
      <c r="UYK2" s="330"/>
      <c r="UYL2" s="330"/>
      <c r="UYM2" s="330"/>
      <c r="UYN2" s="330"/>
      <c r="UYO2" s="330"/>
      <c r="UYP2" s="330"/>
      <c r="UYQ2" s="330"/>
      <c r="UYR2" s="330"/>
      <c r="UYS2" s="329"/>
      <c r="UYT2" s="330"/>
      <c r="UYU2" s="330"/>
      <c r="UYV2" s="330"/>
      <c r="UYW2" s="330"/>
      <c r="UYX2" s="330"/>
      <c r="UYY2" s="330"/>
      <c r="UYZ2" s="330"/>
      <c r="UZA2" s="330"/>
      <c r="UZB2" s="330"/>
      <c r="UZC2" s="330"/>
      <c r="UZD2" s="330"/>
      <c r="UZE2" s="330"/>
      <c r="UZF2" s="330"/>
      <c r="UZG2" s="330"/>
      <c r="UZH2" s="330"/>
      <c r="UZI2" s="329"/>
      <c r="UZJ2" s="330"/>
      <c r="UZK2" s="330"/>
      <c r="UZL2" s="330"/>
      <c r="UZM2" s="330"/>
      <c r="UZN2" s="330"/>
      <c r="UZO2" s="330"/>
      <c r="UZP2" s="330"/>
      <c r="UZQ2" s="330"/>
      <c r="UZR2" s="330"/>
      <c r="UZS2" s="330"/>
      <c r="UZT2" s="330"/>
      <c r="UZU2" s="330"/>
      <c r="UZV2" s="330"/>
      <c r="UZW2" s="330"/>
      <c r="UZX2" s="330"/>
      <c r="UZY2" s="329"/>
      <c r="UZZ2" s="330"/>
      <c r="VAA2" s="330"/>
      <c r="VAB2" s="330"/>
      <c r="VAC2" s="330"/>
      <c r="VAD2" s="330"/>
      <c r="VAE2" s="330"/>
      <c r="VAF2" s="330"/>
      <c r="VAG2" s="330"/>
      <c r="VAH2" s="330"/>
      <c r="VAI2" s="330"/>
      <c r="VAJ2" s="330"/>
      <c r="VAK2" s="330"/>
      <c r="VAL2" s="330"/>
      <c r="VAM2" s="330"/>
      <c r="VAN2" s="330"/>
      <c r="VAO2" s="329"/>
      <c r="VAP2" s="330"/>
      <c r="VAQ2" s="330"/>
      <c r="VAR2" s="330"/>
      <c r="VAS2" s="330"/>
      <c r="VAT2" s="330"/>
      <c r="VAU2" s="330"/>
      <c r="VAV2" s="330"/>
      <c r="VAW2" s="330"/>
      <c r="VAX2" s="330"/>
      <c r="VAY2" s="330"/>
      <c r="VAZ2" s="330"/>
      <c r="VBA2" s="330"/>
      <c r="VBB2" s="330"/>
      <c r="VBC2" s="330"/>
      <c r="VBD2" s="330"/>
      <c r="VBE2" s="329"/>
      <c r="VBF2" s="330"/>
      <c r="VBG2" s="330"/>
      <c r="VBH2" s="330"/>
      <c r="VBI2" s="330"/>
      <c r="VBJ2" s="330"/>
      <c r="VBK2" s="330"/>
      <c r="VBL2" s="330"/>
      <c r="VBM2" s="330"/>
      <c r="VBN2" s="330"/>
      <c r="VBO2" s="330"/>
      <c r="VBP2" s="330"/>
      <c r="VBQ2" s="330"/>
      <c r="VBR2" s="330"/>
      <c r="VBS2" s="330"/>
      <c r="VBT2" s="330"/>
      <c r="VBU2" s="329"/>
      <c r="VBV2" s="330"/>
      <c r="VBW2" s="330"/>
      <c r="VBX2" s="330"/>
      <c r="VBY2" s="330"/>
      <c r="VBZ2" s="330"/>
      <c r="VCA2" s="330"/>
      <c r="VCB2" s="330"/>
      <c r="VCC2" s="330"/>
      <c r="VCD2" s="330"/>
      <c r="VCE2" s="330"/>
      <c r="VCF2" s="330"/>
      <c r="VCG2" s="330"/>
      <c r="VCH2" s="330"/>
      <c r="VCI2" s="330"/>
      <c r="VCJ2" s="330"/>
      <c r="VCK2" s="329"/>
      <c r="VCL2" s="330"/>
      <c r="VCM2" s="330"/>
      <c r="VCN2" s="330"/>
      <c r="VCO2" s="330"/>
      <c r="VCP2" s="330"/>
      <c r="VCQ2" s="330"/>
      <c r="VCR2" s="330"/>
      <c r="VCS2" s="330"/>
      <c r="VCT2" s="330"/>
      <c r="VCU2" s="330"/>
      <c r="VCV2" s="330"/>
      <c r="VCW2" s="330"/>
      <c r="VCX2" s="330"/>
      <c r="VCY2" s="330"/>
      <c r="VCZ2" s="330"/>
      <c r="VDA2" s="329"/>
      <c r="VDB2" s="330"/>
      <c r="VDC2" s="330"/>
      <c r="VDD2" s="330"/>
      <c r="VDE2" s="330"/>
      <c r="VDF2" s="330"/>
      <c r="VDG2" s="330"/>
      <c r="VDH2" s="330"/>
      <c r="VDI2" s="330"/>
      <c r="VDJ2" s="330"/>
      <c r="VDK2" s="330"/>
      <c r="VDL2" s="330"/>
      <c r="VDM2" s="330"/>
      <c r="VDN2" s="330"/>
      <c r="VDO2" s="330"/>
      <c r="VDP2" s="330"/>
      <c r="VDQ2" s="329"/>
      <c r="VDR2" s="330"/>
      <c r="VDS2" s="330"/>
      <c r="VDT2" s="330"/>
      <c r="VDU2" s="330"/>
      <c r="VDV2" s="330"/>
      <c r="VDW2" s="330"/>
      <c r="VDX2" s="330"/>
      <c r="VDY2" s="330"/>
      <c r="VDZ2" s="330"/>
      <c r="VEA2" s="330"/>
      <c r="VEB2" s="330"/>
      <c r="VEC2" s="330"/>
      <c r="VED2" s="330"/>
      <c r="VEE2" s="330"/>
      <c r="VEF2" s="330"/>
      <c r="VEG2" s="329"/>
      <c r="VEH2" s="330"/>
      <c r="VEI2" s="330"/>
      <c r="VEJ2" s="330"/>
      <c r="VEK2" s="330"/>
      <c r="VEL2" s="330"/>
      <c r="VEM2" s="330"/>
      <c r="VEN2" s="330"/>
      <c r="VEO2" s="330"/>
      <c r="VEP2" s="330"/>
      <c r="VEQ2" s="330"/>
      <c r="VER2" s="330"/>
      <c r="VES2" s="330"/>
      <c r="VET2" s="330"/>
      <c r="VEU2" s="330"/>
      <c r="VEV2" s="330"/>
      <c r="VEW2" s="329"/>
      <c r="VEX2" s="330"/>
      <c r="VEY2" s="330"/>
      <c r="VEZ2" s="330"/>
      <c r="VFA2" s="330"/>
      <c r="VFB2" s="330"/>
      <c r="VFC2" s="330"/>
      <c r="VFD2" s="330"/>
      <c r="VFE2" s="330"/>
      <c r="VFF2" s="330"/>
      <c r="VFG2" s="330"/>
      <c r="VFH2" s="330"/>
      <c r="VFI2" s="330"/>
      <c r="VFJ2" s="330"/>
      <c r="VFK2" s="330"/>
      <c r="VFL2" s="330"/>
      <c r="VFM2" s="329"/>
      <c r="VFN2" s="330"/>
      <c r="VFO2" s="330"/>
      <c r="VFP2" s="330"/>
      <c r="VFQ2" s="330"/>
      <c r="VFR2" s="330"/>
      <c r="VFS2" s="330"/>
      <c r="VFT2" s="330"/>
      <c r="VFU2" s="330"/>
      <c r="VFV2" s="330"/>
      <c r="VFW2" s="330"/>
      <c r="VFX2" s="330"/>
      <c r="VFY2" s="330"/>
      <c r="VFZ2" s="330"/>
      <c r="VGA2" s="330"/>
      <c r="VGB2" s="330"/>
      <c r="VGC2" s="329"/>
      <c r="VGD2" s="330"/>
      <c r="VGE2" s="330"/>
      <c r="VGF2" s="330"/>
      <c r="VGG2" s="330"/>
      <c r="VGH2" s="330"/>
      <c r="VGI2" s="330"/>
      <c r="VGJ2" s="330"/>
      <c r="VGK2" s="330"/>
      <c r="VGL2" s="330"/>
      <c r="VGM2" s="330"/>
      <c r="VGN2" s="330"/>
      <c r="VGO2" s="330"/>
      <c r="VGP2" s="330"/>
      <c r="VGQ2" s="330"/>
      <c r="VGR2" s="330"/>
      <c r="VGS2" s="329"/>
      <c r="VGT2" s="330"/>
      <c r="VGU2" s="330"/>
      <c r="VGV2" s="330"/>
      <c r="VGW2" s="330"/>
      <c r="VGX2" s="330"/>
      <c r="VGY2" s="330"/>
      <c r="VGZ2" s="330"/>
      <c r="VHA2" s="330"/>
      <c r="VHB2" s="330"/>
      <c r="VHC2" s="330"/>
      <c r="VHD2" s="330"/>
      <c r="VHE2" s="330"/>
      <c r="VHF2" s="330"/>
      <c r="VHG2" s="330"/>
      <c r="VHH2" s="330"/>
      <c r="VHI2" s="329"/>
      <c r="VHJ2" s="330"/>
      <c r="VHK2" s="330"/>
      <c r="VHL2" s="330"/>
      <c r="VHM2" s="330"/>
      <c r="VHN2" s="330"/>
      <c r="VHO2" s="330"/>
      <c r="VHP2" s="330"/>
      <c r="VHQ2" s="330"/>
      <c r="VHR2" s="330"/>
      <c r="VHS2" s="330"/>
      <c r="VHT2" s="330"/>
      <c r="VHU2" s="330"/>
      <c r="VHV2" s="330"/>
      <c r="VHW2" s="330"/>
      <c r="VHX2" s="330"/>
      <c r="VHY2" s="329"/>
      <c r="VHZ2" s="330"/>
      <c r="VIA2" s="330"/>
      <c r="VIB2" s="330"/>
      <c r="VIC2" s="330"/>
      <c r="VID2" s="330"/>
      <c r="VIE2" s="330"/>
      <c r="VIF2" s="330"/>
      <c r="VIG2" s="330"/>
      <c r="VIH2" s="330"/>
      <c r="VII2" s="330"/>
      <c r="VIJ2" s="330"/>
      <c r="VIK2" s="330"/>
      <c r="VIL2" s="330"/>
      <c r="VIM2" s="330"/>
      <c r="VIN2" s="330"/>
      <c r="VIO2" s="329"/>
      <c r="VIP2" s="330"/>
      <c r="VIQ2" s="330"/>
      <c r="VIR2" s="330"/>
      <c r="VIS2" s="330"/>
      <c r="VIT2" s="330"/>
      <c r="VIU2" s="330"/>
      <c r="VIV2" s="330"/>
      <c r="VIW2" s="330"/>
      <c r="VIX2" s="330"/>
      <c r="VIY2" s="330"/>
      <c r="VIZ2" s="330"/>
      <c r="VJA2" s="330"/>
      <c r="VJB2" s="330"/>
      <c r="VJC2" s="330"/>
      <c r="VJD2" s="330"/>
      <c r="VJE2" s="329"/>
      <c r="VJF2" s="330"/>
      <c r="VJG2" s="330"/>
      <c r="VJH2" s="330"/>
      <c r="VJI2" s="330"/>
      <c r="VJJ2" s="330"/>
      <c r="VJK2" s="330"/>
      <c r="VJL2" s="330"/>
      <c r="VJM2" s="330"/>
      <c r="VJN2" s="330"/>
      <c r="VJO2" s="330"/>
      <c r="VJP2" s="330"/>
      <c r="VJQ2" s="330"/>
      <c r="VJR2" s="330"/>
      <c r="VJS2" s="330"/>
      <c r="VJT2" s="330"/>
      <c r="VJU2" s="329"/>
      <c r="VJV2" s="330"/>
      <c r="VJW2" s="330"/>
      <c r="VJX2" s="330"/>
      <c r="VJY2" s="330"/>
      <c r="VJZ2" s="330"/>
      <c r="VKA2" s="330"/>
      <c r="VKB2" s="330"/>
      <c r="VKC2" s="330"/>
      <c r="VKD2" s="330"/>
      <c r="VKE2" s="330"/>
      <c r="VKF2" s="330"/>
      <c r="VKG2" s="330"/>
      <c r="VKH2" s="330"/>
      <c r="VKI2" s="330"/>
      <c r="VKJ2" s="330"/>
      <c r="VKK2" s="329"/>
      <c r="VKL2" s="330"/>
      <c r="VKM2" s="330"/>
      <c r="VKN2" s="330"/>
      <c r="VKO2" s="330"/>
      <c r="VKP2" s="330"/>
      <c r="VKQ2" s="330"/>
      <c r="VKR2" s="330"/>
      <c r="VKS2" s="330"/>
      <c r="VKT2" s="330"/>
      <c r="VKU2" s="330"/>
      <c r="VKV2" s="330"/>
      <c r="VKW2" s="330"/>
      <c r="VKX2" s="330"/>
      <c r="VKY2" s="330"/>
      <c r="VKZ2" s="330"/>
      <c r="VLA2" s="329"/>
      <c r="VLB2" s="330"/>
      <c r="VLC2" s="330"/>
      <c r="VLD2" s="330"/>
      <c r="VLE2" s="330"/>
      <c r="VLF2" s="330"/>
      <c r="VLG2" s="330"/>
      <c r="VLH2" s="330"/>
      <c r="VLI2" s="330"/>
      <c r="VLJ2" s="330"/>
      <c r="VLK2" s="330"/>
      <c r="VLL2" s="330"/>
      <c r="VLM2" s="330"/>
      <c r="VLN2" s="330"/>
      <c r="VLO2" s="330"/>
      <c r="VLP2" s="330"/>
      <c r="VLQ2" s="329"/>
      <c r="VLR2" s="330"/>
      <c r="VLS2" s="330"/>
      <c r="VLT2" s="330"/>
      <c r="VLU2" s="330"/>
      <c r="VLV2" s="330"/>
      <c r="VLW2" s="330"/>
      <c r="VLX2" s="330"/>
      <c r="VLY2" s="330"/>
      <c r="VLZ2" s="330"/>
      <c r="VMA2" s="330"/>
      <c r="VMB2" s="330"/>
      <c r="VMC2" s="330"/>
      <c r="VMD2" s="330"/>
      <c r="VME2" s="330"/>
      <c r="VMF2" s="330"/>
      <c r="VMG2" s="329"/>
      <c r="VMH2" s="330"/>
      <c r="VMI2" s="330"/>
      <c r="VMJ2" s="330"/>
      <c r="VMK2" s="330"/>
      <c r="VML2" s="330"/>
      <c r="VMM2" s="330"/>
      <c r="VMN2" s="330"/>
      <c r="VMO2" s="330"/>
      <c r="VMP2" s="330"/>
      <c r="VMQ2" s="330"/>
      <c r="VMR2" s="330"/>
      <c r="VMS2" s="330"/>
      <c r="VMT2" s="330"/>
      <c r="VMU2" s="330"/>
      <c r="VMV2" s="330"/>
      <c r="VMW2" s="329"/>
      <c r="VMX2" s="330"/>
      <c r="VMY2" s="330"/>
      <c r="VMZ2" s="330"/>
      <c r="VNA2" s="330"/>
      <c r="VNB2" s="330"/>
      <c r="VNC2" s="330"/>
      <c r="VND2" s="330"/>
      <c r="VNE2" s="330"/>
      <c r="VNF2" s="330"/>
      <c r="VNG2" s="330"/>
      <c r="VNH2" s="330"/>
      <c r="VNI2" s="330"/>
      <c r="VNJ2" s="330"/>
      <c r="VNK2" s="330"/>
      <c r="VNL2" s="330"/>
      <c r="VNM2" s="329"/>
      <c r="VNN2" s="330"/>
      <c r="VNO2" s="330"/>
      <c r="VNP2" s="330"/>
      <c r="VNQ2" s="330"/>
      <c r="VNR2" s="330"/>
      <c r="VNS2" s="330"/>
      <c r="VNT2" s="330"/>
      <c r="VNU2" s="330"/>
      <c r="VNV2" s="330"/>
      <c r="VNW2" s="330"/>
      <c r="VNX2" s="330"/>
      <c r="VNY2" s="330"/>
      <c r="VNZ2" s="330"/>
      <c r="VOA2" s="330"/>
      <c r="VOB2" s="330"/>
      <c r="VOC2" s="329"/>
      <c r="VOD2" s="330"/>
      <c r="VOE2" s="330"/>
      <c r="VOF2" s="330"/>
      <c r="VOG2" s="330"/>
      <c r="VOH2" s="330"/>
      <c r="VOI2" s="330"/>
      <c r="VOJ2" s="330"/>
      <c r="VOK2" s="330"/>
      <c r="VOL2" s="330"/>
      <c r="VOM2" s="330"/>
      <c r="VON2" s="330"/>
      <c r="VOO2" s="330"/>
      <c r="VOP2" s="330"/>
      <c r="VOQ2" s="330"/>
      <c r="VOR2" s="330"/>
      <c r="VOS2" s="329"/>
      <c r="VOT2" s="330"/>
      <c r="VOU2" s="330"/>
      <c r="VOV2" s="330"/>
      <c r="VOW2" s="330"/>
      <c r="VOX2" s="330"/>
      <c r="VOY2" s="330"/>
      <c r="VOZ2" s="330"/>
      <c r="VPA2" s="330"/>
      <c r="VPB2" s="330"/>
      <c r="VPC2" s="330"/>
      <c r="VPD2" s="330"/>
      <c r="VPE2" s="330"/>
      <c r="VPF2" s="330"/>
      <c r="VPG2" s="330"/>
      <c r="VPH2" s="330"/>
      <c r="VPI2" s="329"/>
      <c r="VPJ2" s="330"/>
      <c r="VPK2" s="330"/>
      <c r="VPL2" s="330"/>
      <c r="VPM2" s="330"/>
      <c r="VPN2" s="330"/>
      <c r="VPO2" s="330"/>
      <c r="VPP2" s="330"/>
      <c r="VPQ2" s="330"/>
      <c r="VPR2" s="330"/>
      <c r="VPS2" s="330"/>
      <c r="VPT2" s="330"/>
      <c r="VPU2" s="330"/>
      <c r="VPV2" s="330"/>
      <c r="VPW2" s="330"/>
      <c r="VPX2" s="330"/>
      <c r="VPY2" s="329"/>
      <c r="VPZ2" s="330"/>
      <c r="VQA2" s="330"/>
      <c r="VQB2" s="330"/>
      <c r="VQC2" s="330"/>
      <c r="VQD2" s="330"/>
      <c r="VQE2" s="330"/>
      <c r="VQF2" s="330"/>
      <c r="VQG2" s="330"/>
      <c r="VQH2" s="330"/>
      <c r="VQI2" s="330"/>
      <c r="VQJ2" s="330"/>
      <c r="VQK2" s="330"/>
      <c r="VQL2" s="330"/>
      <c r="VQM2" s="330"/>
      <c r="VQN2" s="330"/>
      <c r="VQO2" s="329"/>
      <c r="VQP2" s="330"/>
      <c r="VQQ2" s="330"/>
      <c r="VQR2" s="330"/>
      <c r="VQS2" s="330"/>
      <c r="VQT2" s="330"/>
      <c r="VQU2" s="330"/>
      <c r="VQV2" s="330"/>
      <c r="VQW2" s="330"/>
      <c r="VQX2" s="330"/>
      <c r="VQY2" s="330"/>
      <c r="VQZ2" s="330"/>
      <c r="VRA2" s="330"/>
      <c r="VRB2" s="330"/>
      <c r="VRC2" s="330"/>
      <c r="VRD2" s="330"/>
      <c r="VRE2" s="329"/>
      <c r="VRF2" s="330"/>
      <c r="VRG2" s="330"/>
      <c r="VRH2" s="330"/>
      <c r="VRI2" s="330"/>
      <c r="VRJ2" s="330"/>
      <c r="VRK2" s="330"/>
      <c r="VRL2" s="330"/>
      <c r="VRM2" s="330"/>
      <c r="VRN2" s="330"/>
      <c r="VRO2" s="330"/>
      <c r="VRP2" s="330"/>
      <c r="VRQ2" s="330"/>
      <c r="VRR2" s="330"/>
      <c r="VRS2" s="330"/>
      <c r="VRT2" s="330"/>
      <c r="VRU2" s="329"/>
      <c r="VRV2" s="330"/>
      <c r="VRW2" s="330"/>
      <c r="VRX2" s="330"/>
      <c r="VRY2" s="330"/>
      <c r="VRZ2" s="330"/>
      <c r="VSA2" s="330"/>
      <c r="VSB2" s="330"/>
      <c r="VSC2" s="330"/>
      <c r="VSD2" s="330"/>
      <c r="VSE2" s="330"/>
      <c r="VSF2" s="330"/>
      <c r="VSG2" s="330"/>
      <c r="VSH2" s="330"/>
      <c r="VSI2" s="330"/>
      <c r="VSJ2" s="330"/>
      <c r="VSK2" s="329"/>
      <c r="VSL2" s="330"/>
      <c r="VSM2" s="330"/>
      <c r="VSN2" s="330"/>
      <c r="VSO2" s="330"/>
      <c r="VSP2" s="330"/>
      <c r="VSQ2" s="330"/>
      <c r="VSR2" s="330"/>
      <c r="VSS2" s="330"/>
      <c r="VST2" s="330"/>
      <c r="VSU2" s="330"/>
      <c r="VSV2" s="330"/>
      <c r="VSW2" s="330"/>
      <c r="VSX2" s="330"/>
      <c r="VSY2" s="330"/>
      <c r="VSZ2" s="330"/>
      <c r="VTA2" s="329"/>
      <c r="VTB2" s="330"/>
      <c r="VTC2" s="330"/>
      <c r="VTD2" s="330"/>
      <c r="VTE2" s="330"/>
      <c r="VTF2" s="330"/>
      <c r="VTG2" s="330"/>
      <c r="VTH2" s="330"/>
      <c r="VTI2" s="330"/>
      <c r="VTJ2" s="330"/>
      <c r="VTK2" s="330"/>
      <c r="VTL2" s="330"/>
      <c r="VTM2" s="330"/>
      <c r="VTN2" s="330"/>
      <c r="VTO2" s="330"/>
      <c r="VTP2" s="330"/>
      <c r="VTQ2" s="329"/>
      <c r="VTR2" s="330"/>
      <c r="VTS2" s="330"/>
      <c r="VTT2" s="330"/>
      <c r="VTU2" s="330"/>
      <c r="VTV2" s="330"/>
      <c r="VTW2" s="330"/>
      <c r="VTX2" s="330"/>
      <c r="VTY2" s="330"/>
      <c r="VTZ2" s="330"/>
      <c r="VUA2" s="330"/>
      <c r="VUB2" s="330"/>
      <c r="VUC2" s="330"/>
      <c r="VUD2" s="330"/>
      <c r="VUE2" s="330"/>
      <c r="VUF2" s="330"/>
      <c r="VUG2" s="329"/>
      <c r="VUH2" s="330"/>
      <c r="VUI2" s="330"/>
      <c r="VUJ2" s="330"/>
      <c r="VUK2" s="330"/>
      <c r="VUL2" s="330"/>
      <c r="VUM2" s="330"/>
      <c r="VUN2" s="330"/>
      <c r="VUO2" s="330"/>
      <c r="VUP2" s="330"/>
      <c r="VUQ2" s="330"/>
      <c r="VUR2" s="330"/>
      <c r="VUS2" s="330"/>
      <c r="VUT2" s="330"/>
      <c r="VUU2" s="330"/>
      <c r="VUV2" s="330"/>
      <c r="VUW2" s="329"/>
      <c r="VUX2" s="330"/>
      <c r="VUY2" s="330"/>
      <c r="VUZ2" s="330"/>
      <c r="VVA2" s="330"/>
      <c r="VVB2" s="330"/>
      <c r="VVC2" s="330"/>
      <c r="VVD2" s="330"/>
      <c r="VVE2" s="330"/>
      <c r="VVF2" s="330"/>
      <c r="VVG2" s="330"/>
      <c r="VVH2" s="330"/>
      <c r="VVI2" s="330"/>
      <c r="VVJ2" s="330"/>
      <c r="VVK2" s="330"/>
      <c r="VVL2" s="330"/>
      <c r="VVM2" s="329"/>
      <c r="VVN2" s="330"/>
      <c r="VVO2" s="330"/>
      <c r="VVP2" s="330"/>
      <c r="VVQ2" s="330"/>
      <c r="VVR2" s="330"/>
      <c r="VVS2" s="330"/>
      <c r="VVT2" s="330"/>
      <c r="VVU2" s="330"/>
      <c r="VVV2" s="330"/>
      <c r="VVW2" s="330"/>
      <c r="VVX2" s="330"/>
      <c r="VVY2" s="330"/>
      <c r="VVZ2" s="330"/>
      <c r="VWA2" s="330"/>
      <c r="VWB2" s="330"/>
      <c r="VWC2" s="329"/>
      <c r="VWD2" s="330"/>
      <c r="VWE2" s="330"/>
      <c r="VWF2" s="330"/>
      <c r="VWG2" s="330"/>
      <c r="VWH2" s="330"/>
      <c r="VWI2" s="330"/>
      <c r="VWJ2" s="330"/>
      <c r="VWK2" s="330"/>
      <c r="VWL2" s="330"/>
      <c r="VWM2" s="330"/>
      <c r="VWN2" s="330"/>
      <c r="VWO2" s="330"/>
      <c r="VWP2" s="330"/>
      <c r="VWQ2" s="330"/>
      <c r="VWR2" s="330"/>
      <c r="VWS2" s="329"/>
      <c r="VWT2" s="330"/>
      <c r="VWU2" s="330"/>
      <c r="VWV2" s="330"/>
      <c r="VWW2" s="330"/>
      <c r="VWX2" s="330"/>
      <c r="VWY2" s="330"/>
      <c r="VWZ2" s="330"/>
      <c r="VXA2" s="330"/>
      <c r="VXB2" s="330"/>
      <c r="VXC2" s="330"/>
      <c r="VXD2" s="330"/>
      <c r="VXE2" s="330"/>
      <c r="VXF2" s="330"/>
      <c r="VXG2" s="330"/>
      <c r="VXH2" s="330"/>
      <c r="VXI2" s="329"/>
      <c r="VXJ2" s="330"/>
      <c r="VXK2" s="330"/>
      <c r="VXL2" s="330"/>
      <c r="VXM2" s="330"/>
      <c r="VXN2" s="330"/>
      <c r="VXO2" s="330"/>
      <c r="VXP2" s="330"/>
      <c r="VXQ2" s="330"/>
      <c r="VXR2" s="330"/>
      <c r="VXS2" s="330"/>
      <c r="VXT2" s="330"/>
      <c r="VXU2" s="330"/>
      <c r="VXV2" s="330"/>
      <c r="VXW2" s="330"/>
      <c r="VXX2" s="330"/>
      <c r="VXY2" s="329"/>
      <c r="VXZ2" s="330"/>
      <c r="VYA2" s="330"/>
      <c r="VYB2" s="330"/>
      <c r="VYC2" s="330"/>
      <c r="VYD2" s="330"/>
      <c r="VYE2" s="330"/>
      <c r="VYF2" s="330"/>
      <c r="VYG2" s="330"/>
      <c r="VYH2" s="330"/>
      <c r="VYI2" s="330"/>
      <c r="VYJ2" s="330"/>
      <c r="VYK2" s="330"/>
      <c r="VYL2" s="330"/>
      <c r="VYM2" s="330"/>
      <c r="VYN2" s="330"/>
      <c r="VYO2" s="329"/>
      <c r="VYP2" s="330"/>
      <c r="VYQ2" s="330"/>
      <c r="VYR2" s="330"/>
      <c r="VYS2" s="330"/>
      <c r="VYT2" s="330"/>
      <c r="VYU2" s="330"/>
      <c r="VYV2" s="330"/>
      <c r="VYW2" s="330"/>
      <c r="VYX2" s="330"/>
      <c r="VYY2" s="330"/>
      <c r="VYZ2" s="330"/>
      <c r="VZA2" s="330"/>
      <c r="VZB2" s="330"/>
      <c r="VZC2" s="330"/>
      <c r="VZD2" s="330"/>
      <c r="VZE2" s="329"/>
      <c r="VZF2" s="330"/>
      <c r="VZG2" s="330"/>
      <c r="VZH2" s="330"/>
      <c r="VZI2" s="330"/>
      <c r="VZJ2" s="330"/>
      <c r="VZK2" s="330"/>
      <c r="VZL2" s="330"/>
      <c r="VZM2" s="330"/>
      <c r="VZN2" s="330"/>
      <c r="VZO2" s="330"/>
      <c r="VZP2" s="330"/>
      <c r="VZQ2" s="330"/>
      <c r="VZR2" s="330"/>
      <c r="VZS2" s="330"/>
      <c r="VZT2" s="330"/>
      <c r="VZU2" s="329"/>
      <c r="VZV2" s="330"/>
      <c r="VZW2" s="330"/>
      <c r="VZX2" s="330"/>
      <c r="VZY2" s="330"/>
      <c r="VZZ2" s="330"/>
      <c r="WAA2" s="330"/>
      <c r="WAB2" s="330"/>
      <c r="WAC2" s="330"/>
      <c r="WAD2" s="330"/>
      <c r="WAE2" s="330"/>
      <c r="WAF2" s="330"/>
      <c r="WAG2" s="330"/>
      <c r="WAH2" s="330"/>
      <c r="WAI2" s="330"/>
      <c r="WAJ2" s="330"/>
      <c r="WAK2" s="329"/>
      <c r="WAL2" s="330"/>
      <c r="WAM2" s="330"/>
      <c r="WAN2" s="330"/>
      <c r="WAO2" s="330"/>
      <c r="WAP2" s="330"/>
      <c r="WAQ2" s="330"/>
      <c r="WAR2" s="330"/>
      <c r="WAS2" s="330"/>
      <c r="WAT2" s="330"/>
      <c r="WAU2" s="330"/>
      <c r="WAV2" s="330"/>
      <c r="WAW2" s="330"/>
      <c r="WAX2" s="330"/>
      <c r="WAY2" s="330"/>
      <c r="WAZ2" s="330"/>
      <c r="WBA2" s="329"/>
      <c r="WBB2" s="330"/>
      <c r="WBC2" s="330"/>
      <c r="WBD2" s="330"/>
      <c r="WBE2" s="330"/>
      <c r="WBF2" s="330"/>
      <c r="WBG2" s="330"/>
      <c r="WBH2" s="330"/>
      <c r="WBI2" s="330"/>
      <c r="WBJ2" s="330"/>
      <c r="WBK2" s="330"/>
      <c r="WBL2" s="330"/>
      <c r="WBM2" s="330"/>
      <c r="WBN2" s="330"/>
      <c r="WBO2" s="330"/>
      <c r="WBP2" s="330"/>
      <c r="WBQ2" s="329"/>
      <c r="WBR2" s="330"/>
      <c r="WBS2" s="330"/>
      <c r="WBT2" s="330"/>
      <c r="WBU2" s="330"/>
      <c r="WBV2" s="330"/>
      <c r="WBW2" s="330"/>
      <c r="WBX2" s="330"/>
      <c r="WBY2" s="330"/>
      <c r="WBZ2" s="330"/>
      <c r="WCA2" s="330"/>
      <c r="WCB2" s="330"/>
      <c r="WCC2" s="330"/>
      <c r="WCD2" s="330"/>
      <c r="WCE2" s="330"/>
      <c r="WCF2" s="330"/>
      <c r="WCG2" s="329"/>
      <c r="WCH2" s="330"/>
      <c r="WCI2" s="330"/>
      <c r="WCJ2" s="330"/>
      <c r="WCK2" s="330"/>
      <c r="WCL2" s="330"/>
      <c r="WCM2" s="330"/>
      <c r="WCN2" s="330"/>
      <c r="WCO2" s="330"/>
      <c r="WCP2" s="330"/>
      <c r="WCQ2" s="330"/>
      <c r="WCR2" s="330"/>
      <c r="WCS2" s="330"/>
      <c r="WCT2" s="330"/>
      <c r="WCU2" s="330"/>
      <c r="WCV2" s="330"/>
      <c r="WCW2" s="329"/>
      <c r="WCX2" s="330"/>
      <c r="WCY2" s="330"/>
      <c r="WCZ2" s="330"/>
      <c r="WDA2" s="330"/>
      <c r="WDB2" s="330"/>
      <c r="WDC2" s="330"/>
      <c r="WDD2" s="330"/>
      <c r="WDE2" s="330"/>
      <c r="WDF2" s="330"/>
      <c r="WDG2" s="330"/>
      <c r="WDH2" s="330"/>
      <c r="WDI2" s="330"/>
      <c r="WDJ2" s="330"/>
      <c r="WDK2" s="330"/>
      <c r="WDL2" s="330"/>
      <c r="WDM2" s="329"/>
      <c r="WDN2" s="330"/>
      <c r="WDO2" s="330"/>
      <c r="WDP2" s="330"/>
      <c r="WDQ2" s="330"/>
      <c r="WDR2" s="330"/>
      <c r="WDS2" s="330"/>
      <c r="WDT2" s="330"/>
      <c r="WDU2" s="330"/>
      <c r="WDV2" s="330"/>
      <c r="WDW2" s="330"/>
      <c r="WDX2" s="330"/>
      <c r="WDY2" s="330"/>
      <c r="WDZ2" s="330"/>
      <c r="WEA2" s="330"/>
      <c r="WEB2" s="330"/>
      <c r="WEC2" s="329"/>
      <c r="WED2" s="330"/>
      <c r="WEE2" s="330"/>
      <c r="WEF2" s="330"/>
      <c r="WEG2" s="330"/>
      <c r="WEH2" s="330"/>
      <c r="WEI2" s="330"/>
      <c r="WEJ2" s="330"/>
      <c r="WEK2" s="330"/>
      <c r="WEL2" s="330"/>
      <c r="WEM2" s="330"/>
      <c r="WEN2" s="330"/>
      <c r="WEO2" s="330"/>
      <c r="WEP2" s="330"/>
      <c r="WEQ2" s="330"/>
      <c r="WER2" s="330"/>
      <c r="WES2" s="329"/>
      <c r="WET2" s="330"/>
      <c r="WEU2" s="330"/>
      <c r="WEV2" s="330"/>
      <c r="WEW2" s="330"/>
      <c r="WEX2" s="330"/>
      <c r="WEY2" s="330"/>
      <c r="WEZ2" s="330"/>
      <c r="WFA2" s="330"/>
      <c r="WFB2" s="330"/>
      <c r="WFC2" s="330"/>
      <c r="WFD2" s="330"/>
      <c r="WFE2" s="330"/>
      <c r="WFF2" s="330"/>
      <c r="WFG2" s="330"/>
      <c r="WFH2" s="330"/>
      <c r="WFI2" s="329"/>
      <c r="WFJ2" s="330"/>
      <c r="WFK2" s="330"/>
      <c r="WFL2" s="330"/>
      <c r="WFM2" s="330"/>
      <c r="WFN2" s="330"/>
      <c r="WFO2" s="330"/>
      <c r="WFP2" s="330"/>
      <c r="WFQ2" s="330"/>
      <c r="WFR2" s="330"/>
      <c r="WFS2" s="330"/>
      <c r="WFT2" s="330"/>
      <c r="WFU2" s="330"/>
      <c r="WFV2" s="330"/>
      <c r="WFW2" s="330"/>
      <c r="WFX2" s="330"/>
      <c r="WFY2" s="329"/>
      <c r="WFZ2" s="330"/>
      <c r="WGA2" s="330"/>
      <c r="WGB2" s="330"/>
      <c r="WGC2" s="330"/>
      <c r="WGD2" s="330"/>
      <c r="WGE2" s="330"/>
      <c r="WGF2" s="330"/>
      <c r="WGG2" s="330"/>
      <c r="WGH2" s="330"/>
      <c r="WGI2" s="330"/>
      <c r="WGJ2" s="330"/>
      <c r="WGK2" s="330"/>
      <c r="WGL2" s="330"/>
      <c r="WGM2" s="330"/>
      <c r="WGN2" s="330"/>
      <c r="WGO2" s="329"/>
      <c r="WGP2" s="330"/>
      <c r="WGQ2" s="330"/>
      <c r="WGR2" s="330"/>
      <c r="WGS2" s="330"/>
      <c r="WGT2" s="330"/>
      <c r="WGU2" s="330"/>
      <c r="WGV2" s="330"/>
      <c r="WGW2" s="330"/>
      <c r="WGX2" s="330"/>
      <c r="WGY2" s="330"/>
      <c r="WGZ2" s="330"/>
      <c r="WHA2" s="330"/>
      <c r="WHB2" s="330"/>
      <c r="WHC2" s="330"/>
      <c r="WHD2" s="330"/>
      <c r="WHE2" s="329"/>
      <c r="WHF2" s="330"/>
      <c r="WHG2" s="330"/>
      <c r="WHH2" s="330"/>
      <c r="WHI2" s="330"/>
      <c r="WHJ2" s="330"/>
      <c r="WHK2" s="330"/>
      <c r="WHL2" s="330"/>
      <c r="WHM2" s="330"/>
      <c r="WHN2" s="330"/>
      <c r="WHO2" s="330"/>
      <c r="WHP2" s="330"/>
      <c r="WHQ2" s="330"/>
      <c r="WHR2" s="330"/>
      <c r="WHS2" s="330"/>
      <c r="WHT2" s="330"/>
      <c r="WHU2" s="329"/>
      <c r="WHV2" s="330"/>
      <c r="WHW2" s="330"/>
      <c r="WHX2" s="330"/>
      <c r="WHY2" s="330"/>
      <c r="WHZ2" s="330"/>
      <c r="WIA2" s="330"/>
      <c r="WIB2" s="330"/>
      <c r="WIC2" s="330"/>
      <c r="WID2" s="330"/>
      <c r="WIE2" s="330"/>
      <c r="WIF2" s="330"/>
      <c r="WIG2" s="330"/>
      <c r="WIH2" s="330"/>
      <c r="WII2" s="330"/>
      <c r="WIJ2" s="330"/>
      <c r="WIK2" s="329"/>
      <c r="WIL2" s="330"/>
      <c r="WIM2" s="330"/>
      <c r="WIN2" s="330"/>
      <c r="WIO2" s="330"/>
      <c r="WIP2" s="330"/>
      <c r="WIQ2" s="330"/>
      <c r="WIR2" s="330"/>
      <c r="WIS2" s="330"/>
      <c r="WIT2" s="330"/>
      <c r="WIU2" s="330"/>
      <c r="WIV2" s="330"/>
      <c r="WIW2" s="330"/>
      <c r="WIX2" s="330"/>
      <c r="WIY2" s="330"/>
      <c r="WIZ2" s="330"/>
      <c r="WJA2" s="329"/>
      <c r="WJB2" s="330"/>
      <c r="WJC2" s="330"/>
      <c r="WJD2" s="330"/>
      <c r="WJE2" s="330"/>
      <c r="WJF2" s="330"/>
      <c r="WJG2" s="330"/>
      <c r="WJH2" s="330"/>
      <c r="WJI2" s="330"/>
      <c r="WJJ2" s="330"/>
      <c r="WJK2" s="330"/>
      <c r="WJL2" s="330"/>
      <c r="WJM2" s="330"/>
      <c r="WJN2" s="330"/>
      <c r="WJO2" s="330"/>
      <c r="WJP2" s="330"/>
      <c r="WJQ2" s="329"/>
      <c r="WJR2" s="330"/>
      <c r="WJS2" s="330"/>
      <c r="WJT2" s="330"/>
      <c r="WJU2" s="330"/>
      <c r="WJV2" s="330"/>
      <c r="WJW2" s="330"/>
      <c r="WJX2" s="330"/>
      <c r="WJY2" s="330"/>
      <c r="WJZ2" s="330"/>
      <c r="WKA2" s="330"/>
      <c r="WKB2" s="330"/>
      <c r="WKC2" s="330"/>
      <c r="WKD2" s="330"/>
      <c r="WKE2" s="330"/>
      <c r="WKF2" s="330"/>
      <c r="WKG2" s="329"/>
      <c r="WKH2" s="330"/>
      <c r="WKI2" s="330"/>
      <c r="WKJ2" s="330"/>
      <c r="WKK2" s="330"/>
      <c r="WKL2" s="330"/>
      <c r="WKM2" s="330"/>
      <c r="WKN2" s="330"/>
      <c r="WKO2" s="330"/>
      <c r="WKP2" s="330"/>
      <c r="WKQ2" s="330"/>
      <c r="WKR2" s="330"/>
      <c r="WKS2" s="330"/>
      <c r="WKT2" s="330"/>
      <c r="WKU2" s="330"/>
      <c r="WKV2" s="330"/>
      <c r="WKW2" s="329"/>
      <c r="WKX2" s="330"/>
      <c r="WKY2" s="330"/>
      <c r="WKZ2" s="330"/>
      <c r="WLA2" s="330"/>
      <c r="WLB2" s="330"/>
      <c r="WLC2" s="330"/>
      <c r="WLD2" s="330"/>
      <c r="WLE2" s="330"/>
      <c r="WLF2" s="330"/>
      <c r="WLG2" s="330"/>
      <c r="WLH2" s="330"/>
      <c r="WLI2" s="330"/>
      <c r="WLJ2" s="330"/>
      <c r="WLK2" s="330"/>
      <c r="WLL2" s="330"/>
      <c r="WLM2" s="329"/>
      <c r="WLN2" s="330"/>
      <c r="WLO2" s="330"/>
      <c r="WLP2" s="330"/>
      <c r="WLQ2" s="330"/>
      <c r="WLR2" s="330"/>
      <c r="WLS2" s="330"/>
      <c r="WLT2" s="330"/>
      <c r="WLU2" s="330"/>
      <c r="WLV2" s="330"/>
      <c r="WLW2" s="330"/>
      <c r="WLX2" s="330"/>
      <c r="WLY2" s="330"/>
      <c r="WLZ2" s="330"/>
      <c r="WMA2" s="330"/>
      <c r="WMB2" s="330"/>
      <c r="WMC2" s="329"/>
      <c r="WMD2" s="330"/>
      <c r="WME2" s="330"/>
      <c r="WMF2" s="330"/>
      <c r="WMG2" s="330"/>
      <c r="WMH2" s="330"/>
      <c r="WMI2" s="330"/>
      <c r="WMJ2" s="330"/>
      <c r="WMK2" s="330"/>
      <c r="WML2" s="330"/>
      <c r="WMM2" s="330"/>
      <c r="WMN2" s="330"/>
      <c r="WMO2" s="330"/>
      <c r="WMP2" s="330"/>
      <c r="WMQ2" s="330"/>
      <c r="WMR2" s="330"/>
      <c r="WMS2" s="329"/>
      <c r="WMT2" s="330"/>
      <c r="WMU2" s="330"/>
      <c r="WMV2" s="330"/>
      <c r="WMW2" s="330"/>
      <c r="WMX2" s="330"/>
      <c r="WMY2" s="330"/>
      <c r="WMZ2" s="330"/>
      <c r="WNA2" s="330"/>
      <c r="WNB2" s="330"/>
      <c r="WNC2" s="330"/>
      <c r="WND2" s="330"/>
      <c r="WNE2" s="330"/>
      <c r="WNF2" s="330"/>
      <c r="WNG2" s="330"/>
      <c r="WNH2" s="330"/>
      <c r="WNI2" s="329"/>
      <c r="WNJ2" s="330"/>
      <c r="WNK2" s="330"/>
      <c r="WNL2" s="330"/>
      <c r="WNM2" s="330"/>
      <c r="WNN2" s="330"/>
      <c r="WNO2" s="330"/>
      <c r="WNP2" s="330"/>
      <c r="WNQ2" s="330"/>
      <c r="WNR2" s="330"/>
      <c r="WNS2" s="330"/>
      <c r="WNT2" s="330"/>
      <c r="WNU2" s="330"/>
      <c r="WNV2" s="330"/>
      <c r="WNW2" s="330"/>
      <c r="WNX2" s="330"/>
      <c r="WNY2" s="329"/>
      <c r="WNZ2" s="330"/>
      <c r="WOA2" s="330"/>
      <c r="WOB2" s="330"/>
      <c r="WOC2" s="330"/>
      <c r="WOD2" s="330"/>
      <c r="WOE2" s="330"/>
      <c r="WOF2" s="330"/>
      <c r="WOG2" s="330"/>
      <c r="WOH2" s="330"/>
      <c r="WOI2" s="330"/>
      <c r="WOJ2" s="330"/>
      <c r="WOK2" s="330"/>
      <c r="WOL2" s="330"/>
      <c r="WOM2" s="330"/>
      <c r="WON2" s="330"/>
      <c r="WOO2" s="329"/>
      <c r="WOP2" s="330"/>
      <c r="WOQ2" s="330"/>
      <c r="WOR2" s="330"/>
      <c r="WOS2" s="330"/>
      <c r="WOT2" s="330"/>
      <c r="WOU2" s="330"/>
      <c r="WOV2" s="330"/>
      <c r="WOW2" s="330"/>
      <c r="WOX2" s="330"/>
      <c r="WOY2" s="330"/>
      <c r="WOZ2" s="330"/>
      <c r="WPA2" s="330"/>
      <c r="WPB2" s="330"/>
      <c r="WPC2" s="330"/>
      <c r="WPD2" s="330"/>
      <c r="WPE2" s="329"/>
      <c r="WPF2" s="330"/>
      <c r="WPG2" s="330"/>
      <c r="WPH2" s="330"/>
      <c r="WPI2" s="330"/>
      <c r="WPJ2" s="330"/>
      <c r="WPK2" s="330"/>
      <c r="WPL2" s="330"/>
      <c r="WPM2" s="330"/>
      <c r="WPN2" s="330"/>
      <c r="WPO2" s="330"/>
      <c r="WPP2" s="330"/>
      <c r="WPQ2" s="330"/>
      <c r="WPR2" s="330"/>
      <c r="WPS2" s="330"/>
      <c r="WPT2" s="330"/>
      <c r="WPU2" s="329"/>
      <c r="WPV2" s="330"/>
      <c r="WPW2" s="330"/>
      <c r="WPX2" s="330"/>
      <c r="WPY2" s="330"/>
      <c r="WPZ2" s="330"/>
      <c r="WQA2" s="330"/>
      <c r="WQB2" s="330"/>
      <c r="WQC2" s="330"/>
      <c r="WQD2" s="330"/>
      <c r="WQE2" s="330"/>
      <c r="WQF2" s="330"/>
      <c r="WQG2" s="330"/>
      <c r="WQH2" s="330"/>
      <c r="WQI2" s="330"/>
      <c r="WQJ2" s="330"/>
      <c r="WQK2" s="329"/>
      <c r="WQL2" s="330"/>
      <c r="WQM2" s="330"/>
      <c r="WQN2" s="330"/>
      <c r="WQO2" s="330"/>
      <c r="WQP2" s="330"/>
      <c r="WQQ2" s="330"/>
      <c r="WQR2" s="330"/>
      <c r="WQS2" s="330"/>
      <c r="WQT2" s="330"/>
      <c r="WQU2" s="330"/>
      <c r="WQV2" s="330"/>
      <c r="WQW2" s="330"/>
      <c r="WQX2" s="330"/>
      <c r="WQY2" s="330"/>
      <c r="WQZ2" s="330"/>
      <c r="WRA2" s="329"/>
      <c r="WRB2" s="330"/>
      <c r="WRC2" s="330"/>
      <c r="WRD2" s="330"/>
      <c r="WRE2" s="330"/>
      <c r="WRF2" s="330"/>
      <c r="WRG2" s="330"/>
      <c r="WRH2" s="330"/>
      <c r="WRI2" s="330"/>
      <c r="WRJ2" s="330"/>
      <c r="WRK2" s="330"/>
      <c r="WRL2" s="330"/>
      <c r="WRM2" s="330"/>
      <c r="WRN2" s="330"/>
      <c r="WRO2" s="330"/>
      <c r="WRP2" s="330"/>
      <c r="WRQ2" s="329"/>
      <c r="WRR2" s="330"/>
      <c r="WRS2" s="330"/>
      <c r="WRT2" s="330"/>
      <c r="WRU2" s="330"/>
      <c r="WRV2" s="330"/>
      <c r="WRW2" s="330"/>
      <c r="WRX2" s="330"/>
      <c r="WRY2" s="330"/>
      <c r="WRZ2" s="330"/>
      <c r="WSA2" s="330"/>
      <c r="WSB2" s="330"/>
      <c r="WSC2" s="330"/>
      <c r="WSD2" s="330"/>
      <c r="WSE2" s="330"/>
      <c r="WSF2" s="330"/>
      <c r="WSG2" s="329"/>
      <c r="WSH2" s="330"/>
      <c r="WSI2" s="330"/>
      <c r="WSJ2" s="330"/>
      <c r="WSK2" s="330"/>
      <c r="WSL2" s="330"/>
      <c r="WSM2" s="330"/>
      <c r="WSN2" s="330"/>
      <c r="WSO2" s="330"/>
      <c r="WSP2" s="330"/>
      <c r="WSQ2" s="330"/>
      <c r="WSR2" s="330"/>
      <c r="WSS2" s="330"/>
      <c r="WST2" s="330"/>
      <c r="WSU2" s="330"/>
      <c r="WSV2" s="330"/>
      <c r="WSW2" s="329"/>
      <c r="WSX2" s="330"/>
      <c r="WSY2" s="330"/>
      <c r="WSZ2" s="330"/>
      <c r="WTA2" s="330"/>
      <c r="WTB2" s="330"/>
      <c r="WTC2" s="330"/>
      <c r="WTD2" s="330"/>
      <c r="WTE2" s="330"/>
      <c r="WTF2" s="330"/>
      <c r="WTG2" s="330"/>
      <c r="WTH2" s="330"/>
      <c r="WTI2" s="330"/>
      <c r="WTJ2" s="330"/>
      <c r="WTK2" s="330"/>
      <c r="WTL2" s="330"/>
      <c r="WTM2" s="329"/>
      <c r="WTN2" s="330"/>
      <c r="WTO2" s="330"/>
      <c r="WTP2" s="330"/>
      <c r="WTQ2" s="330"/>
      <c r="WTR2" s="330"/>
      <c r="WTS2" s="330"/>
      <c r="WTT2" s="330"/>
      <c r="WTU2" s="330"/>
      <c r="WTV2" s="330"/>
      <c r="WTW2" s="330"/>
      <c r="WTX2" s="330"/>
      <c r="WTY2" s="330"/>
      <c r="WTZ2" s="330"/>
      <c r="WUA2" s="330"/>
      <c r="WUB2" s="330"/>
      <c r="WUC2" s="329"/>
      <c r="WUD2" s="330"/>
      <c r="WUE2" s="330"/>
      <c r="WUF2" s="330"/>
      <c r="WUG2" s="330"/>
      <c r="WUH2" s="330"/>
      <c r="WUI2" s="330"/>
      <c r="WUJ2" s="330"/>
      <c r="WUK2" s="330"/>
      <c r="WUL2" s="330"/>
      <c r="WUM2" s="330"/>
      <c r="WUN2" s="330"/>
      <c r="WUO2" s="330"/>
      <c r="WUP2" s="330"/>
      <c r="WUQ2" s="330"/>
      <c r="WUR2" s="330"/>
      <c r="WUS2" s="329"/>
      <c r="WUT2" s="330"/>
      <c r="WUU2" s="330"/>
      <c r="WUV2" s="330"/>
      <c r="WUW2" s="330"/>
      <c r="WUX2" s="330"/>
      <c r="WUY2" s="330"/>
      <c r="WUZ2" s="330"/>
      <c r="WVA2" s="330"/>
      <c r="WVB2" s="330"/>
      <c r="WVC2" s="330"/>
      <c r="WVD2" s="330"/>
      <c r="WVE2" s="330"/>
      <c r="WVF2" s="330"/>
      <c r="WVG2" s="330"/>
      <c r="WVH2" s="330"/>
      <c r="WVI2" s="329"/>
      <c r="WVJ2" s="330"/>
      <c r="WVK2" s="330"/>
      <c r="WVL2" s="330"/>
      <c r="WVM2" s="330"/>
      <c r="WVN2" s="330"/>
      <c r="WVO2" s="330"/>
      <c r="WVP2" s="330"/>
      <c r="WVQ2" s="330"/>
      <c r="WVR2" s="330"/>
      <c r="WVS2" s="330"/>
      <c r="WVT2" s="330"/>
      <c r="WVU2" s="330"/>
      <c r="WVV2" s="330"/>
      <c r="WVW2" s="330"/>
      <c r="WVX2" s="330"/>
      <c r="WVY2" s="329"/>
      <c r="WVZ2" s="330"/>
      <c r="WWA2" s="330"/>
      <c r="WWB2" s="330"/>
      <c r="WWC2" s="330"/>
      <c r="WWD2" s="330"/>
      <c r="WWE2" s="330"/>
      <c r="WWF2" s="330"/>
      <c r="WWG2" s="330"/>
      <c r="WWH2" s="330"/>
      <c r="WWI2" s="330"/>
      <c r="WWJ2" s="330"/>
      <c r="WWK2" s="330"/>
      <c r="WWL2" s="330"/>
      <c r="WWM2" s="330"/>
      <c r="WWN2" s="330"/>
      <c r="WWO2" s="329"/>
      <c r="WWP2" s="330"/>
      <c r="WWQ2" s="330"/>
      <c r="WWR2" s="330"/>
      <c r="WWS2" s="330"/>
      <c r="WWT2" s="330"/>
      <c r="WWU2" s="330"/>
      <c r="WWV2" s="330"/>
      <c r="WWW2" s="330"/>
      <c r="WWX2" s="330"/>
      <c r="WWY2" s="330"/>
      <c r="WWZ2" s="330"/>
      <c r="WXA2" s="330"/>
      <c r="WXB2" s="330"/>
      <c r="WXC2" s="330"/>
      <c r="WXD2" s="330"/>
      <c r="WXE2" s="329"/>
      <c r="WXF2" s="330"/>
      <c r="WXG2" s="330"/>
      <c r="WXH2" s="330"/>
      <c r="WXI2" s="330"/>
      <c r="WXJ2" s="330"/>
      <c r="WXK2" s="330"/>
      <c r="WXL2" s="330"/>
      <c r="WXM2" s="330"/>
      <c r="WXN2" s="330"/>
      <c r="WXO2" s="330"/>
      <c r="WXP2" s="330"/>
      <c r="WXQ2" s="330"/>
      <c r="WXR2" s="330"/>
      <c r="WXS2" s="330"/>
      <c r="WXT2" s="330"/>
      <c r="WXU2" s="329"/>
      <c r="WXV2" s="330"/>
      <c r="WXW2" s="330"/>
      <c r="WXX2" s="330"/>
      <c r="WXY2" s="330"/>
      <c r="WXZ2" s="330"/>
      <c r="WYA2" s="330"/>
      <c r="WYB2" s="330"/>
      <c r="WYC2" s="330"/>
      <c r="WYD2" s="330"/>
      <c r="WYE2" s="330"/>
      <c r="WYF2" s="330"/>
      <c r="WYG2" s="330"/>
      <c r="WYH2" s="330"/>
      <c r="WYI2" s="330"/>
      <c r="WYJ2" s="330"/>
      <c r="WYK2" s="329"/>
      <c r="WYL2" s="330"/>
      <c r="WYM2" s="330"/>
      <c r="WYN2" s="330"/>
      <c r="WYO2" s="330"/>
      <c r="WYP2" s="330"/>
      <c r="WYQ2" s="330"/>
      <c r="WYR2" s="330"/>
      <c r="WYS2" s="330"/>
      <c r="WYT2" s="330"/>
      <c r="WYU2" s="330"/>
      <c r="WYV2" s="330"/>
      <c r="WYW2" s="330"/>
      <c r="WYX2" s="330"/>
      <c r="WYY2" s="330"/>
      <c r="WYZ2" s="330"/>
      <c r="WZA2" s="329"/>
      <c r="WZB2" s="330"/>
      <c r="WZC2" s="330"/>
      <c r="WZD2" s="330"/>
      <c r="WZE2" s="330"/>
      <c r="WZF2" s="330"/>
      <c r="WZG2" s="330"/>
      <c r="WZH2" s="330"/>
      <c r="WZI2" s="330"/>
      <c r="WZJ2" s="330"/>
      <c r="WZK2" s="330"/>
      <c r="WZL2" s="330"/>
      <c r="WZM2" s="330"/>
      <c r="WZN2" s="330"/>
      <c r="WZO2" s="330"/>
      <c r="WZP2" s="330"/>
      <c r="WZQ2" s="329"/>
      <c r="WZR2" s="330"/>
      <c r="WZS2" s="330"/>
      <c r="WZT2" s="330"/>
      <c r="WZU2" s="330"/>
      <c r="WZV2" s="330"/>
      <c r="WZW2" s="330"/>
      <c r="WZX2" s="330"/>
      <c r="WZY2" s="330"/>
      <c r="WZZ2" s="330"/>
      <c r="XAA2" s="330"/>
      <c r="XAB2" s="330"/>
      <c r="XAC2" s="330"/>
      <c r="XAD2" s="330"/>
      <c r="XAE2" s="330"/>
      <c r="XAF2" s="330"/>
      <c r="XAG2" s="329"/>
      <c r="XAH2" s="330"/>
      <c r="XAI2" s="330"/>
      <c r="XAJ2" s="330"/>
      <c r="XAK2" s="330"/>
      <c r="XAL2" s="330"/>
      <c r="XAM2" s="330"/>
      <c r="XAN2" s="330"/>
      <c r="XAO2" s="330"/>
      <c r="XAP2" s="330"/>
      <c r="XAQ2" s="330"/>
      <c r="XAR2" s="330"/>
      <c r="XAS2" s="330"/>
      <c r="XAT2" s="330"/>
      <c r="XAU2" s="330"/>
      <c r="XAV2" s="330"/>
      <c r="XAW2" s="329"/>
      <c r="XAX2" s="330"/>
      <c r="XAY2" s="330"/>
      <c r="XAZ2" s="330"/>
      <c r="XBA2" s="330"/>
      <c r="XBB2" s="330"/>
      <c r="XBC2" s="330"/>
      <c r="XBD2" s="330"/>
      <c r="XBE2" s="330"/>
      <c r="XBF2" s="330"/>
      <c r="XBG2" s="330"/>
      <c r="XBH2" s="330"/>
      <c r="XBI2" s="330"/>
      <c r="XBJ2" s="330"/>
      <c r="XBK2" s="330"/>
      <c r="XBL2" s="330"/>
      <c r="XBM2" s="329"/>
      <c r="XBN2" s="330"/>
      <c r="XBO2" s="330"/>
      <c r="XBP2" s="330"/>
      <c r="XBQ2" s="330"/>
      <c r="XBR2" s="330"/>
      <c r="XBS2" s="330"/>
      <c r="XBT2" s="330"/>
      <c r="XBU2" s="330"/>
      <c r="XBV2" s="330"/>
      <c r="XBW2" s="330"/>
      <c r="XBX2" s="330"/>
      <c r="XBY2" s="330"/>
      <c r="XBZ2" s="330"/>
      <c r="XCA2" s="330"/>
      <c r="XCB2" s="330"/>
      <c r="XCC2" s="329"/>
      <c r="XCD2" s="330"/>
      <c r="XCE2" s="330"/>
      <c r="XCF2" s="330"/>
      <c r="XCG2" s="330"/>
      <c r="XCH2" s="330"/>
      <c r="XCI2" s="330"/>
      <c r="XCJ2" s="330"/>
      <c r="XCK2" s="330"/>
      <c r="XCL2" s="330"/>
      <c r="XCM2" s="330"/>
      <c r="XCN2" s="330"/>
      <c r="XCO2" s="330"/>
      <c r="XCP2" s="330"/>
      <c r="XCQ2" s="330"/>
      <c r="XCR2" s="330"/>
      <c r="XCS2" s="329"/>
      <c r="XCT2" s="330"/>
      <c r="XCU2" s="330"/>
      <c r="XCV2" s="330"/>
      <c r="XCW2" s="330"/>
      <c r="XCX2" s="330"/>
      <c r="XCY2" s="330"/>
      <c r="XCZ2" s="330"/>
      <c r="XDA2" s="330"/>
      <c r="XDB2" s="330"/>
      <c r="XDC2" s="330"/>
      <c r="XDD2" s="330"/>
      <c r="XDE2" s="330"/>
      <c r="XDF2" s="330"/>
      <c r="XDG2" s="330"/>
      <c r="XDH2" s="330"/>
      <c r="XDI2" s="329"/>
      <c r="XDJ2" s="330"/>
      <c r="XDK2" s="330"/>
      <c r="XDL2" s="330"/>
      <c r="XDM2" s="330"/>
      <c r="XDN2" s="330"/>
      <c r="XDO2" s="330"/>
      <c r="XDP2" s="330"/>
      <c r="XDQ2" s="330"/>
      <c r="XDR2" s="330"/>
      <c r="XDS2" s="330"/>
      <c r="XDT2" s="330"/>
      <c r="XDU2" s="330"/>
      <c r="XDV2" s="330"/>
      <c r="XDW2" s="330"/>
      <c r="XDX2" s="330"/>
      <c r="XDY2" s="329"/>
      <c r="XDZ2" s="330"/>
      <c r="XEA2" s="330"/>
      <c r="XEB2" s="330"/>
      <c r="XEC2" s="330"/>
      <c r="XED2" s="330"/>
      <c r="XEE2" s="330"/>
      <c r="XEF2" s="330"/>
      <c r="XEG2" s="330"/>
      <c r="XEH2" s="330"/>
      <c r="XEI2" s="330"/>
      <c r="XEJ2" s="330"/>
      <c r="XEK2" s="330"/>
      <c r="XEL2" s="330"/>
      <c r="XEM2" s="330"/>
      <c r="XEN2" s="330"/>
      <c r="XEO2" s="329"/>
      <c r="XEP2" s="330"/>
      <c r="XEQ2" s="330"/>
      <c r="XER2" s="330"/>
      <c r="XES2" s="330"/>
      <c r="XET2" s="330"/>
      <c r="XEU2" s="330"/>
      <c r="XEV2" s="330"/>
      <c r="XEW2" s="330"/>
      <c r="XEX2" s="330"/>
      <c r="XEY2" s="330"/>
      <c r="XEZ2" s="330"/>
      <c r="XFA2" s="330"/>
      <c r="XFB2" s="330"/>
      <c r="XFC2" s="330"/>
      <c r="XFD2" s="330"/>
    </row>
    <row r="3" spans="1:16384" s="137" customFormat="1" ht="12.75" x14ac:dyDescent="0.2">
      <c r="A3" s="329" t="s">
        <v>1012</v>
      </c>
      <c r="B3" s="330"/>
      <c r="C3" s="330"/>
      <c r="D3" s="330"/>
      <c r="E3" s="330"/>
      <c r="F3" s="330"/>
      <c r="G3" s="330"/>
      <c r="H3" s="330"/>
      <c r="I3" s="330"/>
      <c r="J3" s="330"/>
      <c r="K3" s="330"/>
      <c r="L3" s="330"/>
      <c r="M3" s="330"/>
      <c r="N3" s="330"/>
      <c r="O3" s="330"/>
      <c r="P3" s="330"/>
    </row>
    <row r="4" spans="1:16384" s="137" customFormat="1" ht="12.75" x14ac:dyDescent="0.2">
      <c r="A4" s="329" t="str">
        <f>'Rate Case Constants'!C15</f>
        <v>BASE YEAR FOR THE 12 MONTHS ENDED DECEMBER 31, 2018</v>
      </c>
      <c r="B4" s="330"/>
      <c r="C4" s="330"/>
      <c r="D4" s="330"/>
      <c r="E4" s="330"/>
      <c r="F4" s="330"/>
      <c r="G4" s="330"/>
      <c r="H4" s="330"/>
      <c r="I4" s="330"/>
      <c r="J4" s="330"/>
      <c r="K4" s="330"/>
      <c r="L4" s="330"/>
      <c r="M4" s="330"/>
      <c r="N4" s="330"/>
      <c r="O4" s="330"/>
      <c r="P4" s="330"/>
    </row>
    <row r="5" spans="1:16384" s="137" customFormat="1" ht="12.75" x14ac:dyDescent="0.2">
      <c r="A5" s="137" t="s">
        <v>8</v>
      </c>
      <c r="P5" s="171" t="s">
        <v>980</v>
      </c>
    </row>
    <row r="6" spans="1:16384" s="137" customFormat="1" ht="12.75" x14ac:dyDescent="0.2">
      <c r="A6" s="137" t="str">
        <f>'Rate Case Constants'!$C$29</f>
        <v>TYPE OF FILING: __X__ ORIGINAL  _____ UPDATED  _____ REVISED</v>
      </c>
      <c r="P6" s="172" t="s">
        <v>1104</v>
      </c>
    </row>
    <row r="7" spans="1:16384" s="137" customFormat="1" ht="12.75" x14ac:dyDescent="0.2">
      <c r="A7" s="137" t="s">
        <v>9</v>
      </c>
      <c r="P7" s="172" t="str">
        <f>'Rate Case Constants'!$C$37</f>
        <v>WITNESS:   C. M. GARRETT</v>
      </c>
    </row>
    <row r="8" spans="1:16384" s="137" customFormat="1" ht="12.75" x14ac:dyDescent="0.2">
      <c r="A8" s="140" t="s">
        <v>979</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73"/>
    </row>
    <row r="9" spans="1:16384" s="137" customFormat="1" ht="12.75" x14ac:dyDescent="0.2">
      <c r="A9" s="143" t="s">
        <v>978</v>
      </c>
      <c r="B9" s="143" t="s">
        <v>5</v>
      </c>
      <c r="C9" s="144" t="s">
        <v>976</v>
      </c>
      <c r="D9" s="145">
        <v>43101</v>
      </c>
      <c r="E9" s="145">
        <v>43132</v>
      </c>
      <c r="F9" s="145">
        <v>43160</v>
      </c>
      <c r="G9" s="145">
        <v>43191</v>
      </c>
      <c r="H9" s="145">
        <v>43221</v>
      </c>
      <c r="I9" s="145">
        <v>43252</v>
      </c>
      <c r="J9" s="145">
        <v>43282</v>
      </c>
      <c r="K9" s="145">
        <v>43313</v>
      </c>
      <c r="L9" s="145">
        <v>43344</v>
      </c>
      <c r="M9" s="145">
        <v>43374</v>
      </c>
      <c r="N9" s="145">
        <v>43405</v>
      </c>
      <c r="O9" s="145">
        <v>43435</v>
      </c>
      <c r="P9" s="174" t="s">
        <v>3</v>
      </c>
    </row>
    <row r="10" spans="1:16384" s="6" customFormat="1" x14ac:dyDescent="0.25">
      <c r="A10" s="124"/>
      <c r="B10" s="90"/>
      <c r="C10" s="5"/>
      <c r="P10" s="175" t="s">
        <v>1009</v>
      </c>
    </row>
    <row r="11" spans="1:16384" x14ac:dyDescent="0.25">
      <c r="A11" s="182" t="s">
        <v>984</v>
      </c>
      <c r="C11" s="7" t="s">
        <v>197</v>
      </c>
      <c r="D11" s="177"/>
      <c r="E11" s="177"/>
      <c r="F11" s="177"/>
      <c r="G11" s="177"/>
      <c r="H11" s="177"/>
      <c r="I11" s="177"/>
      <c r="J11" s="177"/>
      <c r="K11" s="177"/>
      <c r="L11" s="177"/>
      <c r="M11" s="177"/>
      <c r="N11" s="177"/>
      <c r="O11" s="177"/>
      <c r="P11" s="180"/>
    </row>
    <row r="12" spans="1:16384" x14ac:dyDescent="0.25">
      <c r="A12" s="125" t="s">
        <v>244</v>
      </c>
      <c r="B12" s="92">
        <v>480</v>
      </c>
      <c r="C12" s="9" t="s">
        <v>109</v>
      </c>
      <c r="D12" s="198">
        <f>'Gas Revenue'!C10</f>
        <v>-134.68413000000001</v>
      </c>
      <c r="E12" s="198">
        <f>'Gas Revenue'!D10</f>
        <v>238.39742999999899</v>
      </c>
      <c r="F12" s="198">
        <f>'Gas Revenue'!E10</f>
        <v>191.90701999999999</v>
      </c>
      <c r="G12" s="198">
        <f>'Gas Revenue'!F10</f>
        <v>284.26906000000002</v>
      </c>
      <c r="H12" s="198">
        <f>'Gas Revenue'!G10</f>
        <v>263.223289999999</v>
      </c>
      <c r="I12" s="198">
        <f>'Gas Revenue'!H10</f>
        <v>241.87715</v>
      </c>
      <c r="J12" s="198">
        <f>'Gas Revenue'!I10</f>
        <v>-3.4592564440673899</v>
      </c>
      <c r="K12" s="198">
        <f>'Gas Revenue'!J10</f>
        <v>185.39767850714799</v>
      </c>
      <c r="L12" s="198">
        <f>'Gas Revenue'!K10</f>
        <v>87.102497933901901</v>
      </c>
      <c r="M12" s="198">
        <f>'Gas Revenue'!L10</f>
        <v>112.287406339425</v>
      </c>
      <c r="N12" s="198">
        <f>'Gas Revenue'!M10</f>
        <v>196.687455522184</v>
      </c>
      <c r="O12" s="198">
        <f>'Gas Revenue'!N10</f>
        <v>-340.36321349673699</v>
      </c>
      <c r="P12" s="194">
        <f t="shared" ref="P12:P18" si="0">SUM(D12:O12)</f>
        <v>1322.6423883618522</v>
      </c>
    </row>
    <row r="13" spans="1:16384" x14ac:dyDescent="0.25">
      <c r="A13" s="125" t="s">
        <v>244</v>
      </c>
      <c r="B13" s="93">
        <v>481.1</v>
      </c>
      <c r="C13" s="9" t="s">
        <v>110</v>
      </c>
      <c r="D13" s="198">
        <f>'Gas Revenue'!C19</f>
        <v>-2.3486099999999999</v>
      </c>
      <c r="E13" s="198">
        <f>'Gas Revenue'!D19</f>
        <v>5.79305</v>
      </c>
      <c r="F13" s="198">
        <f>'Gas Revenue'!E19</f>
        <v>4.01126</v>
      </c>
      <c r="G13" s="198">
        <f>'Gas Revenue'!F19</f>
        <v>7.2733999999999996</v>
      </c>
      <c r="H13" s="198">
        <f>'Gas Revenue'!G19</f>
        <v>7.1965399999999997</v>
      </c>
      <c r="I13" s="198">
        <f>'Gas Revenue'!H19</f>
        <v>8.6791699999999992</v>
      </c>
      <c r="J13" s="198">
        <f>'Gas Revenue'!I19</f>
        <v>-2.0843604047457198</v>
      </c>
      <c r="K13" s="198">
        <f>'Gas Revenue'!J19</f>
        <v>114.220490116793</v>
      </c>
      <c r="L13" s="198">
        <f>'Gas Revenue'!K19</f>
        <v>53.441296772699701</v>
      </c>
      <c r="M13" s="198">
        <f>'Gas Revenue'!L19</f>
        <v>78.513004697491695</v>
      </c>
      <c r="N13" s="198">
        <f>'Gas Revenue'!M19</f>
        <v>91.773928853447799</v>
      </c>
      <c r="O13" s="198">
        <f>'Gas Revenue'!N19</f>
        <v>-146.750916339051</v>
      </c>
      <c r="P13" s="194">
        <f t="shared" si="0"/>
        <v>219.71825369663549</v>
      </c>
    </row>
    <row r="14" spans="1:16384" x14ac:dyDescent="0.25">
      <c r="A14" s="125" t="s">
        <v>244</v>
      </c>
      <c r="B14" s="93">
        <v>481.2</v>
      </c>
      <c r="C14" s="9" t="s">
        <v>111</v>
      </c>
      <c r="D14" s="198">
        <f>'Gas Revenue'!C28</f>
        <v>0</v>
      </c>
      <c r="E14" s="198">
        <f>'Gas Revenue'!D28</f>
        <v>0</v>
      </c>
      <c r="F14" s="198">
        <f>'Gas Revenue'!E28</f>
        <v>0</v>
      </c>
      <c r="G14" s="198">
        <f>'Gas Revenue'!F28</f>
        <v>0</v>
      </c>
      <c r="H14" s="198">
        <f>'Gas Revenue'!G28</f>
        <v>0</v>
      </c>
      <c r="I14" s="198">
        <f>'Gas Revenue'!H28</f>
        <v>0</v>
      </c>
      <c r="J14" s="198">
        <f>'Gas Revenue'!I28</f>
        <v>0</v>
      </c>
      <c r="K14" s="198">
        <f>'Gas Revenue'!J28</f>
        <v>0</v>
      </c>
      <c r="L14" s="198">
        <f>'Gas Revenue'!K28</f>
        <v>0</v>
      </c>
      <c r="M14" s="198">
        <f>'Gas Revenue'!L28</f>
        <v>0</v>
      </c>
      <c r="N14" s="198">
        <f>'Gas Revenue'!M28</f>
        <v>0</v>
      </c>
      <c r="O14" s="198">
        <f>'Gas Revenue'!N28</f>
        <v>0</v>
      </c>
      <c r="P14" s="194">
        <f t="shared" si="0"/>
        <v>0</v>
      </c>
    </row>
    <row r="15" spans="1:16384" x14ac:dyDescent="0.25">
      <c r="A15" s="125" t="s">
        <v>244</v>
      </c>
      <c r="B15" s="92">
        <v>489</v>
      </c>
      <c r="C15" s="9" t="s">
        <v>825</v>
      </c>
      <c r="D15" s="198">
        <f>'Gas Revenue'!C45+'Gas Revenue'!C53</f>
        <v>0.76236000000000004</v>
      </c>
      <c r="E15" s="198">
        <f>'Gas Revenue'!D45+'Gas Revenue'!D53</f>
        <v>0.61765999999999999</v>
      </c>
      <c r="F15" s="198">
        <f>'Gas Revenue'!E45+'Gas Revenue'!E53</f>
        <v>0.69040000000000001</v>
      </c>
      <c r="G15" s="198">
        <f>'Gas Revenue'!F45+'Gas Revenue'!F53</f>
        <v>0.63653000000000004</v>
      </c>
      <c r="H15" s="198">
        <f>'Gas Revenue'!G45+'Gas Revenue'!G53</f>
        <v>0.44480999999999998</v>
      </c>
      <c r="I15" s="198">
        <f>'Gas Revenue'!H45+'Gas Revenue'!H53</f>
        <v>0.39441999999999999</v>
      </c>
      <c r="J15" s="198">
        <f>'Gas Revenue'!I45+'Gas Revenue'!I53</f>
        <v>0</v>
      </c>
      <c r="K15" s="198">
        <f>'Gas Revenue'!J45+'Gas Revenue'!J53</f>
        <v>0</v>
      </c>
      <c r="L15" s="198">
        <f>'Gas Revenue'!K45+'Gas Revenue'!K53</f>
        <v>0</v>
      </c>
      <c r="M15" s="198">
        <f>'Gas Revenue'!L45+'Gas Revenue'!L53</f>
        <v>0</v>
      </c>
      <c r="N15" s="198">
        <f>'Gas Revenue'!M45+'Gas Revenue'!M53</f>
        <v>0</v>
      </c>
      <c r="O15" s="198">
        <f>'Gas Revenue'!N45+'Gas Revenue'!N53</f>
        <v>0</v>
      </c>
      <c r="P15" s="194">
        <f t="shared" si="0"/>
        <v>3.5461799999999997</v>
      </c>
    </row>
    <row r="16" spans="1:16384" x14ac:dyDescent="0.25">
      <c r="A16" s="125" t="s">
        <v>244</v>
      </c>
      <c r="B16" s="92">
        <v>482</v>
      </c>
      <c r="C16" s="9" t="s">
        <v>112</v>
      </c>
      <c r="D16" s="198">
        <f>'Gas Revenue'!C37</f>
        <v>-0.21023</v>
      </c>
      <c r="E16" s="198">
        <f>'Gas Revenue'!D37</f>
        <v>1.49861</v>
      </c>
      <c r="F16" s="198">
        <f>'Gas Revenue'!E37</f>
        <v>0.46556999999999998</v>
      </c>
      <c r="G16" s="198">
        <f>'Gas Revenue'!F37</f>
        <v>1.38914</v>
      </c>
      <c r="H16" s="198">
        <f>'Gas Revenue'!G37</f>
        <v>0.50205</v>
      </c>
      <c r="I16" s="198">
        <f>'Gas Revenue'!H37</f>
        <v>1.0639400000000001</v>
      </c>
      <c r="J16" s="198">
        <f>'Gas Revenue'!I37</f>
        <v>-0.28698976651914998</v>
      </c>
      <c r="K16" s="198">
        <f>'Gas Revenue'!J37</f>
        <v>15.7472247607257</v>
      </c>
      <c r="L16" s="198">
        <f>'Gas Revenue'!K37</f>
        <v>7.3985986780660298</v>
      </c>
      <c r="M16" s="198">
        <f>'Gas Revenue'!L37</f>
        <v>10.5939823477506</v>
      </c>
      <c r="N16" s="198">
        <f>'Gas Revenue'!M37</f>
        <v>12.170009009035301</v>
      </c>
      <c r="O16" s="198">
        <f>'Gas Revenue'!N37</f>
        <v>-19.323476779542599</v>
      </c>
      <c r="P16" s="194">
        <f t="shared" si="0"/>
        <v>31.008428249515877</v>
      </c>
    </row>
    <row r="17" spans="1:16" x14ac:dyDescent="0.25">
      <c r="A17" s="125" t="s">
        <v>244</v>
      </c>
      <c r="B17" s="92" t="s">
        <v>918</v>
      </c>
      <c r="C17" s="9" t="s">
        <v>114</v>
      </c>
      <c r="D17" s="198">
        <f>'Gas Revenue'!C63</f>
        <v>0</v>
      </c>
      <c r="E17" s="198">
        <f>'Gas Revenue'!D63</f>
        <v>0</v>
      </c>
      <c r="F17" s="198">
        <f>'Gas Revenue'!E63</f>
        <v>0</v>
      </c>
      <c r="G17" s="198">
        <f>'Gas Revenue'!F63</f>
        <v>0</v>
      </c>
      <c r="H17" s="198">
        <f>'Gas Revenue'!G63</f>
        <v>0</v>
      </c>
      <c r="I17" s="198">
        <f>'Gas Revenue'!H63</f>
        <v>0</v>
      </c>
      <c r="J17" s="198">
        <f>'Gas Revenue'!I63</f>
        <v>0</v>
      </c>
      <c r="K17" s="198">
        <f>'Gas Revenue'!J63</f>
        <v>0</v>
      </c>
      <c r="L17" s="198">
        <f>'Gas Revenue'!K63</f>
        <v>0</v>
      </c>
      <c r="M17" s="198">
        <f>'Gas Revenue'!L63</f>
        <v>0</v>
      </c>
      <c r="N17" s="198">
        <f>'Gas Revenue'!M63</f>
        <v>0</v>
      </c>
      <c r="O17" s="198">
        <f>'Gas Revenue'!N63</f>
        <v>0</v>
      </c>
      <c r="P17" s="194">
        <f t="shared" si="0"/>
        <v>0</v>
      </c>
    </row>
    <row r="18" spans="1:16" x14ac:dyDescent="0.25">
      <c r="B18" s="92"/>
      <c r="C18" s="9" t="s">
        <v>1018</v>
      </c>
      <c r="D18" s="199">
        <f>SUM(D12:D17)</f>
        <v>-136.48061000000001</v>
      </c>
      <c r="E18" s="199">
        <f t="shared" ref="E18" si="1">SUM(E12:E17)</f>
        <v>246.306749999999</v>
      </c>
      <c r="F18" s="199">
        <f t="shared" ref="F18" si="2">SUM(F12:F17)</f>
        <v>197.07425000000001</v>
      </c>
      <c r="G18" s="199">
        <f t="shared" ref="G18" si="3">SUM(G12:G17)</f>
        <v>293.56813</v>
      </c>
      <c r="H18" s="199">
        <f t="shared" ref="H18" si="4">SUM(H12:H17)</f>
        <v>271.36668999999904</v>
      </c>
      <c r="I18" s="199">
        <f t="shared" ref="I18" si="5">SUM(I12:I17)</f>
        <v>252.01468</v>
      </c>
      <c r="J18" s="199">
        <f t="shared" ref="J18" si="6">SUM(J12:J17)</f>
        <v>-5.8306066153322593</v>
      </c>
      <c r="K18" s="199">
        <f t="shared" ref="K18" si="7">SUM(K12:K17)</f>
        <v>315.36539338466667</v>
      </c>
      <c r="L18" s="199">
        <f t="shared" ref="L18" si="8">SUM(L12:L17)</f>
        <v>147.94239338466764</v>
      </c>
      <c r="M18" s="199">
        <f t="shared" ref="M18" si="9">SUM(M12:M17)</f>
        <v>201.3943933846673</v>
      </c>
      <c r="N18" s="199">
        <f t="shared" ref="N18" si="10">SUM(N12:N17)</f>
        <v>300.63139338466709</v>
      </c>
      <c r="O18" s="199">
        <f t="shared" ref="O18" si="11">SUM(O12:O17)</f>
        <v>-506.43760661533059</v>
      </c>
      <c r="P18" s="195">
        <f t="shared" si="0"/>
        <v>1576.9152503080043</v>
      </c>
    </row>
    <row r="19" spans="1:16" x14ac:dyDescent="0.25">
      <c r="D19" s="198"/>
      <c r="E19" s="198"/>
      <c r="F19" s="198"/>
      <c r="G19" s="198"/>
      <c r="H19" s="198"/>
      <c r="I19" s="198"/>
      <c r="J19" s="198"/>
      <c r="K19" s="198"/>
      <c r="L19" s="198"/>
      <c r="M19" s="198"/>
      <c r="N19" s="198"/>
      <c r="O19" s="198"/>
      <c r="P19" s="194"/>
    </row>
    <row r="20" spans="1:16" x14ac:dyDescent="0.25">
      <c r="A20" s="125" t="s">
        <v>244</v>
      </c>
      <c r="B20" s="91">
        <v>908</v>
      </c>
      <c r="C20" s="164" t="s">
        <v>1052</v>
      </c>
      <c r="D20" s="196">
        <f>'DSM EXP'!B17</f>
        <v>290.24484000000001</v>
      </c>
      <c r="E20" s="196">
        <f>'DSM EXP'!C17</f>
        <v>237.13292000000001</v>
      </c>
      <c r="F20" s="196">
        <f>'DSM EXP'!D17</f>
        <v>209.09563</v>
      </c>
      <c r="G20" s="196">
        <f>'DSM EXP'!E17</f>
        <v>282.65323000000001</v>
      </c>
      <c r="H20" s="196">
        <f>'DSM EXP'!F17</f>
        <v>261.48522000000003</v>
      </c>
      <c r="I20" s="196">
        <f>'DSM EXP'!G17</f>
        <v>242.62693999999999</v>
      </c>
      <c r="J20" s="196">
        <f>'DSM EXP'!H17</f>
        <v>-34.265999999999998</v>
      </c>
      <c r="K20" s="196">
        <f>'DSM EXP'!I17</f>
        <v>286.93</v>
      </c>
      <c r="L20" s="196">
        <f>'DSM EXP'!J17</f>
        <v>119.50700000000001</v>
      </c>
      <c r="M20" s="196">
        <f>'DSM EXP'!K17</f>
        <v>172.959</v>
      </c>
      <c r="N20" s="196">
        <f>'DSM EXP'!L17</f>
        <v>272.19600000000003</v>
      </c>
      <c r="O20" s="196">
        <f>'DSM EXP'!M17</f>
        <v>-534.87300000000005</v>
      </c>
      <c r="P20" s="194">
        <f>SUM(D20:O20)</f>
        <v>1805.6917800000001</v>
      </c>
    </row>
    <row r="21" spans="1:16" x14ac:dyDescent="0.25">
      <c r="A21" s="125" t="s">
        <v>244</v>
      </c>
      <c r="B21" s="91" t="s">
        <v>129</v>
      </c>
      <c r="C21" s="164" t="s">
        <v>1053</v>
      </c>
      <c r="D21" s="196">
        <f>'DSM EXP'!B18</f>
        <v>0</v>
      </c>
      <c r="E21" s="196">
        <f>'DSM EXP'!C18</f>
        <v>0</v>
      </c>
      <c r="F21" s="196">
        <f>'DSM EXP'!D18</f>
        <v>0</v>
      </c>
      <c r="G21" s="196">
        <f>'DSM EXP'!E18</f>
        <v>0</v>
      </c>
      <c r="H21" s="196">
        <f>'DSM EXP'!F18</f>
        <v>0</v>
      </c>
      <c r="I21" s="196">
        <f>'DSM EXP'!G18</f>
        <v>0</v>
      </c>
      <c r="J21" s="196">
        <f>'DSM EXP'!H18</f>
        <v>0</v>
      </c>
      <c r="K21" s="196">
        <f>'DSM EXP'!I18</f>
        <v>0</v>
      </c>
      <c r="L21" s="196">
        <f>'DSM EXP'!J18</f>
        <v>0</v>
      </c>
      <c r="M21" s="196">
        <f>'DSM EXP'!K18</f>
        <v>0</v>
      </c>
      <c r="N21" s="196">
        <f>'DSM EXP'!L18</f>
        <v>0</v>
      </c>
      <c r="O21" s="196">
        <f>'DSM EXP'!M18</f>
        <v>0</v>
      </c>
      <c r="P21" s="194">
        <f t="shared" ref="P21" si="12">SUM(D21:O21)</f>
        <v>0</v>
      </c>
    </row>
    <row r="22" spans="1:16" x14ac:dyDescent="0.25">
      <c r="D22" s="196"/>
      <c r="E22" s="196"/>
      <c r="F22" s="196"/>
      <c r="G22" s="196"/>
      <c r="H22" s="196"/>
      <c r="I22" s="196"/>
      <c r="J22" s="196"/>
      <c r="K22" s="196"/>
      <c r="L22" s="196"/>
      <c r="M22" s="196"/>
      <c r="N22" s="196"/>
      <c r="O22" s="196"/>
      <c r="P22" s="194"/>
    </row>
    <row r="23" spans="1:16" x14ac:dyDescent="0.25">
      <c r="A23" s="182" t="s">
        <v>983</v>
      </c>
      <c r="C23" s="7" t="s">
        <v>1016</v>
      </c>
      <c r="D23" s="196"/>
      <c r="E23" s="196"/>
      <c r="F23" s="196"/>
      <c r="G23" s="196"/>
      <c r="H23" s="196"/>
      <c r="I23" s="196"/>
      <c r="J23" s="196"/>
      <c r="K23" s="196"/>
      <c r="L23" s="196"/>
      <c r="M23" s="196"/>
      <c r="N23" s="196"/>
      <c r="O23" s="196"/>
      <c r="P23" s="194"/>
    </row>
    <row r="24" spans="1:16" x14ac:dyDescent="0.25">
      <c r="A24" s="125" t="s">
        <v>928</v>
      </c>
      <c r="B24" s="92">
        <v>480</v>
      </c>
      <c r="C24" s="9" t="s">
        <v>109</v>
      </c>
      <c r="D24" s="198">
        <f>'Gas Revenue'!C11</f>
        <v>213.04022000000001</v>
      </c>
      <c r="E24" s="198">
        <f>'Gas Revenue'!D11</f>
        <v>123.61078999999999</v>
      </c>
      <c r="F24" s="198">
        <f>'Gas Revenue'!E11</f>
        <v>148.16238000000001</v>
      </c>
      <c r="G24" s="198">
        <f>'Gas Revenue'!F11</f>
        <v>93.796859999999995</v>
      </c>
      <c r="H24" s="198">
        <f>'Gas Revenue'!G11</f>
        <v>223.16041999999999</v>
      </c>
      <c r="I24" s="198">
        <f>'Gas Revenue'!H11</f>
        <v>222.98778999999999</v>
      </c>
      <c r="J24" s="198">
        <f>'Gas Revenue'!I11</f>
        <v>297.46728123484502</v>
      </c>
      <c r="K24" s="198">
        <f>'Gas Revenue'!J11</f>
        <v>312.66885074640697</v>
      </c>
      <c r="L24" s="198">
        <f>'Gas Revenue'!K11</f>
        <v>297.38963731488502</v>
      </c>
      <c r="M24" s="198">
        <f>'Gas Revenue'!L11</f>
        <v>307.40505920447401</v>
      </c>
      <c r="N24" s="198">
        <f>'Gas Revenue'!M11</f>
        <v>297.26122959129498</v>
      </c>
      <c r="O24" s="198">
        <f>'Gas Revenue'!N11</f>
        <v>288.17324681644902</v>
      </c>
      <c r="P24" s="194">
        <f t="shared" ref="P24:P28" si="13">SUM(D24:O24)</f>
        <v>2825.123764908355</v>
      </c>
    </row>
    <row r="25" spans="1:16" x14ac:dyDescent="0.25">
      <c r="A25" s="125" t="s">
        <v>928</v>
      </c>
      <c r="B25" s="93">
        <v>481.1</v>
      </c>
      <c r="C25" s="9" t="s">
        <v>110</v>
      </c>
      <c r="D25" s="198">
        <f>'Gas Revenue'!C20</f>
        <v>89.681029999999893</v>
      </c>
      <c r="E25" s="198">
        <f>'Gas Revenue'!D20</f>
        <v>51.593529999999902</v>
      </c>
      <c r="F25" s="198">
        <f>'Gas Revenue'!E20</f>
        <v>61.671439999999997</v>
      </c>
      <c r="G25" s="198">
        <f>'Gas Revenue'!F20</f>
        <v>39.238599999999998</v>
      </c>
      <c r="H25" s="198">
        <f>'Gas Revenue'!G20</f>
        <v>94.099980000000002</v>
      </c>
      <c r="I25" s="198">
        <f>'Gas Revenue'!H20</f>
        <v>97.445840000000004</v>
      </c>
      <c r="J25" s="198">
        <f>'Gas Revenue'!I20</f>
        <v>114.32476052793599</v>
      </c>
      <c r="K25" s="198">
        <f>'Gas Revenue'!J20</f>
        <v>120.06181280541099</v>
      </c>
      <c r="L25" s="198">
        <f>'Gas Revenue'!K20</f>
        <v>114.12961328472301</v>
      </c>
      <c r="M25" s="198">
        <f>'Gas Revenue'!L20</f>
        <v>117.135374288465</v>
      </c>
      <c r="N25" s="198">
        <f>'Gas Revenue'!M20</f>
        <v>112.47582769877501</v>
      </c>
      <c r="O25" s="198">
        <f>'Gas Revenue'!N20</f>
        <v>108.67122029020901</v>
      </c>
      <c r="P25" s="194">
        <f t="shared" si="13"/>
        <v>1120.5290288955186</v>
      </c>
    </row>
    <row r="26" spans="1:16" x14ac:dyDescent="0.25">
      <c r="A26" s="125" t="s">
        <v>928</v>
      </c>
      <c r="B26" s="93">
        <v>481.2</v>
      </c>
      <c r="C26" s="9" t="s">
        <v>111</v>
      </c>
      <c r="D26" s="198">
        <f>'Gas Revenue'!C29</f>
        <v>9.3228600000000004</v>
      </c>
      <c r="E26" s="198">
        <f>'Gas Revenue'!D29</f>
        <v>5.6254499999999998</v>
      </c>
      <c r="F26" s="198">
        <f>'Gas Revenue'!E29</f>
        <v>6.5319500000000001</v>
      </c>
      <c r="G26" s="198">
        <f>'Gas Revenue'!F29</f>
        <v>4.3037700000000001</v>
      </c>
      <c r="H26" s="198">
        <f>'Gas Revenue'!G29</f>
        <v>11.2781</v>
      </c>
      <c r="I26" s="198">
        <f>'Gas Revenue'!H29</f>
        <v>11.869669999999999</v>
      </c>
      <c r="J26" s="198">
        <f>'Gas Revenue'!I29</f>
        <v>14.151523701265001</v>
      </c>
      <c r="K26" s="198">
        <f>'Gas Revenue'!J29</f>
        <v>15.220162114721401</v>
      </c>
      <c r="L26" s="198">
        <f>'Gas Revenue'!K29</f>
        <v>14.546956146419699</v>
      </c>
      <c r="M26" s="198">
        <f>'Gas Revenue'!L29</f>
        <v>15.253756250842899</v>
      </c>
      <c r="N26" s="198">
        <f>'Gas Revenue'!M29</f>
        <v>15.1502176469572</v>
      </c>
      <c r="O26" s="198">
        <f>'Gas Revenue'!N29</f>
        <v>15.1440502125749</v>
      </c>
      <c r="P26" s="194">
        <f t="shared" si="13"/>
        <v>138.3984660727811</v>
      </c>
    </row>
    <row r="27" spans="1:16" x14ac:dyDescent="0.25">
      <c r="A27" s="125" t="s">
        <v>928</v>
      </c>
      <c r="B27" s="92">
        <v>489</v>
      </c>
      <c r="C27" s="9" t="s">
        <v>825</v>
      </c>
      <c r="D27" s="198">
        <f>'Gas Revenue'!C54+'Gas Revenue'!C46</f>
        <v>0.66481000000000001</v>
      </c>
      <c r="E27" s="198">
        <f>'Gas Revenue'!D54+'Gas Revenue'!D46</f>
        <v>0.73763000000000001</v>
      </c>
      <c r="F27" s="198">
        <f>'Gas Revenue'!E54+'Gas Revenue'!E46</f>
        <v>0.92162999999999995</v>
      </c>
      <c r="G27" s="198">
        <f>'Gas Revenue'!F54+'Gas Revenue'!F46</f>
        <v>1.2781800000000001</v>
      </c>
      <c r="H27" s="198">
        <f>'Gas Revenue'!G54+'Gas Revenue'!G46</f>
        <v>3.9664999999999999</v>
      </c>
      <c r="I27" s="198">
        <f>'Gas Revenue'!H54+'Gas Revenue'!H46</f>
        <v>4.3458699999999997</v>
      </c>
      <c r="J27" s="198">
        <f>'Gas Revenue'!I54+'Gas Revenue'!I46</f>
        <v>5.1689667436056403</v>
      </c>
      <c r="K27" s="198">
        <f>'Gas Revenue'!J54+'Gas Revenue'!J46</f>
        <v>5.0343123832925398</v>
      </c>
      <c r="L27" s="198">
        <f>'Gas Revenue'!K54+'Gas Revenue'!K46</f>
        <v>4.7427119062948897</v>
      </c>
      <c r="M27" s="198">
        <f>'Gas Revenue'!L54+'Gas Revenue'!L46</f>
        <v>4.7068444118968706</v>
      </c>
      <c r="N27" s="198">
        <f>'Gas Revenue'!M54+'Gas Revenue'!M46</f>
        <v>4.1146427775543302</v>
      </c>
      <c r="O27" s="198">
        <f>'Gas Revenue'!N54+'Gas Revenue'!N46</f>
        <v>3.4044835604918813</v>
      </c>
      <c r="P27" s="194">
        <f t="shared" si="13"/>
        <v>39.086581783136154</v>
      </c>
    </row>
    <row r="28" spans="1:16" x14ac:dyDescent="0.25">
      <c r="A28" s="125" t="s">
        <v>928</v>
      </c>
      <c r="B28" s="92">
        <v>482</v>
      </c>
      <c r="C28" s="9" t="s">
        <v>112</v>
      </c>
      <c r="D28" s="198">
        <f>'Gas Revenue'!C38</f>
        <v>4.7763399999999896</v>
      </c>
      <c r="E28" s="198">
        <f>'Gas Revenue'!D38</f>
        <v>1.9485699999999999</v>
      </c>
      <c r="F28" s="198">
        <f>'Gas Revenue'!E38</f>
        <v>2.75813</v>
      </c>
      <c r="G28" s="198">
        <f>'Gas Revenue'!F38</f>
        <v>2.6509100000000001</v>
      </c>
      <c r="H28" s="198">
        <f>'Gas Revenue'!G38</f>
        <v>5.74125</v>
      </c>
      <c r="I28" s="198">
        <f>'Gas Revenue'!H38</f>
        <v>5.6859199999999896</v>
      </c>
      <c r="J28" s="198">
        <f>'Gas Revenue'!I38</f>
        <v>11.612994261829501</v>
      </c>
      <c r="K28" s="198">
        <f>'Gas Revenue'!J38</f>
        <v>12.3651383996491</v>
      </c>
      <c r="L28" s="198">
        <f>'Gas Revenue'!K38</f>
        <v>11.801049073358</v>
      </c>
      <c r="M28" s="198">
        <f>'Gas Revenue'!L38</f>
        <v>13.015053364002</v>
      </c>
      <c r="N28" s="198">
        <f>'Gas Revenue'!M38</f>
        <v>13.416938649899601</v>
      </c>
      <c r="O28" s="198">
        <f>'Gas Revenue'!N38</f>
        <v>13.5000588262559</v>
      </c>
      <c r="P28" s="194">
        <f t="shared" si="13"/>
        <v>99.272352574994073</v>
      </c>
    </row>
    <row r="29" spans="1:16" x14ac:dyDescent="0.25">
      <c r="A29" s="125" t="s">
        <v>928</v>
      </c>
      <c r="B29" s="92" t="s">
        <v>918</v>
      </c>
      <c r="C29" s="9" t="s">
        <v>114</v>
      </c>
      <c r="D29" s="198">
        <f>'Gas Revenue'!C64</f>
        <v>9.9479999999999999E-2</v>
      </c>
      <c r="E29" s="198">
        <f>'Gas Revenue'!D64</f>
        <v>0.11531</v>
      </c>
      <c r="F29" s="198">
        <f>'Gas Revenue'!E64</f>
        <v>8.1199999999999994E-2</v>
      </c>
      <c r="G29" s="198">
        <f>'Gas Revenue'!F64</f>
        <v>4.8129999999999999E-2</v>
      </c>
      <c r="H29" s="198">
        <f>'Gas Revenue'!G64</f>
        <v>1.6460600000000001</v>
      </c>
      <c r="I29" s="198">
        <f>'Gas Revenue'!H64</f>
        <v>0.76327999999999996</v>
      </c>
      <c r="J29" s="198">
        <f>'Gas Revenue'!I64</f>
        <v>0</v>
      </c>
      <c r="K29" s="198">
        <f>'Gas Revenue'!J64</f>
        <v>0</v>
      </c>
      <c r="L29" s="198">
        <f>'Gas Revenue'!K64</f>
        <v>0</v>
      </c>
      <c r="M29" s="198">
        <f>'Gas Revenue'!L64</f>
        <v>0</v>
      </c>
      <c r="N29" s="198">
        <f>'Gas Revenue'!M64</f>
        <v>0</v>
      </c>
      <c r="O29" s="198">
        <f>'Gas Revenue'!N64</f>
        <v>0</v>
      </c>
      <c r="P29" s="194">
        <f t="shared" ref="P29" si="14">SUM(D29:O29)</f>
        <v>2.75346</v>
      </c>
    </row>
    <row r="30" spans="1:16" x14ac:dyDescent="0.25">
      <c r="B30" s="92"/>
      <c r="C30" s="9" t="s">
        <v>1017</v>
      </c>
      <c r="D30" s="199">
        <f>SUM(D24:D29)</f>
        <v>317.5847399999999</v>
      </c>
      <c r="E30" s="199">
        <f t="shared" ref="E30:O30" si="15">SUM(E24:E29)</f>
        <v>183.63127999999986</v>
      </c>
      <c r="F30" s="199">
        <f t="shared" si="15"/>
        <v>220.12672999999998</v>
      </c>
      <c r="G30" s="199">
        <f t="shared" si="15"/>
        <v>141.31644999999997</v>
      </c>
      <c r="H30" s="199">
        <f t="shared" si="15"/>
        <v>339.89230999999995</v>
      </c>
      <c r="I30" s="199">
        <f t="shared" si="15"/>
        <v>343.09836999999999</v>
      </c>
      <c r="J30" s="199">
        <f t="shared" si="15"/>
        <v>442.72552646948117</v>
      </c>
      <c r="K30" s="199">
        <f t="shared" si="15"/>
        <v>465.35027644948104</v>
      </c>
      <c r="L30" s="199">
        <f t="shared" si="15"/>
        <v>442.60996772568063</v>
      </c>
      <c r="M30" s="199">
        <f t="shared" si="15"/>
        <v>457.51608751968081</v>
      </c>
      <c r="N30" s="199">
        <f t="shared" si="15"/>
        <v>442.41885636448103</v>
      </c>
      <c r="O30" s="199">
        <f t="shared" si="15"/>
        <v>428.8930597059807</v>
      </c>
      <c r="P30" s="195">
        <f>SUM(D30:O30)</f>
        <v>4225.1636542347851</v>
      </c>
    </row>
    <row r="31" spans="1:16" x14ac:dyDescent="0.25">
      <c r="D31" s="198"/>
      <c r="E31" s="198"/>
      <c r="F31" s="198"/>
      <c r="G31" s="198"/>
      <c r="H31" s="198"/>
      <c r="I31" s="198"/>
      <c r="J31" s="198"/>
      <c r="K31" s="198"/>
      <c r="L31" s="198"/>
      <c r="M31" s="198"/>
      <c r="N31" s="198"/>
      <c r="O31" s="198"/>
      <c r="P31" s="194"/>
    </row>
    <row r="32" spans="1:16" x14ac:dyDescent="0.25">
      <c r="A32" s="182"/>
      <c r="C32" s="7" t="s">
        <v>1019</v>
      </c>
      <c r="D32" s="196"/>
      <c r="E32" s="196"/>
      <c r="F32" s="196"/>
      <c r="G32" s="196"/>
      <c r="H32" s="196"/>
      <c r="I32" s="196"/>
      <c r="J32" s="196"/>
      <c r="K32" s="196"/>
      <c r="L32" s="196"/>
      <c r="M32" s="196"/>
      <c r="N32" s="196"/>
      <c r="O32" s="196"/>
      <c r="P32" s="194"/>
    </row>
    <row r="33" spans="1:16" x14ac:dyDescent="0.25">
      <c r="A33" s="125" t="s">
        <v>928</v>
      </c>
      <c r="B33" s="92" t="str">
        <f t="shared" ref="B33:B38" si="16">MID($C33,1,3)</f>
        <v>874</v>
      </c>
      <c r="C33" s="9" t="s">
        <v>932</v>
      </c>
      <c r="D33" s="198">
        <f>'GLT EXP'!B6</f>
        <v>-0.36699999999999999</v>
      </c>
      <c r="E33" s="198">
        <f>'GLT EXP'!C6</f>
        <v>-4.5179999999999998</v>
      </c>
      <c r="F33" s="198">
        <f>'GLT EXP'!D6</f>
        <v>0</v>
      </c>
      <c r="G33" s="198">
        <f>'GLT EXP'!E6</f>
        <v>-10.889950000000001</v>
      </c>
      <c r="H33" s="198">
        <f>'GLT EXP'!F6</f>
        <v>-1.6548399999999901</v>
      </c>
      <c r="I33" s="198">
        <f>'GLT EXP'!G6</f>
        <v>-1.1244000000000001</v>
      </c>
      <c r="J33" s="198">
        <f>'GLT EXP'!H6</f>
        <v>-0.96</v>
      </c>
      <c r="K33" s="198">
        <f>'GLT EXP'!I6</f>
        <v>-0.96</v>
      </c>
      <c r="L33" s="198">
        <f>'GLT EXP'!J6</f>
        <v>-0.96</v>
      </c>
      <c r="M33" s="198">
        <f>'GLT EXP'!K6</f>
        <v>-0.96</v>
      </c>
      <c r="N33" s="198">
        <f>'GLT EXP'!L6</f>
        <v>-0.96</v>
      </c>
      <c r="O33" s="198">
        <f>'GLT EXP'!M6</f>
        <v>-0.96</v>
      </c>
      <c r="P33" s="194">
        <f t="shared" ref="P33:P41" si="17">SUM(D33:O33)</f>
        <v>-24.314189999999996</v>
      </c>
    </row>
    <row r="34" spans="1:16" x14ac:dyDescent="0.25">
      <c r="A34" s="125" t="s">
        <v>928</v>
      </c>
      <c r="B34" s="92" t="str">
        <f t="shared" si="16"/>
        <v>878</v>
      </c>
      <c r="C34" s="9" t="s">
        <v>933</v>
      </c>
      <c r="D34" s="198">
        <f>'GLT EXP'!B7</f>
        <v>75.645399999999995</v>
      </c>
      <c r="E34" s="198">
        <f>'GLT EXP'!C7</f>
        <v>74.289280000000005</v>
      </c>
      <c r="F34" s="198">
        <f>'GLT EXP'!D7</f>
        <v>79.106070000000003</v>
      </c>
      <c r="G34" s="198">
        <f>'GLT EXP'!E7</f>
        <v>87.677089999999893</v>
      </c>
      <c r="H34" s="198">
        <f>'GLT EXP'!F7</f>
        <v>81.406399999999906</v>
      </c>
      <c r="I34" s="198">
        <f>'GLT EXP'!G7</f>
        <v>69.439340000000001</v>
      </c>
      <c r="J34" s="198">
        <f>'GLT EXP'!H7</f>
        <v>51.777000000000001</v>
      </c>
      <c r="K34" s="198">
        <f>'GLT EXP'!I7</f>
        <v>51.777000000000001</v>
      </c>
      <c r="L34" s="198">
        <f>'GLT EXP'!J7</f>
        <v>51.777000000000001</v>
      </c>
      <c r="M34" s="198">
        <f>'GLT EXP'!K7</f>
        <v>51.777000000000001</v>
      </c>
      <c r="N34" s="198">
        <f>'GLT EXP'!L7</f>
        <v>51.777000000000001</v>
      </c>
      <c r="O34" s="198">
        <f>'GLT EXP'!M7</f>
        <v>51.777000000000001</v>
      </c>
      <c r="P34" s="194">
        <f t="shared" si="17"/>
        <v>778.22558000000004</v>
      </c>
    </row>
    <row r="35" spans="1:16" x14ac:dyDescent="0.25">
      <c r="A35" s="125" t="s">
        <v>928</v>
      </c>
      <c r="B35" s="92" t="str">
        <f t="shared" si="16"/>
        <v>879</v>
      </c>
      <c r="C35" s="9" t="s">
        <v>934</v>
      </c>
      <c r="D35" s="198">
        <f>'GLT EXP'!B8</f>
        <v>-8.4153199999999995</v>
      </c>
      <c r="E35" s="198">
        <f>'GLT EXP'!C8</f>
        <v>-13.374739999999999</v>
      </c>
      <c r="F35" s="198">
        <f>'GLT EXP'!D8</f>
        <v>-24.976289999999999</v>
      </c>
      <c r="G35" s="198">
        <f>'GLT EXP'!E8</f>
        <v>-17.847090000000001</v>
      </c>
      <c r="H35" s="198">
        <f>'GLT EXP'!F8</f>
        <v>-17.107050000000001</v>
      </c>
      <c r="I35" s="198">
        <f>'GLT EXP'!G8</f>
        <v>-15.05068</v>
      </c>
      <c r="J35" s="198">
        <f>'GLT EXP'!H8</f>
        <v>-4.5030000000000001</v>
      </c>
      <c r="K35" s="198">
        <f>'GLT EXP'!I8</f>
        <v>-4.5030000000000001</v>
      </c>
      <c r="L35" s="198">
        <f>'GLT EXP'!J8</f>
        <v>-4.5030000000000001</v>
      </c>
      <c r="M35" s="198">
        <f>'GLT EXP'!K8</f>
        <v>-4.5030000000000001</v>
      </c>
      <c r="N35" s="198">
        <f>'GLT EXP'!L8</f>
        <v>-4.5030000000000001</v>
      </c>
      <c r="O35" s="198">
        <f>'GLT EXP'!M8</f>
        <v>-4.5030000000000001</v>
      </c>
      <c r="P35" s="194">
        <f t="shared" si="17"/>
        <v>-123.78917</v>
      </c>
    </row>
    <row r="36" spans="1:16" x14ac:dyDescent="0.25">
      <c r="A36" s="125" t="s">
        <v>928</v>
      </c>
      <c r="B36" s="92" t="str">
        <f t="shared" si="16"/>
        <v>880</v>
      </c>
      <c r="C36" s="9" t="s">
        <v>1071</v>
      </c>
      <c r="D36" s="198">
        <f>'GLT EXP'!B9</f>
        <v>34.591009999999997</v>
      </c>
      <c r="E36" s="198">
        <f>'GLT EXP'!C9</f>
        <v>13.17755</v>
      </c>
      <c r="F36" s="198">
        <f>'GLT EXP'!D9</f>
        <v>15.59442</v>
      </c>
      <c r="G36" s="198">
        <f>'GLT EXP'!E9</f>
        <v>19.45459</v>
      </c>
      <c r="H36" s="198">
        <f>'GLT EXP'!F9</f>
        <v>20.309279999999902</v>
      </c>
      <c r="I36" s="198">
        <f>'GLT EXP'!G9</f>
        <v>26.064609999999998</v>
      </c>
      <c r="J36" s="198">
        <f>'GLT EXP'!H9</f>
        <v>17.417999999999999</v>
      </c>
      <c r="K36" s="198">
        <f>'GLT EXP'!I9</f>
        <v>17.684999999999999</v>
      </c>
      <c r="L36" s="198">
        <f>'GLT EXP'!J9</f>
        <v>17.530999999999999</v>
      </c>
      <c r="M36" s="198">
        <f>'GLT EXP'!K9</f>
        <v>11.614000000000001</v>
      </c>
      <c r="N36" s="198">
        <f>'GLT EXP'!L9</f>
        <v>16.297000000000001</v>
      </c>
      <c r="O36" s="198">
        <f>'GLT EXP'!M9</f>
        <v>4.1829999999999998</v>
      </c>
      <c r="P36" s="194">
        <f t="shared" si="17"/>
        <v>213.9194599999999</v>
      </c>
    </row>
    <row r="37" spans="1:16" x14ac:dyDescent="0.25">
      <c r="A37" s="125" t="s">
        <v>928</v>
      </c>
      <c r="B37" s="92" t="str">
        <f t="shared" si="16"/>
        <v>887</v>
      </c>
      <c r="C37" s="9" t="s">
        <v>935</v>
      </c>
      <c r="D37" s="198">
        <f>'GLT EXP'!B10</f>
        <v>-13.15917</v>
      </c>
      <c r="E37" s="198">
        <f>'GLT EXP'!C10</f>
        <v>-69.266850000000005</v>
      </c>
      <c r="F37" s="198">
        <f>'GLT EXP'!D10</f>
        <v>-54.496929999999999</v>
      </c>
      <c r="G37" s="198">
        <f>'GLT EXP'!E10</f>
        <v>-172.95958999999999</v>
      </c>
      <c r="H37" s="198">
        <f>'GLT EXP'!F10</f>
        <v>-16.772459999999999</v>
      </c>
      <c r="I37" s="198">
        <f>'GLT EXP'!G10</f>
        <v>-18.956710000000001</v>
      </c>
      <c r="J37" s="198">
        <f>'GLT EXP'!H10</f>
        <v>-10.586</v>
      </c>
      <c r="K37" s="198">
        <f>'GLT EXP'!I10</f>
        <v>-10.586</v>
      </c>
      <c r="L37" s="198">
        <f>'GLT EXP'!J10</f>
        <v>-10.586</v>
      </c>
      <c r="M37" s="198">
        <f>'GLT EXP'!K10</f>
        <v>-10.586</v>
      </c>
      <c r="N37" s="198">
        <f>'GLT EXP'!L10</f>
        <v>-10.586</v>
      </c>
      <c r="O37" s="198">
        <f>'GLT EXP'!M10</f>
        <v>-10.586</v>
      </c>
      <c r="P37" s="194">
        <f t="shared" si="17"/>
        <v>-409.12771000000009</v>
      </c>
    </row>
    <row r="38" spans="1:16" x14ac:dyDescent="0.25">
      <c r="A38" s="125" t="s">
        <v>928</v>
      </c>
      <c r="B38" s="92" t="str">
        <f t="shared" si="16"/>
        <v>892</v>
      </c>
      <c r="C38" s="9" t="s">
        <v>936</v>
      </c>
      <c r="D38" s="198">
        <f>'GLT EXP'!B11</f>
        <v>28.342449999999999</v>
      </c>
      <c r="E38" s="198">
        <f>'GLT EXP'!C11</f>
        <v>-32.775649999999999</v>
      </c>
      <c r="F38" s="198">
        <f>'GLT EXP'!D11</f>
        <v>-28.744720000000001</v>
      </c>
      <c r="G38" s="198">
        <f>'GLT EXP'!E11</f>
        <v>-11.73014</v>
      </c>
      <c r="H38" s="198">
        <f>'GLT EXP'!F11</f>
        <v>8.6112299999999902</v>
      </c>
      <c r="I38" s="198">
        <f>'GLT EXP'!G11</f>
        <v>-0.80713999999999997</v>
      </c>
      <c r="J38" s="198">
        <f>'GLT EXP'!H11</f>
        <v>64.802999999999997</v>
      </c>
      <c r="K38" s="198">
        <f>'GLT EXP'!I11</f>
        <v>83.41</v>
      </c>
      <c r="L38" s="198">
        <f>'GLT EXP'!J11</f>
        <v>57.694000000000003</v>
      </c>
      <c r="M38" s="198">
        <f>'GLT EXP'!K11</f>
        <v>75.905000000000001</v>
      </c>
      <c r="N38" s="198">
        <f>'GLT EXP'!L11</f>
        <v>53.67</v>
      </c>
      <c r="O38" s="198">
        <f>'GLT EXP'!M11</f>
        <v>41.334000000000003</v>
      </c>
      <c r="P38" s="194">
        <f t="shared" si="17"/>
        <v>339.71202999999997</v>
      </c>
    </row>
    <row r="39" spans="1:16" x14ac:dyDescent="0.25">
      <c r="A39" s="125" t="s">
        <v>928</v>
      </c>
      <c r="B39" s="92" t="s">
        <v>129</v>
      </c>
      <c r="C39" s="9" t="s">
        <v>937</v>
      </c>
      <c r="D39" s="200">
        <f>'GLT EXP'!B5</f>
        <v>42.026429999999998</v>
      </c>
      <c r="E39" s="200">
        <f>'GLT EXP'!C5</f>
        <v>44.369419999999998</v>
      </c>
      <c r="F39" s="200">
        <f>'GLT EXP'!D5</f>
        <v>47.112989999999897</v>
      </c>
      <c r="G39" s="200">
        <f>'GLT EXP'!E5</f>
        <v>50.180709999999998</v>
      </c>
      <c r="H39" s="200">
        <f>'GLT EXP'!F5</f>
        <v>53.121250000000003</v>
      </c>
      <c r="I39" s="200">
        <f>'GLT EXP'!G5</f>
        <v>55.958289999999998</v>
      </c>
      <c r="J39" s="200">
        <f>'GLT EXP'!H5</f>
        <v>59.241732212000002</v>
      </c>
      <c r="K39" s="200">
        <f>'GLT EXP'!I5</f>
        <v>62.992482191999997</v>
      </c>
      <c r="L39" s="200">
        <f>'GLT EXP'!J5</f>
        <v>66.122173468200003</v>
      </c>
      <c r="M39" s="200">
        <f>'GLT EXP'!K5</f>
        <v>68.734293262199998</v>
      </c>
      <c r="N39" s="200">
        <f>'GLT EXP'!L5</f>
        <v>71.189062106999998</v>
      </c>
      <c r="O39" s="200">
        <f>'GLT EXP'!M5</f>
        <v>82.113265448499902</v>
      </c>
      <c r="P39" s="194">
        <f t="shared" ref="P39" si="18">SUM(D39:O39)</f>
        <v>703.16209868989984</v>
      </c>
    </row>
    <row r="40" spans="1:16" x14ac:dyDescent="0.25">
      <c r="A40" s="125" t="s">
        <v>928</v>
      </c>
      <c r="B40" s="92" t="s">
        <v>129</v>
      </c>
      <c r="C40" s="9" t="s">
        <v>1038</v>
      </c>
      <c r="D40" s="200">
        <f>'GLT EXP'!B16</f>
        <v>0</v>
      </c>
      <c r="E40" s="200">
        <f>'GLT EXP'!C16</f>
        <v>0</v>
      </c>
      <c r="F40" s="200">
        <f>'GLT EXP'!D16</f>
        <v>0</v>
      </c>
      <c r="G40" s="200">
        <f>'GLT EXP'!E16</f>
        <v>0</v>
      </c>
      <c r="H40" s="200">
        <f>'GLT EXP'!F16</f>
        <v>0</v>
      </c>
      <c r="I40" s="200">
        <f>'GLT EXP'!G16</f>
        <v>0</v>
      </c>
      <c r="J40" s="200">
        <f>'GLT EXP'!H16</f>
        <v>0</v>
      </c>
      <c r="K40" s="200">
        <f>'GLT EXP'!I16</f>
        <v>0</v>
      </c>
      <c r="L40" s="200">
        <f>'GLT EXP'!J16</f>
        <v>0</v>
      </c>
      <c r="M40" s="200">
        <f>'GLT EXP'!K16</f>
        <v>0</v>
      </c>
      <c r="N40" s="200">
        <f>'GLT EXP'!L16</f>
        <v>0</v>
      </c>
      <c r="O40" s="200">
        <f>'GLT EXP'!M16</f>
        <v>0</v>
      </c>
      <c r="P40" s="194">
        <f t="shared" si="17"/>
        <v>0</v>
      </c>
    </row>
    <row r="41" spans="1:16" x14ac:dyDescent="0.25">
      <c r="B41" s="92"/>
      <c r="C41" s="9" t="s">
        <v>3</v>
      </c>
      <c r="D41" s="199">
        <f t="shared" ref="D41:O41" si="19">SUM(D33:D40)</f>
        <v>158.66379999999998</v>
      </c>
      <c r="E41" s="199">
        <f t="shared" si="19"/>
        <v>11.901009999999992</v>
      </c>
      <c r="F41" s="199">
        <f t="shared" si="19"/>
        <v>33.595539999999893</v>
      </c>
      <c r="G41" s="199">
        <f t="shared" si="19"/>
        <v>-56.114380000000104</v>
      </c>
      <c r="H41" s="199">
        <f t="shared" si="19"/>
        <v>127.91380999999981</v>
      </c>
      <c r="I41" s="199">
        <f t="shared" si="19"/>
        <v>115.52331000000001</v>
      </c>
      <c r="J41" s="199">
        <f t="shared" si="19"/>
        <v>177.190732212</v>
      </c>
      <c r="K41" s="199">
        <f t="shared" si="19"/>
        <v>199.81548219199999</v>
      </c>
      <c r="L41" s="199">
        <f t="shared" si="19"/>
        <v>177.07517346820001</v>
      </c>
      <c r="M41" s="199">
        <f t="shared" si="19"/>
        <v>191.98129326219998</v>
      </c>
      <c r="N41" s="199">
        <f t="shared" si="19"/>
        <v>176.88406210700001</v>
      </c>
      <c r="O41" s="199">
        <f t="shared" si="19"/>
        <v>163.35826544849991</v>
      </c>
      <c r="P41" s="195">
        <f t="shared" si="17"/>
        <v>1477.7880986898995</v>
      </c>
    </row>
    <row r="42" spans="1:16" x14ac:dyDescent="0.25">
      <c r="C42" s="7"/>
      <c r="D42" s="200"/>
      <c r="E42" s="200"/>
      <c r="F42" s="200"/>
      <c r="G42" s="200"/>
      <c r="H42" s="200"/>
      <c r="I42" s="200"/>
      <c r="J42" s="200"/>
      <c r="K42" s="200"/>
      <c r="L42" s="200"/>
      <c r="M42" s="200"/>
      <c r="N42" s="200"/>
      <c r="O42" s="200"/>
      <c r="P42" s="194"/>
    </row>
    <row r="43" spans="1:16" x14ac:dyDescent="0.25">
      <c r="A43" s="125" t="s">
        <v>928</v>
      </c>
      <c r="B43" s="170">
        <v>408.1</v>
      </c>
      <c r="C43" s="9" t="s">
        <v>1072</v>
      </c>
      <c r="D43" s="200">
        <f>'GLT EXP'!B12</f>
        <v>21.224779999999999</v>
      </c>
      <c r="E43" s="200">
        <f>'GLT EXP'!C12</f>
        <v>21.224779999999999</v>
      </c>
      <c r="F43" s="200">
        <f>'GLT EXP'!D12</f>
        <v>21.224779999999999</v>
      </c>
      <c r="G43" s="200">
        <f>'GLT EXP'!E12</f>
        <v>21.224779999999999</v>
      </c>
      <c r="H43" s="200">
        <f>'GLT EXP'!F12</f>
        <v>21.224779999999999</v>
      </c>
      <c r="I43" s="200">
        <f>'GLT EXP'!G12</f>
        <v>21.224779999999999</v>
      </c>
      <c r="J43" s="200">
        <f>'GLT EXP'!H12</f>
        <v>25.479487367323301</v>
      </c>
      <c r="K43" s="200">
        <f>'GLT EXP'!I12</f>
        <v>25.479487367323301</v>
      </c>
      <c r="L43" s="200">
        <f>'GLT EXP'!J12</f>
        <v>25.479487367323301</v>
      </c>
      <c r="M43" s="200">
        <f>'GLT EXP'!K12</f>
        <v>25.479487367323301</v>
      </c>
      <c r="N43" s="200">
        <f>'GLT EXP'!L12</f>
        <v>25.479487367323301</v>
      </c>
      <c r="O43" s="200">
        <f>'GLT EXP'!M12</f>
        <v>25.479487367323301</v>
      </c>
      <c r="P43" s="194">
        <f t="shared" ref="P43" si="20">SUM(D43:O43)</f>
        <v>280.22560420393984</v>
      </c>
    </row>
    <row r="44" spans="1:16" x14ac:dyDescent="0.25">
      <c r="B44" s="92"/>
      <c r="D44" s="200"/>
      <c r="E44" s="200"/>
      <c r="F44" s="200"/>
      <c r="G44" s="200"/>
      <c r="H44" s="200"/>
      <c r="I44" s="200"/>
      <c r="J44" s="200"/>
      <c r="K44" s="200"/>
      <c r="L44" s="200"/>
      <c r="M44" s="200"/>
      <c r="N44" s="200"/>
      <c r="O44" s="200"/>
      <c r="P44" s="194"/>
    </row>
    <row r="45" spans="1:16" x14ac:dyDescent="0.25">
      <c r="A45" s="182" t="s">
        <v>985</v>
      </c>
      <c r="C45" s="7" t="s">
        <v>930</v>
      </c>
      <c r="D45" s="198"/>
      <c r="E45" s="198"/>
      <c r="F45" s="198"/>
      <c r="G45" s="198"/>
      <c r="H45" s="198"/>
      <c r="I45" s="198"/>
      <c r="J45" s="198"/>
      <c r="K45" s="198"/>
      <c r="L45" s="198"/>
      <c r="M45" s="198"/>
      <c r="N45" s="198"/>
      <c r="O45" s="198"/>
      <c r="P45" s="194"/>
    </row>
    <row r="46" spans="1:16" x14ac:dyDescent="0.25">
      <c r="A46" s="125" t="s">
        <v>929</v>
      </c>
      <c r="B46" s="92">
        <v>480</v>
      </c>
      <c r="C46" s="9" t="s">
        <v>109</v>
      </c>
      <c r="D46" s="198">
        <f>'Gas Revenue'!C9</f>
        <v>19332.65177</v>
      </c>
      <c r="E46" s="198">
        <f>'Gas Revenue'!D9</f>
        <v>10008.427809999999</v>
      </c>
      <c r="F46" s="198">
        <f>'Gas Revenue'!E9</f>
        <v>10474.992389999999</v>
      </c>
      <c r="G46" s="198">
        <f>'Gas Revenue'!F9</f>
        <v>6316.8003099999996</v>
      </c>
      <c r="H46" s="198">
        <f>'Gas Revenue'!G9</f>
        <v>1731.11527</v>
      </c>
      <c r="I46" s="198">
        <f>'Gas Revenue'!H9</f>
        <v>1199.9514199999901</v>
      </c>
      <c r="J46" s="198">
        <f>'Gas Revenue'!I9</f>
        <v>1010.38088292848</v>
      </c>
      <c r="K46" s="198">
        <f>'Gas Revenue'!J9</f>
        <v>984.30244318067196</v>
      </c>
      <c r="L46" s="198">
        <f>'Gas Revenue'!K9</f>
        <v>1112.28244667421</v>
      </c>
      <c r="M46" s="198">
        <f>'Gas Revenue'!L9</f>
        <v>1930.85425679433</v>
      </c>
      <c r="N46" s="198">
        <f>'Gas Revenue'!M9</f>
        <v>6939.3693141039903</v>
      </c>
      <c r="O46" s="198">
        <f>'Gas Revenue'!N9</f>
        <v>14591.182373519399</v>
      </c>
      <c r="P46" s="194">
        <f t="shared" ref="P46:P52" si="21">SUM(D46:O46)</f>
        <v>75632.310687201069</v>
      </c>
    </row>
    <row r="47" spans="1:16" x14ac:dyDescent="0.25">
      <c r="A47" s="125" t="s">
        <v>929</v>
      </c>
      <c r="B47" s="93">
        <v>481.1</v>
      </c>
      <c r="C47" s="9" t="s">
        <v>110</v>
      </c>
      <c r="D47" s="198">
        <f>'Gas Revenue'!C18</f>
        <v>8880.7124999999996</v>
      </c>
      <c r="E47" s="198">
        <f>'Gas Revenue'!D18</f>
        <v>4850.0252199999904</v>
      </c>
      <c r="F47" s="198">
        <f>'Gas Revenue'!E18</f>
        <v>4777.0321599999997</v>
      </c>
      <c r="G47" s="198">
        <f>'Gas Revenue'!F18</f>
        <v>3084.2832799999901</v>
      </c>
      <c r="H47" s="198">
        <f>'Gas Revenue'!G18</f>
        <v>1134.54223</v>
      </c>
      <c r="I47" s="198">
        <f>'Gas Revenue'!H18</f>
        <v>959.72245999999996</v>
      </c>
      <c r="J47" s="198">
        <f>'Gas Revenue'!I18</f>
        <v>608.80261852905096</v>
      </c>
      <c r="K47" s="198">
        <f>'Gas Revenue'!J18</f>
        <v>606.41469165174794</v>
      </c>
      <c r="L47" s="198">
        <f>'Gas Revenue'!K18</f>
        <v>682.43742235389095</v>
      </c>
      <c r="M47" s="198">
        <f>'Gas Revenue'!L18</f>
        <v>1350.0844376125699</v>
      </c>
      <c r="N47" s="198">
        <f>'Gas Revenue'!M18</f>
        <v>3237.89773927433</v>
      </c>
      <c r="O47" s="198">
        <f>'Gas Revenue'!N18</f>
        <v>6291.1341615559404</v>
      </c>
      <c r="P47" s="194">
        <f t="shared" si="21"/>
        <v>36463.088920977512</v>
      </c>
    </row>
    <row r="48" spans="1:16" x14ac:dyDescent="0.25">
      <c r="A48" s="125" t="s">
        <v>929</v>
      </c>
      <c r="B48" s="93">
        <v>481.2</v>
      </c>
      <c r="C48" s="9" t="s">
        <v>111</v>
      </c>
      <c r="D48" s="198">
        <f>'Gas Revenue'!C27</f>
        <v>706.19413999999995</v>
      </c>
      <c r="E48" s="198">
        <f>'Gas Revenue'!D27</f>
        <v>639.78200000000004</v>
      </c>
      <c r="F48" s="198">
        <f>'Gas Revenue'!E27</f>
        <v>649.08794</v>
      </c>
      <c r="G48" s="198">
        <f>'Gas Revenue'!F27</f>
        <v>418.71706999999998</v>
      </c>
      <c r="H48" s="198">
        <f>'Gas Revenue'!G27</f>
        <v>408.48460999999998</v>
      </c>
      <c r="I48" s="198">
        <f>'Gas Revenue'!H27</f>
        <v>321.70035000000001</v>
      </c>
      <c r="J48" s="198">
        <f>'Gas Revenue'!I27</f>
        <v>235.86084305685</v>
      </c>
      <c r="K48" s="198">
        <f>'Gas Revenue'!J27</f>
        <v>252.003490752478</v>
      </c>
      <c r="L48" s="198">
        <f>'Gas Revenue'!K27</f>
        <v>298.91864654358</v>
      </c>
      <c r="M48" s="198">
        <f>'Gas Revenue'!L27</f>
        <v>428.531369487196</v>
      </c>
      <c r="N48" s="198">
        <f>'Gas Revenue'!M27</f>
        <v>611.46012475616703</v>
      </c>
      <c r="O48" s="198">
        <f>'Gas Revenue'!N27</f>
        <v>788.10433115381602</v>
      </c>
      <c r="P48" s="194">
        <f t="shared" si="21"/>
        <v>5758.8449157500872</v>
      </c>
    </row>
    <row r="49" spans="1:16" x14ac:dyDescent="0.25">
      <c r="A49" s="125" t="s">
        <v>929</v>
      </c>
      <c r="B49" s="92">
        <v>489</v>
      </c>
      <c r="C49" s="9" t="s">
        <v>825</v>
      </c>
      <c r="D49" s="198"/>
      <c r="E49" s="198"/>
      <c r="F49" s="198"/>
      <c r="G49" s="198"/>
      <c r="H49" s="198"/>
      <c r="I49" s="198"/>
      <c r="J49" s="198"/>
      <c r="K49" s="198"/>
      <c r="L49" s="198"/>
      <c r="M49" s="198"/>
      <c r="N49" s="198"/>
      <c r="O49" s="198"/>
      <c r="P49" s="194">
        <f t="shared" si="21"/>
        <v>0</v>
      </c>
    </row>
    <row r="50" spans="1:16" x14ac:dyDescent="0.25">
      <c r="A50" s="125" t="s">
        <v>929</v>
      </c>
      <c r="B50" s="92">
        <v>482</v>
      </c>
      <c r="C50" s="9" t="s">
        <v>112</v>
      </c>
      <c r="D50" s="198">
        <f>'Gas Revenue'!C36</f>
        <v>1151.6301599999999</v>
      </c>
      <c r="E50" s="198">
        <f>'Gas Revenue'!D36</f>
        <v>743.99585000000002</v>
      </c>
      <c r="F50" s="198">
        <f>'Gas Revenue'!E36</f>
        <v>630.81408999999996</v>
      </c>
      <c r="G50" s="198">
        <f>'Gas Revenue'!F36</f>
        <v>395.930489999999</v>
      </c>
      <c r="H50" s="198">
        <f>'Gas Revenue'!G36</f>
        <v>154.09357</v>
      </c>
      <c r="I50" s="198">
        <f>'Gas Revenue'!H36</f>
        <v>65.099530000000001</v>
      </c>
      <c r="J50" s="198">
        <f>'Gas Revenue'!I36</f>
        <v>84.432564995063601</v>
      </c>
      <c r="K50" s="198">
        <f>'Gas Revenue'!J36</f>
        <v>84.257362592862506</v>
      </c>
      <c r="L50" s="198">
        <f>'Gas Revenue'!K36</f>
        <v>95.252653909450601</v>
      </c>
      <c r="M50" s="198">
        <f>'Gas Revenue'!L36</f>
        <v>183.291008290451</v>
      </c>
      <c r="N50" s="198">
        <f>'Gas Revenue'!M36</f>
        <v>431.01959224176198</v>
      </c>
      <c r="O50" s="198">
        <f>'Gas Revenue'!N36</f>
        <v>830.58778149611396</v>
      </c>
      <c r="P50" s="194">
        <f t="shared" si="21"/>
        <v>4850.4046535257021</v>
      </c>
    </row>
    <row r="51" spans="1:16" x14ac:dyDescent="0.25">
      <c r="A51" s="125" t="s">
        <v>929</v>
      </c>
      <c r="B51" s="92" t="s">
        <v>918</v>
      </c>
      <c r="C51" s="9" t="s">
        <v>114</v>
      </c>
      <c r="D51" s="198">
        <f>'Gas Revenue'!C62</f>
        <v>120.63803</v>
      </c>
      <c r="E51" s="198">
        <f>'Gas Revenue'!D62</f>
        <v>140.38455999999999</v>
      </c>
      <c r="F51" s="198">
        <f>'Gas Revenue'!E62</f>
        <v>73.304230000000004</v>
      </c>
      <c r="G51" s="198">
        <f>'Gas Revenue'!F62</f>
        <v>8.25854</v>
      </c>
      <c r="H51" s="198">
        <f>'Gas Revenue'!G62</f>
        <v>229.19598999999999</v>
      </c>
      <c r="I51" s="198">
        <f>'Gas Revenue'!H62</f>
        <v>103.399149999999</v>
      </c>
      <c r="J51" s="198">
        <f>'Gas Revenue'!I62</f>
        <v>97.626629745862203</v>
      </c>
      <c r="K51" s="198">
        <f>'Gas Revenue'!J62</f>
        <v>101.07331494573501</v>
      </c>
      <c r="L51" s="198">
        <f>'Gas Revenue'!K62</f>
        <v>102.64931285383599</v>
      </c>
      <c r="M51" s="198">
        <f>'Gas Revenue'!L62</f>
        <v>55.837307289350399</v>
      </c>
      <c r="N51" s="198">
        <f>'Gas Revenue'!M62</f>
        <v>160.89778431907101</v>
      </c>
      <c r="O51" s="198">
        <f>'Gas Revenue'!N62</f>
        <v>151.548760553427</v>
      </c>
      <c r="P51" s="194">
        <f t="shared" si="21"/>
        <v>1344.8136097072804</v>
      </c>
    </row>
    <row r="52" spans="1:16" x14ac:dyDescent="0.25">
      <c r="B52" s="92"/>
      <c r="C52" s="9" t="s">
        <v>931</v>
      </c>
      <c r="D52" s="199">
        <f>SUM(D46:D51)</f>
        <v>30191.826599999997</v>
      </c>
      <c r="E52" s="199">
        <f t="shared" ref="E52" si="22">SUM(E46:E51)</f>
        <v>16382.615439999989</v>
      </c>
      <c r="F52" s="199">
        <f t="shared" ref="F52" si="23">SUM(F46:F51)</f>
        <v>16605.230810000001</v>
      </c>
      <c r="G52" s="199">
        <f t="shared" ref="G52" si="24">SUM(G46:G51)</f>
        <v>10223.989689999989</v>
      </c>
      <c r="H52" s="199">
        <f t="shared" ref="H52" si="25">SUM(H46:H51)</f>
        <v>3657.4316700000004</v>
      </c>
      <c r="I52" s="199">
        <f t="shared" ref="I52" si="26">SUM(I46:I51)</f>
        <v>2649.8729099999891</v>
      </c>
      <c r="J52" s="199">
        <f t="shared" ref="J52" si="27">SUM(J46:J51)</f>
        <v>2037.1035392553065</v>
      </c>
      <c r="K52" s="199">
        <f t="shared" ref="K52" si="28">SUM(K46:K51)</f>
        <v>2028.0513031234957</v>
      </c>
      <c r="L52" s="199">
        <f t="shared" ref="L52" si="29">SUM(L46:L51)</f>
        <v>2291.5404823349672</v>
      </c>
      <c r="M52" s="199">
        <f t="shared" ref="M52" si="30">SUM(M46:M51)</f>
        <v>3948.5983794738977</v>
      </c>
      <c r="N52" s="199">
        <f t="shared" ref="N52" si="31">SUM(N46:N51)</f>
        <v>11380.644554695322</v>
      </c>
      <c r="O52" s="199">
        <f t="shared" ref="O52" si="32">SUM(O46:O51)</f>
        <v>22652.557408278695</v>
      </c>
      <c r="P52" s="195">
        <f t="shared" si="21"/>
        <v>124049.46278716165</v>
      </c>
    </row>
    <row r="53" spans="1:16" x14ac:dyDescent="0.25">
      <c r="B53" s="92"/>
      <c r="D53" s="198"/>
      <c r="E53" s="198"/>
      <c r="F53" s="198"/>
      <c r="G53" s="198"/>
      <c r="H53" s="198"/>
      <c r="I53" s="198"/>
      <c r="J53" s="198"/>
      <c r="K53" s="198"/>
      <c r="L53" s="198"/>
      <c r="M53" s="198"/>
      <c r="N53" s="198"/>
      <c r="O53" s="198"/>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G'!D154</f>
        <v>17318.885320000001</v>
      </c>
      <c r="E55" s="200">
        <f>'IS G'!E154</f>
        <v>7673.5587400000004</v>
      </c>
      <c r="F55" s="200">
        <f>'IS G'!F154</f>
        <v>7679.6801999999998</v>
      </c>
      <c r="G55" s="200">
        <f>'IS G'!G154</f>
        <v>7230.7788300000002</v>
      </c>
      <c r="H55" s="200">
        <f>'IS G'!H154</f>
        <v>7032.4736400000002</v>
      </c>
      <c r="I55" s="200">
        <f>'IS G'!I154</f>
        <v>8736.1100700000006</v>
      </c>
      <c r="J55" s="200">
        <f>'IS G'!J154</f>
        <v>11162.704132475001</v>
      </c>
      <c r="K55" s="200">
        <f>'IS G'!K154</f>
        <v>11106.9141914225</v>
      </c>
      <c r="L55" s="200">
        <f>'IS G'!L154</f>
        <v>10960.1700433225</v>
      </c>
      <c r="M55" s="200">
        <f>'IS G'!M154</f>
        <v>11393.4542813436</v>
      </c>
      <c r="N55" s="200">
        <f>'IS G'!N154</f>
        <v>11439.4596213974</v>
      </c>
      <c r="O55" s="200">
        <f>'IS G'!O154</f>
        <v>14389.693236220801</v>
      </c>
      <c r="P55" s="194">
        <f t="shared" ref="P55:P64" si="33">SUM(D55:O55)</f>
        <v>126123.88230618181</v>
      </c>
    </row>
    <row r="56" spans="1:16" x14ac:dyDescent="0.25">
      <c r="A56" s="125" t="s">
        <v>929</v>
      </c>
      <c r="B56" s="92">
        <v>805</v>
      </c>
      <c r="C56" s="9" t="s">
        <v>365</v>
      </c>
      <c r="D56" s="200">
        <f>'IS G'!D155</f>
        <v>1846.2127700000001</v>
      </c>
      <c r="E56" s="200">
        <f>'IS G'!E155</f>
        <v>-1080.7765299999901</v>
      </c>
      <c r="F56" s="200">
        <f>'IS G'!F155</f>
        <v>-1197.0730799999999</v>
      </c>
      <c r="G56" s="200">
        <f>'IS G'!G155</f>
        <v>8.7021799999999701</v>
      </c>
      <c r="H56" s="200">
        <f>'IS G'!H155</f>
        <v>-157.3844</v>
      </c>
      <c r="I56" s="200">
        <f>'IS G'!I155</f>
        <v>-296.48384999999899</v>
      </c>
      <c r="J56" s="200">
        <f>'IS G'!J155</f>
        <v>0</v>
      </c>
      <c r="K56" s="200">
        <f>'IS G'!K155</f>
        <v>0</v>
      </c>
      <c r="L56" s="200">
        <f>'IS G'!L155</f>
        <v>0</v>
      </c>
      <c r="M56" s="200">
        <f>'IS G'!M155</f>
        <v>0</v>
      </c>
      <c r="N56" s="200">
        <f>'IS G'!N155</f>
        <v>0</v>
      </c>
      <c r="O56" s="200">
        <f>'IS G'!O155</f>
        <v>0</v>
      </c>
      <c r="P56" s="194">
        <f t="shared" si="33"/>
        <v>-876.80290999998897</v>
      </c>
    </row>
    <row r="57" spans="1:16" x14ac:dyDescent="0.25">
      <c r="A57" s="125" t="s">
        <v>929</v>
      </c>
      <c r="B57" s="92">
        <v>806</v>
      </c>
      <c r="C57" s="9" t="s">
        <v>366</v>
      </c>
      <c r="D57" s="200">
        <f>'IS G'!D156</f>
        <v>2013.5995600000001</v>
      </c>
      <c r="E57" s="200">
        <f>'IS G'!E156</f>
        <v>793.76862000000006</v>
      </c>
      <c r="F57" s="200">
        <f>'IS G'!F156</f>
        <v>871.87332000000004</v>
      </c>
      <c r="G57" s="200">
        <f>'IS G'!G156</f>
        <v>-873.79170999999997</v>
      </c>
      <c r="H57" s="200">
        <f>'IS G'!H156</f>
        <v>-3372.0067599999902</v>
      </c>
      <c r="I57" s="200">
        <f>'IS G'!I156</f>
        <v>-1447.50442</v>
      </c>
      <c r="J57" s="200">
        <f>'IS G'!J156</f>
        <v>0</v>
      </c>
      <c r="K57" s="200">
        <f>'IS G'!K156</f>
        <v>0</v>
      </c>
      <c r="L57" s="200">
        <f>'IS G'!L156</f>
        <v>0</v>
      </c>
      <c r="M57" s="200">
        <f>'IS G'!M156</f>
        <v>0</v>
      </c>
      <c r="N57" s="200">
        <f>'IS G'!N156</f>
        <v>0</v>
      </c>
      <c r="O57" s="200">
        <f>'IS G'!O156</f>
        <v>0</v>
      </c>
      <c r="P57" s="194">
        <f t="shared" si="33"/>
        <v>-2014.0613899999896</v>
      </c>
    </row>
    <row r="58" spans="1:16" x14ac:dyDescent="0.25">
      <c r="A58" s="125" t="s">
        <v>929</v>
      </c>
      <c r="B58" s="92">
        <v>807</v>
      </c>
      <c r="C58" s="9" t="s">
        <v>367</v>
      </c>
      <c r="D58" s="200">
        <f>'IS TC'!C215+'IS TC'!C216</f>
        <v>0</v>
      </c>
      <c r="E58" s="200">
        <f>'IS TC'!D215+'IS TC'!D216</f>
        <v>0</v>
      </c>
      <c r="F58" s="200">
        <f>'IS TC'!E215+'IS TC'!E216</f>
        <v>0</v>
      </c>
      <c r="G58" s="200">
        <f>'IS TC'!F215+'IS TC'!F216</f>
        <v>0</v>
      </c>
      <c r="H58" s="200">
        <f>'IS TC'!G215+'IS TC'!G216</f>
        <v>0</v>
      </c>
      <c r="I58" s="200">
        <f>'IS TC'!H215+'IS TC'!H216</f>
        <v>0</v>
      </c>
      <c r="J58" s="200">
        <f>'IS TC'!I215+'IS TC'!I216</f>
        <v>0</v>
      </c>
      <c r="K58" s="200">
        <f>'IS TC'!J215+'IS TC'!J216</f>
        <v>0</v>
      </c>
      <c r="L58" s="200">
        <f>'IS TC'!K215+'IS TC'!K216</f>
        <v>0</v>
      </c>
      <c r="M58" s="200">
        <f>'IS TC'!L215+'IS TC'!L216</f>
        <v>0</v>
      </c>
      <c r="N58" s="200">
        <f>'IS TC'!M215+'IS TC'!M216</f>
        <v>0</v>
      </c>
      <c r="O58" s="200">
        <f>'IS TC'!N215+'IS TC'!N216</f>
        <v>0</v>
      </c>
      <c r="P58" s="194">
        <f t="shared" si="33"/>
        <v>0</v>
      </c>
    </row>
    <row r="59" spans="1:16" x14ac:dyDescent="0.25">
      <c r="A59" s="125" t="s">
        <v>929</v>
      </c>
      <c r="B59" s="92">
        <v>808</v>
      </c>
      <c r="C59" s="9" t="s">
        <v>368</v>
      </c>
      <c r="D59" s="200">
        <f>'IS G'!D158</f>
        <v>10751.45428</v>
      </c>
      <c r="E59" s="200">
        <f>'IS G'!E158</f>
        <v>8917.2696199999991</v>
      </c>
      <c r="F59" s="200">
        <f>'IS G'!F158</f>
        <v>8857.7488699999994</v>
      </c>
      <c r="G59" s="200">
        <f>'IS G'!G158</f>
        <v>3797.1782599999901</v>
      </c>
      <c r="H59" s="200">
        <f>'IS G'!H158</f>
        <v>98.376689999999996</v>
      </c>
      <c r="I59" s="200">
        <f>'IS G'!I158</f>
        <v>-4676.1668499999996</v>
      </c>
      <c r="J59" s="200">
        <f>'IS G'!J158</f>
        <v>-9283.3225932196892</v>
      </c>
      <c r="K59" s="200">
        <f>'IS G'!K158</f>
        <v>-9251.4108882990095</v>
      </c>
      <c r="L59" s="200">
        <f>'IS G'!L158</f>
        <v>-8857.6445609875991</v>
      </c>
      <c r="M59" s="200">
        <f>'IS G'!M158</f>
        <v>-7650.87090186972</v>
      </c>
      <c r="N59" s="200">
        <f>'IS G'!N158</f>
        <v>-267.83006670211199</v>
      </c>
      <c r="O59" s="200">
        <f>'IS G'!O158</f>
        <v>8063.8491720579595</v>
      </c>
      <c r="P59" s="194">
        <f t="shared" si="33"/>
        <v>498.63103097982093</v>
      </c>
    </row>
    <row r="60" spans="1:16" x14ac:dyDescent="0.25">
      <c r="A60" s="125" t="s">
        <v>929</v>
      </c>
      <c r="B60" s="92">
        <v>812</v>
      </c>
      <c r="C60" s="9" t="s">
        <v>369</v>
      </c>
      <c r="D60" s="200">
        <f>'IS G'!D159</f>
        <v>-24.743209999999898</v>
      </c>
      <c r="E60" s="200">
        <f>'IS G'!E159</f>
        <v>-16.017050000000001</v>
      </c>
      <c r="F60" s="200">
        <f>'IS G'!F159</f>
        <v>-12.79734</v>
      </c>
      <c r="G60" s="200">
        <f>'IS G'!G159</f>
        <v>-8.9445499999999996</v>
      </c>
      <c r="H60" s="200">
        <f>'IS G'!H159</f>
        <v>-24.148579999999999</v>
      </c>
      <c r="I60" s="200">
        <f>'IS G'!I159</f>
        <v>-33.565550000000002</v>
      </c>
      <c r="J60" s="200">
        <f>'IS G'!J159</f>
        <v>0</v>
      </c>
      <c r="K60" s="200">
        <f>'IS G'!K159</f>
        <v>0</v>
      </c>
      <c r="L60" s="200">
        <f>'IS G'!L159</f>
        <v>0</v>
      </c>
      <c r="M60" s="200">
        <f>'IS G'!M159</f>
        <v>0</v>
      </c>
      <c r="N60" s="200">
        <f>'IS G'!N159</f>
        <v>0</v>
      </c>
      <c r="O60" s="200">
        <f>'IS G'!O159</f>
        <v>0</v>
      </c>
      <c r="P60" s="194">
        <f t="shared" si="33"/>
        <v>-120.2162799999999</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33"/>
        <v>0</v>
      </c>
    </row>
    <row r="62" spans="1:16" x14ac:dyDescent="0.25">
      <c r="A62" s="125" t="s">
        <v>929</v>
      </c>
      <c r="B62" s="92">
        <v>823</v>
      </c>
      <c r="C62" s="9" t="s">
        <v>371</v>
      </c>
      <c r="D62" s="200">
        <f>'IS G'!D170</f>
        <v>153.73068000000001</v>
      </c>
      <c r="E62" s="200">
        <f>'IS G'!E170</f>
        <v>132.49254999999999</v>
      </c>
      <c r="F62" s="200">
        <f>'IS G'!F170</f>
        <v>111.14861999999999</v>
      </c>
      <c r="G62" s="200">
        <f>'IS G'!G170</f>
        <v>96.693770000000001</v>
      </c>
      <c r="H62" s="200">
        <f>'IS G'!H170</f>
        <v>98.030820000000006</v>
      </c>
      <c r="I62" s="200">
        <f>'IS G'!I170</f>
        <v>103.62356</v>
      </c>
      <c r="J62" s="200">
        <f>'IS G'!J170</f>
        <v>143</v>
      </c>
      <c r="K62" s="200">
        <f>'IS G'!K170</f>
        <v>163</v>
      </c>
      <c r="L62" s="200">
        <f>'IS G'!L170</f>
        <v>179</v>
      </c>
      <c r="M62" s="200">
        <f>'IS G'!M170</f>
        <v>196</v>
      </c>
      <c r="N62" s="200">
        <f>'IS G'!N170</f>
        <v>199</v>
      </c>
      <c r="O62" s="200">
        <f>'IS G'!O170</f>
        <v>187</v>
      </c>
      <c r="P62" s="194">
        <f t="shared" si="33"/>
        <v>1762.72</v>
      </c>
    </row>
    <row r="63" spans="1:16" x14ac:dyDescent="0.25">
      <c r="A63" s="125" t="s">
        <v>929</v>
      </c>
      <c r="B63" s="92">
        <v>904</v>
      </c>
      <c r="C63" s="9" t="s">
        <v>974</v>
      </c>
      <c r="D63" s="201">
        <f>'IS TC'!C297</f>
        <v>35.104149999999997</v>
      </c>
      <c r="E63" s="201">
        <f>'IS TC'!D297</f>
        <v>26.65868</v>
      </c>
      <c r="F63" s="201">
        <f>'IS TC'!E297</f>
        <v>22.560009999999998</v>
      </c>
      <c r="G63" s="201">
        <f>'IS TC'!F297</f>
        <v>29.31832</v>
      </c>
      <c r="H63" s="201">
        <f>'IS TC'!G297</f>
        <v>26.275980000000001</v>
      </c>
      <c r="I63" s="201">
        <f>'IS TC'!H297</f>
        <v>22.013439999999999</v>
      </c>
      <c r="J63" s="201">
        <f>'IS TC'!I297</f>
        <v>14.722</v>
      </c>
      <c r="K63" s="201">
        <f>'IS TC'!J297</f>
        <v>9.548</v>
      </c>
      <c r="L63" s="201">
        <f>'IS TC'!K297</f>
        <v>10.015000000000001</v>
      </c>
      <c r="M63" s="201">
        <f>'IS TC'!L297</f>
        <v>10.015000000000001</v>
      </c>
      <c r="N63" s="201">
        <f>'IS TC'!M297</f>
        <v>10.015000000000001</v>
      </c>
      <c r="O63" s="201">
        <f>'IS TC'!N297</f>
        <v>12.015000000000001</v>
      </c>
      <c r="P63" s="197">
        <f t="shared" si="33"/>
        <v>228.26057999999995</v>
      </c>
    </row>
    <row r="64" spans="1:16" x14ac:dyDescent="0.25">
      <c r="B64" s="92"/>
      <c r="C64" s="9" t="s">
        <v>372</v>
      </c>
      <c r="D64" s="199">
        <f>SUM(D55:D63)</f>
        <v>32094.243549999999</v>
      </c>
      <c r="E64" s="199">
        <f t="shared" ref="E64:O64" si="34">SUM(E55:E63)</f>
        <v>16446.954630000011</v>
      </c>
      <c r="F64" s="199">
        <f t="shared" si="34"/>
        <v>16333.140599999999</v>
      </c>
      <c r="G64" s="199">
        <f t="shared" si="34"/>
        <v>10279.93509999999</v>
      </c>
      <c r="H64" s="199">
        <f t="shared" si="34"/>
        <v>3701.6173900000099</v>
      </c>
      <c r="I64" s="199">
        <f t="shared" si="34"/>
        <v>2408.0264000000025</v>
      </c>
      <c r="J64" s="199">
        <f t="shared" si="34"/>
        <v>2037.1035392553115</v>
      </c>
      <c r="K64" s="199">
        <f t="shared" si="34"/>
        <v>2028.0513031234907</v>
      </c>
      <c r="L64" s="199">
        <f t="shared" si="34"/>
        <v>2291.5404823349004</v>
      </c>
      <c r="M64" s="199">
        <f t="shared" si="34"/>
        <v>3948.59837947388</v>
      </c>
      <c r="N64" s="199">
        <f t="shared" si="34"/>
        <v>11380.644554695287</v>
      </c>
      <c r="O64" s="199">
        <f t="shared" si="34"/>
        <v>22652.557408278761</v>
      </c>
      <c r="P64" s="195">
        <f t="shared" si="33"/>
        <v>125602.41333716165</v>
      </c>
    </row>
    <row r="65" spans="1:16" s="89" customFormat="1" x14ac:dyDescent="0.25">
      <c r="A65" s="165"/>
      <c r="B65" s="128"/>
      <c r="C65" s="164"/>
      <c r="D65" s="179"/>
      <c r="E65" s="179"/>
      <c r="F65" s="179"/>
      <c r="G65" s="179"/>
      <c r="H65" s="179"/>
      <c r="I65" s="179"/>
      <c r="J65" s="179"/>
      <c r="K65" s="179"/>
      <c r="L65" s="179"/>
      <c r="M65" s="179"/>
      <c r="N65" s="179"/>
      <c r="O65" s="179"/>
      <c r="P65" s="180"/>
    </row>
    <row r="66" spans="1:16" x14ac:dyDescent="0.25">
      <c r="A66" s="182"/>
      <c r="C66" s="7"/>
      <c r="D66" s="178"/>
      <c r="E66" s="178"/>
      <c r="F66" s="178"/>
      <c r="G66" s="178"/>
      <c r="H66" s="178"/>
      <c r="I66" s="178"/>
      <c r="J66" s="178"/>
      <c r="K66" s="178"/>
      <c r="L66" s="178"/>
      <c r="M66" s="178"/>
      <c r="N66" s="178"/>
      <c r="O66" s="178"/>
      <c r="P66" s="180"/>
    </row>
    <row r="67" spans="1:16" x14ac:dyDescent="0.25">
      <c r="D67" s="178"/>
      <c r="E67" s="178"/>
      <c r="F67" s="178"/>
      <c r="G67" s="178"/>
      <c r="H67" s="178"/>
      <c r="I67" s="178"/>
      <c r="J67" s="178"/>
      <c r="K67" s="178"/>
      <c r="L67" s="178"/>
      <c r="M67" s="178"/>
      <c r="N67" s="178"/>
      <c r="O67" s="178"/>
      <c r="P67" s="180"/>
    </row>
  </sheetData>
  <mergeCells count="2050">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E30" sqref="E30"/>
    </sheetView>
  </sheetViews>
  <sheetFormatPr defaultColWidth="9.140625" defaultRowHeight="15" x14ac:dyDescent="0.25"/>
  <cols>
    <col min="1" max="1" width="9.140625" style="125"/>
    <col min="2" max="2" width="10.28515625" style="91" customWidth="1"/>
    <col min="3" max="3" width="45.7109375" style="9" customWidth="1"/>
    <col min="4" max="15" width="10.7109375" style="8" customWidth="1"/>
    <col min="16" max="16" width="12.5703125" style="89" customWidth="1"/>
    <col min="17" max="17" width="9.140625" style="8"/>
    <col min="18" max="29" width="9.85546875" style="8" bestFit="1" customWidth="1"/>
    <col min="30" max="30" width="10.85546875" style="8" bestFit="1" customWidth="1"/>
    <col min="31" max="31" width="10.42578125" style="8" customWidth="1"/>
    <col min="32" max="32" width="11.7109375" style="8" customWidth="1"/>
    <col min="33" max="33" width="14.85546875" style="8" customWidth="1"/>
    <col min="34" max="46" width="9.140625" style="8"/>
    <col min="47" max="47" width="10.85546875" style="8" bestFit="1" customWidth="1"/>
    <col min="48" max="16384" width="9.140625" style="8"/>
  </cols>
  <sheetData>
    <row r="1" spans="1:16" s="137" customFormat="1" ht="12.75" x14ac:dyDescent="0.2">
      <c r="A1" s="329" t="str">
        <f>'Rate Case Constants'!C9</f>
        <v>LOUISVILLE GAS AND ELECTRIC COMPANY</v>
      </c>
      <c r="B1" s="330"/>
      <c r="C1" s="330"/>
      <c r="D1" s="330"/>
      <c r="E1" s="330"/>
      <c r="F1" s="330"/>
      <c r="G1" s="330"/>
      <c r="H1" s="330"/>
      <c r="I1" s="330"/>
      <c r="J1" s="330"/>
      <c r="K1" s="330"/>
      <c r="L1" s="330"/>
      <c r="M1" s="330"/>
      <c r="N1" s="330"/>
      <c r="O1" s="330"/>
      <c r="P1" s="330"/>
    </row>
    <row r="2" spans="1:16" s="137" customFormat="1" ht="12.75"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row>
    <row r="3" spans="1:16" s="137" customFormat="1" ht="12.75" x14ac:dyDescent="0.2">
      <c r="A3" s="329" t="s">
        <v>1012</v>
      </c>
      <c r="B3" s="330"/>
      <c r="C3" s="330"/>
      <c r="D3" s="330"/>
      <c r="E3" s="330"/>
      <c r="F3" s="330"/>
      <c r="G3" s="330"/>
      <c r="H3" s="330"/>
      <c r="I3" s="330"/>
      <c r="J3" s="330"/>
      <c r="K3" s="330"/>
      <c r="L3" s="330"/>
      <c r="M3" s="330"/>
      <c r="N3" s="330"/>
      <c r="O3" s="330"/>
      <c r="P3" s="330"/>
    </row>
    <row r="4" spans="1:16" s="137" customFormat="1" ht="12.75" x14ac:dyDescent="0.2">
      <c r="A4" s="331" t="str">
        <f>'Rate Case Constants'!C21</f>
        <v>FORECAST PERIOD FOR THE 12 MONTHS ENDED APRIL 30, 2020</v>
      </c>
      <c r="B4" s="330"/>
      <c r="C4" s="330"/>
      <c r="D4" s="330"/>
      <c r="E4" s="330"/>
      <c r="F4" s="330"/>
      <c r="G4" s="330"/>
      <c r="H4" s="330"/>
      <c r="I4" s="330"/>
      <c r="J4" s="330"/>
      <c r="K4" s="330"/>
      <c r="L4" s="330"/>
      <c r="M4" s="330"/>
      <c r="N4" s="330"/>
      <c r="O4" s="330"/>
      <c r="P4" s="330"/>
    </row>
    <row r="5" spans="1:16" s="137" customFormat="1" ht="12.75" x14ac:dyDescent="0.2">
      <c r="A5" s="137" t="s">
        <v>67</v>
      </c>
      <c r="P5" s="171" t="s">
        <v>980</v>
      </c>
    </row>
    <row r="6" spans="1:16" s="137" customFormat="1" ht="12.75" x14ac:dyDescent="0.2">
      <c r="A6" s="137" t="str">
        <f>'Rate Case Constants'!$C$29</f>
        <v>TYPE OF FILING: __X__ ORIGINAL  _____ UPDATED  _____ REVISED</v>
      </c>
      <c r="P6" s="172" t="s">
        <v>1105</v>
      </c>
    </row>
    <row r="7" spans="1:16" s="137" customFormat="1" ht="12.75" x14ac:dyDescent="0.2">
      <c r="A7" s="137" t="s">
        <v>9</v>
      </c>
      <c r="P7" s="172" t="str">
        <f>'Rate Case Constants'!$C$37</f>
        <v>WITNESS:   C. M. GARRETT</v>
      </c>
    </row>
    <row r="8" spans="1:16"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A10" s="124"/>
      <c r="B10" s="90"/>
      <c r="C10" s="5"/>
      <c r="P10" s="175" t="s">
        <v>1009</v>
      </c>
    </row>
    <row r="11" spans="1:16" x14ac:dyDescent="0.25">
      <c r="A11" s="182" t="s">
        <v>984</v>
      </c>
      <c r="C11" s="7" t="s">
        <v>197</v>
      </c>
      <c r="D11" s="123"/>
      <c r="E11" s="123"/>
      <c r="F11" s="123"/>
      <c r="G11" s="123"/>
      <c r="H11" s="123"/>
      <c r="I11" s="123"/>
      <c r="J11" s="123"/>
      <c r="K11" s="123"/>
      <c r="L11" s="123"/>
      <c r="M11" s="123"/>
      <c r="N11" s="123"/>
      <c r="O11" s="123"/>
      <c r="P11" s="192">
        <f t="shared" ref="P11:P52" si="0">SUM(D11:O11)</f>
        <v>0</v>
      </c>
    </row>
    <row r="12" spans="1:16" x14ac:dyDescent="0.25">
      <c r="A12" s="125" t="s">
        <v>244</v>
      </c>
      <c r="B12" s="92">
        <v>480</v>
      </c>
      <c r="C12" s="9" t="s">
        <v>109</v>
      </c>
      <c r="D12" s="198">
        <f>'Gas Revenue'!O10</f>
        <v>98.965937677708993</v>
      </c>
      <c r="E12" s="198">
        <f>'Gas Revenue'!P10</f>
        <v>114.08272600847199</v>
      </c>
      <c r="F12" s="198">
        <f>'Gas Revenue'!Q10</f>
        <v>103.162857082051</v>
      </c>
      <c r="G12" s="198">
        <f>'Gas Revenue'!R10</f>
        <v>116.662520897291</v>
      </c>
      <c r="H12" s="198">
        <f>'Gas Revenue'!S10</f>
        <v>116.32465887207501</v>
      </c>
      <c r="I12" s="198">
        <f>'Gas Revenue'!T10</f>
        <v>115.740208854342</v>
      </c>
      <c r="J12" s="198">
        <f>'Gas Revenue'!U10</f>
        <v>153.371603083217</v>
      </c>
      <c r="K12" s="198">
        <f>'Gas Revenue'!V10</f>
        <v>155.72650226839801</v>
      </c>
      <c r="L12" s="198">
        <f>'Gas Revenue'!W10</f>
        <v>121.286708405944</v>
      </c>
      <c r="M12" s="198">
        <f>'Gas Revenue'!X10</f>
        <v>118.26337009938101</v>
      </c>
      <c r="N12" s="198">
        <f>'Gas Revenue'!Y10</f>
        <v>116.83146344515799</v>
      </c>
      <c r="O12" s="198">
        <f>'Gas Revenue'!Z10</f>
        <v>105.142790560714</v>
      </c>
      <c r="P12" s="194">
        <f t="shared" si="0"/>
        <v>1435.5613472547523</v>
      </c>
    </row>
    <row r="13" spans="1:16" x14ac:dyDescent="0.25">
      <c r="A13" s="125" t="s">
        <v>244</v>
      </c>
      <c r="B13" s="93">
        <v>481.1</v>
      </c>
      <c r="C13" s="9" t="s">
        <v>110</v>
      </c>
      <c r="D13" s="198">
        <f>'Gas Revenue'!O19</f>
        <v>57.023482653059901</v>
      </c>
      <c r="E13" s="198">
        <f>'Gas Revenue'!P19</f>
        <v>61.7213194638598</v>
      </c>
      <c r="F13" s="198">
        <f>'Gas Revenue'!Q19</f>
        <v>58.606301746284998</v>
      </c>
      <c r="G13" s="198">
        <f>'Gas Revenue'!R19</f>
        <v>67.954040555519697</v>
      </c>
      <c r="H13" s="198">
        <f>'Gas Revenue'!S19</f>
        <v>67.837429618146103</v>
      </c>
      <c r="I13" s="198">
        <f>'Gas Revenue'!T19</f>
        <v>81.136280295047001</v>
      </c>
      <c r="J13" s="198">
        <f>'Gas Revenue'!U19</f>
        <v>71.202661295551493</v>
      </c>
      <c r="K13" s="198">
        <f>'Gas Revenue'!V19</f>
        <v>67.066507465699104</v>
      </c>
      <c r="L13" s="198">
        <f>'Gas Revenue'!W19</f>
        <v>51.9550479383173</v>
      </c>
      <c r="M13" s="198">
        <f>'Gas Revenue'!X19</f>
        <v>50.1505373898475</v>
      </c>
      <c r="N13" s="198">
        <f>'Gas Revenue'!Y19</f>
        <v>49.574364103136503</v>
      </c>
      <c r="O13" s="198">
        <f>'Gas Revenue'!Z19</f>
        <v>50.374290648003601</v>
      </c>
      <c r="P13" s="194">
        <f t="shared" si="0"/>
        <v>734.60226317247304</v>
      </c>
    </row>
    <row r="14" spans="1:16" x14ac:dyDescent="0.25">
      <c r="A14" s="125" t="s">
        <v>244</v>
      </c>
      <c r="B14" s="93">
        <v>481.2</v>
      </c>
      <c r="C14" s="9" t="s">
        <v>111</v>
      </c>
      <c r="D14" s="198">
        <f>'Gas Revenue'!O28</f>
        <v>0</v>
      </c>
      <c r="E14" s="198">
        <f>'Gas Revenue'!P28</f>
        <v>0</v>
      </c>
      <c r="F14" s="198">
        <f>'Gas Revenue'!Q28</f>
        <v>0</v>
      </c>
      <c r="G14" s="198">
        <f>'Gas Revenue'!R28</f>
        <v>0</v>
      </c>
      <c r="H14" s="198">
        <f>'Gas Revenue'!S28</f>
        <v>0</v>
      </c>
      <c r="I14" s="198">
        <f>'Gas Revenue'!T28</f>
        <v>0</v>
      </c>
      <c r="J14" s="198">
        <f>'Gas Revenue'!U28</f>
        <v>0</v>
      </c>
      <c r="K14" s="198">
        <f>'Gas Revenue'!V28</f>
        <v>0</v>
      </c>
      <c r="L14" s="198">
        <f>'Gas Revenue'!W28</f>
        <v>0</v>
      </c>
      <c r="M14" s="198">
        <f>'Gas Revenue'!X28</f>
        <v>0</v>
      </c>
      <c r="N14" s="198">
        <f>'Gas Revenue'!Y28</f>
        <v>0</v>
      </c>
      <c r="O14" s="198">
        <f>'Gas Revenue'!Z28</f>
        <v>0</v>
      </c>
      <c r="P14" s="194">
        <f t="shared" si="0"/>
        <v>0</v>
      </c>
    </row>
    <row r="15" spans="1:16" x14ac:dyDescent="0.25">
      <c r="A15" s="125" t="s">
        <v>244</v>
      </c>
      <c r="B15" s="92">
        <v>489</v>
      </c>
      <c r="C15" s="9" t="s">
        <v>825</v>
      </c>
      <c r="D15" s="198">
        <f>'Gas Revenue'!O45+'Gas Revenue'!O53</f>
        <v>0</v>
      </c>
      <c r="E15" s="198">
        <f>'Gas Revenue'!P45+'Gas Revenue'!P53</f>
        <v>0</v>
      </c>
      <c r="F15" s="198">
        <f>'Gas Revenue'!Q45+'Gas Revenue'!Q53</f>
        <v>0</v>
      </c>
      <c r="G15" s="198">
        <f>'Gas Revenue'!R45+'Gas Revenue'!R53</f>
        <v>0</v>
      </c>
      <c r="H15" s="198">
        <f>'Gas Revenue'!S45+'Gas Revenue'!S53</f>
        <v>0</v>
      </c>
      <c r="I15" s="198">
        <f>'Gas Revenue'!T45+'Gas Revenue'!T53</f>
        <v>0</v>
      </c>
      <c r="J15" s="198">
        <f>'Gas Revenue'!U45+'Gas Revenue'!U53</f>
        <v>0</v>
      </c>
      <c r="K15" s="198">
        <f>'Gas Revenue'!V45+'Gas Revenue'!V53</f>
        <v>0</v>
      </c>
      <c r="L15" s="198">
        <f>'Gas Revenue'!W45+'Gas Revenue'!W53</f>
        <v>0</v>
      </c>
      <c r="M15" s="198">
        <f>'Gas Revenue'!X45+'Gas Revenue'!X53</f>
        <v>0</v>
      </c>
      <c r="N15" s="198">
        <f>'Gas Revenue'!Y45+'Gas Revenue'!Y53</f>
        <v>0</v>
      </c>
      <c r="O15" s="198">
        <f>'Gas Revenue'!Z45+'Gas Revenue'!Z53</f>
        <v>0</v>
      </c>
      <c r="P15" s="194">
        <f t="shared" si="0"/>
        <v>0</v>
      </c>
    </row>
    <row r="16" spans="1:16" x14ac:dyDescent="0.25">
      <c r="A16" s="125" t="s">
        <v>244</v>
      </c>
      <c r="B16" s="92">
        <v>482</v>
      </c>
      <c r="C16" s="9" t="s">
        <v>112</v>
      </c>
      <c r="D16" s="198">
        <f>'Gas Revenue'!O37</f>
        <v>7.6593160477092397</v>
      </c>
      <c r="E16" s="198">
        <f>'Gas Revenue'!P37</f>
        <v>8.49669090614616</v>
      </c>
      <c r="F16" s="198">
        <f>'Gas Revenue'!Q37</f>
        <v>8.1145775501418491</v>
      </c>
      <c r="G16" s="198">
        <f>'Gas Revenue'!R37</f>
        <v>9.4141749256665594</v>
      </c>
      <c r="H16" s="198">
        <f>'Gas Revenue'!S37</f>
        <v>9.4326478882567102</v>
      </c>
      <c r="I16" s="198">
        <f>'Gas Revenue'!T37</f>
        <v>10.9512472290885</v>
      </c>
      <c r="J16" s="198">
        <f>'Gas Revenue'!U37</f>
        <v>9.4424719997093405</v>
      </c>
      <c r="K16" s="198">
        <f>'Gas Revenue'!V37</f>
        <v>8.8367266443801196</v>
      </c>
      <c r="L16" s="198">
        <f>'Gas Revenue'!W37</f>
        <v>6.8514237266921398</v>
      </c>
      <c r="M16" s="198">
        <f>'Gas Revenue'!X37</f>
        <v>6.58327258172445</v>
      </c>
      <c r="N16" s="198">
        <f>'Gas Revenue'!Y37</f>
        <v>6.5063525226589096</v>
      </c>
      <c r="O16" s="198">
        <f>'Gas Revenue'!Z37</f>
        <v>6.66809886223548</v>
      </c>
      <c r="P16" s="194">
        <f t="shared" si="0"/>
        <v>98.957000884409467</v>
      </c>
    </row>
    <row r="17" spans="1:59" x14ac:dyDescent="0.25">
      <c r="A17" s="125" t="s">
        <v>244</v>
      </c>
      <c r="B17" s="92" t="s">
        <v>918</v>
      </c>
      <c r="C17" s="9" t="s">
        <v>114</v>
      </c>
      <c r="D17" s="198">
        <f>'Gas Revenue'!O63</f>
        <v>0</v>
      </c>
      <c r="E17" s="198">
        <f>'Gas Revenue'!P63</f>
        <v>0</v>
      </c>
      <c r="F17" s="198">
        <f>'Gas Revenue'!Q63</f>
        <v>0</v>
      </c>
      <c r="G17" s="198">
        <f>'Gas Revenue'!R63</f>
        <v>0</v>
      </c>
      <c r="H17" s="198">
        <f>'Gas Revenue'!S63</f>
        <v>0</v>
      </c>
      <c r="I17" s="198">
        <f>'Gas Revenue'!T63</f>
        <v>0</v>
      </c>
      <c r="J17" s="198">
        <f>'Gas Revenue'!U63</f>
        <v>0</v>
      </c>
      <c r="K17" s="198">
        <f>'Gas Revenue'!V63</f>
        <v>0</v>
      </c>
      <c r="L17" s="198">
        <f>'Gas Revenue'!W63</f>
        <v>0</v>
      </c>
      <c r="M17" s="198">
        <f>'Gas Revenue'!X63</f>
        <v>0</v>
      </c>
      <c r="N17" s="198">
        <f>'Gas Revenue'!Y63</f>
        <v>0</v>
      </c>
      <c r="O17" s="198">
        <f>'Gas Revenue'!Z63</f>
        <v>0</v>
      </c>
      <c r="P17" s="194">
        <f t="shared" si="0"/>
        <v>0</v>
      </c>
    </row>
    <row r="18" spans="1:59" x14ac:dyDescent="0.25">
      <c r="B18" s="92"/>
      <c r="C18" s="9" t="s">
        <v>1018</v>
      </c>
      <c r="D18" s="202">
        <f>SUM(D12:D17)</f>
        <v>163.64873637847813</v>
      </c>
      <c r="E18" s="202">
        <f t="shared" ref="E18:O18" si="1">SUM(E12:E17)</f>
        <v>184.30073637847795</v>
      </c>
      <c r="F18" s="202">
        <f t="shared" si="1"/>
        <v>169.88373637847786</v>
      </c>
      <c r="G18" s="202">
        <f t="shared" si="1"/>
        <v>194.03073637847726</v>
      </c>
      <c r="H18" s="202">
        <f t="shared" si="1"/>
        <v>193.59473637847782</v>
      </c>
      <c r="I18" s="202">
        <f t="shared" si="1"/>
        <v>207.82773637847748</v>
      </c>
      <c r="J18" s="202">
        <f t="shared" si="1"/>
        <v>234.01673637847782</v>
      </c>
      <c r="K18" s="202">
        <f t="shared" si="1"/>
        <v>231.62973637847722</v>
      </c>
      <c r="L18" s="202">
        <f t="shared" si="1"/>
        <v>180.09318007095342</v>
      </c>
      <c r="M18" s="202">
        <f t="shared" si="1"/>
        <v>174.99718007095296</v>
      </c>
      <c r="N18" s="202">
        <f t="shared" si="1"/>
        <v>172.91218007095341</v>
      </c>
      <c r="O18" s="202">
        <f t="shared" si="1"/>
        <v>162.18518007095307</v>
      </c>
      <c r="P18" s="195">
        <f t="shared" si="0"/>
        <v>2269.1206113116345</v>
      </c>
    </row>
    <row r="19" spans="1:59" x14ac:dyDescent="0.25">
      <c r="D19" s="198"/>
      <c r="E19" s="198"/>
      <c r="F19" s="198"/>
      <c r="G19" s="198"/>
      <c r="H19" s="198"/>
      <c r="I19" s="198"/>
      <c r="J19" s="198"/>
      <c r="K19" s="198"/>
      <c r="L19" s="198"/>
      <c r="M19" s="198"/>
      <c r="N19" s="198"/>
      <c r="O19" s="198"/>
      <c r="P19" s="194"/>
    </row>
    <row r="20" spans="1:59" x14ac:dyDescent="0.25">
      <c r="A20" s="125" t="s">
        <v>244</v>
      </c>
      <c r="B20" s="91">
        <v>908</v>
      </c>
      <c r="C20" s="164" t="s">
        <v>1052</v>
      </c>
      <c r="D20" s="196">
        <f>'DSM EXP'!R17</f>
        <v>150.49299999999999</v>
      </c>
      <c r="E20" s="196">
        <f>'DSM EXP'!S17</f>
        <v>171.14500000000001</v>
      </c>
      <c r="F20" s="196">
        <f>'DSM EXP'!T17</f>
        <v>156.72800000000001</v>
      </c>
      <c r="G20" s="196">
        <f>'DSM EXP'!U17</f>
        <v>180.875</v>
      </c>
      <c r="H20" s="196">
        <f>'DSM EXP'!V17</f>
        <v>180.43899999999999</v>
      </c>
      <c r="I20" s="196">
        <f>'DSM EXP'!W17</f>
        <v>194.672</v>
      </c>
      <c r="J20" s="196">
        <f>'DSM EXP'!X17</f>
        <v>220.86099999999999</v>
      </c>
      <c r="K20" s="196">
        <f>'DSM EXP'!Y17</f>
        <v>218.47399999999999</v>
      </c>
      <c r="L20" s="196">
        <f>'DSM EXP'!Z17</f>
        <v>166.154</v>
      </c>
      <c r="M20" s="196">
        <f>'DSM EXP'!AA17</f>
        <v>161.05799999999999</v>
      </c>
      <c r="N20" s="196">
        <f>'DSM EXP'!AB17</f>
        <v>158.97300000000001</v>
      </c>
      <c r="O20" s="196">
        <f>'DSM EXP'!AC17</f>
        <v>148.24600000000001</v>
      </c>
      <c r="P20" s="194">
        <f>SUM(D20:O20)</f>
        <v>2108.1179999999995</v>
      </c>
    </row>
    <row r="21" spans="1:59" x14ac:dyDescent="0.25">
      <c r="A21" s="125" t="s">
        <v>244</v>
      </c>
      <c r="B21" s="91" t="s">
        <v>129</v>
      </c>
      <c r="C21" s="164" t="s">
        <v>1053</v>
      </c>
      <c r="D21" s="196">
        <f>'DSM EXP'!R18</f>
        <v>0</v>
      </c>
      <c r="E21" s="196">
        <f>'DSM EXP'!S18</f>
        <v>0</v>
      </c>
      <c r="F21" s="196">
        <f>'DSM EXP'!T18</f>
        <v>0</v>
      </c>
      <c r="G21" s="196">
        <f>'DSM EXP'!U18</f>
        <v>0</v>
      </c>
      <c r="H21" s="196">
        <f>'DSM EXP'!V18</f>
        <v>0</v>
      </c>
      <c r="I21" s="196">
        <f>'DSM EXP'!W18</f>
        <v>0</v>
      </c>
      <c r="J21" s="196">
        <f>'DSM EXP'!X18</f>
        <v>0</v>
      </c>
      <c r="K21" s="196">
        <f>'DSM EXP'!Y18</f>
        <v>0</v>
      </c>
      <c r="L21" s="196">
        <f>'DSM EXP'!Z18</f>
        <v>0</v>
      </c>
      <c r="M21" s="196">
        <f>'DSM EXP'!AA18</f>
        <v>0</v>
      </c>
      <c r="N21" s="196">
        <f>'DSM EXP'!AB18</f>
        <v>0</v>
      </c>
      <c r="O21" s="196">
        <f>'DSM EXP'!AC18</f>
        <v>0</v>
      </c>
      <c r="P21" s="194">
        <f t="shared" ref="P21" si="2">SUM(D21:O21)</f>
        <v>0</v>
      </c>
    </row>
    <row r="22" spans="1:59" x14ac:dyDescent="0.25">
      <c r="A22" s="8"/>
      <c r="D22" s="196"/>
      <c r="E22" s="196"/>
      <c r="F22" s="196"/>
      <c r="G22" s="196"/>
      <c r="H22" s="196"/>
      <c r="I22" s="196"/>
      <c r="J22" s="196"/>
      <c r="K22" s="196"/>
      <c r="L22" s="196"/>
      <c r="M22" s="196"/>
      <c r="N22" s="196"/>
      <c r="O22" s="196"/>
      <c r="P22" s="194"/>
      <c r="R22" s="209"/>
      <c r="S22" s="210"/>
      <c r="T22" s="210"/>
      <c r="U22" s="210"/>
      <c r="V22" s="210"/>
      <c r="W22" s="210"/>
      <c r="X22" s="210"/>
      <c r="Y22" s="210"/>
      <c r="Z22" s="210"/>
      <c r="AA22" s="210"/>
      <c r="AB22" s="210"/>
      <c r="AC22" s="210"/>
      <c r="AD22" s="210"/>
      <c r="AE22" s="210"/>
      <c r="AF22" s="210"/>
      <c r="AG22" s="210"/>
      <c r="AH22" s="209"/>
      <c r="AI22" s="210"/>
      <c r="AJ22" s="210"/>
      <c r="AK22" s="210"/>
      <c r="AL22" s="210"/>
      <c r="AM22" s="210"/>
      <c r="AN22" s="210"/>
      <c r="AO22" s="210"/>
      <c r="AP22" s="210"/>
      <c r="AQ22" s="210"/>
      <c r="AR22" s="210"/>
      <c r="AS22" s="210"/>
      <c r="AT22" s="210"/>
      <c r="AU22" s="209"/>
      <c r="AV22" s="210"/>
      <c r="AW22" s="210"/>
      <c r="AX22" s="210"/>
      <c r="AY22" s="210"/>
      <c r="AZ22" s="210"/>
      <c r="BA22" s="210"/>
      <c r="BB22" s="210"/>
      <c r="BC22" s="210"/>
      <c r="BD22" s="210"/>
      <c r="BE22" s="210"/>
      <c r="BF22" s="210"/>
      <c r="BG22" s="210"/>
    </row>
    <row r="23" spans="1:59" x14ac:dyDescent="0.25">
      <c r="A23" s="182" t="s">
        <v>983</v>
      </c>
      <c r="C23" s="7" t="s">
        <v>982</v>
      </c>
      <c r="D23" s="196"/>
      <c r="E23" s="196"/>
      <c r="F23" s="196"/>
      <c r="G23" s="196"/>
      <c r="H23" s="196"/>
      <c r="I23" s="196"/>
      <c r="J23" s="196"/>
      <c r="K23" s="196"/>
      <c r="L23" s="196"/>
      <c r="M23" s="196"/>
      <c r="N23" s="196"/>
      <c r="O23" s="196"/>
      <c r="P23" s="194"/>
      <c r="R23" s="270"/>
      <c r="S23" s="270"/>
      <c r="T23" s="270"/>
      <c r="U23" s="270"/>
      <c r="V23" s="270"/>
      <c r="W23" s="270"/>
      <c r="X23" s="270"/>
      <c r="Y23" s="270"/>
      <c r="Z23" s="270"/>
      <c r="AA23" s="270"/>
      <c r="AB23" s="270"/>
      <c r="AC23" s="270"/>
      <c r="AD23" s="270"/>
      <c r="AE23" s="270"/>
      <c r="AF23" s="210"/>
      <c r="AG23" s="210"/>
      <c r="AH23" s="270"/>
      <c r="AI23" s="270"/>
      <c r="AJ23" s="270"/>
      <c r="AK23" s="270"/>
      <c r="AL23" s="270"/>
      <c r="AM23" s="270"/>
      <c r="AN23" s="270"/>
      <c r="AO23" s="270"/>
      <c r="AP23" s="270"/>
      <c r="AQ23" s="270"/>
      <c r="AR23" s="270"/>
      <c r="AS23" s="270"/>
      <c r="AT23" s="210"/>
      <c r="AU23" s="270"/>
      <c r="AV23" s="270"/>
      <c r="AW23" s="270"/>
      <c r="AX23" s="270"/>
      <c r="AY23" s="270"/>
      <c r="AZ23" s="270"/>
      <c r="BA23" s="270"/>
      <c r="BB23" s="270"/>
      <c r="BC23" s="270"/>
      <c r="BD23" s="270"/>
      <c r="BE23" s="270"/>
      <c r="BF23" s="270"/>
      <c r="BG23" s="210"/>
    </row>
    <row r="24" spans="1:59" x14ac:dyDescent="0.25">
      <c r="A24" s="125" t="s">
        <v>928</v>
      </c>
      <c r="B24" s="92">
        <v>480</v>
      </c>
      <c r="C24" s="9" t="s">
        <v>109</v>
      </c>
      <c r="D24" s="198">
        <f>'Gas Revenue'!O11</f>
        <v>680.50177969567198</v>
      </c>
      <c r="E24" s="198">
        <f>'Gas Revenue'!P11</f>
        <v>678.05236876861102</v>
      </c>
      <c r="F24" s="198">
        <f>'Gas Revenue'!Q11</f>
        <v>683.37088930850905</v>
      </c>
      <c r="G24" s="198">
        <f>'Gas Revenue'!R11</f>
        <v>686.02182538644502</v>
      </c>
      <c r="H24" s="198">
        <f>'Gas Revenue'!S11</f>
        <v>684.74212758164094</v>
      </c>
      <c r="I24" s="198">
        <f>'Gas Revenue'!T11</f>
        <v>691.71678588996497</v>
      </c>
      <c r="J24" s="198">
        <f>'Gas Revenue'!U11</f>
        <v>681.90038397861997</v>
      </c>
      <c r="K24" s="198">
        <f>'Gas Revenue'!V11</f>
        <v>706.58140508791496</v>
      </c>
      <c r="L24" s="198">
        <f>'Gas Revenue'!W11</f>
        <v>1004.42224122889</v>
      </c>
      <c r="M24" s="198">
        <f>'Gas Revenue'!X11</f>
        <v>995.32573068480201</v>
      </c>
      <c r="N24" s="198">
        <f>'Gas Revenue'!Y11</f>
        <v>1015.62574262878</v>
      </c>
      <c r="O24" s="198">
        <f>'Gas Revenue'!Z11</f>
        <v>1035.33879374554</v>
      </c>
      <c r="P24" s="194">
        <f t="shared" ref="P24:P30" si="3">SUM(D24:O24)</f>
        <v>9543.6000739853916</v>
      </c>
      <c r="R24" s="271"/>
      <c r="S24" s="271"/>
      <c r="T24" s="271"/>
      <c r="U24" s="271"/>
      <c r="V24" s="271"/>
      <c r="W24" s="271"/>
      <c r="X24" s="271"/>
      <c r="Y24" s="271"/>
      <c r="Z24" s="271"/>
      <c r="AA24" s="271"/>
      <c r="AB24" s="271"/>
      <c r="AC24" s="271"/>
      <c r="AD24" s="271"/>
      <c r="AE24" s="271"/>
      <c r="AF24" s="271"/>
      <c r="AG24" s="210"/>
      <c r="AH24" s="272"/>
      <c r="AI24" s="272"/>
      <c r="AJ24" s="272"/>
      <c r="AK24" s="272"/>
      <c r="AL24" s="272"/>
      <c r="AM24" s="272"/>
      <c r="AN24" s="272"/>
      <c r="AO24" s="272"/>
      <c r="AP24" s="272"/>
      <c r="AQ24" s="272"/>
      <c r="AR24" s="272"/>
      <c r="AS24" s="272"/>
      <c r="AT24" s="210"/>
      <c r="AU24" s="271"/>
      <c r="AV24" s="271"/>
      <c r="AW24" s="271"/>
      <c r="AX24" s="271"/>
      <c r="AY24" s="271"/>
      <c r="AZ24" s="271"/>
      <c r="BA24" s="271"/>
      <c r="BB24" s="271"/>
      <c r="BC24" s="271"/>
      <c r="BD24" s="271"/>
      <c r="BE24" s="271"/>
      <c r="BF24" s="271"/>
      <c r="BG24" s="210"/>
    </row>
    <row r="25" spans="1:59" x14ac:dyDescent="0.25">
      <c r="A25" s="125" t="s">
        <v>928</v>
      </c>
      <c r="B25" s="93">
        <v>481.1</v>
      </c>
      <c r="C25" s="9" t="s">
        <v>110</v>
      </c>
      <c r="D25" s="198">
        <f>'Gas Revenue'!O20</f>
        <v>259.71693650393001</v>
      </c>
      <c r="E25" s="198">
        <f>'Gas Revenue'!P20</f>
        <v>260.54663963696299</v>
      </c>
      <c r="F25" s="198">
        <f>'Gas Revenue'!Q20</f>
        <v>262.97562596601102</v>
      </c>
      <c r="G25" s="198">
        <f>'Gas Revenue'!R20</f>
        <v>263.99352878888197</v>
      </c>
      <c r="H25" s="198">
        <f>'Gas Revenue'!S20</f>
        <v>263.21180535209197</v>
      </c>
      <c r="I25" s="198">
        <f>'Gas Revenue'!T20</f>
        <v>263.780164346226</v>
      </c>
      <c r="J25" s="198">
        <f>'Gas Revenue'!U20</f>
        <v>258.133738533003</v>
      </c>
      <c r="K25" s="198">
        <f>'Gas Revenue'!V20</f>
        <v>266.53481718543702</v>
      </c>
      <c r="L25" s="198">
        <f>'Gas Revenue'!W20</f>
        <v>378.65099701204701</v>
      </c>
      <c r="M25" s="198">
        <f>'Gas Revenue'!X20</f>
        <v>375.35183816821399</v>
      </c>
      <c r="N25" s="198">
        <f>'Gas Revenue'!Y20</f>
        <v>383.803110357842</v>
      </c>
      <c r="O25" s="198">
        <f>'Gas Revenue'!Z20</f>
        <v>393.36808431349601</v>
      </c>
      <c r="P25" s="194">
        <f t="shared" si="3"/>
        <v>3630.0672861641428</v>
      </c>
      <c r="R25" s="271"/>
      <c r="S25" s="271"/>
      <c r="T25" s="271"/>
      <c r="U25" s="271"/>
      <c r="V25" s="271"/>
      <c r="W25" s="271"/>
      <c r="X25" s="271"/>
      <c r="Y25" s="271"/>
      <c r="Z25" s="271"/>
      <c r="AA25" s="271"/>
      <c r="AB25" s="271"/>
      <c r="AC25" s="271"/>
      <c r="AD25" s="271"/>
      <c r="AE25" s="271"/>
      <c r="AF25" s="271"/>
      <c r="AG25" s="210"/>
      <c r="AH25" s="272"/>
      <c r="AI25" s="272"/>
      <c r="AJ25" s="272"/>
      <c r="AK25" s="272"/>
      <c r="AL25" s="272"/>
      <c r="AM25" s="272"/>
      <c r="AN25" s="272"/>
      <c r="AO25" s="272"/>
      <c r="AP25" s="272"/>
      <c r="AQ25" s="272"/>
      <c r="AR25" s="272"/>
      <c r="AS25" s="272"/>
      <c r="AT25" s="210"/>
      <c r="AU25" s="271"/>
      <c r="AV25" s="271"/>
      <c r="AW25" s="271"/>
      <c r="AX25" s="271"/>
      <c r="AY25" s="271"/>
      <c r="AZ25" s="271"/>
      <c r="BA25" s="271"/>
      <c r="BB25" s="271"/>
      <c r="BC25" s="271"/>
      <c r="BD25" s="271"/>
      <c r="BE25" s="271"/>
      <c r="BF25" s="271"/>
      <c r="BG25" s="210"/>
    </row>
    <row r="26" spans="1:59" x14ac:dyDescent="0.25">
      <c r="A26" s="125" t="s">
        <v>928</v>
      </c>
      <c r="B26" s="93">
        <v>481.2</v>
      </c>
      <c r="C26" s="9" t="s">
        <v>111</v>
      </c>
      <c r="D26" s="198">
        <f>'Gas Revenue'!O29</f>
        <v>34.766436318777302</v>
      </c>
      <c r="E26" s="198">
        <f>'Gas Revenue'!P29</f>
        <v>33.656416510218001</v>
      </c>
      <c r="F26" s="198">
        <f>'Gas Revenue'!Q29</f>
        <v>33.463910332221602</v>
      </c>
      <c r="G26" s="198">
        <f>'Gas Revenue'!R29</f>
        <v>34.008126931024897</v>
      </c>
      <c r="H26" s="198">
        <f>'Gas Revenue'!S29</f>
        <v>34.328003192630497</v>
      </c>
      <c r="I26" s="198">
        <f>'Gas Revenue'!T29</f>
        <v>35.251676562205702</v>
      </c>
      <c r="J26" s="198">
        <f>'Gas Revenue'!U29</f>
        <v>34.567233638798498</v>
      </c>
      <c r="K26" s="198">
        <f>'Gas Revenue'!V29</f>
        <v>36.922839930855801</v>
      </c>
      <c r="L26" s="198">
        <f>'Gas Revenue'!W29</f>
        <v>54.096265261254203</v>
      </c>
      <c r="M26" s="198">
        <f>'Gas Revenue'!X29</f>
        <v>53.961963054139801</v>
      </c>
      <c r="N26" s="198">
        <f>'Gas Revenue'!Y29</f>
        <v>53.4161407436441</v>
      </c>
      <c r="O26" s="198">
        <f>'Gas Revenue'!Z29</f>
        <v>53.597523788858503</v>
      </c>
      <c r="P26" s="194">
        <f t="shared" si="3"/>
        <v>492.03653626462886</v>
      </c>
      <c r="R26" s="271"/>
      <c r="S26" s="271"/>
      <c r="T26" s="271"/>
      <c r="U26" s="271"/>
      <c r="V26" s="271"/>
      <c r="W26" s="271"/>
      <c r="X26" s="271"/>
      <c r="Y26" s="271"/>
      <c r="Z26" s="271"/>
      <c r="AA26" s="271"/>
      <c r="AB26" s="271"/>
      <c r="AC26" s="271"/>
      <c r="AD26" s="271"/>
      <c r="AE26" s="271"/>
      <c r="AF26" s="271"/>
      <c r="AG26" s="210"/>
      <c r="AH26" s="272"/>
      <c r="AI26" s="272"/>
      <c r="AJ26" s="272"/>
      <c r="AK26" s="272"/>
      <c r="AL26" s="272"/>
      <c r="AM26" s="272"/>
      <c r="AN26" s="272"/>
      <c r="AO26" s="272"/>
      <c r="AP26" s="272"/>
      <c r="AQ26" s="272"/>
      <c r="AR26" s="272"/>
      <c r="AS26" s="272"/>
      <c r="AT26" s="210"/>
      <c r="AU26" s="271"/>
      <c r="AV26" s="271"/>
      <c r="AW26" s="271"/>
      <c r="AX26" s="271"/>
      <c r="AY26" s="271"/>
      <c r="AZ26" s="271"/>
      <c r="BA26" s="271"/>
      <c r="BB26" s="271"/>
      <c r="BC26" s="271"/>
      <c r="BD26" s="271"/>
      <c r="BE26" s="271"/>
      <c r="BF26" s="271"/>
      <c r="BG26" s="210"/>
    </row>
    <row r="27" spans="1:59" x14ac:dyDescent="0.25">
      <c r="A27" s="125" t="s">
        <v>928</v>
      </c>
      <c r="B27" s="92">
        <v>489</v>
      </c>
      <c r="C27" s="9" t="s">
        <v>825</v>
      </c>
      <c r="D27" s="198">
        <f>'Gas Revenue'!O54+'Gas Revenue'!O46</f>
        <v>9.1450527452637598</v>
      </c>
      <c r="E27" s="198">
        <f>'Gas Revenue'!P54+'Gas Revenue'!P46</f>
        <v>10.283260315091701</v>
      </c>
      <c r="F27" s="198">
        <f>'Gas Revenue'!Q54+'Gas Revenue'!Q46</f>
        <v>10.83907775328316</v>
      </c>
      <c r="G27" s="198">
        <f>'Gas Revenue'!R54+'Gas Revenue'!R46</f>
        <v>10.491513226945941</v>
      </c>
      <c r="H27" s="198">
        <f>'Gas Revenue'!S54+'Gas Revenue'!S46</f>
        <v>10.06978776509019</v>
      </c>
      <c r="I27" s="198">
        <f>'Gas Revenue'!T54+'Gas Revenue'!T46</f>
        <v>9.6528936547351893</v>
      </c>
      <c r="J27" s="198">
        <f>'Gas Revenue'!U54+'Gas Revenue'!U46</f>
        <v>9.6521951354962994</v>
      </c>
      <c r="K27" s="198">
        <f>'Gas Revenue'!V54+'Gas Revenue'!V46</f>
        <v>8.5338090314962898</v>
      </c>
      <c r="L27" s="198">
        <f>'Gas Revenue'!W54+'Gas Revenue'!W46</f>
        <v>9.8767283598255489</v>
      </c>
      <c r="M27" s="198">
        <f>'Gas Revenue'!X54+'Gas Revenue'!X46</f>
        <v>9.8280901890082504</v>
      </c>
      <c r="N27" s="198">
        <f>'Gas Revenue'!Y54+'Gas Revenue'!Y46</f>
        <v>11.89600280308724</v>
      </c>
      <c r="O27" s="198">
        <f>'Gas Revenue'!Z54+'Gas Revenue'!Z46</f>
        <v>13.029236648252731</v>
      </c>
      <c r="P27" s="194">
        <f t="shared" si="3"/>
        <v>123.29764762757631</v>
      </c>
      <c r="R27" s="271"/>
      <c r="S27" s="271"/>
      <c r="T27" s="271"/>
      <c r="U27" s="271"/>
      <c r="V27" s="271"/>
      <c r="W27" s="271"/>
      <c r="X27" s="271"/>
      <c r="Y27" s="271"/>
      <c r="Z27" s="271"/>
      <c r="AA27" s="271"/>
      <c r="AB27" s="271"/>
      <c r="AC27" s="271"/>
      <c r="AD27" s="271"/>
      <c r="AE27" s="271"/>
      <c r="AF27" s="271"/>
      <c r="AG27" s="210"/>
      <c r="AH27" s="272"/>
      <c r="AI27" s="272"/>
      <c r="AJ27" s="272"/>
      <c r="AK27" s="272"/>
      <c r="AL27" s="272"/>
      <c r="AM27" s="272"/>
      <c r="AN27" s="272"/>
      <c r="AO27" s="272"/>
      <c r="AP27" s="272"/>
      <c r="AQ27" s="272"/>
      <c r="AR27" s="272"/>
      <c r="AS27" s="272"/>
      <c r="AT27" s="210"/>
      <c r="AU27" s="271"/>
      <c r="AV27" s="271"/>
      <c r="AW27" s="271"/>
      <c r="AX27" s="271"/>
      <c r="AY27" s="271"/>
      <c r="AZ27" s="271"/>
      <c r="BA27" s="271"/>
      <c r="BB27" s="271"/>
      <c r="BC27" s="271"/>
      <c r="BD27" s="271"/>
      <c r="BE27" s="271"/>
      <c r="BF27" s="271"/>
      <c r="BG27" s="210"/>
    </row>
    <row r="28" spans="1:59" x14ac:dyDescent="0.25">
      <c r="A28" s="125" t="s">
        <v>928</v>
      </c>
      <c r="B28" s="92">
        <v>482</v>
      </c>
      <c r="C28" s="9" t="s">
        <v>112</v>
      </c>
      <c r="D28" s="198">
        <f>'Gas Revenue'!O38</f>
        <v>28.671967225822499</v>
      </c>
      <c r="E28" s="198">
        <f>'Gas Revenue'!P38</f>
        <v>26.617988036880199</v>
      </c>
      <c r="F28" s="198">
        <f>'Gas Revenue'!Q38</f>
        <v>26.4228129199407</v>
      </c>
      <c r="G28" s="198">
        <f>'Gas Revenue'!R38</f>
        <v>26.502754418666701</v>
      </c>
      <c r="H28" s="198">
        <f>'Gas Revenue'!S38</f>
        <v>26.761429229011402</v>
      </c>
      <c r="I28" s="198">
        <f>'Gas Revenue'!T38</f>
        <v>29.092133200633199</v>
      </c>
      <c r="J28" s="198">
        <f>'Gas Revenue'!U38</f>
        <v>30.630187333846202</v>
      </c>
      <c r="K28" s="198">
        <f>'Gas Revenue'!V38</f>
        <v>33.044043614593598</v>
      </c>
      <c r="L28" s="198">
        <f>'Gas Revenue'!W38</f>
        <v>47.852177468078899</v>
      </c>
      <c r="M28" s="198">
        <f>'Gas Revenue'!X38</f>
        <v>46.892298553935397</v>
      </c>
      <c r="N28" s="198">
        <f>'Gas Revenue'!Y38</f>
        <v>46.831771183243397</v>
      </c>
      <c r="O28" s="198">
        <f>'Gas Revenue'!Z38</f>
        <v>45.5783926774509</v>
      </c>
      <c r="P28" s="194">
        <f t="shared" si="3"/>
        <v>414.89795586210306</v>
      </c>
      <c r="R28" s="271"/>
      <c r="S28" s="271"/>
      <c r="T28" s="271"/>
      <c r="U28" s="271"/>
      <c r="V28" s="271"/>
      <c r="W28" s="271"/>
      <c r="X28" s="271"/>
      <c r="Y28" s="271"/>
      <c r="Z28" s="271"/>
      <c r="AA28" s="271"/>
      <c r="AB28" s="271"/>
      <c r="AC28" s="271"/>
      <c r="AD28" s="271"/>
      <c r="AE28" s="271"/>
      <c r="AF28" s="271"/>
      <c r="AG28" s="210"/>
      <c r="AH28" s="272"/>
      <c r="AI28" s="272"/>
      <c r="AJ28" s="272"/>
      <c r="AK28" s="272"/>
      <c r="AL28" s="272"/>
      <c r="AM28" s="272"/>
      <c r="AN28" s="272"/>
      <c r="AO28" s="272"/>
      <c r="AP28" s="272"/>
      <c r="AQ28" s="272"/>
      <c r="AR28" s="272"/>
      <c r="AS28" s="272"/>
      <c r="AT28" s="210"/>
      <c r="AU28" s="271"/>
      <c r="AV28" s="271"/>
      <c r="AW28" s="271"/>
      <c r="AX28" s="271"/>
      <c r="AY28" s="271"/>
      <c r="AZ28" s="271"/>
      <c r="BA28" s="271"/>
      <c r="BB28" s="271"/>
      <c r="BC28" s="271"/>
      <c r="BD28" s="271"/>
      <c r="BE28" s="271"/>
      <c r="BF28" s="271"/>
      <c r="BG28" s="210"/>
    </row>
    <row r="29" spans="1:59" x14ac:dyDescent="0.25">
      <c r="A29" s="125" t="s">
        <v>928</v>
      </c>
      <c r="B29" s="92" t="s">
        <v>918</v>
      </c>
      <c r="C29" s="9" t="s">
        <v>114</v>
      </c>
      <c r="D29" s="198">
        <f>'Gas Revenue'!O64</f>
        <v>0</v>
      </c>
      <c r="E29" s="198">
        <f>'Gas Revenue'!P64</f>
        <v>0</v>
      </c>
      <c r="F29" s="198">
        <f>'Gas Revenue'!Q64</f>
        <v>0</v>
      </c>
      <c r="G29" s="198">
        <f>'Gas Revenue'!R64</f>
        <v>0</v>
      </c>
      <c r="H29" s="198">
        <f>'Gas Revenue'!S64</f>
        <v>0</v>
      </c>
      <c r="I29" s="198">
        <f>'Gas Revenue'!T64</f>
        <v>0</v>
      </c>
      <c r="J29" s="198">
        <f>'Gas Revenue'!U64</f>
        <v>0</v>
      </c>
      <c r="K29" s="198">
        <f>'Gas Revenue'!V64</f>
        <v>0</v>
      </c>
      <c r="L29" s="198">
        <f>'Gas Revenue'!W64</f>
        <v>0</v>
      </c>
      <c r="M29" s="198">
        <f>'Gas Revenue'!X64</f>
        <v>0</v>
      </c>
      <c r="N29" s="198">
        <f>'Gas Revenue'!Y64</f>
        <v>0</v>
      </c>
      <c r="O29" s="198">
        <f>'Gas Revenue'!Z64</f>
        <v>0</v>
      </c>
      <c r="P29" s="194">
        <f t="shared" si="3"/>
        <v>0</v>
      </c>
      <c r="R29" s="271"/>
      <c r="S29" s="271"/>
      <c r="T29" s="271"/>
      <c r="U29" s="271"/>
      <c r="V29" s="271"/>
      <c r="W29" s="271"/>
      <c r="X29" s="271"/>
      <c r="Y29" s="271"/>
      <c r="Z29" s="271"/>
      <c r="AA29" s="271"/>
      <c r="AB29" s="271"/>
      <c r="AC29" s="271"/>
      <c r="AD29" s="271"/>
      <c r="AE29" s="271"/>
      <c r="AF29" s="271"/>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row>
    <row r="30" spans="1:59" x14ac:dyDescent="0.25">
      <c r="B30" s="92"/>
      <c r="C30" s="9" t="s">
        <v>1017</v>
      </c>
      <c r="D30" s="202">
        <f>SUM(D24:D29)</f>
        <v>1012.8021724894656</v>
      </c>
      <c r="E30" s="202">
        <f t="shared" ref="E30:I30" si="4">SUM(E24:E29)</f>
        <v>1009.1566732677641</v>
      </c>
      <c r="F30" s="202">
        <f t="shared" si="4"/>
        <v>1017.0723162799655</v>
      </c>
      <c r="G30" s="202">
        <f t="shared" si="4"/>
        <v>1021.0177487519645</v>
      </c>
      <c r="H30" s="202">
        <f t="shared" si="4"/>
        <v>1019.1131531204649</v>
      </c>
      <c r="I30" s="202">
        <f t="shared" si="4"/>
        <v>1029.493653653765</v>
      </c>
      <c r="J30" s="202">
        <f t="shared" ref="J30:O30" si="5">SUM(J24:J29)</f>
        <v>1014.8837386197639</v>
      </c>
      <c r="K30" s="202">
        <f t="shared" si="5"/>
        <v>1051.6169148502977</v>
      </c>
      <c r="L30" s="202">
        <f t="shared" si="5"/>
        <v>1494.8984093300958</v>
      </c>
      <c r="M30" s="202">
        <f t="shared" si="5"/>
        <v>1481.3599206500994</v>
      </c>
      <c r="N30" s="202">
        <f t="shared" si="5"/>
        <v>1511.5727677165967</v>
      </c>
      <c r="O30" s="202">
        <f t="shared" si="5"/>
        <v>1540.9120311735981</v>
      </c>
      <c r="P30" s="195">
        <f t="shared" si="3"/>
        <v>14203.899499903842</v>
      </c>
      <c r="R30" s="271"/>
      <c r="S30" s="271"/>
      <c r="T30" s="271"/>
      <c r="U30" s="271"/>
      <c r="V30" s="271"/>
      <c r="W30" s="271"/>
      <c r="X30" s="271"/>
      <c r="Y30" s="271"/>
      <c r="Z30" s="271"/>
      <c r="AA30" s="271"/>
      <c r="AB30" s="271"/>
      <c r="AC30" s="271"/>
      <c r="AD30" s="271"/>
      <c r="AE30" s="271"/>
      <c r="AF30" s="271"/>
      <c r="AG30" s="271"/>
      <c r="AH30" s="272"/>
      <c r="AI30" s="272"/>
      <c r="AJ30" s="272"/>
      <c r="AK30" s="272"/>
      <c r="AL30" s="272"/>
      <c r="AM30" s="272"/>
      <c r="AN30" s="272"/>
      <c r="AO30" s="272"/>
      <c r="AP30" s="272"/>
      <c r="AQ30" s="272"/>
      <c r="AR30" s="272"/>
      <c r="AS30" s="272"/>
      <c r="AT30" s="210"/>
      <c r="AU30" s="271"/>
      <c r="AV30" s="271"/>
      <c r="AW30" s="271"/>
      <c r="AX30" s="271"/>
      <c r="AY30" s="271"/>
      <c r="AZ30" s="271"/>
      <c r="BA30" s="271"/>
      <c r="BB30" s="271"/>
      <c r="BC30" s="271"/>
      <c r="BD30" s="271"/>
      <c r="BE30" s="271"/>
      <c r="BF30" s="271"/>
      <c r="BG30" s="210"/>
    </row>
    <row r="31" spans="1:59" x14ac:dyDescent="0.25">
      <c r="D31" s="198"/>
      <c r="E31" s="198"/>
      <c r="F31" s="198"/>
      <c r="G31" s="198"/>
      <c r="H31" s="198"/>
      <c r="I31" s="198"/>
      <c r="J31" s="198"/>
      <c r="K31" s="198"/>
      <c r="L31" s="198"/>
      <c r="M31" s="198"/>
      <c r="N31" s="198"/>
      <c r="O31" s="198"/>
      <c r="P31" s="194"/>
      <c r="R31" s="271"/>
      <c r="S31" s="271"/>
      <c r="T31" s="271"/>
      <c r="U31" s="271"/>
      <c r="V31" s="271"/>
      <c r="W31" s="271"/>
      <c r="X31" s="271"/>
      <c r="Y31" s="271"/>
      <c r="Z31" s="271"/>
      <c r="AA31" s="271"/>
      <c r="AB31" s="271"/>
      <c r="AC31" s="271"/>
      <c r="AD31" s="271"/>
      <c r="AE31" s="271"/>
      <c r="AF31" s="210"/>
      <c r="AG31" s="210"/>
      <c r="AH31" s="210"/>
      <c r="AI31" s="210"/>
      <c r="AJ31" s="210"/>
      <c r="AK31" s="210"/>
      <c r="AL31" s="210"/>
      <c r="AM31" s="210"/>
      <c r="AN31" s="210"/>
      <c r="AO31" s="210"/>
      <c r="AP31" s="210"/>
      <c r="AQ31" s="210"/>
      <c r="AR31" s="210"/>
      <c r="AS31" s="210"/>
      <c r="AT31" s="210"/>
      <c r="AU31" s="271"/>
      <c r="AV31" s="271"/>
      <c r="AW31" s="271"/>
      <c r="AX31" s="271"/>
      <c r="AY31" s="271"/>
      <c r="AZ31" s="271"/>
      <c r="BA31" s="271"/>
      <c r="BB31" s="271"/>
      <c r="BC31" s="271"/>
      <c r="BD31" s="271"/>
      <c r="BE31" s="271"/>
      <c r="BF31" s="271"/>
      <c r="BG31" s="210"/>
    </row>
    <row r="32" spans="1:59" x14ac:dyDescent="0.25">
      <c r="A32" s="182"/>
      <c r="C32" s="7" t="s">
        <v>1019</v>
      </c>
      <c r="D32" s="196"/>
      <c r="E32" s="196"/>
      <c r="F32" s="196"/>
      <c r="G32" s="196"/>
      <c r="H32" s="196"/>
      <c r="I32" s="196"/>
      <c r="J32" s="196"/>
      <c r="K32" s="196"/>
      <c r="L32" s="196"/>
      <c r="M32" s="196"/>
      <c r="N32" s="196"/>
      <c r="O32" s="196"/>
      <c r="P32" s="194"/>
      <c r="R32" s="271"/>
      <c r="S32" s="271"/>
      <c r="T32" s="271"/>
      <c r="U32" s="271"/>
      <c r="V32" s="271"/>
      <c r="W32" s="271"/>
      <c r="X32" s="271"/>
      <c r="Y32" s="271"/>
      <c r="Z32" s="271"/>
      <c r="AA32" s="271"/>
      <c r="AB32" s="271"/>
      <c r="AC32" s="271"/>
      <c r="AD32" s="271"/>
      <c r="AE32" s="271"/>
      <c r="AF32" s="271"/>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row>
    <row r="33" spans="1:59" x14ac:dyDescent="0.25">
      <c r="A33" s="125" t="s">
        <v>928</v>
      </c>
      <c r="B33" s="92" t="str">
        <f>MID($C33,1,3)</f>
        <v>874</v>
      </c>
      <c r="C33" s="9" t="s">
        <v>932</v>
      </c>
      <c r="D33" s="198">
        <f>'GLT EXP'!R6</f>
        <v>0</v>
      </c>
      <c r="E33" s="198">
        <f>'GLT EXP'!S6</f>
        <v>0</v>
      </c>
      <c r="F33" s="198">
        <f>'GLT EXP'!T6</f>
        <v>0</v>
      </c>
      <c r="G33" s="198">
        <f>'GLT EXP'!U6</f>
        <v>0</v>
      </c>
      <c r="H33" s="198">
        <f>'GLT EXP'!V6</f>
        <v>0</v>
      </c>
      <c r="I33" s="198">
        <f>'GLT EXP'!W6</f>
        <v>0</v>
      </c>
      <c r="J33" s="198">
        <f>'GLT EXP'!X6</f>
        <v>0</v>
      </c>
      <c r="K33" s="198">
        <f>'GLT EXP'!Y6</f>
        <v>0</v>
      </c>
      <c r="L33" s="198">
        <f>'GLT EXP'!Z6</f>
        <v>0</v>
      </c>
      <c r="M33" s="198">
        <f>'GLT EXP'!AA6</f>
        <v>0</v>
      </c>
      <c r="N33" s="198">
        <f>'GLT EXP'!AB6</f>
        <v>0</v>
      </c>
      <c r="O33" s="198">
        <f>'GLT EXP'!AC6</f>
        <v>0</v>
      </c>
      <c r="P33" s="194">
        <f t="shared" ref="P33:P40" si="6">SUM(D33:O33)</f>
        <v>0</v>
      </c>
      <c r="R33" s="210"/>
      <c r="S33" s="210"/>
      <c r="T33" s="271"/>
      <c r="U33" s="271"/>
      <c r="V33" s="271"/>
      <c r="W33" s="271"/>
      <c r="X33" s="271"/>
      <c r="Y33" s="271"/>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row>
    <row r="34" spans="1:59" x14ac:dyDescent="0.25">
      <c r="A34" s="125" t="s">
        <v>928</v>
      </c>
      <c r="B34" s="92" t="str">
        <f>MID($C34,1,3)</f>
        <v>878</v>
      </c>
      <c r="C34" s="9" t="s">
        <v>933</v>
      </c>
      <c r="D34" s="198">
        <f>'GLT EXP'!R7</f>
        <v>0</v>
      </c>
      <c r="E34" s="198">
        <f>'GLT EXP'!S7</f>
        <v>0</v>
      </c>
      <c r="F34" s="198">
        <f>'GLT EXP'!T7</f>
        <v>0</v>
      </c>
      <c r="G34" s="198">
        <f>'GLT EXP'!U7</f>
        <v>0</v>
      </c>
      <c r="H34" s="198">
        <f>'GLT EXP'!V7</f>
        <v>0</v>
      </c>
      <c r="I34" s="198">
        <f>'GLT EXP'!W7</f>
        <v>0</v>
      </c>
      <c r="J34" s="198">
        <f>'GLT EXP'!X7</f>
        <v>0</v>
      </c>
      <c r="K34" s="198">
        <f>'GLT EXP'!Y7</f>
        <v>0</v>
      </c>
      <c r="L34" s="198">
        <f>'GLT EXP'!Z7</f>
        <v>0</v>
      </c>
      <c r="M34" s="198">
        <f>'GLT EXP'!AA7</f>
        <v>0</v>
      </c>
      <c r="N34" s="198">
        <f>'GLT EXP'!AB7</f>
        <v>0</v>
      </c>
      <c r="O34" s="198">
        <f>'GLT EXP'!AC7</f>
        <v>0</v>
      </c>
      <c r="P34" s="194">
        <f t="shared" si="6"/>
        <v>0</v>
      </c>
      <c r="AG34" s="8">
        <f>AG33-AG32</f>
        <v>0</v>
      </c>
    </row>
    <row r="35" spans="1:59" x14ac:dyDescent="0.25">
      <c r="A35" s="125" t="s">
        <v>928</v>
      </c>
      <c r="B35" s="92" t="str">
        <f>MID($C35,1,3)</f>
        <v>879</v>
      </c>
      <c r="C35" s="9" t="s">
        <v>934</v>
      </c>
      <c r="D35" s="198">
        <f>'GLT EXP'!R8</f>
        <v>0</v>
      </c>
      <c r="E35" s="198">
        <f>'GLT EXP'!S8</f>
        <v>0</v>
      </c>
      <c r="F35" s="198">
        <f>'GLT EXP'!T8</f>
        <v>0</v>
      </c>
      <c r="G35" s="198">
        <f>'GLT EXP'!U8</f>
        <v>0</v>
      </c>
      <c r="H35" s="198">
        <f>'GLT EXP'!V8</f>
        <v>0</v>
      </c>
      <c r="I35" s="198">
        <f>'GLT EXP'!W8</f>
        <v>0</v>
      </c>
      <c r="J35" s="198">
        <f>'GLT EXP'!X8</f>
        <v>0</v>
      </c>
      <c r="K35" s="198">
        <f>'GLT EXP'!Y8</f>
        <v>0</v>
      </c>
      <c r="L35" s="198">
        <f>'GLT EXP'!Z8</f>
        <v>0</v>
      </c>
      <c r="M35" s="198">
        <f>'GLT EXP'!AA8</f>
        <v>0</v>
      </c>
      <c r="N35" s="198">
        <f>'GLT EXP'!AB8</f>
        <v>0</v>
      </c>
      <c r="O35" s="198">
        <f>'GLT EXP'!AC8</f>
        <v>0</v>
      </c>
      <c r="P35" s="194">
        <f t="shared" si="6"/>
        <v>0</v>
      </c>
    </row>
    <row r="36" spans="1:59" x14ac:dyDescent="0.25">
      <c r="A36" s="125" t="s">
        <v>928</v>
      </c>
      <c r="B36" s="92" t="str">
        <f>MID($C36,1,3)</f>
        <v>880</v>
      </c>
      <c r="C36" s="9" t="s">
        <v>1071</v>
      </c>
      <c r="D36" s="198">
        <f>'GLT EXP'!R9</f>
        <v>18</v>
      </c>
      <c r="E36" s="198">
        <f>'GLT EXP'!S9</f>
        <v>18</v>
      </c>
      <c r="F36" s="198">
        <f>'GLT EXP'!T9</f>
        <v>18</v>
      </c>
      <c r="G36" s="198">
        <f>'GLT EXP'!U9</f>
        <v>18</v>
      </c>
      <c r="H36" s="198">
        <f>'GLT EXP'!V9</f>
        <v>18</v>
      </c>
      <c r="I36" s="198">
        <f>'GLT EXP'!W9</f>
        <v>17</v>
      </c>
      <c r="J36" s="198">
        <f>'GLT EXP'!X9</f>
        <v>17</v>
      </c>
      <c r="K36" s="198">
        <f>'GLT EXP'!Y9</f>
        <v>17</v>
      </c>
      <c r="L36" s="198">
        <f>'GLT EXP'!Z9</f>
        <v>18</v>
      </c>
      <c r="M36" s="198">
        <f>'GLT EXP'!AA9</f>
        <v>18</v>
      </c>
      <c r="N36" s="198">
        <f>'GLT EXP'!AB9</f>
        <v>18</v>
      </c>
      <c r="O36" s="198">
        <f>'GLT EXP'!AC9</f>
        <v>18</v>
      </c>
      <c r="P36" s="194">
        <f t="shared" si="6"/>
        <v>213</v>
      </c>
    </row>
    <row r="37" spans="1:59" x14ac:dyDescent="0.25">
      <c r="A37" s="125" t="s">
        <v>928</v>
      </c>
      <c r="B37" s="92" t="str">
        <f t="shared" ref="B37" si="7">MID($C37,1,3)</f>
        <v>887</v>
      </c>
      <c r="C37" s="9" t="s">
        <v>935</v>
      </c>
      <c r="D37" s="198">
        <f>'GLT EXP'!R10</f>
        <v>0</v>
      </c>
      <c r="E37" s="198">
        <f>'GLT EXP'!S10</f>
        <v>0</v>
      </c>
      <c r="F37" s="198">
        <f>'GLT EXP'!T10</f>
        <v>0</v>
      </c>
      <c r="G37" s="198">
        <f>'GLT EXP'!U10</f>
        <v>0</v>
      </c>
      <c r="H37" s="198">
        <f>'GLT EXP'!V10</f>
        <v>0</v>
      </c>
      <c r="I37" s="198">
        <f>'GLT EXP'!W10</f>
        <v>0</v>
      </c>
      <c r="J37" s="198">
        <f>'GLT EXP'!X10</f>
        <v>0</v>
      </c>
      <c r="K37" s="198">
        <f>'GLT EXP'!Y10</f>
        <v>0</v>
      </c>
      <c r="L37" s="198">
        <f>'GLT EXP'!Z10</f>
        <v>0</v>
      </c>
      <c r="M37" s="198">
        <f>'GLT EXP'!AA10</f>
        <v>0</v>
      </c>
      <c r="N37" s="198">
        <f>'GLT EXP'!AB10</f>
        <v>0</v>
      </c>
      <c r="O37" s="198">
        <f>'GLT EXP'!AC10</f>
        <v>0</v>
      </c>
      <c r="P37" s="194">
        <f t="shared" si="6"/>
        <v>0</v>
      </c>
    </row>
    <row r="38" spans="1:59" x14ac:dyDescent="0.25">
      <c r="A38" s="125" t="s">
        <v>928</v>
      </c>
      <c r="B38" s="92" t="str">
        <f>MID($C38,1,3)</f>
        <v>892</v>
      </c>
      <c r="C38" s="9" t="s">
        <v>936</v>
      </c>
      <c r="D38" s="198">
        <f>'GLT EXP'!R11</f>
        <v>71.942999999999998</v>
      </c>
      <c r="E38" s="198">
        <f>'GLT EXP'!S11</f>
        <v>65.891000000000005</v>
      </c>
      <c r="F38" s="198">
        <f>'GLT EXP'!T11</f>
        <v>71.325000000000003</v>
      </c>
      <c r="G38" s="198">
        <f>'GLT EXP'!U11</f>
        <v>72.744</v>
      </c>
      <c r="H38" s="198">
        <f>'GLT EXP'!V11</f>
        <v>68.474000000000004</v>
      </c>
      <c r="I38" s="198">
        <f>'GLT EXP'!W11</f>
        <v>77.42</v>
      </c>
      <c r="J38" s="198">
        <f>'GLT EXP'!X11</f>
        <v>60.48</v>
      </c>
      <c r="K38" s="198">
        <f>'GLT EXP'!Y11</f>
        <v>59.616999999999997</v>
      </c>
      <c r="L38" s="198">
        <f>'GLT EXP'!Z11</f>
        <v>83.028999999999996</v>
      </c>
      <c r="M38" s="198">
        <f>'GLT EXP'!AA11</f>
        <v>67.236999999999995</v>
      </c>
      <c r="N38" s="198">
        <f>'GLT EXP'!AB11</f>
        <v>70.575000000000003</v>
      </c>
      <c r="O38" s="198">
        <f>'GLT EXP'!AC11</f>
        <v>72.968000000000004</v>
      </c>
      <c r="P38" s="194">
        <f t="shared" si="6"/>
        <v>841.70299999999997</v>
      </c>
    </row>
    <row r="39" spans="1:59" x14ac:dyDescent="0.25">
      <c r="A39" s="125" t="s">
        <v>928</v>
      </c>
      <c r="B39" s="92" t="s">
        <v>129</v>
      </c>
      <c r="C39" s="9" t="s">
        <v>937</v>
      </c>
      <c r="D39" s="200">
        <f>'GLT EXP'!R5</f>
        <v>102.6283168057</v>
      </c>
      <c r="E39" s="200">
        <f>'GLT EXP'!S5</f>
        <v>105.034817584</v>
      </c>
      <c r="F39" s="200">
        <f>'GLT EXP'!T5</f>
        <v>107.51646059620001</v>
      </c>
      <c r="G39" s="200">
        <f>'GLT EXP'!U5</f>
        <v>110.04289306819901</v>
      </c>
      <c r="H39" s="200">
        <f>'GLT EXP'!V5</f>
        <v>112.4082974367</v>
      </c>
      <c r="I39" s="200">
        <f>'GLT EXP'!W5</f>
        <v>114.84279797000001</v>
      </c>
      <c r="J39" s="200">
        <f>'GLT EXP'!X5</f>
        <v>117.17288293599999</v>
      </c>
      <c r="K39" s="200">
        <f>'GLT EXP'!Y5</f>
        <v>154.76905916690001</v>
      </c>
      <c r="L39" s="200">
        <f>'GLT EXP'!Z5</f>
        <v>192.56970760050001</v>
      </c>
      <c r="M39" s="200">
        <f>'GLT EXP'!AA5</f>
        <v>194.82321892050001</v>
      </c>
      <c r="N39" s="200">
        <f>'GLT EXP'!AB5</f>
        <v>221.69806598699901</v>
      </c>
      <c r="O39" s="200">
        <f>'GLT EXP'!AC5</f>
        <v>248.64432944399999</v>
      </c>
      <c r="P39" s="194">
        <f t="shared" ref="P39" si="8">SUM(D39:O39)</f>
        <v>1782.1508475156979</v>
      </c>
    </row>
    <row r="40" spans="1:59" x14ac:dyDescent="0.25">
      <c r="A40" s="125" t="s">
        <v>928</v>
      </c>
      <c r="B40" s="92" t="s">
        <v>129</v>
      </c>
      <c r="C40" s="9" t="s">
        <v>1038</v>
      </c>
      <c r="D40" s="200">
        <f>'GLT EXP'!R16</f>
        <v>0</v>
      </c>
      <c r="E40" s="200">
        <f>'GLT EXP'!S16</f>
        <v>0</v>
      </c>
      <c r="F40" s="200">
        <f>'GLT EXP'!T16</f>
        <v>0</v>
      </c>
      <c r="G40" s="200">
        <f>'GLT EXP'!U16</f>
        <v>0</v>
      </c>
      <c r="H40" s="200">
        <f>'GLT EXP'!V16</f>
        <v>0</v>
      </c>
      <c r="I40" s="200">
        <f>'GLT EXP'!W16</f>
        <v>0</v>
      </c>
      <c r="J40" s="200">
        <f>'GLT EXP'!X16</f>
        <v>0</v>
      </c>
      <c r="K40" s="200">
        <f>'GLT EXP'!Y16</f>
        <v>0</v>
      </c>
      <c r="L40" s="200">
        <f>'GLT EXP'!Z16</f>
        <v>0</v>
      </c>
      <c r="M40" s="200">
        <f>'GLT EXP'!AA16</f>
        <v>0</v>
      </c>
      <c r="N40" s="200">
        <f>'GLT EXP'!AB16</f>
        <v>0</v>
      </c>
      <c r="O40" s="200">
        <f>'GLT EXP'!AC16</f>
        <v>0</v>
      </c>
      <c r="P40" s="194">
        <f t="shared" si="6"/>
        <v>0</v>
      </c>
    </row>
    <row r="41" spans="1:59" x14ac:dyDescent="0.25">
      <c r="B41" s="92"/>
      <c r="C41" s="9" t="s">
        <v>3</v>
      </c>
      <c r="D41" s="199">
        <f t="shared" ref="D41" si="9">SUM(D33:D40)</f>
        <v>192.57131680570001</v>
      </c>
      <c r="E41" s="199">
        <f t="shared" ref="E41:O41" si="10">SUM(E33:E40)</f>
        <v>188.92581758400001</v>
      </c>
      <c r="F41" s="199">
        <f t="shared" si="10"/>
        <v>196.84146059620002</v>
      </c>
      <c r="G41" s="199">
        <f t="shared" si="10"/>
        <v>200.78689306819899</v>
      </c>
      <c r="H41" s="199">
        <f t="shared" si="10"/>
        <v>198.88229743670001</v>
      </c>
      <c r="I41" s="199">
        <f t="shared" si="10"/>
        <v>209.26279797000001</v>
      </c>
      <c r="J41" s="199">
        <f t="shared" si="10"/>
        <v>194.65288293599997</v>
      </c>
      <c r="K41" s="199">
        <f t="shared" si="10"/>
        <v>231.3860591669</v>
      </c>
      <c r="L41" s="199">
        <f t="shared" si="10"/>
        <v>293.59870760050001</v>
      </c>
      <c r="M41" s="199">
        <f t="shared" si="10"/>
        <v>280.06021892050001</v>
      </c>
      <c r="N41" s="199">
        <f t="shared" si="10"/>
        <v>310.27306598699903</v>
      </c>
      <c r="O41" s="199">
        <f t="shared" si="10"/>
        <v>339.61232944400001</v>
      </c>
      <c r="P41" s="202">
        <f t="shared" ref="P41" si="11">SUM(P33:P40)</f>
        <v>2836.8538475156979</v>
      </c>
    </row>
    <row r="42" spans="1:59" x14ac:dyDescent="0.25">
      <c r="D42" s="200"/>
      <c r="E42" s="200"/>
      <c r="F42" s="200"/>
      <c r="G42" s="200"/>
      <c r="H42" s="200"/>
      <c r="I42" s="200"/>
      <c r="J42" s="200"/>
      <c r="K42" s="200"/>
      <c r="L42" s="200"/>
      <c r="M42" s="200"/>
      <c r="N42" s="200"/>
      <c r="O42" s="200"/>
      <c r="P42" s="194"/>
    </row>
    <row r="43" spans="1:59" x14ac:dyDescent="0.25">
      <c r="A43" s="125" t="s">
        <v>928</v>
      </c>
      <c r="B43" s="170">
        <v>408.1</v>
      </c>
      <c r="C43" s="9" t="s">
        <v>1072</v>
      </c>
      <c r="D43" s="200">
        <f>'GLT EXP'!R12</f>
        <v>48.5895676049606</v>
      </c>
      <c r="E43" s="200">
        <f>'GLT EXP'!S12</f>
        <v>48.5895676049606</v>
      </c>
      <c r="F43" s="200">
        <f>'GLT EXP'!T12</f>
        <v>48.5895676049606</v>
      </c>
      <c r="G43" s="200">
        <f>'GLT EXP'!U12</f>
        <v>48.5895676049606</v>
      </c>
      <c r="H43" s="200">
        <f>'GLT EXP'!V12</f>
        <v>48.5895676049606</v>
      </c>
      <c r="I43" s="200">
        <f>'GLT EXP'!W12</f>
        <v>48.5895676049606</v>
      </c>
      <c r="J43" s="200">
        <f>'GLT EXP'!X12</f>
        <v>48.5895676049606</v>
      </c>
      <c r="K43" s="200">
        <f>'GLT EXP'!Y12</f>
        <v>48.5895676049606</v>
      </c>
      <c r="L43" s="200">
        <f>'GLT EXP'!Z12</f>
        <v>106.80841505414099</v>
      </c>
      <c r="M43" s="200">
        <f>'GLT EXP'!AA12</f>
        <v>106.80841505414099</v>
      </c>
      <c r="N43" s="200">
        <f>'GLT EXP'!AB12</f>
        <v>106.80841505414099</v>
      </c>
      <c r="O43" s="200">
        <f>'GLT EXP'!AC12</f>
        <v>106.80841505414099</v>
      </c>
      <c r="P43" s="194">
        <f t="shared" ref="P43" si="12">SUM(D43:O43)</f>
        <v>815.95020105624894</v>
      </c>
    </row>
    <row r="44" spans="1:59" x14ac:dyDescent="0.25">
      <c r="D44" s="200"/>
      <c r="E44" s="200"/>
      <c r="F44" s="200"/>
      <c r="G44" s="200"/>
      <c r="H44" s="200"/>
      <c r="I44" s="200"/>
      <c r="J44" s="196"/>
      <c r="K44" s="196"/>
      <c r="L44" s="196"/>
      <c r="M44" s="196"/>
      <c r="N44" s="196"/>
      <c r="O44" s="196"/>
      <c r="P44" s="194"/>
      <c r="Q44" s="8">
        <f>P44</f>
        <v>0</v>
      </c>
    </row>
    <row r="45" spans="1:59" x14ac:dyDescent="0.25">
      <c r="A45" s="182" t="s">
        <v>985</v>
      </c>
      <c r="C45" s="7" t="s">
        <v>930</v>
      </c>
      <c r="D45" s="198"/>
      <c r="E45" s="198"/>
      <c r="F45" s="198"/>
      <c r="G45" s="198"/>
      <c r="H45" s="198"/>
      <c r="I45" s="198"/>
      <c r="J45" s="198"/>
      <c r="K45" s="198"/>
      <c r="L45" s="198"/>
      <c r="M45" s="198"/>
      <c r="N45" s="198"/>
      <c r="O45" s="198"/>
      <c r="P45" s="194"/>
    </row>
    <row r="46" spans="1:59" x14ac:dyDescent="0.25">
      <c r="A46" s="125" t="s">
        <v>929</v>
      </c>
      <c r="B46" s="92">
        <v>480</v>
      </c>
      <c r="C46" s="9" t="s">
        <v>109</v>
      </c>
      <c r="D46" s="198">
        <f>'Gas Revenue'!O9</f>
        <v>2535.5099662397902</v>
      </c>
      <c r="E46" s="198">
        <f>'Gas Revenue'!P9</f>
        <v>1213.98407290045</v>
      </c>
      <c r="F46" s="198">
        <f>'Gas Revenue'!Q9</f>
        <v>931.07504856950504</v>
      </c>
      <c r="G46" s="198">
        <f>'Gas Revenue'!R9</f>
        <v>884.337250270543</v>
      </c>
      <c r="H46" s="198">
        <f>'Gas Revenue'!S9</f>
        <v>1008.69380767748</v>
      </c>
      <c r="I46" s="198">
        <f>'Gas Revenue'!T9</f>
        <v>1811.8545670620499</v>
      </c>
      <c r="J46" s="198">
        <f>'Gas Revenue'!U9</f>
        <v>6679.1796067298001</v>
      </c>
      <c r="K46" s="198">
        <f>'Gas Revenue'!V9</f>
        <v>13724.1173614581</v>
      </c>
      <c r="L46" s="198">
        <f>'Gas Revenue'!W9</f>
        <v>17926.623645134099</v>
      </c>
      <c r="M46" s="198">
        <f>'Gas Revenue'!X9</f>
        <v>15761.223642773</v>
      </c>
      <c r="N46" s="198">
        <f>'Gas Revenue'!Y9</f>
        <v>10761.633096519001</v>
      </c>
      <c r="O46" s="198">
        <f>'Gas Revenue'!Z9</f>
        <v>4871.3372689751604</v>
      </c>
      <c r="P46" s="194">
        <f t="shared" si="0"/>
        <v>78109.569334308981</v>
      </c>
    </row>
    <row r="47" spans="1:59" x14ac:dyDescent="0.25">
      <c r="A47" s="125" t="s">
        <v>929</v>
      </c>
      <c r="B47" s="93">
        <v>481.1</v>
      </c>
      <c r="C47" s="9" t="s">
        <v>110</v>
      </c>
      <c r="D47" s="198">
        <f>'Gas Revenue'!O18</f>
        <v>1460.94552048932</v>
      </c>
      <c r="E47" s="198">
        <f>'Gas Revenue'!P18</f>
        <v>656.79449896951803</v>
      </c>
      <c r="F47" s="198">
        <f>'Gas Revenue'!Q18</f>
        <v>528.94081081745901</v>
      </c>
      <c r="G47" s="198">
        <f>'Gas Revenue'!R18</f>
        <v>515.11400687296702</v>
      </c>
      <c r="H47" s="198">
        <f>'Gas Revenue'!S18</f>
        <v>588.24520506629699</v>
      </c>
      <c r="I47" s="198">
        <f>'Gas Revenue'!T18</f>
        <v>1270.1501367528199</v>
      </c>
      <c r="J47" s="198">
        <f>'Gas Revenue'!U18</f>
        <v>3100.8078563733102</v>
      </c>
      <c r="K47" s="198">
        <f>'Gas Revenue'!V18</f>
        <v>5910.5493000032902</v>
      </c>
      <c r="L47" s="198">
        <f>'Gas Revenue'!W18</f>
        <v>7679.1513658440399</v>
      </c>
      <c r="M47" s="198">
        <f>'Gas Revenue'!X18</f>
        <v>6683.6771703644299</v>
      </c>
      <c r="N47" s="198">
        <f>'Gas Revenue'!Y18</f>
        <v>4566.4188936559003</v>
      </c>
      <c r="O47" s="198">
        <f>'Gas Revenue'!Z18</f>
        <v>2333.8773622701701</v>
      </c>
      <c r="P47" s="194">
        <f t="shared" si="0"/>
        <v>35294.672127479527</v>
      </c>
    </row>
    <row r="48" spans="1:59" x14ac:dyDescent="0.25">
      <c r="A48" s="125" t="s">
        <v>929</v>
      </c>
      <c r="B48" s="93">
        <v>481.2</v>
      </c>
      <c r="C48" s="9" t="s">
        <v>111</v>
      </c>
      <c r="D48" s="198">
        <f>'Gas Revenue'!O27</f>
        <v>352.77411282310197</v>
      </c>
      <c r="E48" s="198">
        <f>'Gas Revenue'!P27</f>
        <v>265.71241260424</v>
      </c>
      <c r="F48" s="198">
        <f>'Gas Revenue'!Q27</f>
        <v>228.746610538646</v>
      </c>
      <c r="G48" s="198">
        <f>'Gas Revenue'!R27</f>
        <v>236.80143881544799</v>
      </c>
      <c r="H48" s="198">
        <f>'Gas Revenue'!S27</f>
        <v>281.972886979956</v>
      </c>
      <c r="I48" s="198">
        <f>'Gas Revenue'!T27</f>
        <v>419.39601958890302</v>
      </c>
      <c r="J48" s="198">
        <f>'Gas Revenue'!U27</f>
        <v>602.32280346471998</v>
      </c>
      <c r="K48" s="198">
        <f>'Gas Revenue'!V27</f>
        <v>770.40798039501101</v>
      </c>
      <c r="L48" s="198">
        <f>'Gas Revenue'!W27</f>
        <v>824.37483985108702</v>
      </c>
      <c r="M48" s="198">
        <f>'Gas Revenue'!X27</f>
        <v>724.84865034132304</v>
      </c>
      <c r="N48" s="198">
        <f>'Gas Revenue'!Y27</f>
        <v>514.33981050388104</v>
      </c>
      <c r="O48" s="198">
        <f>'Gas Revenue'!Z27</f>
        <v>368.60999964019902</v>
      </c>
      <c r="P48" s="194">
        <f t="shared" si="0"/>
        <v>5590.3075655465163</v>
      </c>
    </row>
    <row r="49" spans="1:16" x14ac:dyDescent="0.25">
      <c r="A49" s="125" t="s">
        <v>929</v>
      </c>
      <c r="B49" s="92">
        <v>489</v>
      </c>
      <c r="C49" s="9" t="s">
        <v>825</v>
      </c>
      <c r="D49" s="198"/>
      <c r="E49" s="198"/>
      <c r="F49" s="198"/>
      <c r="G49" s="198"/>
      <c r="H49" s="198"/>
      <c r="I49" s="198"/>
      <c r="J49" s="198"/>
      <c r="K49" s="198"/>
      <c r="L49" s="198"/>
      <c r="M49" s="198"/>
      <c r="N49" s="198"/>
      <c r="O49" s="198"/>
      <c r="P49" s="194">
        <f t="shared" si="0"/>
        <v>0</v>
      </c>
    </row>
    <row r="50" spans="1:16" x14ac:dyDescent="0.25">
      <c r="A50" s="125" t="s">
        <v>929</v>
      </c>
      <c r="B50" s="92">
        <v>482</v>
      </c>
      <c r="C50" s="9" t="s">
        <v>112</v>
      </c>
      <c r="D50" s="198">
        <f>'Gas Revenue'!O36</f>
        <v>197.165622833002</v>
      </c>
      <c r="E50" s="198">
        <f>'Gas Revenue'!P36</f>
        <v>91.111827233899305</v>
      </c>
      <c r="F50" s="198">
        <f>'Gas Revenue'!Q36</f>
        <v>73.829111474436701</v>
      </c>
      <c r="G50" s="198">
        <f>'Gas Revenue'!R36</f>
        <v>71.978607916846599</v>
      </c>
      <c r="H50" s="198">
        <f>'Gas Revenue'!S36</f>
        <v>82.526991256969694</v>
      </c>
      <c r="I50" s="198">
        <f>'Gas Revenue'!T36</f>
        <v>172.53674855750401</v>
      </c>
      <c r="J50" s="198">
        <f>'Gas Revenue'!U36</f>
        <v>412.83563851361299</v>
      </c>
      <c r="K50" s="198">
        <f>'Gas Revenue'!V36</f>
        <v>780.93010413660897</v>
      </c>
      <c r="L50" s="198">
        <f>'Gas Revenue'!W36</f>
        <v>1015.00318374067</v>
      </c>
      <c r="M50" s="198">
        <f>'Gas Revenue'!X36</f>
        <v>879.41916011313799</v>
      </c>
      <c r="N50" s="198">
        <f>'Gas Revenue'!Y36</f>
        <v>600.76548926838802</v>
      </c>
      <c r="O50" s="198">
        <f>'Gas Revenue'!Z36</f>
        <v>309.93568877661397</v>
      </c>
      <c r="P50" s="194">
        <f t="shared" si="0"/>
        <v>4688.0381738216902</v>
      </c>
    </row>
    <row r="51" spans="1:16" x14ac:dyDescent="0.25">
      <c r="A51" s="125" t="s">
        <v>929</v>
      </c>
      <c r="B51" s="92" t="s">
        <v>918</v>
      </c>
      <c r="C51" s="9" t="s">
        <v>114</v>
      </c>
      <c r="D51" s="198">
        <f>'Gas Revenue'!O62</f>
        <v>162.23665997837199</v>
      </c>
      <c r="E51" s="198">
        <f>'Gas Revenue'!P62</f>
        <v>96.592917908093895</v>
      </c>
      <c r="F51" s="198">
        <f>'Gas Revenue'!Q62</f>
        <v>73.973424211949805</v>
      </c>
      <c r="G51" s="198">
        <f>'Gas Revenue'!R62</f>
        <v>68.952076507699701</v>
      </c>
      <c r="H51" s="198">
        <f>'Gas Revenue'!S62</f>
        <v>120.585658969416</v>
      </c>
      <c r="I51" s="198">
        <f>'Gas Revenue'!T62</f>
        <v>61.886324456170897</v>
      </c>
      <c r="J51" s="198">
        <f>'Gas Revenue'!U62</f>
        <v>117.46659265048299</v>
      </c>
      <c r="K51" s="198">
        <f>'Gas Revenue'!V62</f>
        <v>177.136833336607</v>
      </c>
      <c r="L51" s="198">
        <f>'Gas Revenue'!W62</f>
        <v>147.33284636728001</v>
      </c>
      <c r="M51" s="198">
        <f>'Gas Revenue'!X62</f>
        <v>157.21782532681101</v>
      </c>
      <c r="N51" s="198">
        <f>'Gas Revenue'!Y62</f>
        <v>146.13965575294401</v>
      </c>
      <c r="O51" s="198">
        <f>'Gas Revenue'!Z62</f>
        <v>141.171546019722</v>
      </c>
      <c r="P51" s="194">
        <f t="shared" si="0"/>
        <v>1470.6923614855491</v>
      </c>
    </row>
    <row r="52" spans="1:16" x14ac:dyDescent="0.25">
      <c r="B52" s="92"/>
      <c r="C52" s="9" t="s">
        <v>931</v>
      </c>
      <c r="D52" s="202">
        <f>SUM(D46:D51)</f>
        <v>4708.6318823635856</v>
      </c>
      <c r="E52" s="202">
        <f t="shared" ref="E52:O52" si="13">SUM(E46:E51)</f>
        <v>2324.1957296162013</v>
      </c>
      <c r="F52" s="202">
        <f t="shared" si="13"/>
        <v>1836.5650056119969</v>
      </c>
      <c r="G52" s="202">
        <f t="shared" si="13"/>
        <v>1777.1833803835043</v>
      </c>
      <c r="H52" s="202">
        <f t="shared" si="13"/>
        <v>2082.0245499501184</v>
      </c>
      <c r="I52" s="202">
        <f t="shared" si="13"/>
        <v>3735.8237964174473</v>
      </c>
      <c r="J52" s="202">
        <f t="shared" si="13"/>
        <v>10912.612497731925</v>
      </c>
      <c r="K52" s="202">
        <f t="shared" si="13"/>
        <v>21363.141579329618</v>
      </c>
      <c r="L52" s="202">
        <f t="shared" si="13"/>
        <v>27592.48588093718</v>
      </c>
      <c r="M52" s="202">
        <f t="shared" si="13"/>
        <v>24206.3864489187</v>
      </c>
      <c r="N52" s="202">
        <f t="shared" si="13"/>
        <v>16589.296945700116</v>
      </c>
      <c r="O52" s="202">
        <f t="shared" si="13"/>
        <v>8024.9318656818659</v>
      </c>
      <c r="P52" s="195">
        <f t="shared" si="0"/>
        <v>125153.27956264226</v>
      </c>
    </row>
    <row r="53" spans="1:16" x14ac:dyDescent="0.25">
      <c r="D53" s="198"/>
      <c r="E53" s="196"/>
      <c r="F53" s="196"/>
      <c r="G53" s="196"/>
      <c r="H53" s="196"/>
      <c r="I53" s="196"/>
      <c r="J53" s="196"/>
      <c r="K53" s="196"/>
      <c r="L53" s="196"/>
      <c r="M53" s="196"/>
      <c r="N53" s="196"/>
      <c r="O53" s="196"/>
      <c r="P53" s="194"/>
    </row>
    <row r="54" spans="1:16" x14ac:dyDescent="0.25">
      <c r="A54" s="182"/>
      <c r="C54" s="7" t="s">
        <v>981</v>
      </c>
      <c r="D54" s="196"/>
      <c r="E54" s="196"/>
      <c r="F54" s="196"/>
      <c r="G54" s="196"/>
      <c r="H54" s="196"/>
      <c r="I54" s="196"/>
      <c r="J54" s="196"/>
      <c r="K54" s="196"/>
      <c r="L54" s="196"/>
      <c r="M54" s="196"/>
      <c r="N54" s="196"/>
      <c r="O54" s="196"/>
      <c r="P54" s="194"/>
    </row>
    <row r="55" spans="1:16" x14ac:dyDescent="0.25">
      <c r="A55" s="125" t="s">
        <v>929</v>
      </c>
      <c r="B55" s="92" t="s">
        <v>828</v>
      </c>
      <c r="C55" s="9" t="s">
        <v>364</v>
      </c>
      <c r="D55" s="200">
        <f>'IS G'!T154</f>
        <v>3955.3964699360699</v>
      </c>
      <c r="E55" s="200">
        <f>'IS G'!U154</f>
        <v>6923.9832316523298</v>
      </c>
      <c r="F55" s="200">
        <f>'IS G'!V154</f>
        <v>10798.1269864185</v>
      </c>
      <c r="G55" s="200">
        <f>'IS G'!W154</f>
        <v>10535.06604664</v>
      </c>
      <c r="H55" s="200">
        <f>'IS G'!X154</f>
        <v>10436.645380293799</v>
      </c>
      <c r="I55" s="200">
        <f>'IS G'!Y154</f>
        <v>10311.8486983493</v>
      </c>
      <c r="J55" s="200">
        <f>'IS G'!Z154</f>
        <v>11052.5239970648</v>
      </c>
      <c r="K55" s="200">
        <f>'IS G'!AA154</f>
        <v>14162.6151690798</v>
      </c>
      <c r="L55" s="200">
        <f>'IS G'!AB154</f>
        <v>16481.4273298056</v>
      </c>
      <c r="M55" s="200">
        <f>'IS G'!AC154</f>
        <v>14334.514886904701</v>
      </c>
      <c r="N55" s="200">
        <f>'IS G'!AD154</f>
        <v>9994.8625363776991</v>
      </c>
      <c r="O55" s="200">
        <f>'IS G'!AE154</f>
        <v>5408.3659483398997</v>
      </c>
      <c r="P55" s="194">
        <f t="shared" ref="P55:P64" si="14">SUM(D55:O55)</f>
        <v>124395.37668086248</v>
      </c>
    </row>
    <row r="56" spans="1:16" x14ac:dyDescent="0.25">
      <c r="A56" s="125" t="s">
        <v>929</v>
      </c>
      <c r="B56" s="92">
        <v>805</v>
      </c>
      <c r="C56" s="9" t="s">
        <v>365</v>
      </c>
      <c r="D56" s="200">
        <f>'IS G'!T155</f>
        <v>0</v>
      </c>
      <c r="E56" s="200">
        <f>'IS G'!U155</f>
        <v>0</v>
      </c>
      <c r="F56" s="200">
        <f>'IS G'!V155</f>
        <v>0</v>
      </c>
      <c r="G56" s="200">
        <f>'IS G'!W155</f>
        <v>0</v>
      </c>
      <c r="H56" s="200">
        <f>'IS G'!X155</f>
        <v>0</v>
      </c>
      <c r="I56" s="200">
        <f>'IS G'!Y155</f>
        <v>0</v>
      </c>
      <c r="J56" s="200">
        <f>'IS G'!Z155</f>
        <v>0</v>
      </c>
      <c r="K56" s="200">
        <f>'IS G'!AA155</f>
        <v>0</v>
      </c>
      <c r="L56" s="200">
        <f>'IS G'!AB155</f>
        <v>0</v>
      </c>
      <c r="M56" s="200">
        <f>'IS G'!AC155</f>
        <v>0</v>
      </c>
      <c r="N56" s="200">
        <f>'IS G'!AD155</f>
        <v>0</v>
      </c>
      <c r="O56" s="200">
        <f>'IS G'!AE155</f>
        <v>0</v>
      </c>
      <c r="P56" s="194">
        <f t="shared" si="14"/>
        <v>0</v>
      </c>
    </row>
    <row r="57" spans="1:16" x14ac:dyDescent="0.25">
      <c r="A57" s="125" t="s">
        <v>929</v>
      </c>
      <c r="B57" s="92">
        <v>806</v>
      </c>
      <c r="C57" s="9" t="s">
        <v>366</v>
      </c>
      <c r="D57" s="200">
        <f>'IS G'!T156</f>
        <v>0</v>
      </c>
      <c r="E57" s="200">
        <f>'IS G'!U156</f>
        <v>0</v>
      </c>
      <c r="F57" s="200">
        <f>'IS G'!V156</f>
        <v>0</v>
      </c>
      <c r="G57" s="200">
        <f>'IS G'!W156</f>
        <v>0</v>
      </c>
      <c r="H57" s="200">
        <f>'IS G'!X156</f>
        <v>0</v>
      </c>
      <c r="I57" s="200">
        <f>'IS G'!Y156</f>
        <v>0</v>
      </c>
      <c r="J57" s="200">
        <f>'IS G'!Z156</f>
        <v>0</v>
      </c>
      <c r="K57" s="200">
        <f>'IS G'!AA156</f>
        <v>0</v>
      </c>
      <c r="L57" s="200">
        <f>'IS G'!AB156</f>
        <v>0</v>
      </c>
      <c r="M57" s="200">
        <f>'IS G'!AC156</f>
        <v>0</v>
      </c>
      <c r="N57" s="200">
        <f>'IS G'!AD156</f>
        <v>0</v>
      </c>
      <c r="O57" s="200">
        <f>'IS G'!AE156</f>
        <v>0</v>
      </c>
      <c r="P57" s="194">
        <f t="shared" si="14"/>
        <v>0</v>
      </c>
    </row>
    <row r="58" spans="1:16" x14ac:dyDescent="0.25">
      <c r="A58" s="125" t="s">
        <v>929</v>
      </c>
      <c r="B58" s="92">
        <v>807</v>
      </c>
      <c r="C58" s="9" t="s">
        <v>367</v>
      </c>
      <c r="D58" s="200">
        <f>'IS TC'!S215+'IS TC'!S216</f>
        <v>0</v>
      </c>
      <c r="E58" s="200">
        <f>'IS TC'!T215+'IS TC'!T216</f>
        <v>0</v>
      </c>
      <c r="F58" s="200">
        <f>'IS TC'!U215+'IS TC'!U216</f>
        <v>0</v>
      </c>
      <c r="G58" s="200">
        <f>'IS TC'!V215+'IS TC'!V216</f>
        <v>0</v>
      </c>
      <c r="H58" s="200">
        <f>'IS TC'!W215+'IS TC'!W216</f>
        <v>0</v>
      </c>
      <c r="I58" s="200">
        <f>'IS TC'!X215+'IS TC'!X216</f>
        <v>0</v>
      </c>
      <c r="J58" s="200">
        <f>'IS TC'!Y215+'IS TC'!Y216</f>
        <v>0</v>
      </c>
      <c r="K58" s="200">
        <f>'IS TC'!Z215+'IS TC'!Z216</f>
        <v>0</v>
      </c>
      <c r="L58" s="200">
        <f>'IS TC'!AA215+'IS TC'!AA216</f>
        <v>0</v>
      </c>
      <c r="M58" s="200">
        <f>'IS TC'!AB215+'IS TC'!AB216</f>
        <v>0</v>
      </c>
      <c r="N58" s="200">
        <f>'IS TC'!AC215+'IS TC'!AC216</f>
        <v>0</v>
      </c>
      <c r="O58" s="200">
        <f>'IS TC'!AD215+'IS TC'!AD216</f>
        <v>0</v>
      </c>
      <c r="P58" s="194">
        <f t="shared" si="14"/>
        <v>0</v>
      </c>
    </row>
    <row r="59" spans="1:16" x14ac:dyDescent="0.25">
      <c r="A59" s="125" t="s">
        <v>929</v>
      </c>
      <c r="B59" s="92">
        <v>808</v>
      </c>
      <c r="C59" s="9" t="s">
        <v>368</v>
      </c>
      <c r="D59" s="200">
        <f>'IS G'!T158</f>
        <v>629.83041242752199</v>
      </c>
      <c r="E59" s="200">
        <f>'IS G'!U158</f>
        <v>-4727.6575020361197</v>
      </c>
      <c r="F59" s="200">
        <f>'IS G'!V158</f>
        <v>-9115.7289808065907</v>
      </c>
      <c r="G59" s="200">
        <f>'IS G'!W158</f>
        <v>-8933.8516662565398</v>
      </c>
      <c r="H59" s="200">
        <f>'IS G'!X158</f>
        <v>-8549.0798303437095</v>
      </c>
      <c r="I59" s="200">
        <f>'IS G'!Y158</f>
        <v>-6786.4419019319203</v>
      </c>
      <c r="J59" s="200">
        <f>'IS G'!Z158</f>
        <v>-355.15449933287698</v>
      </c>
      <c r="K59" s="200">
        <f>'IS G'!AA158</f>
        <v>6996.1292602498597</v>
      </c>
      <c r="L59" s="200">
        <f>'IS G'!AB158</f>
        <v>10933.6195511316</v>
      </c>
      <c r="M59" s="200">
        <f>'IS G'!AC158</f>
        <v>9713.9795620140103</v>
      </c>
      <c r="N59" s="200">
        <f>'IS G'!AD158</f>
        <v>6459.1734093224204</v>
      </c>
      <c r="O59" s="200">
        <f>'IS G'!AE158</f>
        <v>2500.0209173419598</v>
      </c>
      <c r="P59" s="194">
        <f t="shared" si="14"/>
        <v>-1235.161268220384</v>
      </c>
    </row>
    <row r="60" spans="1:16" x14ac:dyDescent="0.25">
      <c r="A60" s="125" t="s">
        <v>929</v>
      </c>
      <c r="B60" s="92">
        <v>812</v>
      </c>
      <c r="C60" s="9" t="s">
        <v>369</v>
      </c>
      <c r="D60" s="200">
        <f>'IS G'!T159</f>
        <v>0</v>
      </c>
      <c r="E60" s="200">
        <f>'IS G'!U159</f>
        <v>0</v>
      </c>
      <c r="F60" s="200">
        <f>'IS G'!V159</f>
        <v>0</v>
      </c>
      <c r="G60" s="200">
        <f>'IS G'!W159</f>
        <v>0</v>
      </c>
      <c r="H60" s="200">
        <f>'IS G'!X159</f>
        <v>0</v>
      </c>
      <c r="I60" s="200">
        <f>'IS G'!Y159</f>
        <v>0</v>
      </c>
      <c r="J60" s="200">
        <f>'IS G'!Z159</f>
        <v>0</v>
      </c>
      <c r="K60" s="200">
        <f>'IS G'!AA159</f>
        <v>0</v>
      </c>
      <c r="L60" s="200">
        <f>'IS G'!AB159</f>
        <v>0</v>
      </c>
      <c r="M60" s="200">
        <f>'IS G'!AC159</f>
        <v>0</v>
      </c>
      <c r="N60" s="200">
        <f>'IS G'!AD159</f>
        <v>0</v>
      </c>
      <c r="O60" s="200">
        <f>'IS G'!AE159</f>
        <v>0</v>
      </c>
      <c r="P60" s="194">
        <f t="shared" si="14"/>
        <v>0</v>
      </c>
    </row>
    <row r="61" spans="1:16" x14ac:dyDescent="0.25">
      <c r="A61" s="125" t="s">
        <v>929</v>
      </c>
      <c r="B61" s="92">
        <v>813</v>
      </c>
      <c r="C61" s="9" t="s">
        <v>370</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14"/>
        <v>0</v>
      </c>
    </row>
    <row r="62" spans="1:16" x14ac:dyDescent="0.25">
      <c r="A62" s="125" t="s">
        <v>929</v>
      </c>
      <c r="B62" s="92">
        <v>823</v>
      </c>
      <c r="C62" s="9" t="s">
        <v>371</v>
      </c>
      <c r="D62" s="200">
        <f>'IS G'!T170</f>
        <v>105.054</v>
      </c>
      <c r="E62" s="200">
        <f>'IS G'!U170</f>
        <v>109.51900000000001</v>
      </c>
      <c r="F62" s="200">
        <f>'IS G'!V170</f>
        <v>135.816</v>
      </c>
      <c r="G62" s="200">
        <f>'IS G'!W170</f>
        <v>157.61799999999999</v>
      </c>
      <c r="H62" s="200">
        <f>'IS G'!X170</f>
        <v>176.108</v>
      </c>
      <c r="I62" s="200">
        <f>'IS G'!Y170</f>
        <v>192.066</v>
      </c>
      <c r="J62" s="200">
        <f>'IS G'!Z170</f>
        <v>196.892</v>
      </c>
      <c r="K62" s="200">
        <f>'IS G'!AA170</f>
        <v>186.04900000000001</v>
      </c>
      <c r="L62" s="200">
        <f>'IS G'!AB170</f>
        <v>160.11699999999999</v>
      </c>
      <c r="M62" s="200">
        <f>'IS G'!AC170</f>
        <v>140.57</v>
      </c>
      <c r="N62" s="200">
        <f>'IS G'!AD170</f>
        <v>117.93899999999999</v>
      </c>
      <c r="O62" s="200">
        <f>'IS G'!AE170</f>
        <v>99.222999999999999</v>
      </c>
      <c r="P62" s="194">
        <f t="shared" si="14"/>
        <v>1776.971</v>
      </c>
    </row>
    <row r="63" spans="1:16" x14ac:dyDescent="0.25">
      <c r="A63" s="125" t="s">
        <v>929</v>
      </c>
      <c r="B63" s="92">
        <v>904</v>
      </c>
      <c r="C63" s="9" t="s">
        <v>974</v>
      </c>
      <c r="D63" s="201">
        <f>'IS TC'!S297</f>
        <v>18.350999999999999</v>
      </c>
      <c r="E63" s="201">
        <f>'IS TC'!T297</f>
        <v>18.350999999999999</v>
      </c>
      <c r="F63" s="201">
        <f>'IS TC'!U297</f>
        <v>18.350999999999999</v>
      </c>
      <c r="G63" s="201">
        <f>'IS TC'!V297</f>
        <v>18.350999999999999</v>
      </c>
      <c r="H63" s="201">
        <f>'IS TC'!W297</f>
        <v>18.350999999999999</v>
      </c>
      <c r="I63" s="201">
        <f>'IS TC'!X297</f>
        <v>18.350999999999999</v>
      </c>
      <c r="J63" s="201">
        <f>'IS TC'!Y297</f>
        <v>18.350999999999999</v>
      </c>
      <c r="K63" s="201">
        <f>'IS TC'!Z297</f>
        <v>18.34815</v>
      </c>
      <c r="L63" s="201">
        <f>'IS TC'!AA297</f>
        <v>17.321999999999999</v>
      </c>
      <c r="M63" s="201">
        <f>'IS TC'!AB297</f>
        <v>17.321999999999999</v>
      </c>
      <c r="N63" s="201">
        <f>'IS TC'!AC297</f>
        <v>17.321999999999999</v>
      </c>
      <c r="O63" s="201">
        <f>'IS TC'!AD297</f>
        <v>17.321999999999999</v>
      </c>
      <c r="P63" s="197">
        <f t="shared" si="14"/>
        <v>216.09315000000001</v>
      </c>
    </row>
    <row r="64" spans="1:16" x14ac:dyDescent="0.25">
      <c r="B64" s="92"/>
      <c r="C64" s="9" t="s">
        <v>372</v>
      </c>
      <c r="D64" s="202">
        <f>SUM(D55:D63)</f>
        <v>4708.631882363592</v>
      </c>
      <c r="E64" s="202">
        <f t="shared" ref="E64:O64" si="15">SUM(E55:E63)</f>
        <v>2324.1957296162104</v>
      </c>
      <c r="F64" s="202">
        <f t="shared" si="15"/>
        <v>1836.5650056119089</v>
      </c>
      <c r="G64" s="202">
        <f t="shared" si="15"/>
        <v>1777.1833803834606</v>
      </c>
      <c r="H64" s="202">
        <f t="shared" si="15"/>
        <v>2082.0245499500902</v>
      </c>
      <c r="I64" s="202">
        <f t="shared" si="15"/>
        <v>3735.82379641738</v>
      </c>
      <c r="J64" s="202">
        <f t="shared" si="15"/>
        <v>10912.612497731923</v>
      </c>
      <c r="K64" s="202">
        <f t="shared" si="15"/>
        <v>21363.141579329658</v>
      </c>
      <c r="L64" s="202">
        <f t="shared" si="15"/>
        <v>27592.485880937198</v>
      </c>
      <c r="M64" s="202">
        <f t="shared" si="15"/>
        <v>24206.386448918711</v>
      </c>
      <c r="N64" s="202">
        <f t="shared" si="15"/>
        <v>16589.296945700116</v>
      </c>
      <c r="O64" s="202">
        <f t="shared" si="15"/>
        <v>8024.9318656818596</v>
      </c>
      <c r="P64" s="195">
        <f t="shared" si="14"/>
        <v>125153.27956264211</v>
      </c>
    </row>
    <row r="65" spans="1:15" s="89" customFormat="1" x14ac:dyDescent="0.25">
      <c r="A65" s="165"/>
      <c r="B65" s="128"/>
      <c r="C65" s="164"/>
      <c r="D65" s="158"/>
      <c r="E65" s="158"/>
      <c r="F65" s="158"/>
      <c r="G65" s="158"/>
      <c r="H65" s="158"/>
      <c r="I65" s="158"/>
      <c r="J65" s="158"/>
      <c r="K65" s="158"/>
      <c r="L65" s="158"/>
      <c r="M65" s="158"/>
      <c r="N65" s="158"/>
      <c r="O65" s="158"/>
    </row>
    <row r="66" spans="1:15" x14ac:dyDescent="0.25">
      <c r="A66" s="182"/>
      <c r="C66" s="7"/>
    </row>
    <row r="67" spans="1:15" x14ac:dyDescent="0.25">
      <c r="A67" s="8"/>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2"/>
  <sheetViews>
    <sheetView zoomScaleNormal="100" workbookViewId="0">
      <selection activeCell="E22" sqref="E22"/>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24" t="str">
        <f>'Rate Case Constants'!C9</f>
        <v>LOUISVILLE GAS AND ELECTRIC COMPANY</v>
      </c>
      <c r="B1" s="332"/>
      <c r="C1" s="332"/>
      <c r="D1" s="332"/>
      <c r="E1" s="332"/>
    </row>
    <row r="2" spans="1:5" s="16" customFormat="1" ht="20.100000000000001" customHeight="1" x14ac:dyDescent="0.2">
      <c r="A2" s="324" t="str">
        <f>'Rate Case Constants'!C10</f>
        <v>CASE NO. 2018-00295 - GAS OPERATIONS - RESPONSE TO PSC 2-75 (SLIPPAGE FACTOR 97.153%)</v>
      </c>
      <c r="B2" s="332"/>
      <c r="C2" s="332"/>
      <c r="D2" s="332"/>
      <c r="E2" s="332"/>
    </row>
    <row r="3" spans="1:5" s="16" customFormat="1" ht="20.100000000000001" customHeight="1" x14ac:dyDescent="0.2">
      <c r="A3" s="332" t="s">
        <v>1041</v>
      </c>
      <c r="B3" s="332"/>
      <c r="C3" s="332"/>
      <c r="D3" s="332"/>
      <c r="E3" s="332"/>
    </row>
    <row r="4" spans="1:5" s="16" customFormat="1" ht="20.100000000000001" customHeight="1" x14ac:dyDescent="0.2">
      <c r="A4" s="324" t="str">
        <f>'Rate Case Constants'!C16</f>
        <v>FOR THE 12 MONTHS ENDED DECEMBER 31, 2018</v>
      </c>
      <c r="B4" s="332"/>
      <c r="C4" s="332"/>
      <c r="D4" s="332"/>
      <c r="E4" s="332"/>
    </row>
    <row r="5" spans="1:5" s="16" customFormat="1" ht="20.100000000000001" customHeight="1" x14ac:dyDescent="0.2">
      <c r="A5" s="324" t="str">
        <f>'Rate Case Constants'!C22</f>
        <v>FOR THE 12 MONTHS ENDED APRIL 30, 2020</v>
      </c>
      <c r="B5" s="332"/>
      <c r="C5" s="332"/>
      <c r="D5" s="332"/>
      <c r="E5" s="332"/>
    </row>
    <row r="6" spans="1:5" s="16" customFormat="1" ht="20.100000000000001" customHeight="1" x14ac:dyDescent="0.2">
      <c r="A6" s="211"/>
      <c r="B6" s="211"/>
      <c r="C6" s="211"/>
      <c r="D6" s="211"/>
      <c r="E6" s="211"/>
    </row>
    <row r="7" spans="1:5" s="16" customFormat="1" ht="20.100000000000001" customHeight="1" x14ac:dyDescent="0.2">
      <c r="A7" s="18" t="s">
        <v>140</v>
      </c>
      <c r="C7" s="131"/>
      <c r="E7" s="19" t="s">
        <v>980</v>
      </c>
    </row>
    <row r="8" spans="1:5" s="16" customFormat="1" ht="20.100000000000001" customHeight="1" x14ac:dyDescent="0.2">
      <c r="A8" s="16" t="str">
        <f>'Rate Case Constants'!C29</f>
        <v>TYPE OF FILING: __X__ ORIGINAL  _____ UPDATED  _____ REVISED</v>
      </c>
      <c r="C8" s="131"/>
      <c r="E8" s="19" t="s">
        <v>1106</v>
      </c>
    </row>
    <row r="9" spans="1:5" s="16" customFormat="1" ht="20.100000000000001" customHeight="1" x14ac:dyDescent="0.2">
      <c r="A9" s="18" t="s">
        <v>95</v>
      </c>
      <c r="C9" s="131"/>
      <c r="D9" s="18"/>
      <c r="E9" s="20" t="str">
        <f>'Rate Case Constants'!C36</f>
        <v>WITNESS:   C. M. GARRETT</v>
      </c>
    </row>
    <row r="10" spans="1:5" s="16" customFormat="1" ht="18.95" customHeight="1" x14ac:dyDescent="0.2">
      <c r="C10" s="131"/>
    </row>
    <row r="11" spans="1:5" ht="50.25" customHeight="1" x14ac:dyDescent="0.2">
      <c r="A11" s="31" t="s">
        <v>96</v>
      </c>
      <c r="B11" s="31" t="s">
        <v>66</v>
      </c>
      <c r="C11" s="31" t="s">
        <v>214</v>
      </c>
      <c r="D11" s="31" t="s">
        <v>168</v>
      </c>
      <c r="E11" s="31" t="s">
        <v>1042</v>
      </c>
    </row>
    <row r="12" spans="1:5" ht="18.95" customHeight="1" x14ac:dyDescent="0.2">
      <c r="A12" s="22"/>
      <c r="B12" s="23" t="s">
        <v>940</v>
      </c>
      <c r="C12" s="30"/>
      <c r="D12" s="30"/>
      <c r="E12" s="30"/>
    </row>
    <row r="13" spans="1:5" ht="18.95" customHeight="1" x14ac:dyDescent="0.2">
      <c r="A13" s="22">
        <v>1</v>
      </c>
      <c r="B13" s="23" t="s">
        <v>1043</v>
      </c>
      <c r="C13" s="40" t="s">
        <v>1044</v>
      </c>
      <c r="D13" s="212">
        <f>'SCH J-1 G'!H43</f>
        <v>751425016.86021948</v>
      </c>
      <c r="E13" s="212">
        <f>'SCH J-1.1|J-1.2'!H45</f>
        <v>784677757.78398049</v>
      </c>
    </row>
    <row r="14" spans="1:5" ht="18.95" customHeight="1" x14ac:dyDescent="0.2">
      <c r="A14" s="26"/>
      <c r="B14" s="23"/>
      <c r="C14" s="40"/>
      <c r="D14" s="213"/>
      <c r="E14" s="213"/>
    </row>
    <row r="15" spans="1:5" ht="18.95" customHeight="1" x14ac:dyDescent="0.2">
      <c r="A15" s="26">
        <v>2</v>
      </c>
      <c r="B15" s="23" t="s">
        <v>1045</v>
      </c>
      <c r="C15" s="40" t="s">
        <v>1044</v>
      </c>
      <c r="D15" s="214">
        <f>'SCH J-1 G'!K37+'SCH J-1 G'!K39</f>
        <v>1.8439792221982262E-2</v>
      </c>
      <c r="E15" s="214">
        <f>'SCH J-1.1|J-1.2'!K39+'SCH J-1.1|J-1.2'!K41</f>
        <v>2.1135637314938598E-2</v>
      </c>
    </row>
    <row r="16" spans="1:5" ht="18.95" customHeight="1" x14ac:dyDescent="0.2">
      <c r="A16" s="26"/>
      <c r="B16" s="23"/>
      <c r="C16" s="40"/>
      <c r="D16" s="213"/>
      <c r="E16" s="213"/>
    </row>
    <row r="17" spans="1:5" ht="18.95" customHeight="1" x14ac:dyDescent="0.2">
      <c r="A17" s="26">
        <v>3</v>
      </c>
      <c r="B17" s="23" t="s">
        <v>1046</v>
      </c>
      <c r="D17" s="212">
        <f>ROUND(+D13*D15,0)</f>
        <v>13856121</v>
      </c>
      <c r="E17" s="212">
        <f>ROUND(+E13*E15,0)</f>
        <v>16584664</v>
      </c>
    </row>
    <row r="18" spans="1:5" ht="18.95" customHeight="1" x14ac:dyDescent="0.2">
      <c r="A18" s="26"/>
      <c r="B18" s="42"/>
      <c r="C18" s="40"/>
      <c r="D18" s="216" t="s">
        <v>988</v>
      </c>
      <c r="E18" s="216" t="s">
        <v>988</v>
      </c>
    </row>
    <row r="19" spans="1:5" ht="18.95" customHeight="1" x14ac:dyDescent="0.2">
      <c r="A19" s="26">
        <v>4</v>
      </c>
      <c r="B19" s="23" t="s">
        <v>1047</v>
      </c>
      <c r="D19" s="287">
        <f>-SUM('TaxProvision_Gas B'!C17:C19)</f>
        <v>13826906.903700689</v>
      </c>
      <c r="E19" s="287">
        <f>-SUM('TaxProvision_Gas F'!C17:C19)</f>
        <v>17456235.586205903</v>
      </c>
    </row>
    <row r="20" spans="1:5" ht="18.95" customHeight="1" x14ac:dyDescent="0.2">
      <c r="A20" s="26"/>
      <c r="B20" s="41"/>
      <c r="D20" s="216"/>
      <c r="E20" s="216"/>
    </row>
    <row r="21" spans="1:5" ht="18.95" customHeight="1" x14ac:dyDescent="0.2">
      <c r="A21" s="26">
        <v>5</v>
      </c>
      <c r="B21" s="23" t="s">
        <v>1048</v>
      </c>
      <c r="C21" s="40"/>
      <c r="D21" s="212">
        <f>D19-D17</f>
        <v>-29214.096299311146</v>
      </c>
      <c r="E21" s="212">
        <f>E19-E17</f>
        <v>871571.58620590344</v>
      </c>
    </row>
    <row r="22" spans="1:5" ht="18.95" customHeight="1" x14ac:dyDescent="0.2">
      <c r="A22" s="26"/>
      <c r="B22" s="150"/>
      <c r="C22" s="40"/>
      <c r="D22" s="216"/>
      <c r="E22" s="216"/>
    </row>
    <row r="23" spans="1:5" ht="18.95" customHeight="1" x14ac:dyDescent="0.2">
      <c r="A23" s="26">
        <v>6</v>
      </c>
      <c r="B23" s="150" t="s">
        <v>1049</v>
      </c>
      <c r="C23" s="217" t="s">
        <v>1153</v>
      </c>
      <c r="D23" s="218">
        <f>'WPH-1 Effective Tax Rate'!$F15</f>
        <v>0.2495</v>
      </c>
      <c r="E23" s="218">
        <f>'WPH-1 Effective Tax Rate'!$F15</f>
        <v>0.2495</v>
      </c>
    </row>
    <row r="24" spans="1:5" ht="18.95" customHeight="1" x14ac:dyDescent="0.2">
      <c r="A24" s="26"/>
      <c r="B24" s="150"/>
      <c r="C24" s="40"/>
      <c r="D24" s="219"/>
      <c r="E24" s="219"/>
    </row>
    <row r="25" spans="1:5" ht="18.95" customHeight="1" thickBot="1" x14ac:dyDescent="0.25">
      <c r="A25" s="26">
        <v>7</v>
      </c>
      <c r="B25" s="23" t="s">
        <v>1050</v>
      </c>
      <c r="C25" s="40"/>
      <c r="D25" s="220">
        <f>ROUND(+D21*D23,0)</f>
        <v>-7289</v>
      </c>
      <c r="E25" s="220">
        <f>ROUND(+E21*E23,0)</f>
        <v>217457</v>
      </c>
    </row>
    <row r="26" spans="1:5" ht="18.95" customHeight="1" thickTop="1" x14ac:dyDescent="0.2">
      <c r="A26" s="26"/>
      <c r="B26" s="150"/>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0"/>
  <sheetViews>
    <sheetView zoomScale="85" zoomScaleNormal="85" workbookViewId="0">
      <pane xSplit="3" ySplit="10" topLeftCell="D11" activePane="bottomRight" state="frozen"/>
      <selection pane="topRight" activeCell="B1" sqref="B1"/>
      <selection pane="bottomLeft" activeCell="A4" sqref="A4"/>
      <selection pane="bottomRight" activeCell="D12" sqref="D12"/>
    </sheetView>
  </sheetViews>
  <sheetFormatPr defaultColWidth="9.140625"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6" s="137" customFormat="1" ht="12.75" x14ac:dyDescent="0.2">
      <c r="A1" s="329" t="str">
        <f>'Rate Case Constants'!C9</f>
        <v>LOUISVILLE GAS AND ELECTRIC COMPANY</v>
      </c>
      <c r="B1" s="330"/>
      <c r="C1" s="330"/>
      <c r="D1" s="330"/>
      <c r="E1" s="330"/>
      <c r="F1" s="330"/>
      <c r="G1" s="330"/>
      <c r="H1" s="330"/>
      <c r="I1" s="330"/>
      <c r="J1" s="330"/>
      <c r="K1" s="330"/>
      <c r="L1" s="330"/>
      <c r="M1" s="330"/>
      <c r="N1" s="330"/>
      <c r="O1" s="330"/>
      <c r="P1" s="330"/>
    </row>
    <row r="2" spans="1:16" s="137" customFormat="1" ht="12.75"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row>
    <row r="3" spans="1:16" s="137" customFormat="1" ht="12.75" x14ac:dyDescent="0.2">
      <c r="A3" s="329" t="s">
        <v>1014</v>
      </c>
      <c r="B3" s="330"/>
      <c r="C3" s="330"/>
      <c r="D3" s="330"/>
      <c r="E3" s="330"/>
      <c r="F3" s="330"/>
      <c r="G3" s="330"/>
      <c r="H3" s="330"/>
      <c r="I3" s="330"/>
      <c r="J3" s="330"/>
      <c r="K3" s="330"/>
      <c r="L3" s="330"/>
      <c r="M3" s="330"/>
      <c r="N3" s="330"/>
      <c r="O3" s="330"/>
      <c r="P3" s="330"/>
    </row>
    <row r="4" spans="1:16" s="137" customFormat="1" ht="12.75" x14ac:dyDescent="0.2">
      <c r="A4" s="331" t="str">
        <f>'Rate Case Constants'!C21</f>
        <v>FORECAST PERIOD FOR THE 12 MONTHS ENDED APRIL 30, 2020</v>
      </c>
      <c r="B4" s="330"/>
      <c r="C4" s="330"/>
      <c r="D4" s="330"/>
      <c r="E4" s="330"/>
      <c r="F4" s="330"/>
      <c r="G4" s="330"/>
      <c r="H4" s="330"/>
      <c r="I4" s="330"/>
      <c r="J4" s="330"/>
      <c r="K4" s="330"/>
      <c r="L4" s="330"/>
      <c r="M4" s="330"/>
      <c r="N4" s="330"/>
      <c r="O4" s="330"/>
      <c r="P4" s="330"/>
    </row>
    <row r="5" spans="1:16" s="137" customFormat="1" ht="12.75" x14ac:dyDescent="0.2">
      <c r="A5" s="137" t="s">
        <v>67</v>
      </c>
      <c r="P5" s="171" t="s">
        <v>1107</v>
      </c>
    </row>
    <row r="6" spans="1:16" s="137" customFormat="1" ht="12.75" x14ac:dyDescent="0.2">
      <c r="A6" s="137" t="str">
        <f>'Rate Case Constants'!$C$29</f>
        <v>TYPE OF FILING: __X__ ORIGINAL  _____ UPDATED  _____ REVISED</v>
      </c>
      <c r="P6" s="172" t="s">
        <v>977</v>
      </c>
    </row>
    <row r="7" spans="1:16" s="137" customFormat="1" ht="12.75" x14ac:dyDescent="0.2">
      <c r="A7" s="137" t="s">
        <v>9</v>
      </c>
      <c r="P7" s="172" t="str">
        <f>'Rate Case Constants'!$C$37</f>
        <v>WITNESS:   C. M. GARRETT</v>
      </c>
    </row>
    <row r="8" spans="1:16" s="137" customFormat="1" ht="12.75" x14ac:dyDescent="0.2">
      <c r="A8" s="140" t="s">
        <v>979</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978</v>
      </c>
      <c r="B9" s="143" t="s">
        <v>5</v>
      </c>
      <c r="C9" s="144" t="s">
        <v>976</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B10" s="90"/>
      <c r="C10" s="5"/>
      <c r="P10" s="175" t="s">
        <v>1009</v>
      </c>
    </row>
    <row r="11" spans="1:16" x14ac:dyDescent="0.25">
      <c r="A11" s="162" t="str">
        <f>'SCH D-2.1'!E$10</f>
        <v>ADJ 7</v>
      </c>
      <c r="B11" s="130"/>
      <c r="C11" s="7" t="s">
        <v>997</v>
      </c>
    </row>
    <row r="12" spans="1:16" x14ac:dyDescent="0.25">
      <c r="A12" s="8" t="s">
        <v>995</v>
      </c>
      <c r="B12" s="130">
        <v>913</v>
      </c>
      <c r="C12" s="156" t="s">
        <v>431</v>
      </c>
      <c r="D12" s="8">
        <f>'IS G'!T235</f>
        <v>13.142849999999999</v>
      </c>
      <c r="E12" s="8">
        <f>'IS G'!U235</f>
        <v>49.34601</v>
      </c>
      <c r="F12" s="8">
        <f>'IS G'!V235</f>
        <v>14.644349999999999</v>
      </c>
      <c r="G12" s="8">
        <f>'IS G'!W235</f>
        <v>14.55195</v>
      </c>
      <c r="H12" s="8">
        <f>'IS G'!X235</f>
        <v>14.644349999999999</v>
      </c>
      <c r="I12" s="8">
        <f>'IS G'!Y235</f>
        <v>14.55195</v>
      </c>
      <c r="J12" s="8">
        <f>'IS G'!Z235</f>
        <v>13.142849999999999</v>
      </c>
      <c r="K12" s="8">
        <f>'IS G'!AA235</f>
        <v>13.142849999999999</v>
      </c>
      <c r="L12" s="8">
        <f>'IS G'!AB235</f>
        <v>13.208159999999999</v>
      </c>
      <c r="M12" s="8">
        <f>'IS G'!AC235</f>
        <v>69.489840000000001</v>
      </c>
      <c r="N12" s="8">
        <f>'IS G'!AD235</f>
        <v>21.91056</v>
      </c>
      <c r="O12" s="8">
        <f>'IS G'!AE235</f>
        <v>26.950559999999999</v>
      </c>
      <c r="P12" s="192">
        <f>SUM(D12:O12)</f>
        <v>278.72628000000003</v>
      </c>
    </row>
    <row r="13" spans="1:16" x14ac:dyDescent="0.25">
      <c r="A13" s="8" t="s">
        <v>995</v>
      </c>
      <c r="B13" s="130">
        <v>930.1</v>
      </c>
      <c r="C13" s="156" t="s">
        <v>444</v>
      </c>
      <c r="D13" s="8">
        <f>'IS G'!T252</f>
        <v>0.154999999999999</v>
      </c>
      <c r="E13" s="8">
        <f>'IS G'!U252</f>
        <v>0.23250000000000001</v>
      </c>
      <c r="F13" s="8">
        <f>'IS G'!V252</f>
        <v>0</v>
      </c>
      <c r="G13" s="8">
        <f>'IS G'!W252</f>
        <v>0</v>
      </c>
      <c r="H13" s="8">
        <f>'IS G'!X252</f>
        <v>0.155</v>
      </c>
      <c r="I13" s="8">
        <f>'IS G'!Y252</f>
        <v>0</v>
      </c>
      <c r="J13" s="8">
        <f>'IS G'!Z252</f>
        <v>0</v>
      </c>
      <c r="K13" s="8">
        <f>'IS G'!AA252</f>
        <v>0</v>
      </c>
      <c r="L13" s="8">
        <f>'IS G'!AB252</f>
        <v>0.23249999999999901</v>
      </c>
      <c r="M13" s="8">
        <f>'IS G'!AC252</f>
        <v>0</v>
      </c>
      <c r="N13" s="8">
        <f>'IS G'!AD252</f>
        <v>0</v>
      </c>
      <c r="O13" s="8">
        <f>'IS G'!AE252</f>
        <v>0</v>
      </c>
      <c r="P13" s="192">
        <f>SUM(D13:O13)</f>
        <v>0.77499999999999802</v>
      </c>
    </row>
    <row r="14" spans="1:16" x14ac:dyDescent="0.25">
      <c r="B14" s="130"/>
    </row>
    <row r="15" spans="1:16" x14ac:dyDescent="0.25">
      <c r="A15" s="162"/>
      <c r="B15" s="130"/>
      <c r="C15" s="7"/>
    </row>
    <row r="16" spans="1:16" x14ac:dyDescent="0.25">
      <c r="B16" s="170"/>
      <c r="C16" s="10"/>
      <c r="D16" s="247"/>
      <c r="E16" s="247"/>
      <c r="F16" s="247"/>
      <c r="G16" s="247"/>
      <c r="H16" s="247"/>
      <c r="I16" s="247"/>
      <c r="J16" s="247"/>
      <c r="K16" s="247"/>
      <c r="L16" s="247"/>
      <c r="M16" s="247"/>
      <c r="N16" s="247"/>
      <c r="O16" s="247"/>
      <c r="P16" s="247"/>
    </row>
    <row r="17" spans="2:16" x14ac:dyDescent="0.25">
      <c r="B17" s="130"/>
      <c r="C17" s="4"/>
      <c r="D17" s="247"/>
      <c r="E17" s="247"/>
      <c r="F17" s="247"/>
      <c r="G17" s="247"/>
      <c r="H17" s="247"/>
      <c r="I17" s="247"/>
      <c r="J17" s="247"/>
      <c r="K17" s="247"/>
      <c r="L17" s="247"/>
      <c r="M17" s="247"/>
      <c r="N17" s="247"/>
      <c r="O17" s="247"/>
      <c r="P17" s="247"/>
    </row>
    <row r="18" spans="2:16" x14ac:dyDescent="0.25">
      <c r="B18" s="130"/>
      <c r="C18" s="4"/>
      <c r="D18" s="247"/>
      <c r="E18" s="247"/>
      <c r="F18" s="247"/>
      <c r="G18" s="247"/>
      <c r="H18" s="247"/>
      <c r="I18" s="247"/>
      <c r="J18" s="247"/>
      <c r="K18" s="247"/>
      <c r="L18" s="247"/>
      <c r="M18" s="247"/>
      <c r="N18" s="247"/>
      <c r="O18" s="247"/>
      <c r="P18" s="247"/>
    </row>
    <row r="19" spans="2:16" x14ac:dyDescent="0.25">
      <c r="B19" s="92"/>
    </row>
    <row r="20" spans="2:16" x14ac:dyDescent="0.25">
      <c r="D20" s="176"/>
      <c r="E20" s="176"/>
      <c r="F20" s="176"/>
      <c r="G20" s="176"/>
      <c r="H20" s="176"/>
      <c r="I20" s="176"/>
      <c r="J20" s="176"/>
      <c r="K20" s="176"/>
      <c r="L20" s="176"/>
      <c r="M20" s="176"/>
      <c r="N20" s="176"/>
      <c r="O20" s="176"/>
      <c r="P20" s="191"/>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103"/>
  <sheetViews>
    <sheetView zoomScale="85" zoomScaleNormal="85" workbookViewId="0">
      <pane xSplit="2" ySplit="3" topLeftCell="C12" activePane="bottomRight" state="frozen"/>
      <selection pane="topRight" activeCell="B1" sqref="B1"/>
      <selection pane="bottomLeft" activeCell="A4" sqref="A4"/>
      <selection pane="bottomRight" activeCell="O6" sqref="O6:Z67"/>
    </sheetView>
  </sheetViews>
  <sheetFormatPr defaultColWidth="9.140625" defaultRowHeight="15" x14ac:dyDescent="0.25"/>
  <cols>
    <col min="1" max="1" width="10.85546875" style="89" customWidth="1"/>
    <col min="2" max="2" width="42.28515625" style="164" customWidth="1"/>
    <col min="3" max="26" width="10.7109375" style="89" customWidth="1"/>
    <col min="27" max="16384" width="9.140625" style="89"/>
  </cols>
  <sheetData>
    <row r="1" spans="1:26" s="205" customFormat="1" x14ac:dyDescent="0.25">
      <c r="B1" s="318"/>
    </row>
    <row r="2" spans="1:26" s="205" customFormat="1" x14ac:dyDescent="0.25">
      <c r="A2" s="206" t="s">
        <v>6</v>
      </c>
      <c r="B2" s="263"/>
      <c r="C2" s="319" t="s">
        <v>1135</v>
      </c>
      <c r="D2" s="319" t="s">
        <v>1136</v>
      </c>
      <c r="E2" s="319" t="s">
        <v>1137</v>
      </c>
      <c r="F2" s="319" t="s">
        <v>1138</v>
      </c>
      <c r="G2" s="319" t="s">
        <v>1139</v>
      </c>
      <c r="H2" s="319" t="s">
        <v>1140</v>
      </c>
      <c r="I2" s="319" t="s">
        <v>1054</v>
      </c>
      <c r="J2" s="319" t="s">
        <v>1055</v>
      </c>
      <c r="K2" s="319" t="s">
        <v>1056</v>
      </c>
      <c r="L2" s="319" t="s">
        <v>1057</v>
      </c>
      <c r="M2" s="319" t="s">
        <v>1058</v>
      </c>
      <c r="N2" s="319" t="s">
        <v>1059</v>
      </c>
      <c r="O2" s="319" t="s">
        <v>1141</v>
      </c>
      <c r="P2" s="319" t="s">
        <v>1142</v>
      </c>
      <c r="Q2" s="319" t="s">
        <v>1143</v>
      </c>
      <c r="R2" s="319" t="s">
        <v>1144</v>
      </c>
      <c r="S2" s="319" t="s">
        <v>1145</v>
      </c>
      <c r="T2" s="319" t="s">
        <v>1146</v>
      </c>
      <c r="U2" s="319" t="s">
        <v>1147</v>
      </c>
      <c r="V2" s="319" t="s">
        <v>1148</v>
      </c>
      <c r="W2" s="319" t="s">
        <v>1149</v>
      </c>
      <c r="X2" s="319" t="s">
        <v>1150</v>
      </c>
      <c r="Y2" s="319" t="s">
        <v>1151</v>
      </c>
      <c r="Z2" s="319" t="s">
        <v>1152</v>
      </c>
    </row>
    <row r="3" spans="1:26" s="205" customFormat="1" x14ac:dyDescent="0.25">
      <c r="B3" s="264"/>
      <c r="C3" s="319"/>
      <c r="D3" s="319"/>
      <c r="E3" s="319"/>
      <c r="F3" s="319"/>
      <c r="G3" s="319"/>
      <c r="H3" s="319"/>
      <c r="I3" s="319"/>
      <c r="J3" s="319"/>
      <c r="K3" s="319"/>
      <c r="L3" s="319"/>
      <c r="M3" s="319"/>
      <c r="N3" s="319"/>
      <c r="O3" s="319"/>
      <c r="P3" s="319"/>
      <c r="Q3" s="319"/>
      <c r="R3" s="319"/>
      <c r="S3" s="319"/>
      <c r="T3" s="319"/>
      <c r="U3" s="319"/>
      <c r="V3" s="319"/>
      <c r="W3" s="319"/>
      <c r="X3" s="319"/>
      <c r="Y3" s="319"/>
      <c r="Z3" s="319"/>
    </row>
    <row r="4" spans="1:26" x14ac:dyDescent="0.25">
      <c r="B4" s="265" t="s">
        <v>232</v>
      </c>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x14ac:dyDescent="0.25">
      <c r="B5" s="265" t="s">
        <v>1166</v>
      </c>
      <c r="C5" s="320"/>
      <c r="D5" s="320"/>
      <c r="E5" s="320"/>
      <c r="F5" s="320"/>
      <c r="G5" s="320"/>
      <c r="H5" s="320"/>
      <c r="I5" s="320"/>
      <c r="J5" s="320"/>
      <c r="K5" s="320"/>
      <c r="L5" s="320"/>
      <c r="M5" s="320"/>
      <c r="N5" s="320"/>
      <c r="O5" s="320"/>
      <c r="P5" s="320"/>
      <c r="Q5" s="320"/>
      <c r="R5" s="320"/>
      <c r="S5" s="320"/>
      <c r="T5" s="320"/>
      <c r="U5" s="320"/>
      <c r="V5" s="320"/>
      <c r="W5" s="320"/>
      <c r="X5" s="320"/>
      <c r="Y5" s="320"/>
      <c r="Z5" s="320"/>
    </row>
    <row r="6" spans="1:26" x14ac:dyDescent="0.25">
      <c r="B6" s="266" t="s">
        <v>1167</v>
      </c>
      <c r="C6" s="158">
        <v>299551</v>
      </c>
      <c r="D6" s="158">
        <v>298818</v>
      </c>
      <c r="E6" s="158">
        <v>298339</v>
      </c>
      <c r="F6" s="158">
        <v>298299</v>
      </c>
      <c r="G6" s="158">
        <v>298418</v>
      </c>
      <c r="H6" s="158">
        <v>298407</v>
      </c>
      <c r="I6" s="158">
        <v>297323</v>
      </c>
      <c r="J6" s="158">
        <v>297282</v>
      </c>
      <c r="K6" s="158">
        <v>296757</v>
      </c>
      <c r="L6" s="158">
        <v>297097</v>
      </c>
      <c r="M6" s="158">
        <v>297324</v>
      </c>
      <c r="N6" s="158">
        <v>298474</v>
      </c>
      <c r="O6" s="158">
        <v>298706</v>
      </c>
      <c r="P6" s="158">
        <v>298636</v>
      </c>
      <c r="Q6" s="158">
        <v>298143</v>
      </c>
      <c r="R6" s="158">
        <v>298112</v>
      </c>
      <c r="S6" s="158">
        <v>297597</v>
      </c>
      <c r="T6" s="158">
        <v>297956</v>
      </c>
      <c r="U6" s="158">
        <v>298201</v>
      </c>
      <c r="V6" s="158">
        <v>299367</v>
      </c>
      <c r="W6" s="158">
        <v>299998</v>
      </c>
      <c r="X6" s="158">
        <v>300245</v>
      </c>
      <c r="Y6" s="158">
        <v>300678</v>
      </c>
      <c r="Z6" s="158">
        <v>300122</v>
      </c>
    </row>
    <row r="7" spans="1:26" x14ac:dyDescent="0.25">
      <c r="B7" s="266" t="s">
        <v>1168</v>
      </c>
      <c r="C7" s="158">
        <v>4437.0479999999998</v>
      </c>
      <c r="D7" s="158">
        <v>2498.8530000000001</v>
      </c>
      <c r="E7" s="158">
        <v>2681.0839999999998</v>
      </c>
      <c r="F7" s="158">
        <v>1568.501</v>
      </c>
      <c r="G7" s="158">
        <v>423.024</v>
      </c>
      <c r="H7" s="158">
        <v>315.74799999999999</v>
      </c>
      <c r="I7" s="158">
        <v>357.056692317071</v>
      </c>
      <c r="J7" s="158">
        <v>335.97921210172302</v>
      </c>
      <c r="K7" s="158">
        <v>360.310409183893</v>
      </c>
      <c r="L7" s="158">
        <v>611.44015606431901</v>
      </c>
      <c r="M7" s="158">
        <v>1753.3383926383001</v>
      </c>
      <c r="N7" s="158">
        <v>3350.8002487119502</v>
      </c>
      <c r="O7" s="158">
        <v>617.86511337614297</v>
      </c>
      <c r="P7" s="158">
        <v>407.757629794948</v>
      </c>
      <c r="Q7" s="158">
        <v>354.98031724971599</v>
      </c>
      <c r="R7" s="158">
        <v>338.90194444999003</v>
      </c>
      <c r="S7" s="158">
        <v>361.72247363956598</v>
      </c>
      <c r="T7" s="158">
        <v>606.68381672443797</v>
      </c>
      <c r="U7" s="158">
        <v>1740.31592891681</v>
      </c>
      <c r="V7" s="158">
        <v>3296.2023653000001</v>
      </c>
      <c r="W7" s="158">
        <v>4197.7761488278802</v>
      </c>
      <c r="X7" s="158">
        <v>3676.02894709253</v>
      </c>
      <c r="Y7" s="158">
        <v>2536.0075675220901</v>
      </c>
      <c r="Z7" s="158">
        <v>1210.2226469547099</v>
      </c>
    </row>
    <row r="8" spans="1:26" x14ac:dyDescent="0.25">
      <c r="B8" s="266" t="s">
        <v>1169</v>
      </c>
      <c r="C8" s="158">
        <v>18950.755570000001</v>
      </c>
      <c r="D8" s="158">
        <v>15337.071980000001</v>
      </c>
      <c r="E8" s="158">
        <v>12654.4293</v>
      </c>
      <c r="F8" s="158">
        <v>8650.9393700000001</v>
      </c>
      <c r="G8" s="158">
        <v>6341.36672</v>
      </c>
      <c r="H8" s="158">
        <v>5953.2393099999999</v>
      </c>
      <c r="I8" s="158">
        <v>6088.1912716831002</v>
      </c>
      <c r="J8" s="158">
        <v>6026.4635521513201</v>
      </c>
      <c r="K8" s="158">
        <v>6100.49279144915</v>
      </c>
      <c r="L8" s="158">
        <v>6965.0173568426399</v>
      </c>
      <c r="M8" s="158">
        <v>10670.4910058351</v>
      </c>
      <c r="N8" s="158">
        <v>15853.962595856899</v>
      </c>
      <c r="O8" s="158">
        <v>7126.6934615554001</v>
      </c>
      <c r="P8" s="158">
        <v>6362.8587961556595</v>
      </c>
      <c r="Q8" s="158">
        <v>6163.2166016164701</v>
      </c>
      <c r="R8" s="158">
        <v>6104.3452583534599</v>
      </c>
      <c r="S8" s="158">
        <v>6178.76352931162</v>
      </c>
      <c r="T8" s="158">
        <v>7073.8428547097101</v>
      </c>
      <c r="U8" s="158">
        <v>11192.933171967999</v>
      </c>
      <c r="V8" s="158">
        <v>16859.865036038998</v>
      </c>
      <c r="W8" s="158">
        <v>20142.8947202452</v>
      </c>
      <c r="X8" s="158">
        <v>18252.9908279458</v>
      </c>
      <c r="Y8" s="158">
        <v>14121.792770105099</v>
      </c>
      <c r="Z8" s="158">
        <v>9300.1029084455895</v>
      </c>
    </row>
    <row r="9" spans="1:26" x14ac:dyDescent="0.25">
      <c r="B9" s="266" t="s">
        <v>1170</v>
      </c>
      <c r="C9" s="158">
        <v>19332.65177</v>
      </c>
      <c r="D9" s="158">
        <v>10008.427809999999</v>
      </c>
      <c r="E9" s="158">
        <v>10474.992389999999</v>
      </c>
      <c r="F9" s="158">
        <v>6316.8003099999996</v>
      </c>
      <c r="G9" s="158">
        <v>1731.11527</v>
      </c>
      <c r="H9" s="158">
        <v>1199.9514199999901</v>
      </c>
      <c r="I9" s="158">
        <v>1010.38088292848</v>
      </c>
      <c r="J9" s="158">
        <v>984.30244318067196</v>
      </c>
      <c r="K9" s="158">
        <v>1112.28244667421</v>
      </c>
      <c r="L9" s="158">
        <v>1930.85425679433</v>
      </c>
      <c r="M9" s="158">
        <v>6939.3693141039903</v>
      </c>
      <c r="N9" s="158">
        <v>14591.182373519399</v>
      </c>
      <c r="O9" s="158">
        <v>2535.5099662397902</v>
      </c>
      <c r="P9" s="158">
        <v>1213.98407290045</v>
      </c>
      <c r="Q9" s="158">
        <v>931.07504856950504</v>
      </c>
      <c r="R9" s="158">
        <v>884.337250270543</v>
      </c>
      <c r="S9" s="158">
        <v>1008.69380767748</v>
      </c>
      <c r="T9" s="158">
        <v>1811.8545670620499</v>
      </c>
      <c r="U9" s="158">
        <v>6679.1796067298001</v>
      </c>
      <c r="V9" s="158">
        <v>13724.1173614581</v>
      </c>
      <c r="W9" s="158">
        <v>17926.623645134099</v>
      </c>
      <c r="X9" s="158">
        <v>15761.223642773</v>
      </c>
      <c r="Y9" s="158">
        <v>10761.633096519001</v>
      </c>
      <c r="Z9" s="158">
        <v>4871.3372689751604</v>
      </c>
    </row>
    <row r="10" spans="1:26" x14ac:dyDescent="0.25">
      <c r="B10" s="266" t="s">
        <v>1171</v>
      </c>
      <c r="C10" s="158">
        <v>-134.68413000000001</v>
      </c>
      <c r="D10" s="158">
        <v>238.39742999999899</v>
      </c>
      <c r="E10" s="158">
        <v>191.90701999999999</v>
      </c>
      <c r="F10" s="158">
        <v>284.26906000000002</v>
      </c>
      <c r="G10" s="158">
        <v>263.223289999999</v>
      </c>
      <c r="H10" s="158">
        <v>241.87715</v>
      </c>
      <c r="I10" s="158">
        <v>-3.4592564440673899</v>
      </c>
      <c r="J10" s="158">
        <v>185.39767850714799</v>
      </c>
      <c r="K10" s="158">
        <v>87.102497933901901</v>
      </c>
      <c r="L10" s="158">
        <v>112.287406339425</v>
      </c>
      <c r="M10" s="158">
        <v>196.687455522184</v>
      </c>
      <c r="N10" s="158">
        <v>-340.36321349673699</v>
      </c>
      <c r="O10" s="158">
        <v>98.965937677708993</v>
      </c>
      <c r="P10" s="158">
        <v>114.08272600847199</v>
      </c>
      <c r="Q10" s="158">
        <v>103.162857082051</v>
      </c>
      <c r="R10" s="158">
        <v>116.662520897291</v>
      </c>
      <c r="S10" s="158">
        <v>116.32465887207501</v>
      </c>
      <c r="T10" s="158">
        <v>115.740208854342</v>
      </c>
      <c r="U10" s="158">
        <v>153.371603083217</v>
      </c>
      <c r="V10" s="158">
        <v>155.72650226839801</v>
      </c>
      <c r="W10" s="158">
        <v>121.286708405944</v>
      </c>
      <c r="X10" s="158">
        <v>118.26337009938101</v>
      </c>
      <c r="Y10" s="158">
        <v>116.83146344515799</v>
      </c>
      <c r="Z10" s="158">
        <v>105.142790560714</v>
      </c>
    </row>
    <row r="11" spans="1:26" ht="15.75" thickBot="1" x14ac:dyDescent="0.3">
      <c r="B11" s="266" t="s">
        <v>1172</v>
      </c>
      <c r="C11" s="321">
        <v>213.04022000000001</v>
      </c>
      <c r="D11" s="321">
        <v>123.61078999999999</v>
      </c>
      <c r="E11" s="321">
        <v>148.16238000000001</v>
      </c>
      <c r="F11" s="321">
        <v>93.796859999999995</v>
      </c>
      <c r="G11" s="321">
        <v>223.16041999999999</v>
      </c>
      <c r="H11" s="321">
        <v>222.98778999999999</v>
      </c>
      <c r="I11" s="321">
        <v>297.46728123484502</v>
      </c>
      <c r="J11" s="321">
        <v>312.66885074640697</v>
      </c>
      <c r="K11" s="321">
        <v>297.38963731488502</v>
      </c>
      <c r="L11" s="321">
        <v>307.40505920447401</v>
      </c>
      <c r="M11" s="321">
        <v>297.26122959129498</v>
      </c>
      <c r="N11" s="321">
        <v>288.17324681644902</v>
      </c>
      <c r="O11" s="321">
        <v>680.50177969567198</v>
      </c>
      <c r="P11" s="321">
        <v>678.05236876861102</v>
      </c>
      <c r="Q11" s="321">
        <v>683.37088930850905</v>
      </c>
      <c r="R11" s="321">
        <v>686.02182538644502</v>
      </c>
      <c r="S11" s="321">
        <v>684.74212758164094</v>
      </c>
      <c r="T11" s="321">
        <v>691.71678588996497</v>
      </c>
      <c r="U11" s="321">
        <v>681.90038397861997</v>
      </c>
      <c r="V11" s="321">
        <v>706.58140508791496</v>
      </c>
      <c r="W11" s="321">
        <v>1004.42224122889</v>
      </c>
      <c r="X11" s="321">
        <v>995.32573068480201</v>
      </c>
      <c r="Y11" s="321">
        <v>1015.62574262878</v>
      </c>
      <c r="Z11" s="321">
        <v>1035.33879374554</v>
      </c>
    </row>
    <row r="12" spans="1:26" x14ac:dyDescent="0.25">
      <c r="A12" s="89">
        <v>480</v>
      </c>
      <c r="B12" s="266" t="s">
        <v>1173</v>
      </c>
      <c r="C12" s="158">
        <v>38361.763429999999</v>
      </c>
      <c r="D12" s="158">
        <v>25707.508010000001</v>
      </c>
      <c r="E12" s="158">
        <v>23469.49109</v>
      </c>
      <c r="F12" s="158">
        <v>15345.8056</v>
      </c>
      <c r="G12" s="158">
        <v>8558.8657000000003</v>
      </c>
      <c r="H12" s="158">
        <v>7618.0556699999997</v>
      </c>
      <c r="I12" s="158">
        <v>7392.58017940236</v>
      </c>
      <c r="J12" s="158">
        <v>7508.8325245855503</v>
      </c>
      <c r="K12" s="158">
        <v>7597.2673733721604</v>
      </c>
      <c r="L12" s="158">
        <v>9315.5640791808692</v>
      </c>
      <c r="M12" s="158">
        <v>18103.809005052601</v>
      </c>
      <c r="N12" s="158">
        <v>30392.955002696101</v>
      </c>
      <c r="O12" s="158">
        <v>10441.671145168501</v>
      </c>
      <c r="P12" s="158">
        <v>8368.9779638332002</v>
      </c>
      <c r="Q12" s="158">
        <v>7880.8253965765298</v>
      </c>
      <c r="R12" s="158">
        <v>7791.3668549077402</v>
      </c>
      <c r="S12" s="158">
        <v>7988.5241234428204</v>
      </c>
      <c r="T12" s="158">
        <v>9693.1544165160703</v>
      </c>
      <c r="U12" s="158">
        <v>18707.384765759602</v>
      </c>
      <c r="V12" s="158">
        <v>31446.290304853501</v>
      </c>
      <c r="W12" s="158">
        <v>39195.227315014097</v>
      </c>
      <c r="X12" s="158">
        <v>35127.8035715031</v>
      </c>
      <c r="Y12" s="158">
        <v>26015.8830726981</v>
      </c>
      <c r="Z12" s="158">
        <v>15311.921761727001</v>
      </c>
    </row>
    <row r="13" spans="1:26" x14ac:dyDescent="0.25">
      <c r="B13" s="266" t="s">
        <v>1174</v>
      </c>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row>
    <row r="14" spans="1:26" x14ac:dyDescent="0.25">
      <c r="B14" s="265" t="s">
        <v>1175</v>
      </c>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row>
    <row r="15" spans="1:26" x14ac:dyDescent="0.25">
      <c r="B15" s="266" t="s">
        <v>1176</v>
      </c>
      <c r="C15" s="158">
        <v>25355</v>
      </c>
      <c r="D15" s="158">
        <v>25175</v>
      </c>
      <c r="E15" s="158">
        <v>25148</v>
      </c>
      <c r="F15" s="158">
        <v>25156</v>
      </c>
      <c r="G15" s="158">
        <v>25143</v>
      </c>
      <c r="H15" s="158">
        <v>25107</v>
      </c>
      <c r="I15" s="158">
        <v>23774</v>
      </c>
      <c r="J15" s="158">
        <v>23669</v>
      </c>
      <c r="K15" s="158">
        <v>23619</v>
      </c>
      <c r="L15" s="158">
        <v>23701</v>
      </c>
      <c r="M15" s="158">
        <v>23950</v>
      </c>
      <c r="N15" s="158">
        <v>24189</v>
      </c>
      <c r="O15" s="158">
        <v>24078</v>
      </c>
      <c r="P15" s="158">
        <v>23890</v>
      </c>
      <c r="Q15" s="158">
        <v>23747</v>
      </c>
      <c r="R15" s="158">
        <v>23645</v>
      </c>
      <c r="S15" s="158">
        <v>23596</v>
      </c>
      <c r="T15" s="158">
        <v>23680</v>
      </c>
      <c r="U15" s="158">
        <v>23930</v>
      </c>
      <c r="V15" s="158">
        <v>24171</v>
      </c>
      <c r="W15" s="158">
        <v>24304</v>
      </c>
      <c r="X15" s="158">
        <v>24333</v>
      </c>
      <c r="Y15" s="158">
        <v>24337</v>
      </c>
      <c r="Z15" s="158">
        <v>24252</v>
      </c>
    </row>
    <row r="16" spans="1:26" x14ac:dyDescent="0.25">
      <c r="B16" s="266" t="s">
        <v>1177</v>
      </c>
      <c r="C16" s="158">
        <v>2039.2619999999999</v>
      </c>
      <c r="D16" s="158">
        <v>1208.3399999999999</v>
      </c>
      <c r="E16" s="158">
        <v>1220.8679999999999</v>
      </c>
      <c r="F16" s="158">
        <v>769.005</v>
      </c>
      <c r="G16" s="158">
        <v>282.49299999999999</v>
      </c>
      <c r="H16" s="158">
        <v>252.738</v>
      </c>
      <c r="I16" s="158">
        <v>215.14366801548101</v>
      </c>
      <c r="J16" s="158">
        <v>206.99199897308901</v>
      </c>
      <c r="K16" s="158">
        <v>221.06732658233801</v>
      </c>
      <c r="L16" s="158">
        <v>427.52881856777401</v>
      </c>
      <c r="M16" s="158">
        <v>818.10466639495598</v>
      </c>
      <c r="N16" s="158">
        <v>1444.73102820502</v>
      </c>
      <c r="O16" s="158">
        <v>356.01014457544102</v>
      </c>
      <c r="P16" s="158">
        <v>220.606657155156</v>
      </c>
      <c r="Q16" s="158">
        <v>201.66320332478199</v>
      </c>
      <c r="R16" s="158">
        <v>197.405614757568</v>
      </c>
      <c r="S16" s="158">
        <v>210.94757305303901</v>
      </c>
      <c r="T16" s="158">
        <v>425.29877772020802</v>
      </c>
      <c r="U16" s="158">
        <v>807.94133751390302</v>
      </c>
      <c r="V16" s="158">
        <v>1419.57155201878</v>
      </c>
      <c r="W16" s="158">
        <v>1798.1834775411701</v>
      </c>
      <c r="X16" s="158">
        <v>1558.85046162306</v>
      </c>
      <c r="Y16" s="158">
        <v>1076.08880240797</v>
      </c>
      <c r="Z16" s="158">
        <v>579.82255858636302</v>
      </c>
    </row>
    <row r="17" spans="1:26" x14ac:dyDescent="0.25">
      <c r="B17" s="266" t="s">
        <v>1178</v>
      </c>
      <c r="C17" s="158">
        <v>6085.7732100000003</v>
      </c>
      <c r="D17" s="158">
        <v>5067.5333899999996</v>
      </c>
      <c r="E17" s="158">
        <v>4734.6821200000004</v>
      </c>
      <c r="F17" s="158">
        <v>2938.1269399999901</v>
      </c>
      <c r="G17" s="158">
        <v>2282.2642000000001</v>
      </c>
      <c r="H17" s="158">
        <v>2225.9606800000001</v>
      </c>
      <c r="I17" s="158">
        <v>2127.1456335105099</v>
      </c>
      <c r="J17" s="158">
        <v>2102.5051629436498</v>
      </c>
      <c r="K17" s="158">
        <v>2132.3568764565298</v>
      </c>
      <c r="L17" s="158">
        <v>2622.4401220090099</v>
      </c>
      <c r="M17" s="158">
        <v>3574.31030026403</v>
      </c>
      <c r="N17" s="158">
        <v>5067.5271999530196</v>
      </c>
      <c r="O17" s="158">
        <v>2520.6867524832801</v>
      </c>
      <c r="P17" s="158">
        <v>2170.39061825917</v>
      </c>
      <c r="Q17" s="158">
        <v>2114.4825817065298</v>
      </c>
      <c r="R17" s="158">
        <v>2097.0770070076401</v>
      </c>
      <c r="S17" s="158">
        <v>2127.30398763822</v>
      </c>
      <c r="T17" s="158">
        <v>2665.7868368832301</v>
      </c>
      <c r="U17" s="158">
        <v>3652.4398373190302</v>
      </c>
      <c r="V17" s="158">
        <v>5204.2582353027601</v>
      </c>
      <c r="W17" s="158">
        <v>6163.3580014295303</v>
      </c>
      <c r="X17" s="158">
        <v>5565.4632165982503</v>
      </c>
      <c r="Y17" s="158">
        <v>4353.9204534015598</v>
      </c>
      <c r="Z17" s="158">
        <v>3087.2786470138499</v>
      </c>
    </row>
    <row r="18" spans="1:26" x14ac:dyDescent="0.25">
      <c r="B18" s="266" t="s">
        <v>1179</v>
      </c>
      <c r="C18" s="158">
        <v>8880.7124999999996</v>
      </c>
      <c r="D18" s="158">
        <v>4850.0252199999904</v>
      </c>
      <c r="E18" s="158">
        <v>4777.0321599999997</v>
      </c>
      <c r="F18" s="158">
        <v>3084.2832799999901</v>
      </c>
      <c r="G18" s="158">
        <v>1134.54223</v>
      </c>
      <c r="H18" s="158">
        <v>959.72245999999996</v>
      </c>
      <c r="I18" s="158">
        <v>608.80261852905096</v>
      </c>
      <c r="J18" s="158">
        <v>606.41469165174794</v>
      </c>
      <c r="K18" s="158">
        <v>682.43742235389095</v>
      </c>
      <c r="L18" s="158">
        <v>1350.0844376125699</v>
      </c>
      <c r="M18" s="158">
        <v>3237.89773927433</v>
      </c>
      <c r="N18" s="158">
        <v>6291.1341615559404</v>
      </c>
      <c r="O18" s="158">
        <v>1460.94552048932</v>
      </c>
      <c r="P18" s="158">
        <v>656.79449896951803</v>
      </c>
      <c r="Q18" s="158">
        <v>528.94081081745901</v>
      </c>
      <c r="R18" s="158">
        <v>515.11400687296702</v>
      </c>
      <c r="S18" s="158">
        <v>588.24520506629699</v>
      </c>
      <c r="T18" s="158">
        <v>1270.1501367528199</v>
      </c>
      <c r="U18" s="158">
        <v>3100.8078563733102</v>
      </c>
      <c r="V18" s="158">
        <v>5910.5493000032902</v>
      </c>
      <c r="W18" s="158">
        <v>7679.1513658440399</v>
      </c>
      <c r="X18" s="158">
        <v>6683.6771703644299</v>
      </c>
      <c r="Y18" s="158">
        <v>4566.4188936559003</v>
      </c>
      <c r="Z18" s="158">
        <v>2333.8773622701701</v>
      </c>
    </row>
    <row r="19" spans="1:26" x14ac:dyDescent="0.25">
      <c r="B19" s="266" t="s">
        <v>1180</v>
      </c>
      <c r="C19" s="158">
        <v>-2.3486099999999999</v>
      </c>
      <c r="D19" s="158">
        <v>5.79305</v>
      </c>
      <c r="E19" s="158">
        <v>4.01126</v>
      </c>
      <c r="F19" s="158">
        <v>7.2733999999999996</v>
      </c>
      <c r="G19" s="158">
        <v>7.1965399999999997</v>
      </c>
      <c r="H19" s="158">
        <v>8.6791699999999992</v>
      </c>
      <c r="I19" s="158">
        <v>-2.0843604047457198</v>
      </c>
      <c r="J19" s="158">
        <v>114.220490116793</v>
      </c>
      <c r="K19" s="158">
        <v>53.441296772699701</v>
      </c>
      <c r="L19" s="158">
        <v>78.513004697491695</v>
      </c>
      <c r="M19" s="158">
        <v>91.773928853447799</v>
      </c>
      <c r="N19" s="158">
        <v>-146.750916339051</v>
      </c>
      <c r="O19" s="158">
        <v>57.023482653059901</v>
      </c>
      <c r="P19" s="158">
        <v>61.7213194638598</v>
      </c>
      <c r="Q19" s="158">
        <v>58.606301746284998</v>
      </c>
      <c r="R19" s="158">
        <v>67.954040555519697</v>
      </c>
      <c r="S19" s="158">
        <v>67.837429618146103</v>
      </c>
      <c r="T19" s="158">
        <v>81.136280295047001</v>
      </c>
      <c r="U19" s="158">
        <v>71.202661295551493</v>
      </c>
      <c r="V19" s="158">
        <v>67.066507465699104</v>
      </c>
      <c r="W19" s="158">
        <v>51.9550479383173</v>
      </c>
      <c r="X19" s="158">
        <v>50.1505373898475</v>
      </c>
      <c r="Y19" s="158">
        <v>49.574364103136503</v>
      </c>
      <c r="Z19" s="158">
        <v>50.374290648003601</v>
      </c>
    </row>
    <row r="20" spans="1:26" ht="15.75" thickBot="1" x14ac:dyDescent="0.3">
      <c r="B20" s="266" t="s">
        <v>1181</v>
      </c>
      <c r="C20" s="321">
        <v>89.681029999999893</v>
      </c>
      <c r="D20" s="321">
        <v>51.593529999999902</v>
      </c>
      <c r="E20" s="321">
        <v>61.671439999999997</v>
      </c>
      <c r="F20" s="321">
        <v>39.238599999999998</v>
      </c>
      <c r="G20" s="321">
        <v>94.099980000000002</v>
      </c>
      <c r="H20" s="321">
        <v>97.445840000000004</v>
      </c>
      <c r="I20" s="321">
        <v>114.32476052793599</v>
      </c>
      <c r="J20" s="321">
        <v>120.06181280541099</v>
      </c>
      <c r="K20" s="321">
        <v>114.12961328472301</v>
      </c>
      <c r="L20" s="321">
        <v>117.135374288465</v>
      </c>
      <c r="M20" s="321">
        <v>112.47582769877501</v>
      </c>
      <c r="N20" s="321">
        <v>108.67122029020901</v>
      </c>
      <c r="O20" s="321">
        <v>259.71693650393001</v>
      </c>
      <c r="P20" s="321">
        <v>260.54663963696299</v>
      </c>
      <c r="Q20" s="321">
        <v>262.97562596601102</v>
      </c>
      <c r="R20" s="321">
        <v>263.99352878888197</v>
      </c>
      <c r="S20" s="321">
        <v>263.21180535209197</v>
      </c>
      <c r="T20" s="321">
        <v>263.780164346226</v>
      </c>
      <c r="U20" s="321">
        <v>258.133738533003</v>
      </c>
      <c r="V20" s="321">
        <v>266.53481718543702</v>
      </c>
      <c r="W20" s="321">
        <v>378.65099701204701</v>
      </c>
      <c r="X20" s="321">
        <v>375.35183816821399</v>
      </c>
      <c r="Y20" s="321">
        <v>383.803110357842</v>
      </c>
      <c r="Z20" s="321">
        <v>393.36808431349601</v>
      </c>
    </row>
    <row r="21" spans="1:26" x14ac:dyDescent="0.25">
      <c r="A21" s="322">
        <v>481.1</v>
      </c>
      <c r="B21" s="266" t="s">
        <v>1182</v>
      </c>
      <c r="C21" s="158">
        <v>15053.81813</v>
      </c>
      <c r="D21" s="158">
        <v>9974.9451900000004</v>
      </c>
      <c r="E21" s="158">
        <v>9577.3969799999995</v>
      </c>
      <c r="F21" s="158">
        <v>6068.9222199999904</v>
      </c>
      <c r="G21" s="158">
        <v>3518.10295</v>
      </c>
      <c r="H21" s="158">
        <v>3291.8081499999998</v>
      </c>
      <c r="I21" s="158">
        <v>2848.1886521627498</v>
      </c>
      <c r="J21" s="158">
        <v>2943.20215751761</v>
      </c>
      <c r="K21" s="158">
        <v>2982.36520886784</v>
      </c>
      <c r="L21" s="158">
        <v>4168.1729386075403</v>
      </c>
      <c r="M21" s="158">
        <v>7016.4577960905899</v>
      </c>
      <c r="N21" s="158">
        <v>11320.5816654601</v>
      </c>
      <c r="O21" s="158">
        <v>4298.3726921295902</v>
      </c>
      <c r="P21" s="158">
        <v>3149.4530763295102</v>
      </c>
      <c r="Q21" s="158">
        <v>2965.0053202362801</v>
      </c>
      <c r="R21" s="158">
        <v>2944.1385832250098</v>
      </c>
      <c r="S21" s="158">
        <v>3046.5984276747499</v>
      </c>
      <c r="T21" s="158">
        <v>4280.8534182773301</v>
      </c>
      <c r="U21" s="158">
        <v>7082.5840935208998</v>
      </c>
      <c r="V21" s="158">
        <v>11448.408859957201</v>
      </c>
      <c r="W21" s="158">
        <v>14273.1154122239</v>
      </c>
      <c r="X21" s="158">
        <v>12674.6427625207</v>
      </c>
      <c r="Y21" s="158">
        <v>9353.7168215184392</v>
      </c>
      <c r="Z21" s="158">
        <v>5864.89838424552</v>
      </c>
    </row>
    <row r="22" spans="1:26" x14ac:dyDescent="0.25">
      <c r="B22" s="266" t="s">
        <v>1183</v>
      </c>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row>
    <row r="23" spans="1:26" x14ac:dyDescent="0.25">
      <c r="B23" s="265" t="s">
        <v>1184</v>
      </c>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row>
    <row r="24" spans="1:26" x14ac:dyDescent="0.25">
      <c r="B24" s="266" t="s">
        <v>1185</v>
      </c>
      <c r="C24" s="158">
        <v>420</v>
      </c>
      <c r="D24" s="158">
        <v>418</v>
      </c>
      <c r="E24" s="158">
        <v>420</v>
      </c>
      <c r="F24" s="158">
        <v>420</v>
      </c>
      <c r="G24" s="158">
        <v>421</v>
      </c>
      <c r="H24" s="158">
        <v>422</v>
      </c>
      <c r="I24" s="158">
        <v>240</v>
      </c>
      <c r="J24" s="158">
        <v>241</v>
      </c>
      <c r="K24" s="158">
        <v>243</v>
      </c>
      <c r="L24" s="158">
        <v>244</v>
      </c>
      <c r="M24" s="158">
        <v>245</v>
      </c>
      <c r="N24" s="158">
        <v>245</v>
      </c>
      <c r="O24" s="158">
        <v>243</v>
      </c>
      <c r="P24" s="158">
        <v>242</v>
      </c>
      <c r="Q24" s="158">
        <v>241</v>
      </c>
      <c r="R24" s="158">
        <v>243</v>
      </c>
      <c r="S24" s="158">
        <v>244</v>
      </c>
      <c r="T24" s="158">
        <v>245</v>
      </c>
      <c r="U24" s="158">
        <v>246</v>
      </c>
      <c r="V24" s="158">
        <v>246</v>
      </c>
      <c r="W24" s="158">
        <v>247</v>
      </c>
      <c r="X24" s="158">
        <v>246</v>
      </c>
      <c r="Y24" s="158">
        <v>246</v>
      </c>
      <c r="Z24" s="158">
        <v>245</v>
      </c>
    </row>
    <row r="25" spans="1:26" x14ac:dyDescent="0.25">
      <c r="B25" s="266" t="s">
        <v>1186</v>
      </c>
      <c r="C25" s="158">
        <v>158.83099999999999</v>
      </c>
      <c r="D25" s="158">
        <v>148.852</v>
      </c>
      <c r="E25" s="158">
        <v>150.88800000000001</v>
      </c>
      <c r="F25" s="158">
        <v>98.054000000000002</v>
      </c>
      <c r="G25" s="158">
        <v>93.462999999999994</v>
      </c>
      <c r="H25" s="158">
        <v>83.625</v>
      </c>
      <c r="I25" s="158">
        <v>83.350441295864997</v>
      </c>
      <c r="J25" s="158">
        <v>86.018210009014894</v>
      </c>
      <c r="K25" s="158">
        <v>96.8310703552429</v>
      </c>
      <c r="L25" s="158">
        <v>135.70226054902901</v>
      </c>
      <c r="M25" s="158">
        <v>154.494805475102</v>
      </c>
      <c r="N25" s="158">
        <v>180.98466054634</v>
      </c>
      <c r="O25" s="158">
        <v>85.965671647058301</v>
      </c>
      <c r="P25" s="158">
        <v>89.248504975638696</v>
      </c>
      <c r="Q25" s="158">
        <v>87.211599648773401</v>
      </c>
      <c r="R25" s="158">
        <v>90.748713840290307</v>
      </c>
      <c r="S25" s="158">
        <v>101.116839819335</v>
      </c>
      <c r="T25" s="158">
        <v>140.43112648705099</v>
      </c>
      <c r="U25" s="158">
        <v>156.94022783326599</v>
      </c>
      <c r="V25" s="158">
        <v>185.03343714879301</v>
      </c>
      <c r="W25" s="158">
        <v>193.03919739286701</v>
      </c>
      <c r="X25" s="158">
        <v>169.05823312376</v>
      </c>
      <c r="Y25" s="158">
        <v>121.205549382429</v>
      </c>
      <c r="Z25" s="158">
        <v>91.5765312124216</v>
      </c>
    </row>
    <row r="26" spans="1:26" x14ac:dyDescent="0.25">
      <c r="B26" s="266" t="s">
        <v>1187</v>
      </c>
      <c r="C26" s="158">
        <v>389.39510999999902</v>
      </c>
      <c r="D26" s="158">
        <v>328.65499999999997</v>
      </c>
      <c r="E26" s="158">
        <v>445.80396000000002</v>
      </c>
      <c r="F26" s="158">
        <v>242.55295999999899</v>
      </c>
      <c r="G26" s="158">
        <v>236.07257999999999</v>
      </c>
      <c r="H26" s="158">
        <v>228.82455999999999</v>
      </c>
      <c r="I26" s="158">
        <v>254.65456567370401</v>
      </c>
      <c r="J26" s="158">
        <v>259.66325377552897</v>
      </c>
      <c r="K26" s="158">
        <v>280.225009856138</v>
      </c>
      <c r="L26" s="158">
        <v>351.46256964897401</v>
      </c>
      <c r="M26" s="158">
        <v>411.57385972069801</v>
      </c>
      <c r="N26" s="158">
        <v>474.438435116032</v>
      </c>
      <c r="O26" s="158">
        <v>274.83404516471802</v>
      </c>
      <c r="P26" s="158">
        <v>282.66778432723299</v>
      </c>
      <c r="Q26" s="158">
        <v>277.32158112092299</v>
      </c>
      <c r="R26" s="158">
        <v>285.24440691242103</v>
      </c>
      <c r="S26" s="158">
        <v>306.90363740240798</v>
      </c>
      <c r="T26" s="158">
        <v>384.61615545329101</v>
      </c>
      <c r="U26" s="158">
        <v>441.15409931565102</v>
      </c>
      <c r="V26" s="158">
        <v>508.00266302049198</v>
      </c>
      <c r="W26" s="158">
        <v>528.662786072926</v>
      </c>
      <c r="X26" s="158">
        <v>475.78279645738701</v>
      </c>
      <c r="Y26" s="158">
        <v>370.73144543118298</v>
      </c>
      <c r="Z26" s="158">
        <v>286.28095517351699</v>
      </c>
    </row>
    <row r="27" spans="1:26" x14ac:dyDescent="0.25">
      <c r="B27" s="266" t="s">
        <v>1188</v>
      </c>
      <c r="C27" s="158">
        <v>706.19413999999995</v>
      </c>
      <c r="D27" s="158">
        <v>639.78200000000004</v>
      </c>
      <c r="E27" s="158">
        <v>649.08794</v>
      </c>
      <c r="F27" s="158">
        <v>418.71706999999998</v>
      </c>
      <c r="G27" s="158">
        <v>408.48460999999998</v>
      </c>
      <c r="H27" s="158">
        <v>321.70035000000001</v>
      </c>
      <c r="I27" s="158">
        <v>235.86084305685</v>
      </c>
      <c r="J27" s="158">
        <v>252.003490752478</v>
      </c>
      <c r="K27" s="158">
        <v>298.91864654358</v>
      </c>
      <c r="L27" s="158">
        <v>428.531369487196</v>
      </c>
      <c r="M27" s="158">
        <v>611.46012475616703</v>
      </c>
      <c r="N27" s="158">
        <v>788.10433115381602</v>
      </c>
      <c r="O27" s="158">
        <v>352.77411282310197</v>
      </c>
      <c r="P27" s="158">
        <v>265.71241260424</v>
      </c>
      <c r="Q27" s="158">
        <v>228.746610538646</v>
      </c>
      <c r="R27" s="158">
        <v>236.80143881544799</v>
      </c>
      <c r="S27" s="158">
        <v>281.972886979956</v>
      </c>
      <c r="T27" s="158">
        <v>419.39601958890302</v>
      </c>
      <c r="U27" s="158">
        <v>602.32280346471998</v>
      </c>
      <c r="V27" s="158">
        <v>770.40798039501101</v>
      </c>
      <c r="W27" s="158">
        <v>824.37483985108702</v>
      </c>
      <c r="X27" s="158">
        <v>724.84865034132304</v>
      </c>
      <c r="Y27" s="158">
        <v>514.33981050388104</v>
      </c>
      <c r="Z27" s="158">
        <v>368.60999964019902</v>
      </c>
    </row>
    <row r="28" spans="1:26" x14ac:dyDescent="0.25">
      <c r="B28" s="266" t="s">
        <v>1189</v>
      </c>
      <c r="C28" s="158">
        <v>0</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0</v>
      </c>
    </row>
    <row r="29" spans="1:26" ht="15.75" thickBot="1" x14ac:dyDescent="0.3">
      <c r="B29" s="266" t="s">
        <v>1190</v>
      </c>
      <c r="C29" s="321">
        <v>9.3228600000000004</v>
      </c>
      <c r="D29" s="321">
        <v>5.6254499999999998</v>
      </c>
      <c r="E29" s="321">
        <v>6.5319500000000001</v>
      </c>
      <c r="F29" s="321">
        <v>4.3037700000000001</v>
      </c>
      <c r="G29" s="321">
        <v>11.2781</v>
      </c>
      <c r="H29" s="321">
        <v>11.869669999999999</v>
      </c>
      <c r="I29" s="321">
        <v>14.151523701265001</v>
      </c>
      <c r="J29" s="321">
        <v>15.220162114721401</v>
      </c>
      <c r="K29" s="321">
        <v>14.546956146419699</v>
      </c>
      <c r="L29" s="321">
        <v>15.253756250842899</v>
      </c>
      <c r="M29" s="321">
        <v>15.1502176469572</v>
      </c>
      <c r="N29" s="321">
        <v>15.1440502125749</v>
      </c>
      <c r="O29" s="321">
        <v>34.766436318777302</v>
      </c>
      <c r="P29" s="321">
        <v>33.656416510218001</v>
      </c>
      <c r="Q29" s="321">
        <v>33.463910332221602</v>
      </c>
      <c r="R29" s="321">
        <v>34.008126931024897</v>
      </c>
      <c r="S29" s="321">
        <v>34.328003192630497</v>
      </c>
      <c r="T29" s="321">
        <v>35.251676562205702</v>
      </c>
      <c r="U29" s="321">
        <v>34.567233638798498</v>
      </c>
      <c r="V29" s="321">
        <v>36.922839930855801</v>
      </c>
      <c r="W29" s="321">
        <v>54.096265261254203</v>
      </c>
      <c r="X29" s="321">
        <v>53.961963054139801</v>
      </c>
      <c r="Y29" s="321">
        <v>53.4161407436441</v>
      </c>
      <c r="Z29" s="321">
        <v>53.597523788858503</v>
      </c>
    </row>
    <row r="30" spans="1:26" x14ac:dyDescent="0.25">
      <c r="A30" s="322">
        <v>481.2</v>
      </c>
      <c r="B30" s="266" t="s">
        <v>1191</v>
      </c>
      <c r="C30" s="158">
        <v>1104.91211</v>
      </c>
      <c r="D30" s="158">
        <v>974.06245000000001</v>
      </c>
      <c r="E30" s="158">
        <v>1101.4238499999999</v>
      </c>
      <c r="F30" s="158">
        <v>665.57379999999898</v>
      </c>
      <c r="G30" s="158">
        <v>655.83528999999999</v>
      </c>
      <c r="H30" s="158">
        <v>562.39458000000002</v>
      </c>
      <c r="I30" s="158">
        <v>504.66693243181999</v>
      </c>
      <c r="J30" s="158">
        <v>526.88690664272895</v>
      </c>
      <c r="K30" s="158">
        <v>593.69061254613905</v>
      </c>
      <c r="L30" s="158">
        <v>795.24769538701401</v>
      </c>
      <c r="M30" s="158">
        <v>1038.1842021238199</v>
      </c>
      <c r="N30" s="158">
        <v>1277.68681648242</v>
      </c>
      <c r="O30" s="158">
        <v>662.37459430659806</v>
      </c>
      <c r="P30" s="158">
        <v>582.036613441692</v>
      </c>
      <c r="Q30" s="158">
        <v>539.53210199179102</v>
      </c>
      <c r="R30" s="158">
        <v>556.05397265889405</v>
      </c>
      <c r="S30" s="158">
        <v>623.20452757499504</v>
      </c>
      <c r="T30" s="158">
        <v>839.26385160439997</v>
      </c>
      <c r="U30" s="158">
        <v>1078.0441364191699</v>
      </c>
      <c r="V30" s="158">
        <v>1315.33348334636</v>
      </c>
      <c r="W30" s="158">
        <v>1407.1338911852599</v>
      </c>
      <c r="X30" s="158">
        <v>1254.5934098528501</v>
      </c>
      <c r="Y30" s="158">
        <v>938.48739667870905</v>
      </c>
      <c r="Z30" s="158">
        <v>708.48847860257501</v>
      </c>
    </row>
    <row r="31" spans="1:26" x14ac:dyDescent="0.25">
      <c r="B31" s="266" t="s">
        <v>1192</v>
      </c>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row>
    <row r="32" spans="1:26" x14ac:dyDescent="0.25">
      <c r="B32" s="265" t="s">
        <v>1193</v>
      </c>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row>
    <row r="33" spans="1:26" x14ac:dyDescent="0.25">
      <c r="B33" s="266" t="s">
        <v>1194</v>
      </c>
      <c r="C33" s="158">
        <v>1199</v>
      </c>
      <c r="D33" s="158">
        <v>1181</v>
      </c>
      <c r="E33" s="158">
        <v>1184</v>
      </c>
      <c r="F33" s="158">
        <v>1179</v>
      </c>
      <c r="G33" s="158">
        <v>1180</v>
      </c>
      <c r="H33" s="158">
        <v>1179</v>
      </c>
      <c r="I33" s="158">
        <v>1079</v>
      </c>
      <c r="J33" s="158">
        <v>1075</v>
      </c>
      <c r="K33" s="158">
        <v>1072</v>
      </c>
      <c r="L33" s="158">
        <v>1076</v>
      </c>
      <c r="M33" s="158">
        <v>1087</v>
      </c>
      <c r="N33" s="158">
        <v>1098</v>
      </c>
      <c r="O33" s="158">
        <v>1093</v>
      </c>
      <c r="P33" s="158">
        <v>1084</v>
      </c>
      <c r="Q33" s="158">
        <v>1078</v>
      </c>
      <c r="R33" s="158">
        <v>1073</v>
      </c>
      <c r="S33" s="158">
        <v>1071</v>
      </c>
      <c r="T33" s="158">
        <v>1075</v>
      </c>
      <c r="U33" s="158">
        <v>1086</v>
      </c>
      <c r="V33" s="158">
        <v>1097</v>
      </c>
      <c r="W33" s="158">
        <v>1103</v>
      </c>
      <c r="X33" s="158">
        <v>1104</v>
      </c>
      <c r="Y33" s="158">
        <v>1105</v>
      </c>
      <c r="Z33" s="158">
        <v>1101</v>
      </c>
    </row>
    <row r="34" spans="1:26" x14ac:dyDescent="0.25">
      <c r="B34" s="266" t="s">
        <v>1195</v>
      </c>
      <c r="C34" s="158">
        <v>264.41300000000001</v>
      </c>
      <c r="D34" s="158">
        <v>186.37</v>
      </c>
      <c r="E34" s="158">
        <v>159.80699999999999</v>
      </c>
      <c r="F34" s="158">
        <v>98.266999999999996</v>
      </c>
      <c r="G34" s="158">
        <v>38.095999999999997</v>
      </c>
      <c r="H34" s="158">
        <v>16.844000000000001</v>
      </c>
      <c r="I34" s="158">
        <v>29.8374730662015</v>
      </c>
      <c r="J34" s="158">
        <v>28.760186966764401</v>
      </c>
      <c r="K34" s="158">
        <v>30.855942039349699</v>
      </c>
      <c r="L34" s="158">
        <v>58.042435010276101</v>
      </c>
      <c r="M34" s="158">
        <v>108.903729553752</v>
      </c>
      <c r="N34" s="158">
        <v>190.74079629524701</v>
      </c>
      <c r="O34" s="158">
        <v>48.046255596563398</v>
      </c>
      <c r="P34" s="158">
        <v>30.602990227391501</v>
      </c>
      <c r="Q34" s="158">
        <v>28.1479795358341</v>
      </c>
      <c r="R34" s="158">
        <v>27.584148665410201</v>
      </c>
      <c r="S34" s="158">
        <v>29.594577851365699</v>
      </c>
      <c r="T34" s="158">
        <v>57.772436619912099</v>
      </c>
      <c r="U34" s="158">
        <v>107.567767305714</v>
      </c>
      <c r="V34" s="158">
        <v>187.56059778517999</v>
      </c>
      <c r="W34" s="158">
        <v>237.67755936837801</v>
      </c>
      <c r="X34" s="158">
        <v>205.10909320711301</v>
      </c>
      <c r="Y34" s="158">
        <v>141.571991297822</v>
      </c>
      <c r="Z34" s="158">
        <v>76.999634586146598</v>
      </c>
    </row>
    <row r="35" spans="1:26" x14ac:dyDescent="0.25">
      <c r="B35" s="266" t="s">
        <v>1196</v>
      </c>
      <c r="C35" s="158">
        <v>696.90941999999995</v>
      </c>
      <c r="D35" s="158">
        <v>630.60757000000001</v>
      </c>
      <c r="E35" s="158">
        <v>513.15634</v>
      </c>
      <c r="F35" s="158">
        <v>270.56713000000002</v>
      </c>
      <c r="G35" s="158">
        <v>202.03353999999999</v>
      </c>
      <c r="H35" s="158">
        <v>168.14637999999999</v>
      </c>
      <c r="I35" s="158">
        <v>196.858801303896</v>
      </c>
      <c r="J35" s="158">
        <v>194.34883937626299</v>
      </c>
      <c r="K35" s="158">
        <v>198.70974384412901</v>
      </c>
      <c r="L35" s="158">
        <v>261.65347833439898</v>
      </c>
      <c r="M35" s="158">
        <v>382.46882222696303</v>
      </c>
      <c r="N35" s="158">
        <v>573.43920173257902</v>
      </c>
      <c r="O35" s="158">
        <v>243.24742731340601</v>
      </c>
      <c r="P35" s="158">
        <v>199.51861048872101</v>
      </c>
      <c r="Q35" s="158">
        <v>193.22037037550601</v>
      </c>
      <c r="R35" s="158">
        <v>191.55471224415399</v>
      </c>
      <c r="S35" s="158">
        <v>196.04983073581201</v>
      </c>
      <c r="T35" s="158">
        <v>265.20153561701301</v>
      </c>
      <c r="U35" s="158">
        <v>390.395783088673</v>
      </c>
      <c r="V35" s="158">
        <v>589.03192027887303</v>
      </c>
      <c r="W35" s="158">
        <v>712.49758431123098</v>
      </c>
      <c r="X35" s="158">
        <v>633.85762616890304</v>
      </c>
      <c r="Y35" s="158">
        <v>477.226363614028</v>
      </c>
      <c r="Z35" s="158">
        <v>314.90052240718302</v>
      </c>
    </row>
    <row r="36" spans="1:26" x14ac:dyDescent="0.25">
      <c r="B36" s="266" t="s">
        <v>1197</v>
      </c>
      <c r="C36" s="158">
        <v>1151.6301599999999</v>
      </c>
      <c r="D36" s="158">
        <v>743.99585000000002</v>
      </c>
      <c r="E36" s="158">
        <v>630.81408999999996</v>
      </c>
      <c r="F36" s="158">
        <v>395.930489999999</v>
      </c>
      <c r="G36" s="158">
        <v>154.09357</v>
      </c>
      <c r="H36" s="158">
        <v>65.099530000000001</v>
      </c>
      <c r="I36" s="158">
        <v>84.432564995063601</v>
      </c>
      <c r="J36" s="158">
        <v>84.257362592862506</v>
      </c>
      <c r="K36" s="158">
        <v>95.252653909450601</v>
      </c>
      <c r="L36" s="158">
        <v>183.291008290451</v>
      </c>
      <c r="M36" s="158">
        <v>431.01959224176198</v>
      </c>
      <c r="N36" s="158">
        <v>830.58778149611396</v>
      </c>
      <c r="O36" s="158">
        <v>197.165622833002</v>
      </c>
      <c r="P36" s="158">
        <v>91.111827233899305</v>
      </c>
      <c r="Q36" s="158">
        <v>73.829111474436701</v>
      </c>
      <c r="R36" s="158">
        <v>71.978607916846599</v>
      </c>
      <c r="S36" s="158">
        <v>82.526991256969694</v>
      </c>
      <c r="T36" s="158">
        <v>172.53674855750401</v>
      </c>
      <c r="U36" s="158">
        <v>412.83563851361299</v>
      </c>
      <c r="V36" s="158">
        <v>780.93010413660897</v>
      </c>
      <c r="W36" s="158">
        <v>1015.00318374067</v>
      </c>
      <c r="X36" s="158">
        <v>879.41916011313799</v>
      </c>
      <c r="Y36" s="158">
        <v>600.76548926838802</v>
      </c>
      <c r="Z36" s="158">
        <v>309.93568877661397</v>
      </c>
    </row>
    <row r="37" spans="1:26" x14ac:dyDescent="0.25">
      <c r="B37" s="266" t="s">
        <v>1198</v>
      </c>
      <c r="C37" s="158">
        <v>-0.21023</v>
      </c>
      <c r="D37" s="158">
        <v>1.49861</v>
      </c>
      <c r="E37" s="158">
        <v>0.46556999999999998</v>
      </c>
      <c r="F37" s="158">
        <v>1.38914</v>
      </c>
      <c r="G37" s="158">
        <v>0.50205</v>
      </c>
      <c r="H37" s="158">
        <v>1.0639400000000001</v>
      </c>
      <c r="I37" s="158">
        <v>-0.28698976651914998</v>
      </c>
      <c r="J37" s="158">
        <v>15.7472247607257</v>
      </c>
      <c r="K37" s="158">
        <v>7.3985986780660298</v>
      </c>
      <c r="L37" s="158">
        <v>10.5939823477506</v>
      </c>
      <c r="M37" s="158">
        <v>12.170009009035301</v>
      </c>
      <c r="N37" s="158">
        <v>-19.323476779542599</v>
      </c>
      <c r="O37" s="158">
        <v>7.6593160477092397</v>
      </c>
      <c r="P37" s="158">
        <v>8.49669090614616</v>
      </c>
      <c r="Q37" s="158">
        <v>8.1145775501418491</v>
      </c>
      <c r="R37" s="158">
        <v>9.4141749256665594</v>
      </c>
      <c r="S37" s="158">
        <v>9.4326478882567102</v>
      </c>
      <c r="T37" s="158">
        <v>10.9512472290885</v>
      </c>
      <c r="U37" s="158">
        <v>9.4424719997093405</v>
      </c>
      <c r="V37" s="158">
        <v>8.8367266443801196</v>
      </c>
      <c r="W37" s="158">
        <v>6.8514237266921398</v>
      </c>
      <c r="X37" s="158">
        <v>6.58327258172445</v>
      </c>
      <c r="Y37" s="158">
        <v>6.5063525226589096</v>
      </c>
      <c r="Z37" s="158">
        <v>6.66809886223548</v>
      </c>
    </row>
    <row r="38" spans="1:26" ht="15.75" thickBot="1" x14ac:dyDescent="0.3">
      <c r="B38" s="266" t="s">
        <v>1199</v>
      </c>
      <c r="C38" s="321">
        <v>4.7763399999999896</v>
      </c>
      <c r="D38" s="321">
        <v>1.9485699999999999</v>
      </c>
      <c r="E38" s="321">
        <v>2.75813</v>
      </c>
      <c r="F38" s="321">
        <v>2.6509100000000001</v>
      </c>
      <c r="G38" s="321">
        <v>5.74125</v>
      </c>
      <c r="H38" s="321">
        <v>5.6859199999999896</v>
      </c>
      <c r="I38" s="321">
        <v>11.612994261829501</v>
      </c>
      <c r="J38" s="321">
        <v>12.3651383996491</v>
      </c>
      <c r="K38" s="321">
        <v>11.801049073358</v>
      </c>
      <c r="L38" s="321">
        <v>13.015053364002</v>
      </c>
      <c r="M38" s="321">
        <v>13.416938649899601</v>
      </c>
      <c r="N38" s="321">
        <v>13.5000588262559</v>
      </c>
      <c r="O38" s="321">
        <v>28.671967225822499</v>
      </c>
      <c r="P38" s="321">
        <v>26.617988036880199</v>
      </c>
      <c r="Q38" s="321">
        <v>26.4228129199407</v>
      </c>
      <c r="R38" s="321">
        <v>26.502754418666701</v>
      </c>
      <c r="S38" s="321">
        <v>26.761429229011402</v>
      </c>
      <c r="T38" s="321">
        <v>29.092133200633199</v>
      </c>
      <c r="U38" s="321">
        <v>30.630187333846202</v>
      </c>
      <c r="V38" s="321">
        <v>33.044043614593598</v>
      </c>
      <c r="W38" s="321">
        <v>47.852177468078899</v>
      </c>
      <c r="X38" s="321">
        <v>46.892298553935397</v>
      </c>
      <c r="Y38" s="321">
        <v>46.831771183243397</v>
      </c>
      <c r="Z38" s="321">
        <v>45.5783926774509</v>
      </c>
    </row>
    <row r="39" spans="1:26" x14ac:dyDescent="0.25">
      <c r="A39" s="89">
        <v>482</v>
      </c>
      <c r="B39" s="266" t="s">
        <v>1200</v>
      </c>
      <c r="C39" s="158">
        <v>1853.1056900000001</v>
      </c>
      <c r="D39" s="158">
        <v>1378.0506</v>
      </c>
      <c r="E39" s="158">
        <v>1147.1941300000001</v>
      </c>
      <c r="F39" s="158">
        <v>670.53766999999903</v>
      </c>
      <c r="G39" s="158">
        <v>362.37040999999999</v>
      </c>
      <c r="H39" s="158">
        <v>239.99576999999999</v>
      </c>
      <c r="I39" s="158">
        <v>292.61737079427002</v>
      </c>
      <c r="J39" s="158">
        <v>306.71856512950097</v>
      </c>
      <c r="K39" s="158">
        <v>313.16204550500402</v>
      </c>
      <c r="L39" s="158">
        <v>468.55352233660301</v>
      </c>
      <c r="M39" s="158">
        <v>839.07536212766001</v>
      </c>
      <c r="N39" s="158">
        <v>1398.2035652754</v>
      </c>
      <c r="O39" s="158">
        <v>476.74433341994001</v>
      </c>
      <c r="P39" s="158">
        <v>325.74511666564598</v>
      </c>
      <c r="Q39" s="158">
        <v>301.58687232002501</v>
      </c>
      <c r="R39" s="158">
        <v>299.450249505334</v>
      </c>
      <c r="S39" s="158">
        <v>314.77089911004998</v>
      </c>
      <c r="T39" s="158">
        <v>477.78166460423802</v>
      </c>
      <c r="U39" s="158">
        <v>843.30408093584197</v>
      </c>
      <c r="V39" s="158">
        <v>1411.84279467445</v>
      </c>
      <c r="W39" s="158">
        <v>1782.20436924667</v>
      </c>
      <c r="X39" s="158">
        <v>1566.7523574177001</v>
      </c>
      <c r="Y39" s="158">
        <v>1131.32997658831</v>
      </c>
      <c r="Z39" s="158">
        <v>677.08270272348398</v>
      </c>
    </row>
    <row r="40" spans="1:26" x14ac:dyDescent="0.25">
      <c r="B40" s="266" t="s">
        <v>1201</v>
      </c>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row>
    <row r="41" spans="1:26" x14ac:dyDescent="0.25">
      <c r="B41" s="265" t="s">
        <v>1202</v>
      </c>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row>
    <row r="42" spans="1:26" x14ac:dyDescent="0.25">
      <c r="B42" s="266" t="s">
        <v>1203</v>
      </c>
      <c r="C42" s="158">
        <v>81</v>
      </c>
      <c r="D42" s="158">
        <v>81</v>
      </c>
      <c r="E42" s="158">
        <v>81</v>
      </c>
      <c r="F42" s="158">
        <v>81</v>
      </c>
      <c r="G42" s="158">
        <v>81</v>
      </c>
      <c r="H42" s="158">
        <v>81</v>
      </c>
      <c r="I42" s="158">
        <v>75</v>
      </c>
      <c r="J42" s="158">
        <v>75</v>
      </c>
      <c r="K42" s="158">
        <v>75</v>
      </c>
      <c r="L42" s="158">
        <v>75</v>
      </c>
      <c r="M42" s="158">
        <v>77</v>
      </c>
      <c r="N42" s="158">
        <v>77</v>
      </c>
      <c r="O42" s="158">
        <v>77</v>
      </c>
      <c r="P42" s="158">
        <v>77</v>
      </c>
      <c r="Q42" s="158">
        <v>77</v>
      </c>
      <c r="R42" s="158">
        <v>77</v>
      </c>
      <c r="S42" s="158">
        <v>77</v>
      </c>
      <c r="T42" s="158">
        <v>77</v>
      </c>
      <c r="U42" s="158">
        <v>77</v>
      </c>
      <c r="V42" s="158">
        <v>77</v>
      </c>
      <c r="W42" s="158">
        <v>77</v>
      </c>
      <c r="X42" s="158">
        <v>77</v>
      </c>
      <c r="Y42" s="158">
        <v>77</v>
      </c>
      <c r="Z42" s="158">
        <v>77</v>
      </c>
    </row>
    <row r="43" spans="1:26" x14ac:dyDescent="0.25">
      <c r="B43" s="266" t="s">
        <v>1204</v>
      </c>
      <c r="C43" s="158">
        <v>1710.1859999999999</v>
      </c>
      <c r="D43" s="158">
        <v>1302.075</v>
      </c>
      <c r="E43" s="158">
        <v>1479.318</v>
      </c>
      <c r="F43" s="158">
        <v>1238.6479999999999</v>
      </c>
      <c r="G43" s="158">
        <v>963.39099999999996</v>
      </c>
      <c r="H43" s="158">
        <v>876.57500000000005</v>
      </c>
      <c r="I43" s="158">
        <v>722.93534841166297</v>
      </c>
      <c r="J43" s="158">
        <v>822.98227129405097</v>
      </c>
      <c r="K43" s="158">
        <v>849.76457834552696</v>
      </c>
      <c r="L43" s="158">
        <v>1262.0157942533299</v>
      </c>
      <c r="M43" s="158">
        <v>1521.53828635217</v>
      </c>
      <c r="N43" s="158">
        <v>1646.6769833564899</v>
      </c>
      <c r="O43" s="158">
        <v>777.79177322136798</v>
      </c>
      <c r="P43" s="158">
        <v>719.98661931063896</v>
      </c>
      <c r="Q43" s="158">
        <v>741.753777326619</v>
      </c>
      <c r="R43" s="158">
        <v>824.61454292613803</v>
      </c>
      <c r="S43" s="158">
        <v>859.37387280202199</v>
      </c>
      <c r="T43" s="158">
        <v>1266.35359245513</v>
      </c>
      <c r="U43" s="158">
        <v>1507.6005821828401</v>
      </c>
      <c r="V43" s="158">
        <v>1668.55708119474</v>
      </c>
      <c r="W43" s="158">
        <v>1738.2512889997599</v>
      </c>
      <c r="X43" s="158">
        <v>1350.5506144246301</v>
      </c>
      <c r="Y43" s="158">
        <v>1092.19501051051</v>
      </c>
      <c r="Z43" s="158">
        <v>744.69799494818699</v>
      </c>
    </row>
    <row r="44" spans="1:26" x14ac:dyDescent="0.25">
      <c r="B44" s="266" t="s">
        <v>1205</v>
      </c>
      <c r="C44" s="158">
        <v>380.53789999999998</v>
      </c>
      <c r="D44" s="158">
        <v>183.10489000000001</v>
      </c>
      <c r="E44" s="158">
        <v>1002.49384</v>
      </c>
      <c r="F44" s="158">
        <v>532.70106999999996</v>
      </c>
      <c r="G44" s="158">
        <v>459.77551999999997</v>
      </c>
      <c r="H44" s="158">
        <v>419.36867000000001</v>
      </c>
      <c r="I44" s="158">
        <v>244.667522040552</v>
      </c>
      <c r="J44" s="158">
        <v>269.18688630299602</v>
      </c>
      <c r="K44" s="158">
        <v>277.20163092316898</v>
      </c>
      <c r="L44" s="158">
        <v>393.190133743324</v>
      </c>
      <c r="M44" s="158">
        <v>491.78821540551399</v>
      </c>
      <c r="N44" s="158">
        <v>569.14010632871896</v>
      </c>
      <c r="O44" s="158">
        <v>392.86454731028698</v>
      </c>
      <c r="P44" s="158">
        <v>367.199058973923</v>
      </c>
      <c r="Q44" s="158">
        <v>376.86367713301797</v>
      </c>
      <c r="R44" s="158">
        <v>413.653857059205</v>
      </c>
      <c r="S44" s="158">
        <v>429.086999524097</v>
      </c>
      <c r="T44" s="158">
        <v>609.78599505007696</v>
      </c>
      <c r="U44" s="158">
        <v>716.89965848918098</v>
      </c>
      <c r="V44" s="158">
        <v>788.36434405046396</v>
      </c>
      <c r="W44" s="158">
        <v>819.308572315893</v>
      </c>
      <c r="X44" s="158">
        <v>647.16947280453496</v>
      </c>
      <c r="Y44" s="158">
        <v>532.45958466666605</v>
      </c>
      <c r="Z44" s="158">
        <v>378.170909756995</v>
      </c>
    </row>
    <row r="45" spans="1:26" x14ac:dyDescent="0.25">
      <c r="B45" s="266" t="s">
        <v>1206</v>
      </c>
      <c r="C45" s="158">
        <v>0.76236000000000004</v>
      </c>
      <c r="D45" s="158">
        <v>0.61765999999999999</v>
      </c>
      <c r="E45" s="158">
        <v>0.69040000000000001</v>
      </c>
      <c r="F45" s="158">
        <v>0.63653000000000004</v>
      </c>
      <c r="G45" s="158">
        <v>0.44480999999999998</v>
      </c>
      <c r="H45" s="158">
        <v>0.39441999999999999</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row>
    <row r="46" spans="1:26" ht="15.75" thickBot="1" x14ac:dyDescent="0.3">
      <c r="B46" s="266" t="s">
        <v>1207</v>
      </c>
      <c r="C46" s="321">
        <v>0.66481000000000001</v>
      </c>
      <c r="D46" s="321">
        <v>0.73763000000000001</v>
      </c>
      <c r="E46" s="321">
        <v>0.92162999999999995</v>
      </c>
      <c r="F46" s="321">
        <v>1.2781800000000001</v>
      </c>
      <c r="G46" s="321">
        <v>3.9664999999999999</v>
      </c>
      <c r="H46" s="321">
        <v>4.3458699999999997</v>
      </c>
      <c r="I46" s="321">
        <v>2.5235355008760401</v>
      </c>
      <c r="J46" s="321">
        <v>2.65249657576204</v>
      </c>
      <c r="K46" s="321">
        <v>2.5228768160363799</v>
      </c>
      <c r="L46" s="321">
        <v>2.6078416988621802</v>
      </c>
      <c r="M46" s="321">
        <v>2.5217874812775398</v>
      </c>
      <c r="N46" s="321">
        <v>2.4446904403240901</v>
      </c>
      <c r="O46" s="321">
        <v>5.7729723831899502</v>
      </c>
      <c r="P46" s="321">
        <v>5.7521930376262604</v>
      </c>
      <c r="Q46" s="321">
        <v>5.7973122027958004</v>
      </c>
      <c r="R46" s="321">
        <v>5.8198011678862001</v>
      </c>
      <c r="S46" s="321">
        <v>5.8089449727866498</v>
      </c>
      <c r="T46" s="321">
        <v>5.8681138258264598</v>
      </c>
      <c r="U46" s="321">
        <v>5.7848373101326596</v>
      </c>
      <c r="V46" s="321">
        <v>5.9942164146466999</v>
      </c>
      <c r="W46" s="321">
        <v>8.5209209331815696</v>
      </c>
      <c r="X46" s="321">
        <v>8.4437515477055705</v>
      </c>
      <c r="Y46" s="321">
        <v>8.6159647759846205</v>
      </c>
      <c r="Z46" s="321">
        <v>8.7831985776895198</v>
      </c>
    </row>
    <row r="47" spans="1:26" x14ac:dyDescent="0.25">
      <c r="A47" s="89">
        <v>489</v>
      </c>
      <c r="B47" s="266" t="s">
        <v>1208</v>
      </c>
      <c r="C47" s="158">
        <v>381.96507000000003</v>
      </c>
      <c r="D47" s="158">
        <v>184.46018000000001</v>
      </c>
      <c r="E47" s="158">
        <v>1004.10587</v>
      </c>
      <c r="F47" s="158">
        <v>534.61577999999997</v>
      </c>
      <c r="G47" s="158">
        <v>464.18682999999999</v>
      </c>
      <c r="H47" s="158">
        <v>424.10896000000002</v>
      </c>
      <c r="I47" s="158">
        <v>247.19105754142799</v>
      </c>
      <c r="J47" s="158">
        <v>271.83938287875799</v>
      </c>
      <c r="K47" s="158">
        <v>279.72450773920599</v>
      </c>
      <c r="L47" s="158">
        <v>395.79797544218599</v>
      </c>
      <c r="M47" s="158">
        <v>494.31000288679201</v>
      </c>
      <c r="N47" s="158">
        <v>571.58479676904301</v>
      </c>
      <c r="O47" s="158">
        <v>398.63751969347697</v>
      </c>
      <c r="P47" s="158">
        <v>372.95125201155003</v>
      </c>
      <c r="Q47" s="158">
        <v>382.66098933581401</v>
      </c>
      <c r="R47" s="158">
        <v>419.47365822709099</v>
      </c>
      <c r="S47" s="158">
        <v>434.895944496884</v>
      </c>
      <c r="T47" s="158">
        <v>615.65410887590394</v>
      </c>
      <c r="U47" s="158">
        <v>722.68449579931303</v>
      </c>
      <c r="V47" s="158">
        <v>794.35856046511105</v>
      </c>
      <c r="W47" s="158">
        <v>827.82949324907497</v>
      </c>
      <c r="X47" s="158">
        <v>655.61322435224099</v>
      </c>
      <c r="Y47" s="158">
        <v>541.07554944265098</v>
      </c>
      <c r="Z47" s="158">
        <v>386.95410833468401</v>
      </c>
    </row>
    <row r="48" spans="1:26" x14ac:dyDescent="0.25">
      <c r="B48" s="266" t="s">
        <v>1209</v>
      </c>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row>
    <row r="49" spans="1:26" x14ac:dyDescent="0.25">
      <c r="B49" s="265" t="s">
        <v>1210</v>
      </c>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row>
    <row r="50" spans="1:26" x14ac:dyDescent="0.25">
      <c r="B50" s="266" t="s">
        <v>1211</v>
      </c>
      <c r="C50" s="158">
        <v>0</v>
      </c>
      <c r="D50" s="158">
        <v>0</v>
      </c>
      <c r="E50" s="158">
        <v>0</v>
      </c>
      <c r="F50" s="158">
        <v>0</v>
      </c>
      <c r="G50" s="158">
        <v>0</v>
      </c>
      <c r="H50" s="158">
        <v>0</v>
      </c>
      <c r="I50" s="158">
        <v>8</v>
      </c>
      <c r="J50" s="158">
        <v>8</v>
      </c>
      <c r="K50" s="158">
        <v>8</v>
      </c>
      <c r="L50" s="158">
        <v>8</v>
      </c>
      <c r="M50" s="158">
        <v>6</v>
      </c>
      <c r="N50" s="158">
        <v>6</v>
      </c>
      <c r="O50" s="158">
        <v>6</v>
      </c>
      <c r="P50" s="158">
        <v>6</v>
      </c>
      <c r="Q50" s="158">
        <v>6</v>
      </c>
      <c r="R50" s="158">
        <v>6</v>
      </c>
      <c r="S50" s="158">
        <v>6</v>
      </c>
      <c r="T50" s="158">
        <v>6</v>
      </c>
      <c r="U50" s="158">
        <v>6</v>
      </c>
      <c r="V50" s="158">
        <v>6</v>
      </c>
      <c r="W50" s="158">
        <v>6</v>
      </c>
      <c r="X50" s="158">
        <v>6</v>
      </c>
      <c r="Y50" s="158">
        <v>6</v>
      </c>
      <c r="Z50" s="158">
        <v>6</v>
      </c>
    </row>
    <row r="51" spans="1:26" x14ac:dyDescent="0.25">
      <c r="B51" s="266" t="s">
        <v>1212</v>
      </c>
      <c r="C51" s="158">
        <v>0</v>
      </c>
      <c r="D51" s="158">
        <v>0</v>
      </c>
      <c r="E51" s="158">
        <v>0</v>
      </c>
      <c r="F51" s="158">
        <v>0</v>
      </c>
      <c r="G51" s="158">
        <v>0</v>
      </c>
      <c r="H51" s="158">
        <v>0</v>
      </c>
      <c r="I51" s="158">
        <v>60.796822356257998</v>
      </c>
      <c r="J51" s="158">
        <v>50.446025242153397</v>
      </c>
      <c r="K51" s="158">
        <v>60.5290686066609</v>
      </c>
      <c r="L51" s="158">
        <v>73.124749583613095</v>
      </c>
      <c r="M51" s="158">
        <v>57.178978519538198</v>
      </c>
      <c r="N51" s="158">
        <v>40.527411742928301</v>
      </c>
      <c r="O51" s="158">
        <v>32.357853031598303</v>
      </c>
      <c r="P51" s="158">
        <v>40.553591476068299</v>
      </c>
      <c r="Q51" s="158">
        <v>42.084253013938699</v>
      </c>
      <c r="R51" s="158">
        <v>38.339111574222599</v>
      </c>
      <c r="S51" s="158">
        <v>41.958088124634401</v>
      </c>
      <c r="T51" s="158">
        <v>48.540690685324797</v>
      </c>
      <c r="U51" s="158">
        <v>55.632042957581703</v>
      </c>
      <c r="V51" s="158">
        <v>40.145774573573199</v>
      </c>
      <c r="W51" s="158">
        <v>15.2482451457588</v>
      </c>
      <c r="X51" s="158">
        <v>13.676730906961501</v>
      </c>
      <c r="Y51" s="158">
        <v>24.361306269564601</v>
      </c>
      <c r="Z51" s="158">
        <v>27.305137213338401</v>
      </c>
    </row>
    <row r="52" spans="1:26" x14ac:dyDescent="0.25">
      <c r="B52" s="266" t="s">
        <v>1213</v>
      </c>
      <c r="C52" s="158">
        <v>0</v>
      </c>
      <c r="D52" s="158">
        <v>0</v>
      </c>
      <c r="E52" s="158">
        <v>0</v>
      </c>
      <c r="F52" s="158">
        <v>0</v>
      </c>
      <c r="G52" s="158">
        <v>0</v>
      </c>
      <c r="H52" s="158">
        <v>0</v>
      </c>
      <c r="I52" s="158">
        <v>91.695058050893195</v>
      </c>
      <c r="J52" s="158">
        <v>80.071153718245696</v>
      </c>
      <c r="K52" s="158">
        <v>88.376110977218204</v>
      </c>
      <c r="L52" s="158">
        <v>107.331556075374</v>
      </c>
      <c r="M52" s="158">
        <v>107.559187492755</v>
      </c>
      <c r="N52" s="158">
        <v>80.016894025959004</v>
      </c>
      <c r="O52" s="158">
        <v>60.873226269815099</v>
      </c>
      <c r="P52" s="158">
        <v>73.826860479097604</v>
      </c>
      <c r="Q52" s="158">
        <v>76.245637451696595</v>
      </c>
      <c r="R52" s="158">
        <v>71.713678257417399</v>
      </c>
      <c r="S52" s="158">
        <v>73.092229699221505</v>
      </c>
      <c r="T52" s="158">
        <v>86.322392551372502</v>
      </c>
      <c r="U52" s="158">
        <v>116.74346312238301</v>
      </c>
      <c r="V52" s="158">
        <v>87.930458150018396</v>
      </c>
      <c r="W52" s="158">
        <v>33.911000193767997</v>
      </c>
      <c r="X52" s="158">
        <v>30.800964451553401</v>
      </c>
      <c r="Y52" s="158">
        <v>54.3481302794778</v>
      </c>
      <c r="Z52" s="158">
        <v>51.880977508602001</v>
      </c>
    </row>
    <row r="53" spans="1:26" x14ac:dyDescent="0.25">
      <c r="B53" s="266" t="s">
        <v>1214</v>
      </c>
      <c r="C53" s="158">
        <v>0</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row>
    <row r="54" spans="1:26" ht="15.75" thickBot="1" x14ac:dyDescent="0.3">
      <c r="B54" s="266" t="s">
        <v>1215</v>
      </c>
      <c r="C54" s="321">
        <v>0</v>
      </c>
      <c r="D54" s="321">
        <v>0</v>
      </c>
      <c r="E54" s="321">
        <v>0</v>
      </c>
      <c r="F54" s="321">
        <v>0</v>
      </c>
      <c r="G54" s="321">
        <v>0</v>
      </c>
      <c r="H54" s="321">
        <v>0</v>
      </c>
      <c r="I54" s="321">
        <v>2.6454312427295998</v>
      </c>
      <c r="J54" s="321">
        <v>2.3818158075304998</v>
      </c>
      <c r="K54" s="321">
        <v>2.2198350902585098</v>
      </c>
      <c r="L54" s="321">
        <v>2.09900271303469</v>
      </c>
      <c r="M54" s="321">
        <v>1.5928552962767899</v>
      </c>
      <c r="N54" s="321">
        <v>0.95979312016779095</v>
      </c>
      <c r="O54" s="321">
        <v>3.37208036207381</v>
      </c>
      <c r="P54" s="321">
        <v>4.5310672774654401</v>
      </c>
      <c r="Q54" s="321">
        <v>5.0417655504873604</v>
      </c>
      <c r="R54" s="321">
        <v>4.6717120590597396</v>
      </c>
      <c r="S54" s="321">
        <v>4.2608427923035403</v>
      </c>
      <c r="T54" s="321">
        <v>3.78477982890873</v>
      </c>
      <c r="U54" s="321">
        <v>3.8673578253636398</v>
      </c>
      <c r="V54" s="321">
        <v>2.5395926168495899</v>
      </c>
      <c r="W54" s="321">
        <v>1.3558074266439799</v>
      </c>
      <c r="X54" s="321">
        <v>1.3843386413026799</v>
      </c>
      <c r="Y54" s="321">
        <v>3.2800380271026199</v>
      </c>
      <c r="Z54" s="321">
        <v>4.2460380705632099</v>
      </c>
    </row>
    <row r="55" spans="1:26" x14ac:dyDescent="0.25">
      <c r="A55" s="89">
        <v>489</v>
      </c>
      <c r="B55" s="266" t="s">
        <v>1216</v>
      </c>
      <c r="C55" s="158">
        <v>0</v>
      </c>
      <c r="D55" s="158">
        <v>0</v>
      </c>
      <c r="E55" s="158">
        <v>0</v>
      </c>
      <c r="F55" s="158">
        <v>0</v>
      </c>
      <c r="G55" s="158">
        <v>0</v>
      </c>
      <c r="H55" s="158">
        <v>0</v>
      </c>
      <c r="I55" s="158">
        <v>94.340489293622795</v>
      </c>
      <c r="J55" s="158">
        <v>82.452969525776197</v>
      </c>
      <c r="K55" s="158">
        <v>90.595946067476703</v>
      </c>
      <c r="L55" s="158">
        <v>109.43055878840801</v>
      </c>
      <c r="M55" s="158">
        <v>109.152042789032</v>
      </c>
      <c r="N55" s="158">
        <v>80.976687146126693</v>
      </c>
      <c r="O55" s="158">
        <v>64.245306631888894</v>
      </c>
      <c r="P55" s="158">
        <v>78.357927756563001</v>
      </c>
      <c r="Q55" s="158">
        <v>81.287403002184007</v>
      </c>
      <c r="R55" s="158">
        <v>76.3853903164771</v>
      </c>
      <c r="S55" s="158">
        <v>77.353072491525097</v>
      </c>
      <c r="T55" s="158">
        <v>90.107172380281199</v>
      </c>
      <c r="U55" s="158">
        <v>120.610820947747</v>
      </c>
      <c r="V55" s="158">
        <v>90.470050766867899</v>
      </c>
      <c r="W55" s="158">
        <v>35.266807620412003</v>
      </c>
      <c r="X55" s="158">
        <v>32.185303092856003</v>
      </c>
      <c r="Y55" s="158">
        <v>57.628168306580399</v>
      </c>
      <c r="Z55" s="158">
        <v>56.127015579165203</v>
      </c>
    </row>
    <row r="56" spans="1:26" x14ac:dyDescent="0.25">
      <c r="B56" s="266" t="s">
        <v>1217</v>
      </c>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row>
    <row r="57" spans="1:26" x14ac:dyDescent="0.25">
      <c r="B57" s="265" t="s">
        <v>1218</v>
      </c>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row>
    <row r="58" spans="1:26" x14ac:dyDescent="0.25">
      <c r="B58" s="266" t="s">
        <v>1219</v>
      </c>
      <c r="C58" s="158">
        <v>0</v>
      </c>
      <c r="D58" s="158">
        <v>0</v>
      </c>
      <c r="E58" s="158">
        <v>0</v>
      </c>
      <c r="F58" s="158">
        <v>0</v>
      </c>
      <c r="G58" s="158">
        <v>0</v>
      </c>
      <c r="H58" s="158">
        <v>0</v>
      </c>
      <c r="I58" s="158">
        <v>1</v>
      </c>
      <c r="J58" s="158">
        <v>1</v>
      </c>
      <c r="K58" s="158">
        <v>1</v>
      </c>
      <c r="L58" s="158">
        <v>1</v>
      </c>
      <c r="M58" s="158">
        <v>1</v>
      </c>
      <c r="N58" s="158">
        <v>1</v>
      </c>
      <c r="O58" s="158">
        <v>1</v>
      </c>
      <c r="P58" s="158">
        <v>1</v>
      </c>
      <c r="Q58" s="158">
        <v>1</v>
      </c>
      <c r="R58" s="158">
        <v>1</v>
      </c>
      <c r="S58" s="158">
        <v>1</v>
      </c>
      <c r="T58" s="158">
        <v>1</v>
      </c>
      <c r="U58" s="158">
        <v>1</v>
      </c>
      <c r="V58" s="158">
        <v>1</v>
      </c>
      <c r="W58" s="158">
        <v>1</v>
      </c>
      <c r="X58" s="158">
        <v>1</v>
      </c>
      <c r="Y58" s="158">
        <v>1</v>
      </c>
      <c r="Z58" s="158">
        <v>1</v>
      </c>
    </row>
    <row r="59" spans="1:26" x14ac:dyDescent="0.25">
      <c r="B59" s="266" t="s">
        <v>1220</v>
      </c>
      <c r="C59" s="158">
        <v>27.776</v>
      </c>
      <c r="D59" s="158">
        <v>35.692</v>
      </c>
      <c r="E59" s="158">
        <v>18.637</v>
      </c>
      <c r="F59" s="158">
        <v>2.1</v>
      </c>
      <c r="G59" s="158">
        <v>60.466000000000001</v>
      </c>
      <c r="H59" s="158">
        <v>27.279</v>
      </c>
      <c r="I59" s="158">
        <v>34.500099999999897</v>
      </c>
      <c r="J59" s="158">
        <v>34.500099999999897</v>
      </c>
      <c r="K59" s="158">
        <v>33.252000000000002</v>
      </c>
      <c r="L59" s="158">
        <v>17.681899999999999</v>
      </c>
      <c r="M59" s="158">
        <v>40.653300000000002</v>
      </c>
      <c r="N59" s="158">
        <v>34.802500000000002</v>
      </c>
      <c r="O59" s="158">
        <v>39.534599999999998</v>
      </c>
      <c r="P59" s="158">
        <v>32.444000000000003</v>
      </c>
      <c r="Q59" s="158">
        <v>28.202999999999999</v>
      </c>
      <c r="R59" s="158">
        <v>26.424299999999999</v>
      </c>
      <c r="S59" s="158">
        <v>43.242599999999896</v>
      </c>
      <c r="T59" s="158">
        <v>20.722099999999902</v>
      </c>
      <c r="U59" s="158">
        <v>30.6069</v>
      </c>
      <c r="V59" s="158">
        <v>42.543999999999997</v>
      </c>
      <c r="W59" s="158">
        <v>34.500099999999897</v>
      </c>
      <c r="X59" s="158">
        <v>36.668300000000002</v>
      </c>
      <c r="Y59" s="158">
        <v>34.438199999999902</v>
      </c>
      <c r="Z59" s="158">
        <v>35.072299999999998</v>
      </c>
    </row>
    <row r="60" spans="1:26" x14ac:dyDescent="0.25">
      <c r="B60" s="266" t="s">
        <v>1221</v>
      </c>
      <c r="C60" s="158">
        <v>189.52823999999899</v>
      </c>
      <c r="D60" s="158">
        <v>155.23560000000001</v>
      </c>
      <c r="E60" s="158">
        <v>191.93199999999999</v>
      </c>
      <c r="F60" s="158">
        <v>183.02850999999899</v>
      </c>
      <c r="G60" s="158">
        <v>187.82341</v>
      </c>
      <c r="H60" s="158">
        <v>184.58474000000001</v>
      </c>
      <c r="I60" s="158">
        <v>185.22293678</v>
      </c>
      <c r="J60" s="158">
        <v>185.26345678000001</v>
      </c>
      <c r="K60" s="158">
        <v>185.2118036</v>
      </c>
      <c r="L60" s="158">
        <v>184.49689882000001</v>
      </c>
      <c r="M60" s="158">
        <v>187.71866774</v>
      </c>
      <c r="N60" s="158">
        <v>188.7703875</v>
      </c>
      <c r="O60" s="158">
        <v>193.04632032000001</v>
      </c>
      <c r="P60" s="158">
        <v>190.92481280000001</v>
      </c>
      <c r="Q60" s="158">
        <v>189.65590560000001</v>
      </c>
      <c r="R60" s="158">
        <v>189.12371855999999</v>
      </c>
      <c r="S60" s="158">
        <v>194.15575392</v>
      </c>
      <c r="T60" s="158">
        <v>187.41762032</v>
      </c>
      <c r="U60" s="158">
        <v>190.37515248</v>
      </c>
      <c r="V60" s="158">
        <v>193.94673280000001</v>
      </c>
      <c r="W60" s="158">
        <v>191.53999791999999</v>
      </c>
      <c r="X60" s="158">
        <v>192.18872336000001</v>
      </c>
      <c r="Y60" s="158">
        <v>191.52147744000001</v>
      </c>
      <c r="Z60" s="158">
        <v>191.71120016</v>
      </c>
    </row>
    <row r="61" spans="1:26" x14ac:dyDescent="0.25">
      <c r="B61" s="266" t="s">
        <v>1222</v>
      </c>
      <c r="C61" s="158">
        <v>0</v>
      </c>
      <c r="D61" s="158">
        <v>0</v>
      </c>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row>
    <row r="62" spans="1:26" x14ac:dyDescent="0.25">
      <c r="B62" s="266" t="s">
        <v>1223</v>
      </c>
      <c r="C62" s="158">
        <v>120.63803</v>
      </c>
      <c r="D62" s="158">
        <v>140.38455999999999</v>
      </c>
      <c r="E62" s="158">
        <v>73.304230000000004</v>
      </c>
      <c r="F62" s="158">
        <v>8.25854</v>
      </c>
      <c r="G62" s="158">
        <v>229.19598999999999</v>
      </c>
      <c r="H62" s="158">
        <v>103.399149999999</v>
      </c>
      <c r="I62" s="158">
        <v>97.626629745862203</v>
      </c>
      <c r="J62" s="158">
        <v>101.07331494573501</v>
      </c>
      <c r="K62" s="158">
        <v>102.64931285383599</v>
      </c>
      <c r="L62" s="158">
        <v>55.837307289350399</v>
      </c>
      <c r="M62" s="158">
        <v>160.89778431907101</v>
      </c>
      <c r="N62" s="158">
        <v>151.548760553427</v>
      </c>
      <c r="O62" s="158">
        <v>162.23665997837199</v>
      </c>
      <c r="P62" s="158">
        <v>96.592917908093895</v>
      </c>
      <c r="Q62" s="158">
        <v>73.973424211949805</v>
      </c>
      <c r="R62" s="158">
        <v>68.952076507699701</v>
      </c>
      <c r="S62" s="158">
        <v>120.585658969416</v>
      </c>
      <c r="T62" s="158">
        <v>61.886324456170897</v>
      </c>
      <c r="U62" s="158">
        <v>117.46659265048299</v>
      </c>
      <c r="V62" s="158">
        <v>177.136833336607</v>
      </c>
      <c r="W62" s="158">
        <v>147.33284636728001</v>
      </c>
      <c r="X62" s="158">
        <v>157.21782532681101</v>
      </c>
      <c r="Y62" s="158">
        <v>146.13965575294401</v>
      </c>
      <c r="Z62" s="158">
        <v>141.171546019722</v>
      </c>
    </row>
    <row r="63" spans="1:26" x14ac:dyDescent="0.25">
      <c r="B63" s="266" t="s">
        <v>1224</v>
      </c>
      <c r="C63" s="158">
        <v>0</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row>
    <row r="64" spans="1:26" ht="15.75" thickBot="1" x14ac:dyDescent="0.3">
      <c r="B64" s="266" t="s">
        <v>1225</v>
      </c>
      <c r="C64" s="321">
        <v>9.9479999999999999E-2</v>
      </c>
      <c r="D64" s="321">
        <v>0.11531</v>
      </c>
      <c r="E64" s="321">
        <v>8.1199999999999994E-2</v>
      </c>
      <c r="F64" s="321">
        <v>4.8129999999999999E-2</v>
      </c>
      <c r="G64" s="321">
        <v>1.6460600000000001</v>
      </c>
      <c r="H64" s="321">
        <v>0.76327999999999996</v>
      </c>
      <c r="I64" s="321">
        <v>0</v>
      </c>
      <c r="J64" s="321">
        <v>0</v>
      </c>
      <c r="K64" s="321">
        <v>0</v>
      </c>
      <c r="L64" s="321">
        <v>0</v>
      </c>
      <c r="M64" s="321">
        <v>0</v>
      </c>
      <c r="N64" s="321">
        <v>0</v>
      </c>
      <c r="O64" s="321">
        <v>0</v>
      </c>
      <c r="P64" s="321">
        <v>0</v>
      </c>
      <c r="Q64" s="321">
        <v>0</v>
      </c>
      <c r="R64" s="321">
        <v>0</v>
      </c>
      <c r="S64" s="321">
        <v>0</v>
      </c>
      <c r="T64" s="321">
        <v>0</v>
      </c>
      <c r="U64" s="321">
        <v>0</v>
      </c>
      <c r="V64" s="321">
        <v>0</v>
      </c>
      <c r="W64" s="321">
        <v>0</v>
      </c>
      <c r="X64" s="321">
        <v>0</v>
      </c>
      <c r="Y64" s="321">
        <v>0</v>
      </c>
      <c r="Z64" s="321">
        <v>0</v>
      </c>
    </row>
    <row r="65" spans="1:26" x14ac:dyDescent="0.25">
      <c r="A65" s="89" t="s">
        <v>918</v>
      </c>
      <c r="B65" s="266" t="s">
        <v>1226</v>
      </c>
      <c r="C65" s="158">
        <v>310.26575000000003</v>
      </c>
      <c r="D65" s="158">
        <v>295.73547000000002</v>
      </c>
      <c r="E65" s="158">
        <v>265.31743</v>
      </c>
      <c r="F65" s="158">
        <v>191.33517999999901</v>
      </c>
      <c r="G65" s="158">
        <v>418.66546</v>
      </c>
      <c r="H65" s="158">
        <v>288.74716999999998</v>
      </c>
      <c r="I65" s="158">
        <v>282.84956652586197</v>
      </c>
      <c r="J65" s="158">
        <v>286.33677172573499</v>
      </c>
      <c r="K65" s="158">
        <v>287.86111645383602</v>
      </c>
      <c r="L65" s="158">
        <v>240.33420610934999</v>
      </c>
      <c r="M65" s="158">
        <v>348.61645205907098</v>
      </c>
      <c r="N65" s="158">
        <v>340.319148053427</v>
      </c>
      <c r="O65" s="158">
        <v>355.28298029837202</v>
      </c>
      <c r="P65" s="158">
        <v>287.51773070809298</v>
      </c>
      <c r="Q65" s="158">
        <v>263.62932981194899</v>
      </c>
      <c r="R65" s="158">
        <v>258.075795067699</v>
      </c>
      <c r="S65" s="158">
        <v>314.74141288941598</v>
      </c>
      <c r="T65" s="158">
        <v>249.30394477617</v>
      </c>
      <c r="U65" s="158">
        <v>307.84174513048299</v>
      </c>
      <c r="V65" s="158">
        <v>371.08356613660698</v>
      </c>
      <c r="W65" s="158">
        <v>338.87284428727997</v>
      </c>
      <c r="X65" s="158">
        <v>349.40654868681099</v>
      </c>
      <c r="Y65" s="158">
        <v>337.66113319294402</v>
      </c>
      <c r="Z65" s="158">
        <v>332.88274617972201</v>
      </c>
    </row>
    <row r="66" spans="1:26" x14ac:dyDescent="0.25">
      <c r="A66" s="89" t="s">
        <v>918</v>
      </c>
      <c r="B66" s="266" t="s">
        <v>268</v>
      </c>
      <c r="C66" s="158">
        <f>'IS G'!$D21</f>
        <v>1908.32698</v>
      </c>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spans="1:26" x14ac:dyDescent="0.25">
      <c r="B67" s="265" t="s">
        <v>1227</v>
      </c>
      <c r="C67" s="158">
        <v>57065.830179999997</v>
      </c>
      <c r="D67" s="158">
        <v>38514.761899999998</v>
      </c>
      <c r="E67" s="158">
        <v>36564.929349999999</v>
      </c>
      <c r="F67" s="158">
        <v>23476.790249999998</v>
      </c>
      <c r="G67" s="158">
        <v>13978.02664</v>
      </c>
      <c r="H67" s="158">
        <v>12425.1103</v>
      </c>
      <c r="I67" s="158">
        <v>11662.4342481521</v>
      </c>
      <c r="J67" s="158">
        <v>11926.2692780056</v>
      </c>
      <c r="K67" s="158">
        <v>12144.6668105516</v>
      </c>
      <c r="L67" s="158">
        <v>15493.100975851899</v>
      </c>
      <c r="M67" s="158">
        <v>27949.6048631296</v>
      </c>
      <c r="N67" s="158">
        <v>45382.307681882601</v>
      </c>
      <c r="O67" s="158">
        <v>16697.328571648399</v>
      </c>
      <c r="P67" s="158">
        <v>13165.0396807462</v>
      </c>
      <c r="Q67" s="158">
        <v>12414.5274132745</v>
      </c>
      <c r="R67" s="158">
        <v>12344.9445039082</v>
      </c>
      <c r="S67" s="158">
        <v>12800.0884076804</v>
      </c>
      <c r="T67" s="158">
        <v>16246.1185770344</v>
      </c>
      <c r="U67" s="158">
        <v>28862.454138513101</v>
      </c>
      <c r="V67" s="158">
        <v>46877.787620200099</v>
      </c>
      <c r="W67" s="158">
        <v>57859.650132826799</v>
      </c>
      <c r="X67" s="158">
        <v>51660.997177426303</v>
      </c>
      <c r="Y67" s="158">
        <v>38375.782118425799</v>
      </c>
      <c r="Z67" s="158">
        <v>23338.355197392098</v>
      </c>
    </row>
    <row r="69" spans="1:26" s="210" customFormat="1" x14ac:dyDescent="0.25">
      <c r="B69" s="265"/>
      <c r="C69" s="305"/>
      <c r="D69" s="305"/>
      <c r="E69" s="305"/>
      <c r="F69" s="305"/>
      <c r="G69" s="305"/>
      <c r="H69" s="305"/>
      <c r="I69" s="305"/>
      <c r="J69" s="305"/>
      <c r="K69" s="305"/>
      <c r="L69" s="305"/>
      <c r="M69" s="305"/>
      <c r="N69" s="305"/>
    </row>
    <row r="70" spans="1:26" s="210" customFormat="1" x14ac:dyDescent="0.25">
      <c r="B70" s="266"/>
      <c r="C70" s="158"/>
      <c r="D70" s="158"/>
      <c r="E70" s="158"/>
      <c r="F70" s="158"/>
      <c r="G70" s="158"/>
      <c r="H70" s="158"/>
      <c r="I70" s="158"/>
      <c r="J70" s="158"/>
      <c r="K70" s="158"/>
      <c r="L70" s="158"/>
      <c r="M70" s="158"/>
      <c r="N70" s="158"/>
    </row>
    <row r="71" spans="1:26" s="210" customFormat="1" x14ac:dyDescent="0.25">
      <c r="A71" s="267"/>
      <c r="B71" s="266"/>
      <c r="C71" s="158"/>
      <c r="D71" s="158"/>
      <c r="E71" s="158"/>
      <c r="F71" s="158"/>
      <c r="G71" s="158"/>
      <c r="H71" s="158"/>
      <c r="I71" s="158"/>
      <c r="J71" s="158"/>
      <c r="K71" s="158"/>
      <c r="L71" s="158"/>
      <c r="M71" s="158"/>
      <c r="N71" s="158"/>
    </row>
    <row r="72" spans="1:26" s="210" customFormat="1" x14ac:dyDescent="0.25">
      <c r="A72" s="267"/>
      <c r="B72" s="266"/>
      <c r="C72" s="158"/>
      <c r="D72" s="158"/>
      <c r="E72" s="158"/>
      <c r="F72" s="158"/>
      <c r="G72" s="158"/>
      <c r="H72" s="158"/>
      <c r="I72" s="158"/>
      <c r="J72" s="158"/>
      <c r="K72" s="158"/>
      <c r="L72" s="158"/>
      <c r="M72" s="158"/>
      <c r="N72" s="158"/>
    </row>
    <row r="73" spans="1:26" s="210" customFormat="1" x14ac:dyDescent="0.25">
      <c r="B73" s="266"/>
      <c r="C73" s="158"/>
      <c r="D73" s="158"/>
      <c r="E73" s="158"/>
      <c r="F73" s="158"/>
      <c r="G73" s="158"/>
      <c r="H73" s="158"/>
      <c r="I73" s="158"/>
      <c r="J73" s="158"/>
      <c r="K73" s="158"/>
      <c r="L73" s="158"/>
      <c r="M73" s="158"/>
      <c r="N73" s="158"/>
    </row>
    <row r="74" spans="1:26" s="210" customFormat="1" x14ac:dyDescent="0.25">
      <c r="B74" s="266"/>
      <c r="C74" s="158"/>
      <c r="D74" s="158"/>
      <c r="E74" s="158"/>
      <c r="F74" s="158"/>
      <c r="G74" s="158"/>
      <c r="H74" s="158"/>
      <c r="I74" s="158"/>
      <c r="J74" s="158"/>
      <c r="K74" s="158"/>
      <c r="L74" s="158"/>
      <c r="M74" s="158"/>
      <c r="N74" s="158"/>
    </row>
    <row r="75" spans="1:26" s="210" customFormat="1" x14ac:dyDescent="0.25">
      <c r="B75" s="266"/>
      <c r="C75" s="158"/>
      <c r="D75" s="158"/>
      <c r="E75" s="158"/>
      <c r="F75" s="158"/>
      <c r="G75" s="158"/>
      <c r="H75" s="158"/>
      <c r="I75" s="158"/>
      <c r="J75" s="158"/>
      <c r="K75" s="158"/>
      <c r="L75" s="158"/>
      <c r="M75" s="158"/>
      <c r="N75" s="158"/>
    </row>
    <row r="76" spans="1:26" s="210" customFormat="1" x14ac:dyDescent="0.25">
      <c r="A76" s="89"/>
      <c r="B76" s="266"/>
      <c r="C76" s="158"/>
      <c r="D76" s="158"/>
      <c r="E76" s="158"/>
      <c r="F76" s="158"/>
      <c r="G76" s="158"/>
      <c r="H76" s="158"/>
      <c r="I76" s="158"/>
      <c r="J76" s="158"/>
      <c r="K76" s="158"/>
      <c r="L76" s="158"/>
      <c r="M76" s="158"/>
      <c r="N76" s="158"/>
    </row>
    <row r="77" spans="1:26" s="210" customFormat="1" x14ac:dyDescent="0.25">
      <c r="B77" s="266"/>
      <c r="C77" s="158"/>
      <c r="D77" s="158"/>
      <c r="E77" s="158"/>
      <c r="F77" s="158"/>
      <c r="G77" s="158"/>
      <c r="H77" s="158"/>
      <c r="I77" s="158"/>
      <c r="J77" s="158"/>
      <c r="K77" s="158"/>
      <c r="L77" s="158"/>
      <c r="M77" s="158"/>
      <c r="N77" s="158"/>
    </row>
    <row r="78" spans="1:26" s="210" customFormat="1" x14ac:dyDescent="0.25">
      <c r="B78" s="209"/>
    </row>
    <row r="79" spans="1:26" s="210" customFormat="1" x14ac:dyDescent="0.25">
      <c r="B79" s="209"/>
    </row>
    <row r="80" spans="1:26" s="210" customFormat="1" x14ac:dyDescent="0.25">
      <c r="B80" s="209"/>
    </row>
    <row r="81" spans="1:26" s="210" customFormat="1" x14ac:dyDescent="0.25">
      <c r="B81" s="209"/>
    </row>
    <row r="82" spans="1:26" s="210" customFormat="1" x14ac:dyDescent="0.25">
      <c r="B82" s="209"/>
    </row>
    <row r="83" spans="1:26" s="210" customFormat="1" x14ac:dyDescent="0.25">
      <c r="B83" s="209"/>
    </row>
    <row r="86" spans="1:26" x14ac:dyDescent="0.25">
      <c r="B86" s="164" t="s">
        <v>916</v>
      </c>
    </row>
    <row r="87" spans="1:26" x14ac:dyDescent="0.25">
      <c r="A87" s="89">
        <v>487</v>
      </c>
      <c r="B87" s="164" t="s">
        <v>1228</v>
      </c>
      <c r="C87" s="89">
        <v>192.70991999999998</v>
      </c>
      <c r="D87" s="89">
        <v>249.05631</v>
      </c>
      <c r="E87" s="89">
        <v>137.27501999999996</v>
      </c>
      <c r="F87" s="89">
        <v>98.973180000000013</v>
      </c>
      <c r="G87" s="89">
        <v>98.886659999999992</v>
      </c>
      <c r="H87" s="89">
        <v>60.711160000000007</v>
      </c>
      <c r="I87" s="89">
        <v>58.2381933333333</v>
      </c>
      <c r="J87" s="89">
        <v>66.120876666666703</v>
      </c>
      <c r="K87" s="89">
        <v>46.6364466666667</v>
      </c>
      <c r="L87" s="89">
        <v>41.147833333333303</v>
      </c>
      <c r="M87" s="89">
        <v>35.372860000000003</v>
      </c>
      <c r="N87" s="89">
        <v>79.260356666666695</v>
      </c>
      <c r="O87" s="89">
        <v>68.548159999999996</v>
      </c>
      <c r="P87" s="89">
        <v>59.571696666666703</v>
      </c>
      <c r="Q87" s="89">
        <v>58.2381933333333</v>
      </c>
      <c r="R87" s="89">
        <v>66.120876666666703</v>
      </c>
      <c r="S87" s="89">
        <v>46.6364466666667</v>
      </c>
      <c r="T87" s="89">
        <v>41.147833333333303</v>
      </c>
      <c r="U87" s="89">
        <v>35.372860000000003</v>
      </c>
      <c r="V87" s="89">
        <v>79.260356666666695</v>
      </c>
      <c r="W87" s="89">
        <v>156.28439</v>
      </c>
      <c r="X87" s="89">
        <v>201.52302666666699</v>
      </c>
      <c r="Y87" s="89">
        <v>139.85096666666701</v>
      </c>
      <c r="Z87" s="89">
        <v>113.394113333333</v>
      </c>
    </row>
    <row r="88" spans="1:26" x14ac:dyDescent="0.25">
      <c r="A88" s="89">
        <v>488</v>
      </c>
      <c r="B88" s="164" t="s">
        <v>1229</v>
      </c>
      <c r="C88" s="89">
        <v>5.6954799999999999</v>
      </c>
      <c r="D88" s="89">
        <v>6.4868000000000006</v>
      </c>
      <c r="E88" s="89">
        <v>11.88148</v>
      </c>
      <c r="F88" s="89">
        <v>12.82748</v>
      </c>
      <c r="G88" s="89">
        <v>24.501480000000001</v>
      </c>
      <c r="H88" s="89">
        <v>11.18948</v>
      </c>
      <c r="I88" s="89">
        <v>6.7053161111111157</v>
      </c>
      <c r="J88" s="89">
        <v>5.2679827777777755</v>
      </c>
      <c r="K88" s="89">
        <v>4.2599827777777755</v>
      </c>
      <c r="L88" s="89">
        <v>4.2226494444444445</v>
      </c>
      <c r="M88" s="89">
        <v>4.0173161111111142</v>
      </c>
      <c r="N88" s="89">
        <v>4.0359827777777753</v>
      </c>
      <c r="O88" s="89">
        <v>13.807982777777744</v>
      </c>
      <c r="P88" s="89">
        <v>10.774649444444444</v>
      </c>
      <c r="Q88" s="89">
        <v>6.7053161111111157</v>
      </c>
      <c r="R88" s="89">
        <v>5.2679827777777755</v>
      </c>
      <c r="S88" s="89">
        <v>4.2599827777777755</v>
      </c>
      <c r="T88" s="89">
        <v>4.2226494444444445</v>
      </c>
      <c r="U88" s="89">
        <v>4.0173161111111142</v>
      </c>
      <c r="V88" s="89">
        <v>4.0359827777777753</v>
      </c>
      <c r="W88" s="89">
        <v>4.7359827777777754</v>
      </c>
      <c r="X88" s="89">
        <v>6.3599827777777751</v>
      </c>
      <c r="Y88" s="89">
        <v>11.325316111111144</v>
      </c>
      <c r="Z88" s="89">
        <v>15.478649444444445</v>
      </c>
    </row>
    <row r="89" spans="1:26" x14ac:dyDescent="0.25">
      <c r="B89" s="164" t="s">
        <v>1230</v>
      </c>
      <c r="C89" s="89">
        <v>380.53790000000004</v>
      </c>
      <c r="D89" s="89">
        <v>183.10489000000001</v>
      </c>
      <c r="E89" s="89">
        <v>1002.4938400000001</v>
      </c>
      <c r="F89" s="89">
        <v>532.70106999999996</v>
      </c>
      <c r="G89" s="89">
        <v>459.77551999999997</v>
      </c>
      <c r="H89" s="89">
        <v>419.36867000000018</v>
      </c>
      <c r="I89" s="89">
        <v>336.06258009144602</v>
      </c>
      <c r="J89" s="89">
        <v>348.95804002124197</v>
      </c>
      <c r="K89" s="89">
        <v>365.27774190038701</v>
      </c>
      <c r="L89" s="89">
        <v>500.221689818698</v>
      </c>
      <c r="M89" s="89">
        <v>599.34740289827005</v>
      </c>
      <c r="N89" s="89">
        <v>649.15700035467808</v>
      </c>
      <c r="O89" s="89">
        <v>453.48777358010204</v>
      </c>
      <c r="P89" s="89">
        <v>440.775919453021</v>
      </c>
      <c r="Q89" s="89">
        <v>452.85931458471498</v>
      </c>
      <c r="R89" s="89">
        <v>485.11753531662299</v>
      </c>
      <c r="S89" s="89">
        <v>501.929229223319</v>
      </c>
      <c r="T89" s="89">
        <v>695.85838760144998</v>
      </c>
      <c r="U89" s="89">
        <v>833.64312161156397</v>
      </c>
      <c r="V89" s="89">
        <v>876.29480220048197</v>
      </c>
      <c r="W89" s="89">
        <v>853.21957250966102</v>
      </c>
      <c r="X89" s="89">
        <v>677.97043725608899</v>
      </c>
      <c r="Y89" s="89">
        <v>586.80771494614407</v>
      </c>
      <c r="Z89" s="89">
        <v>429.80188726559703</v>
      </c>
    </row>
    <row r="90" spans="1:26" x14ac:dyDescent="0.25">
      <c r="A90" s="89">
        <v>493</v>
      </c>
      <c r="B90" s="164" t="s">
        <v>1231</v>
      </c>
      <c r="C90" s="89">
        <v>38.43732</v>
      </c>
      <c r="D90" s="89">
        <v>19.21866</v>
      </c>
      <c r="E90" s="89">
        <v>19.60303</v>
      </c>
      <c r="F90" s="89">
        <v>19.60303</v>
      </c>
      <c r="G90" s="89">
        <v>19.60303</v>
      </c>
      <c r="H90" s="89">
        <v>19.60303</v>
      </c>
      <c r="I90" s="89">
        <v>18.015532222222198</v>
      </c>
      <c r="J90" s="89">
        <v>18.015532222222198</v>
      </c>
      <c r="K90" s="89">
        <v>18.015532222222198</v>
      </c>
      <c r="L90" s="89">
        <v>18.015532222222198</v>
      </c>
      <c r="M90" s="89">
        <v>18.015532222222198</v>
      </c>
      <c r="N90" s="89">
        <v>18.015532222222198</v>
      </c>
      <c r="O90" s="89">
        <v>18.015532222222198</v>
      </c>
      <c r="P90" s="89">
        <v>18.015532222222198</v>
      </c>
      <c r="Q90" s="89">
        <v>18.015532222222198</v>
      </c>
      <c r="R90" s="89">
        <v>18.015532222222198</v>
      </c>
      <c r="S90" s="89">
        <v>18.015532222222198</v>
      </c>
      <c r="T90" s="89">
        <v>18.015532222222198</v>
      </c>
      <c r="U90" s="89">
        <v>18.015532222222198</v>
      </c>
      <c r="V90" s="89">
        <v>18.015532222222198</v>
      </c>
      <c r="W90" s="89">
        <v>18.015532222222198</v>
      </c>
      <c r="X90" s="89">
        <v>18.015532222222198</v>
      </c>
      <c r="Y90" s="89">
        <v>18.015532222222198</v>
      </c>
      <c r="Z90" s="89">
        <v>18.015532222222198</v>
      </c>
    </row>
    <row r="91" spans="1:26" x14ac:dyDescent="0.25">
      <c r="A91" s="89">
        <v>493</v>
      </c>
      <c r="B91" s="164" t="s">
        <v>1232</v>
      </c>
      <c r="C91" s="89">
        <v>13.08807</v>
      </c>
      <c r="D91" s="89">
        <v>13.091999999999999</v>
      </c>
      <c r="E91" s="89">
        <v>13.08544</v>
      </c>
      <c r="F91" s="89">
        <v>13.058920000000001</v>
      </c>
      <c r="G91" s="89">
        <v>13.024949999999999</v>
      </c>
      <c r="H91" s="89">
        <v>13.005509999999999</v>
      </c>
      <c r="I91" s="89">
        <v>14.725</v>
      </c>
      <c r="J91" s="89">
        <v>14.725</v>
      </c>
      <c r="K91" s="89">
        <v>14.725</v>
      </c>
      <c r="L91" s="89">
        <v>14.725</v>
      </c>
      <c r="M91" s="89">
        <v>14.725</v>
      </c>
      <c r="N91" s="89">
        <v>14.725</v>
      </c>
      <c r="O91" s="89">
        <v>13.143000000000001</v>
      </c>
      <c r="P91" s="89">
        <v>13.143000000000001</v>
      </c>
      <c r="Q91" s="89">
        <v>13.143000000000001</v>
      </c>
      <c r="R91" s="89">
        <v>13.143000000000001</v>
      </c>
      <c r="S91" s="89">
        <v>13.143000000000001</v>
      </c>
      <c r="T91" s="89">
        <v>13.143000000000001</v>
      </c>
      <c r="U91" s="89">
        <v>13.143000000000001</v>
      </c>
      <c r="V91" s="89">
        <v>13.143000000000001</v>
      </c>
      <c r="W91" s="89">
        <v>13.253</v>
      </c>
      <c r="X91" s="89">
        <v>13.253</v>
      </c>
      <c r="Y91" s="89">
        <v>13.253</v>
      </c>
      <c r="Z91" s="89">
        <v>13.253</v>
      </c>
    </row>
    <row r="92" spans="1:26" x14ac:dyDescent="0.25">
      <c r="A92" s="89">
        <v>495</v>
      </c>
      <c r="B92" s="164" t="s">
        <v>1233</v>
      </c>
      <c r="C92" s="89">
        <v>1.4500000000000001E-2</v>
      </c>
      <c r="D92" s="89">
        <v>1.4500000000000001E-2</v>
      </c>
      <c r="E92" s="89">
        <v>1.4500000000000001E-2</v>
      </c>
      <c r="F92" s="89">
        <v>1.4500000000000001E-2</v>
      </c>
      <c r="G92" s="89">
        <v>1.4500000000000001E-2</v>
      </c>
      <c r="H92" s="89">
        <v>1.4500000000000001E-2</v>
      </c>
      <c r="I92" s="89">
        <v>2.7154166666666701E-2</v>
      </c>
      <c r="J92" s="89">
        <v>2.7154166666666701E-2</v>
      </c>
      <c r="K92" s="89">
        <v>2.7154166666666701E-2</v>
      </c>
      <c r="L92" s="89">
        <v>2.7154166666666701E-2</v>
      </c>
      <c r="M92" s="89">
        <v>2.7154166666666701E-2</v>
      </c>
      <c r="N92" s="89">
        <v>2.7154166666666701E-2</v>
      </c>
      <c r="O92" s="89">
        <v>2.7154166666666701E-2</v>
      </c>
      <c r="P92" s="89">
        <v>2.7154166666666701E-2</v>
      </c>
      <c r="Q92" s="89">
        <v>2.7154166666666701E-2</v>
      </c>
      <c r="R92" s="89">
        <v>2.7154166666666701E-2</v>
      </c>
      <c r="S92" s="89">
        <v>2.7154166666666701E-2</v>
      </c>
      <c r="T92" s="89">
        <v>2.7154166666666701E-2</v>
      </c>
      <c r="U92" s="89">
        <v>2.7154166666666701E-2</v>
      </c>
      <c r="V92" s="89">
        <v>2.7154166666666701E-2</v>
      </c>
      <c r="W92" s="89">
        <v>2.7154166666666701E-2</v>
      </c>
      <c r="X92" s="89">
        <v>2.7154166666666701E-2</v>
      </c>
      <c r="Y92" s="89">
        <v>2.7154166666666701E-2</v>
      </c>
      <c r="Z92" s="89">
        <v>2.7154166666666701E-2</v>
      </c>
    </row>
    <row r="95" spans="1:26" x14ac:dyDescent="0.25">
      <c r="B95" s="164" t="s">
        <v>917</v>
      </c>
      <c r="C95" s="89">
        <f>SUM(C87:C94)</f>
        <v>630.48319000000004</v>
      </c>
      <c r="D95" s="89">
        <f t="shared" ref="D95:Z95" si="0">SUM(D87:D94)</f>
        <v>470.97316000000001</v>
      </c>
      <c r="E95" s="89">
        <f t="shared" si="0"/>
        <v>1184.3533100000002</v>
      </c>
      <c r="F95" s="89">
        <f t="shared" si="0"/>
        <v>677.17817999999988</v>
      </c>
      <c r="G95" s="89">
        <f t="shared" si="0"/>
        <v>615.80613999999991</v>
      </c>
      <c r="H95" s="89">
        <f t="shared" si="0"/>
        <v>523.89235000000019</v>
      </c>
      <c r="I95" s="89">
        <f t="shared" si="0"/>
        <v>433.77377592477933</v>
      </c>
      <c r="J95" s="89">
        <f t="shared" si="0"/>
        <v>453.1145858545753</v>
      </c>
      <c r="K95" s="89">
        <f t="shared" si="0"/>
        <v>448.94185773372038</v>
      </c>
      <c r="L95" s="89">
        <f t="shared" si="0"/>
        <v>578.35985898536467</v>
      </c>
      <c r="M95" s="89">
        <f t="shared" si="0"/>
        <v>671.50526539827013</v>
      </c>
      <c r="N95" s="89">
        <f t="shared" si="0"/>
        <v>765.22102618801148</v>
      </c>
      <c r="O95" s="89">
        <f t="shared" si="0"/>
        <v>567.02960274676877</v>
      </c>
      <c r="P95" s="89">
        <f t="shared" si="0"/>
        <v>542.30795195302107</v>
      </c>
      <c r="Q95" s="89">
        <f t="shared" si="0"/>
        <v>548.98851041804835</v>
      </c>
      <c r="R95" s="89">
        <f t="shared" si="0"/>
        <v>587.69208114995638</v>
      </c>
      <c r="S95" s="89">
        <f t="shared" si="0"/>
        <v>584.01134505665243</v>
      </c>
      <c r="T95" s="89">
        <f t="shared" si="0"/>
        <v>772.41455676811665</v>
      </c>
      <c r="U95" s="89">
        <f t="shared" si="0"/>
        <v>904.21898411156405</v>
      </c>
      <c r="V95" s="89">
        <f t="shared" si="0"/>
        <v>990.77682803381538</v>
      </c>
      <c r="W95" s="89">
        <f t="shared" si="0"/>
        <v>1045.5356316763275</v>
      </c>
      <c r="X95" s="89">
        <f t="shared" si="0"/>
        <v>917.14913308942278</v>
      </c>
      <c r="Y95" s="89">
        <f t="shared" si="0"/>
        <v>769.2796841128112</v>
      </c>
      <c r="Z95" s="89">
        <f t="shared" si="0"/>
        <v>589.97033643226337</v>
      </c>
    </row>
    <row r="101" spans="2:26" x14ac:dyDescent="0.25">
      <c r="B101" s="266" t="s">
        <v>1170</v>
      </c>
      <c r="C101" s="192">
        <f>SUM(C9,C18,C27,C36,C62)</f>
        <v>30191.826599999997</v>
      </c>
      <c r="D101" s="192">
        <f t="shared" ref="D101:Z101" si="1">SUM(D9,D18,D27,D36,D62)</f>
        <v>16382.615439999989</v>
      </c>
      <c r="E101" s="192">
        <f t="shared" si="1"/>
        <v>16605.230810000001</v>
      </c>
      <c r="F101" s="192">
        <f t="shared" si="1"/>
        <v>10223.989689999989</v>
      </c>
      <c r="G101" s="192">
        <f t="shared" si="1"/>
        <v>3657.4316700000004</v>
      </c>
      <c r="H101" s="192">
        <f t="shared" si="1"/>
        <v>2649.8729099999891</v>
      </c>
      <c r="I101" s="192">
        <f t="shared" si="1"/>
        <v>2037.1035392553065</v>
      </c>
      <c r="J101" s="192">
        <f t="shared" si="1"/>
        <v>2028.0513031234957</v>
      </c>
      <c r="K101" s="192">
        <f t="shared" si="1"/>
        <v>2291.5404823349672</v>
      </c>
      <c r="L101" s="192">
        <f t="shared" si="1"/>
        <v>3948.5983794738977</v>
      </c>
      <c r="M101" s="192">
        <f t="shared" si="1"/>
        <v>11380.644554695322</v>
      </c>
      <c r="N101" s="192">
        <f t="shared" si="1"/>
        <v>22652.557408278695</v>
      </c>
      <c r="O101" s="192">
        <f t="shared" si="1"/>
        <v>4708.6318823635856</v>
      </c>
      <c r="P101" s="192">
        <f t="shared" si="1"/>
        <v>2324.1957296162013</v>
      </c>
      <c r="Q101" s="192">
        <f t="shared" si="1"/>
        <v>1836.5650056119969</v>
      </c>
      <c r="R101" s="192">
        <f t="shared" si="1"/>
        <v>1777.1833803835043</v>
      </c>
      <c r="S101" s="192">
        <f t="shared" si="1"/>
        <v>2082.0245499501184</v>
      </c>
      <c r="T101" s="192">
        <f t="shared" si="1"/>
        <v>3735.8237964174473</v>
      </c>
      <c r="U101" s="192">
        <f t="shared" si="1"/>
        <v>10912.612497731925</v>
      </c>
      <c r="V101" s="192">
        <f t="shared" si="1"/>
        <v>21363.141579329618</v>
      </c>
      <c r="W101" s="192">
        <f t="shared" si="1"/>
        <v>27592.48588093718</v>
      </c>
      <c r="X101" s="192">
        <f t="shared" si="1"/>
        <v>24206.3864489187</v>
      </c>
      <c r="Y101" s="192">
        <f t="shared" si="1"/>
        <v>16589.296945700116</v>
      </c>
      <c r="Z101" s="192">
        <f t="shared" si="1"/>
        <v>8024.9318656818659</v>
      </c>
    </row>
    <row r="102" spans="2:26" x14ac:dyDescent="0.25">
      <c r="B102" s="266" t="s">
        <v>1171</v>
      </c>
      <c r="C102" s="192">
        <f>SUM(C10,C19,C28,C37,C45,C53,C63)</f>
        <v>-136.48061000000001</v>
      </c>
      <c r="D102" s="192">
        <f t="shared" ref="D102:Z102" si="2">SUM(D10,D19,D28,D37,D45,D53,D63)</f>
        <v>246.306749999999</v>
      </c>
      <c r="E102" s="192">
        <f t="shared" si="2"/>
        <v>197.07425000000001</v>
      </c>
      <c r="F102" s="192">
        <f t="shared" si="2"/>
        <v>293.56813</v>
      </c>
      <c r="G102" s="192">
        <f t="shared" si="2"/>
        <v>271.36668999999904</v>
      </c>
      <c r="H102" s="192">
        <f t="shared" si="2"/>
        <v>252.01468</v>
      </c>
      <c r="I102" s="192">
        <f t="shared" si="2"/>
        <v>-5.8306066153322593</v>
      </c>
      <c r="J102" s="192">
        <f t="shared" si="2"/>
        <v>315.36539338466667</v>
      </c>
      <c r="K102" s="192">
        <f t="shared" si="2"/>
        <v>147.94239338466764</v>
      </c>
      <c r="L102" s="192">
        <f t="shared" si="2"/>
        <v>201.3943933846673</v>
      </c>
      <c r="M102" s="192">
        <f t="shared" si="2"/>
        <v>300.63139338466709</v>
      </c>
      <c r="N102" s="192">
        <f t="shared" si="2"/>
        <v>-506.43760661533059</v>
      </c>
      <c r="O102" s="192">
        <f t="shared" si="2"/>
        <v>163.64873637847813</v>
      </c>
      <c r="P102" s="192">
        <f t="shared" si="2"/>
        <v>184.30073637847795</v>
      </c>
      <c r="Q102" s="192">
        <f t="shared" si="2"/>
        <v>169.88373637847786</v>
      </c>
      <c r="R102" s="192">
        <f t="shared" si="2"/>
        <v>194.03073637847726</v>
      </c>
      <c r="S102" s="192">
        <f t="shared" si="2"/>
        <v>193.59473637847782</v>
      </c>
      <c r="T102" s="192">
        <f t="shared" si="2"/>
        <v>207.82773637847748</v>
      </c>
      <c r="U102" s="192">
        <f t="shared" si="2"/>
        <v>234.01673637847782</v>
      </c>
      <c r="V102" s="192">
        <f t="shared" si="2"/>
        <v>231.62973637847722</v>
      </c>
      <c r="W102" s="192">
        <f t="shared" si="2"/>
        <v>180.09318007095342</v>
      </c>
      <c r="X102" s="192">
        <f t="shared" si="2"/>
        <v>174.99718007095296</v>
      </c>
      <c r="Y102" s="192">
        <f t="shared" si="2"/>
        <v>172.91218007095341</v>
      </c>
      <c r="Z102" s="192">
        <f t="shared" si="2"/>
        <v>162.18518007095307</v>
      </c>
    </row>
    <row r="103" spans="2:26" x14ac:dyDescent="0.25">
      <c r="B103" s="266" t="s">
        <v>1172</v>
      </c>
      <c r="C103" s="192">
        <f>SUM(C11,C20,C29,C38,C46,C54,C64)</f>
        <v>317.5847399999999</v>
      </c>
      <c r="D103" s="192">
        <f t="shared" ref="D103:Z103" si="3">SUM(D11,D20,D29,D38,D46,D54,D64)</f>
        <v>183.63127999999986</v>
      </c>
      <c r="E103" s="192">
        <f t="shared" si="3"/>
        <v>220.12672999999998</v>
      </c>
      <c r="F103" s="192">
        <f t="shared" si="3"/>
        <v>141.31644999999997</v>
      </c>
      <c r="G103" s="192">
        <f t="shared" si="3"/>
        <v>339.89230999999995</v>
      </c>
      <c r="H103" s="192">
        <f t="shared" si="3"/>
        <v>343.09836999999999</v>
      </c>
      <c r="I103" s="192">
        <f t="shared" si="3"/>
        <v>442.72552646948117</v>
      </c>
      <c r="J103" s="192">
        <f t="shared" si="3"/>
        <v>465.35027644948099</v>
      </c>
      <c r="K103" s="192">
        <f t="shared" si="3"/>
        <v>442.60996772568063</v>
      </c>
      <c r="L103" s="192">
        <f t="shared" si="3"/>
        <v>457.51608751968075</v>
      </c>
      <c r="M103" s="192">
        <f t="shared" si="3"/>
        <v>442.41885636448109</v>
      </c>
      <c r="N103" s="192">
        <f t="shared" si="3"/>
        <v>428.8930597059807</v>
      </c>
      <c r="O103" s="192">
        <f t="shared" si="3"/>
        <v>1012.8021724894656</v>
      </c>
      <c r="P103" s="192">
        <f t="shared" si="3"/>
        <v>1009.1566732677641</v>
      </c>
      <c r="Q103" s="192">
        <f t="shared" si="3"/>
        <v>1017.0723162799655</v>
      </c>
      <c r="R103" s="192">
        <f t="shared" si="3"/>
        <v>1021.0177487519645</v>
      </c>
      <c r="S103" s="192">
        <f t="shared" si="3"/>
        <v>1019.1131531204649</v>
      </c>
      <c r="T103" s="192">
        <f t="shared" si="3"/>
        <v>1029.493653653765</v>
      </c>
      <c r="U103" s="192">
        <f t="shared" si="3"/>
        <v>1014.8837386197639</v>
      </c>
      <c r="V103" s="192">
        <f t="shared" si="3"/>
        <v>1051.6169148502977</v>
      </c>
      <c r="W103" s="192">
        <f t="shared" si="3"/>
        <v>1494.8984093300955</v>
      </c>
      <c r="X103" s="192">
        <f t="shared" si="3"/>
        <v>1481.3599206500994</v>
      </c>
      <c r="Y103" s="192">
        <f t="shared" si="3"/>
        <v>1511.5727677165967</v>
      </c>
      <c r="Z103" s="192">
        <f t="shared" si="3"/>
        <v>1540.9120311735981</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6"/>
  <sheetViews>
    <sheetView zoomScale="85" zoomScaleNormal="85" workbookViewId="0">
      <pane xSplit="2" ySplit="3" topLeftCell="I4" activePane="bottomRight" state="frozen"/>
      <selection activeCell="E34" sqref="E34"/>
      <selection pane="topRight" activeCell="E34" sqref="E34"/>
      <selection pane="bottomLeft" activeCell="E34" sqref="E34"/>
      <selection pane="bottomRight" activeCell="Y14" sqref="Y14"/>
    </sheetView>
  </sheetViews>
  <sheetFormatPr defaultColWidth="9.140625" defaultRowHeight="15" outlineLevelRow="1" x14ac:dyDescent="0.25"/>
  <cols>
    <col min="1" max="1" width="9.140625" style="89"/>
    <col min="2" max="2" width="30.7109375" style="242" customWidth="1"/>
    <col min="3" max="31" width="10.7109375" style="123" customWidth="1"/>
    <col min="32" max="32" width="11.85546875" style="89" bestFit="1" customWidth="1"/>
    <col min="33" max="16384" width="9.140625" style="89"/>
  </cols>
  <sheetData>
    <row r="1" spans="1:31" s="205" customFormat="1" x14ac:dyDescent="0.25">
      <c r="A1" s="204"/>
      <c r="B1" s="258" t="s">
        <v>1155</v>
      </c>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s="205" customFormat="1" x14ac:dyDescent="0.25">
      <c r="A2" s="206" t="s">
        <v>6</v>
      </c>
      <c r="B2" s="237"/>
      <c r="C2" s="238" t="s">
        <v>1157</v>
      </c>
      <c r="D2" s="238" t="s">
        <v>1135</v>
      </c>
      <c r="E2" s="238" t="s">
        <v>1136</v>
      </c>
      <c r="F2" s="238" t="s">
        <v>1137</v>
      </c>
      <c r="G2" s="238" t="s">
        <v>1138</v>
      </c>
      <c r="H2" s="238" t="s">
        <v>1139</v>
      </c>
      <c r="I2" s="238" t="s">
        <v>1140</v>
      </c>
      <c r="J2" s="238" t="s">
        <v>1054</v>
      </c>
      <c r="K2" s="238" t="s">
        <v>1055</v>
      </c>
      <c r="L2" s="238" t="s">
        <v>1056</v>
      </c>
      <c r="M2" s="238" t="s">
        <v>1057</v>
      </c>
      <c r="N2" s="238" t="s">
        <v>1058</v>
      </c>
      <c r="O2" s="238" t="s">
        <v>1059</v>
      </c>
      <c r="P2" s="238" t="s">
        <v>1158</v>
      </c>
      <c r="Q2" s="238" t="s">
        <v>1159</v>
      </c>
      <c r="R2" s="238" t="s">
        <v>1160</v>
      </c>
      <c r="S2" s="238" t="s">
        <v>1161</v>
      </c>
      <c r="T2" s="238" t="s">
        <v>1141</v>
      </c>
      <c r="U2" s="238" t="s">
        <v>1142</v>
      </c>
      <c r="V2" s="238" t="s">
        <v>1143</v>
      </c>
      <c r="W2" s="238" t="s">
        <v>1144</v>
      </c>
      <c r="X2" s="238" t="s">
        <v>1145</v>
      </c>
      <c r="Y2" s="238" t="s">
        <v>1146</v>
      </c>
      <c r="Z2" s="238" t="s">
        <v>1147</v>
      </c>
      <c r="AA2" s="238" t="s">
        <v>1148</v>
      </c>
      <c r="AB2" s="238" t="s">
        <v>1149</v>
      </c>
      <c r="AC2" s="238" t="s">
        <v>1150</v>
      </c>
      <c r="AD2" s="238" t="s">
        <v>1151</v>
      </c>
      <c r="AE2" s="238" t="s">
        <v>1152</v>
      </c>
    </row>
    <row r="3" spans="1:31" s="205" customFormat="1" x14ac:dyDescent="0.25">
      <c r="B3" s="237" t="s">
        <v>1156</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s="207" customFormat="1" x14ac:dyDescent="0.25">
      <c r="A4" s="89"/>
      <c r="B4" s="240" t="s">
        <v>862</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row>
    <row r="6" spans="1:31" x14ac:dyDescent="0.25">
      <c r="B6" s="242" t="s">
        <v>72</v>
      </c>
    </row>
    <row r="8" spans="1:31" x14ac:dyDescent="0.25">
      <c r="A8" s="157"/>
      <c r="B8" s="242" t="s">
        <v>256</v>
      </c>
    </row>
    <row r="9" spans="1:31" x14ac:dyDescent="0.25">
      <c r="A9" s="157"/>
      <c r="B9" s="242" t="s">
        <v>257</v>
      </c>
      <c r="C9" s="123">
        <v>0</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23">
        <v>0</v>
      </c>
      <c r="AA9" s="123">
        <v>0</v>
      </c>
      <c r="AB9" s="123">
        <v>0</v>
      </c>
      <c r="AC9" s="123">
        <v>0</v>
      </c>
      <c r="AD9" s="123">
        <v>0</v>
      </c>
      <c r="AE9" s="123">
        <v>0</v>
      </c>
    </row>
    <row r="10" spans="1:31" x14ac:dyDescent="0.25">
      <c r="A10" s="157"/>
      <c r="B10" s="242" t="s">
        <v>258</v>
      </c>
      <c r="C10" s="123">
        <v>49609.092340000003</v>
      </c>
      <c r="D10" s="123">
        <v>56373.59936</v>
      </c>
      <c r="E10" s="123">
        <v>38034.566250000003</v>
      </c>
      <c r="F10" s="123">
        <v>35295.506050000004</v>
      </c>
      <c r="G10" s="123">
        <v>22750.839289999902</v>
      </c>
      <c r="H10" s="123">
        <v>13095.174349999899</v>
      </c>
      <c r="I10" s="123">
        <v>11712.25417</v>
      </c>
      <c r="J10" s="123">
        <v>11043.2221015348</v>
      </c>
      <c r="K10" s="123">
        <v>11290.674466258601</v>
      </c>
      <c r="L10" s="123">
        <v>11491.2279521974</v>
      </c>
      <c r="M10" s="123">
        <v>14752.2450799239</v>
      </c>
      <c r="N10" s="123">
        <v>27001.641008172199</v>
      </c>
      <c r="O10" s="123">
        <v>44392.831533474498</v>
      </c>
      <c r="P10" s="123">
        <v>56765.748061088801</v>
      </c>
      <c r="Q10" s="123">
        <v>50668.231316297402</v>
      </c>
      <c r="R10" s="123">
        <v>37097.913596681501</v>
      </c>
      <c r="S10" s="123">
        <v>21918.325793363601</v>
      </c>
      <c r="T10" s="123">
        <v>15888.307817769901</v>
      </c>
      <c r="U10" s="123">
        <v>12436.4960305851</v>
      </c>
      <c r="V10" s="123">
        <v>11697.788768877899</v>
      </c>
      <c r="W10" s="123">
        <v>11601.5011735239</v>
      </c>
      <c r="X10" s="123">
        <v>11983.167765567699</v>
      </c>
      <c r="Y10" s="123">
        <v>15300.7062446567</v>
      </c>
      <c r="Z10" s="123">
        <v>27720.969271770999</v>
      </c>
      <c r="AA10" s="123">
        <v>45630.409251862999</v>
      </c>
      <c r="AB10" s="123">
        <v>56667.5577160299</v>
      </c>
      <c r="AC10" s="123">
        <v>50633.620191483402</v>
      </c>
      <c r="AD10" s="123">
        <v>37451.313270286701</v>
      </c>
      <c r="AE10" s="123">
        <v>22575.420563946798</v>
      </c>
    </row>
    <row r="11" spans="1:31" x14ac:dyDescent="0.25">
      <c r="A11" s="157"/>
      <c r="B11" s="242" t="s">
        <v>259</v>
      </c>
      <c r="C11" s="123">
        <v>0</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0</v>
      </c>
      <c r="Z11" s="123">
        <v>0</v>
      </c>
      <c r="AA11" s="123">
        <v>0</v>
      </c>
      <c r="AB11" s="123">
        <v>0</v>
      </c>
      <c r="AC11" s="123">
        <v>0</v>
      </c>
      <c r="AD11" s="123">
        <v>0</v>
      </c>
      <c r="AE11" s="123">
        <v>0</v>
      </c>
    </row>
    <row r="12" spans="1:31" x14ac:dyDescent="0.25">
      <c r="A12" s="157"/>
      <c r="B12" s="242" t="s">
        <v>260</v>
      </c>
      <c r="C12" s="123">
        <v>0</v>
      </c>
      <c r="D12" s="123">
        <v>0</v>
      </c>
      <c r="E12" s="123">
        <v>0</v>
      </c>
      <c r="F12" s="123">
        <v>0</v>
      </c>
      <c r="G12" s="123">
        <v>0</v>
      </c>
      <c r="H12" s="123">
        <v>0</v>
      </c>
      <c r="I12" s="123">
        <v>0</v>
      </c>
      <c r="J12" s="123">
        <v>0</v>
      </c>
      <c r="K12" s="123">
        <v>0</v>
      </c>
      <c r="L12" s="123">
        <v>0</v>
      </c>
      <c r="M12" s="123">
        <v>0</v>
      </c>
      <c r="N12" s="123">
        <v>0</v>
      </c>
      <c r="O12" s="123">
        <v>0</v>
      </c>
      <c r="P12" s="123">
        <v>0</v>
      </c>
      <c r="Q12" s="123">
        <v>0</v>
      </c>
      <c r="R12" s="123">
        <v>0</v>
      </c>
      <c r="S12" s="123">
        <v>0</v>
      </c>
      <c r="T12" s="123">
        <v>0</v>
      </c>
      <c r="U12" s="123">
        <v>0</v>
      </c>
      <c r="V12" s="123">
        <v>0</v>
      </c>
      <c r="W12" s="123">
        <v>0</v>
      </c>
      <c r="X12" s="123">
        <v>0</v>
      </c>
      <c r="Y12" s="123">
        <v>0</v>
      </c>
      <c r="Z12" s="123">
        <v>0</v>
      </c>
      <c r="AA12" s="123">
        <v>0</v>
      </c>
      <c r="AB12" s="123">
        <v>0</v>
      </c>
      <c r="AC12" s="123">
        <v>0</v>
      </c>
      <c r="AD12" s="123">
        <v>0</v>
      </c>
      <c r="AE12" s="123">
        <v>0</v>
      </c>
    </row>
    <row r="13" spans="1:31" x14ac:dyDescent="0.25">
      <c r="A13" s="157"/>
      <c r="B13" s="242" t="s">
        <v>261</v>
      </c>
      <c r="C13" s="123">
        <v>0</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0</v>
      </c>
      <c r="Y13" s="123">
        <v>0</v>
      </c>
      <c r="Z13" s="123">
        <v>0</v>
      </c>
      <c r="AA13" s="123">
        <v>0</v>
      </c>
      <c r="AB13" s="123">
        <v>0</v>
      </c>
      <c r="AC13" s="123">
        <v>0</v>
      </c>
      <c r="AD13" s="123">
        <v>0</v>
      </c>
      <c r="AE13" s="123">
        <v>0</v>
      </c>
    </row>
    <row r="14" spans="1:31" x14ac:dyDescent="0.25">
      <c r="A14" s="157"/>
      <c r="B14" s="242" t="s">
        <v>262</v>
      </c>
      <c r="C14" s="123">
        <v>49609.092340000003</v>
      </c>
      <c r="D14" s="123">
        <v>56373.59936</v>
      </c>
      <c r="E14" s="123">
        <v>38034.566250000003</v>
      </c>
      <c r="F14" s="123">
        <v>35295.506050000004</v>
      </c>
      <c r="G14" s="123">
        <v>22750.839289999902</v>
      </c>
      <c r="H14" s="123">
        <v>13095.174349999899</v>
      </c>
      <c r="I14" s="123">
        <v>11712.25417</v>
      </c>
      <c r="J14" s="123">
        <v>11043.2221015348</v>
      </c>
      <c r="K14" s="123">
        <v>11290.674466258601</v>
      </c>
      <c r="L14" s="123">
        <v>11491.2279521974</v>
      </c>
      <c r="M14" s="123">
        <v>14752.2450799239</v>
      </c>
      <c r="N14" s="123">
        <v>27001.641008172199</v>
      </c>
      <c r="O14" s="123">
        <v>44392.831533474498</v>
      </c>
      <c r="P14" s="123">
        <v>56765.748061088801</v>
      </c>
      <c r="Q14" s="123">
        <v>50668.231316297402</v>
      </c>
      <c r="R14" s="123">
        <v>37097.913596681501</v>
      </c>
      <c r="S14" s="123">
        <v>21918.325793363601</v>
      </c>
      <c r="T14" s="123">
        <v>15888.307817769901</v>
      </c>
      <c r="U14" s="123">
        <v>12436.4960305851</v>
      </c>
      <c r="V14" s="123">
        <v>11697.788768877899</v>
      </c>
      <c r="W14" s="123">
        <v>11601.5011735239</v>
      </c>
      <c r="X14" s="123">
        <v>11983.167765567699</v>
      </c>
      <c r="Y14" s="123">
        <v>15300.7062446567</v>
      </c>
      <c r="Z14" s="123">
        <v>27720.969271770999</v>
      </c>
      <c r="AA14" s="123">
        <v>45630.409251862999</v>
      </c>
      <c r="AB14" s="123">
        <v>56667.5577160299</v>
      </c>
      <c r="AC14" s="123">
        <v>50633.620191483402</v>
      </c>
      <c r="AD14" s="123">
        <v>37451.313270286701</v>
      </c>
      <c r="AE14" s="123">
        <v>22575.420563946798</v>
      </c>
    </row>
    <row r="15" spans="1:31" x14ac:dyDescent="0.25">
      <c r="A15" s="157" t="str">
        <f t="shared" ref="A15:A41" si="0">MID($B15,6,3)</f>
        <v/>
      </c>
    </row>
    <row r="16" spans="1:31" outlineLevel="1" x14ac:dyDescent="0.25">
      <c r="A16" s="157"/>
      <c r="B16" s="242" t="s">
        <v>263</v>
      </c>
    </row>
    <row r="17" spans="1:31" outlineLevel="1" x14ac:dyDescent="0.25">
      <c r="A17" s="157" t="str">
        <f>MID($B17,1,3)</f>
        <v>447</v>
      </c>
      <c r="B17" s="242" t="s">
        <v>264</v>
      </c>
      <c r="C17" s="123">
        <v>0</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23">
        <v>0</v>
      </c>
      <c r="AA17" s="123">
        <v>0</v>
      </c>
      <c r="AB17" s="123">
        <v>0</v>
      </c>
      <c r="AC17" s="123">
        <v>0</v>
      </c>
      <c r="AD17" s="123">
        <v>0</v>
      </c>
      <c r="AE17" s="123">
        <v>0</v>
      </c>
    </row>
    <row r="18" spans="1:31" outlineLevel="1" x14ac:dyDescent="0.25">
      <c r="A18" s="157" t="str">
        <f t="shared" ref="A18:A22" si="1">MID($B18,1,3)</f>
        <v>447</v>
      </c>
      <c r="B18" s="242" t="s">
        <v>265</v>
      </c>
      <c r="C18" s="123">
        <v>0</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0</v>
      </c>
      <c r="Z18" s="123">
        <v>0</v>
      </c>
      <c r="AA18" s="123">
        <v>0</v>
      </c>
      <c r="AB18" s="123">
        <v>0</v>
      </c>
      <c r="AC18" s="123">
        <v>0</v>
      </c>
      <c r="AD18" s="123">
        <v>0</v>
      </c>
      <c r="AE18" s="123">
        <v>0</v>
      </c>
    </row>
    <row r="19" spans="1:31" outlineLevel="1" x14ac:dyDescent="0.25">
      <c r="A19" s="157" t="str">
        <f t="shared" si="1"/>
        <v>447</v>
      </c>
      <c r="B19" s="242" t="s">
        <v>266</v>
      </c>
      <c r="C19" s="123">
        <v>0</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0</v>
      </c>
      <c r="X19" s="123">
        <v>0</v>
      </c>
      <c r="Y19" s="123">
        <v>0</v>
      </c>
      <c r="Z19" s="123">
        <v>0</v>
      </c>
      <c r="AA19" s="123">
        <v>0</v>
      </c>
      <c r="AB19" s="123">
        <v>0</v>
      </c>
      <c r="AC19" s="123">
        <v>0</v>
      </c>
      <c r="AD19" s="123">
        <v>0</v>
      </c>
      <c r="AE19" s="123">
        <v>0</v>
      </c>
    </row>
    <row r="20" spans="1:31" outlineLevel="1" x14ac:dyDescent="0.25">
      <c r="A20" s="157" t="str">
        <f t="shared" si="1"/>
        <v>447</v>
      </c>
      <c r="B20" s="242" t="s">
        <v>267</v>
      </c>
      <c r="C20" s="123">
        <v>0</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23">
        <v>0</v>
      </c>
      <c r="AA20" s="123">
        <v>0</v>
      </c>
      <c r="AB20" s="123">
        <v>0</v>
      </c>
      <c r="AC20" s="123">
        <v>0</v>
      </c>
      <c r="AD20" s="123">
        <v>0</v>
      </c>
      <c r="AE20" s="123">
        <v>0</v>
      </c>
    </row>
    <row r="21" spans="1:31" outlineLevel="1" x14ac:dyDescent="0.25">
      <c r="A21" s="157" t="str">
        <f t="shared" si="1"/>
        <v>483</v>
      </c>
      <c r="B21" s="242" t="s">
        <v>268</v>
      </c>
      <c r="C21" s="123">
        <v>0</v>
      </c>
      <c r="D21" s="123">
        <v>1908.32698</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0</v>
      </c>
      <c r="W21" s="123">
        <v>0</v>
      </c>
      <c r="X21" s="123">
        <v>0</v>
      </c>
      <c r="Y21" s="123">
        <v>0</v>
      </c>
      <c r="Z21" s="123">
        <v>0</v>
      </c>
      <c r="AA21" s="123">
        <v>0</v>
      </c>
      <c r="AB21" s="123">
        <v>0</v>
      </c>
      <c r="AC21" s="123">
        <v>0</v>
      </c>
      <c r="AD21" s="123">
        <v>0</v>
      </c>
      <c r="AE21" s="123">
        <v>0</v>
      </c>
    </row>
    <row r="22" spans="1:31" outlineLevel="1" x14ac:dyDescent="0.25">
      <c r="A22" s="157" t="str">
        <f t="shared" si="1"/>
        <v>484</v>
      </c>
      <c r="B22" s="242" t="s">
        <v>1073</v>
      </c>
      <c r="C22" s="123">
        <v>272.88808999999998</v>
      </c>
      <c r="D22" s="123">
        <v>310.265749999999</v>
      </c>
      <c r="E22" s="123">
        <v>295.735469999999</v>
      </c>
      <c r="F22" s="123">
        <v>265.31743</v>
      </c>
      <c r="G22" s="123">
        <v>191.33517999999901</v>
      </c>
      <c r="H22" s="123">
        <v>418.66545999999897</v>
      </c>
      <c r="I22" s="123">
        <v>288.74716999999998</v>
      </c>
      <c r="J22" s="123">
        <v>282.84956652586197</v>
      </c>
      <c r="K22" s="123">
        <v>286.33677172573499</v>
      </c>
      <c r="L22" s="123">
        <v>287.86111645383602</v>
      </c>
      <c r="M22" s="123">
        <v>240.33420610934999</v>
      </c>
      <c r="N22" s="123">
        <v>348.61645205907098</v>
      </c>
      <c r="O22" s="123">
        <v>340.319148053427</v>
      </c>
      <c r="P22" s="123">
        <v>348.83519175641499</v>
      </c>
      <c r="Q22" s="123">
        <v>375.86998221412102</v>
      </c>
      <c r="R22" s="123">
        <v>312.96562426938402</v>
      </c>
      <c r="S22" s="123">
        <v>373.02333448047699</v>
      </c>
      <c r="T22" s="123">
        <v>355.28298029837202</v>
      </c>
      <c r="U22" s="123">
        <v>287.51773070809298</v>
      </c>
      <c r="V22" s="123">
        <v>263.62932981194899</v>
      </c>
      <c r="W22" s="123">
        <v>258.075795067699</v>
      </c>
      <c r="X22" s="123">
        <v>314.74141288941598</v>
      </c>
      <c r="Y22" s="123">
        <v>249.30394477617</v>
      </c>
      <c r="Z22" s="123">
        <v>307.84174513048299</v>
      </c>
      <c r="AA22" s="123">
        <v>371.08356613660698</v>
      </c>
      <c r="AB22" s="123">
        <v>338.87284428727997</v>
      </c>
      <c r="AC22" s="123">
        <v>349.40654868681099</v>
      </c>
      <c r="AD22" s="123">
        <v>337.66113319294402</v>
      </c>
      <c r="AE22" s="123">
        <v>332.88274617972201</v>
      </c>
    </row>
    <row r="23" spans="1:31" x14ac:dyDescent="0.25">
      <c r="A23" s="157"/>
      <c r="B23" s="242" t="s">
        <v>269</v>
      </c>
      <c r="C23" s="123">
        <v>272.88808999999998</v>
      </c>
      <c r="D23" s="123">
        <v>2218.5927299999998</v>
      </c>
      <c r="E23" s="123">
        <v>295.735469999999</v>
      </c>
      <c r="F23" s="123">
        <v>265.31743</v>
      </c>
      <c r="G23" s="123">
        <v>191.33517999999901</v>
      </c>
      <c r="H23" s="123">
        <v>418.66545999999897</v>
      </c>
      <c r="I23" s="123">
        <v>288.74716999999998</v>
      </c>
      <c r="J23" s="123">
        <v>282.84956652586197</v>
      </c>
      <c r="K23" s="123">
        <v>286.33677172573499</v>
      </c>
      <c r="L23" s="123">
        <v>287.86111645383602</v>
      </c>
      <c r="M23" s="123">
        <v>240.33420610934999</v>
      </c>
      <c r="N23" s="123">
        <v>348.61645205907098</v>
      </c>
      <c r="O23" s="123">
        <v>340.319148053427</v>
      </c>
      <c r="P23" s="123">
        <v>348.83519175641499</v>
      </c>
      <c r="Q23" s="123">
        <v>375.86998221412102</v>
      </c>
      <c r="R23" s="123">
        <v>312.96562426938402</v>
      </c>
      <c r="S23" s="123">
        <v>373.02333448047699</v>
      </c>
      <c r="T23" s="123">
        <v>355.28298029837202</v>
      </c>
      <c r="U23" s="123">
        <v>287.51773070809298</v>
      </c>
      <c r="V23" s="123">
        <v>263.62932981194899</v>
      </c>
      <c r="W23" s="123">
        <v>258.075795067699</v>
      </c>
      <c r="X23" s="123">
        <v>314.74141288941598</v>
      </c>
      <c r="Y23" s="123">
        <v>249.30394477617</v>
      </c>
      <c r="Z23" s="123">
        <v>307.84174513048299</v>
      </c>
      <c r="AA23" s="123">
        <v>371.08356613660698</v>
      </c>
      <c r="AB23" s="123">
        <v>338.87284428727997</v>
      </c>
      <c r="AC23" s="123">
        <v>349.40654868681099</v>
      </c>
      <c r="AD23" s="123">
        <v>337.66113319294402</v>
      </c>
      <c r="AE23" s="123">
        <v>332.88274617972201</v>
      </c>
    </row>
    <row r="24" spans="1:31" x14ac:dyDescent="0.25">
      <c r="A24" s="157" t="str">
        <f t="shared" si="0"/>
        <v/>
      </c>
    </row>
    <row r="25" spans="1:31" x14ac:dyDescent="0.25">
      <c r="A25" s="157"/>
      <c r="B25" s="242" t="s">
        <v>270</v>
      </c>
      <c r="C25" s="123">
        <v>49881.980430000003</v>
      </c>
      <c r="D25" s="123">
        <v>58592.192089999997</v>
      </c>
      <c r="E25" s="123">
        <v>38330.301720000003</v>
      </c>
      <c r="F25" s="123">
        <v>35560.823479999999</v>
      </c>
      <c r="G25" s="123">
        <v>22942.1744699999</v>
      </c>
      <c r="H25" s="123">
        <v>13513.839809999899</v>
      </c>
      <c r="I25" s="123">
        <v>12001.001340000001</v>
      </c>
      <c r="J25" s="123">
        <v>11326.0716680606</v>
      </c>
      <c r="K25" s="123">
        <v>11577.011237984399</v>
      </c>
      <c r="L25" s="123">
        <v>11779.089068651199</v>
      </c>
      <c r="M25" s="123">
        <v>14992.5792860332</v>
      </c>
      <c r="N25" s="123">
        <v>27350.2574602313</v>
      </c>
      <c r="O25" s="123">
        <v>44733.150681528001</v>
      </c>
      <c r="P25" s="123">
        <v>57114.583252845303</v>
      </c>
      <c r="Q25" s="123">
        <v>51044.101298511501</v>
      </c>
      <c r="R25" s="123">
        <v>37410.879220950897</v>
      </c>
      <c r="S25" s="123">
        <v>22291.3491278441</v>
      </c>
      <c r="T25" s="123">
        <v>16243.590798068301</v>
      </c>
      <c r="U25" s="123">
        <v>12724.013761293199</v>
      </c>
      <c r="V25" s="123">
        <v>11961.418098689801</v>
      </c>
      <c r="W25" s="123">
        <v>11859.5769685916</v>
      </c>
      <c r="X25" s="123">
        <v>12297.909178457099</v>
      </c>
      <c r="Y25" s="123">
        <v>15550.0101894329</v>
      </c>
      <c r="Z25" s="123">
        <v>28028.811016901502</v>
      </c>
      <c r="AA25" s="123">
        <v>46001.492817999599</v>
      </c>
      <c r="AB25" s="123">
        <v>57006.430560317101</v>
      </c>
      <c r="AC25" s="123">
        <v>50983.0267401702</v>
      </c>
      <c r="AD25" s="123">
        <v>37788.974403479602</v>
      </c>
      <c r="AE25" s="123">
        <v>22908.303310126499</v>
      </c>
    </row>
    <row r="26" spans="1:31" x14ac:dyDescent="0.25">
      <c r="A26" s="157" t="str">
        <f t="shared" si="0"/>
        <v/>
      </c>
    </row>
    <row r="27" spans="1:31" x14ac:dyDescent="0.25">
      <c r="A27" s="157"/>
      <c r="B27" s="242" t="s">
        <v>116</v>
      </c>
    </row>
    <row r="28" spans="1:31" x14ac:dyDescent="0.25">
      <c r="A28" s="157">
        <v>487</v>
      </c>
      <c r="B28" s="242" t="s">
        <v>271</v>
      </c>
      <c r="C28" s="123">
        <v>93.982550000000003</v>
      </c>
      <c r="D28" s="123">
        <v>192.70992000000001</v>
      </c>
      <c r="E28" s="123">
        <v>249.05631</v>
      </c>
      <c r="F28" s="123">
        <v>137.27501999999899</v>
      </c>
      <c r="G28" s="123">
        <v>98.973179999999999</v>
      </c>
      <c r="H28" s="123">
        <v>98.886660000000006</v>
      </c>
      <c r="I28" s="123">
        <v>60.71116</v>
      </c>
      <c r="J28" s="123">
        <v>58.2381933333333</v>
      </c>
      <c r="K28" s="123">
        <v>66.120876666666703</v>
      </c>
      <c r="L28" s="123">
        <v>46.6364466666667</v>
      </c>
      <c r="M28" s="123">
        <v>41.147833333333303</v>
      </c>
      <c r="N28" s="123">
        <v>35.372860000000003</v>
      </c>
      <c r="O28" s="123">
        <v>79.260356666666695</v>
      </c>
      <c r="P28" s="123">
        <v>156.28439</v>
      </c>
      <c r="Q28" s="123">
        <v>201.52302666666699</v>
      </c>
      <c r="R28" s="123">
        <v>139.85096666666701</v>
      </c>
      <c r="S28" s="123">
        <v>113.394113333333</v>
      </c>
      <c r="T28" s="123">
        <v>68.548159999999996</v>
      </c>
      <c r="U28" s="123">
        <v>59.571696666666703</v>
      </c>
      <c r="V28" s="123">
        <v>58.2381933333333</v>
      </c>
      <c r="W28" s="123">
        <v>66.120876666666703</v>
      </c>
      <c r="X28" s="123">
        <v>46.6364466666667</v>
      </c>
      <c r="Y28" s="123">
        <v>41.147833333333303</v>
      </c>
      <c r="Z28" s="123">
        <v>35.372860000000003</v>
      </c>
      <c r="AA28" s="123">
        <v>79.260356666666695</v>
      </c>
      <c r="AB28" s="123">
        <v>156.28439</v>
      </c>
      <c r="AC28" s="123">
        <v>201.52302666666699</v>
      </c>
      <c r="AD28" s="123">
        <v>139.85096666666701</v>
      </c>
      <c r="AE28" s="123">
        <v>113.394113333333</v>
      </c>
    </row>
    <row r="29" spans="1:31" x14ac:dyDescent="0.25">
      <c r="A29" s="157"/>
      <c r="B29" s="242" t="s">
        <v>272</v>
      </c>
      <c r="C29" s="123">
        <v>0</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0</v>
      </c>
      <c r="Z29" s="123">
        <v>0</v>
      </c>
      <c r="AA29" s="123">
        <v>0</v>
      </c>
      <c r="AB29" s="123">
        <v>0</v>
      </c>
      <c r="AC29" s="123">
        <v>0</v>
      </c>
      <c r="AD29" s="123">
        <v>0</v>
      </c>
      <c r="AE29" s="123">
        <v>0</v>
      </c>
    </row>
    <row r="30" spans="1:31" x14ac:dyDescent="0.25">
      <c r="A30" s="157" t="str">
        <f t="shared" ref="A30:A34" si="2">MID($B30,1,3)</f>
        <v>454</v>
      </c>
      <c r="B30" s="242" t="s">
        <v>273</v>
      </c>
      <c r="C30" s="123">
        <v>0</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0</v>
      </c>
      <c r="Z30" s="123">
        <v>0</v>
      </c>
      <c r="AA30" s="123">
        <v>0</v>
      </c>
      <c r="AB30" s="123">
        <v>0</v>
      </c>
      <c r="AC30" s="123">
        <v>0</v>
      </c>
      <c r="AD30" s="123">
        <v>0</v>
      </c>
      <c r="AE30" s="123">
        <v>0</v>
      </c>
    </row>
    <row r="31" spans="1:31" x14ac:dyDescent="0.25">
      <c r="A31" s="157" t="str">
        <f t="shared" si="2"/>
        <v>456</v>
      </c>
      <c r="B31" s="242" t="s">
        <v>274</v>
      </c>
      <c r="C31" s="123">
        <v>0</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row>
    <row r="32" spans="1:31" x14ac:dyDescent="0.25">
      <c r="A32" s="157" t="str">
        <f t="shared" si="2"/>
        <v>456</v>
      </c>
      <c r="B32" s="242" t="s">
        <v>275</v>
      </c>
      <c r="C32" s="123">
        <v>0</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0</v>
      </c>
      <c r="T32" s="123">
        <v>0</v>
      </c>
      <c r="U32" s="123">
        <v>0</v>
      </c>
      <c r="V32" s="123">
        <v>0</v>
      </c>
      <c r="W32" s="123">
        <v>0</v>
      </c>
      <c r="X32" s="123">
        <v>0</v>
      </c>
      <c r="Y32" s="123">
        <v>0</v>
      </c>
      <c r="Z32" s="123">
        <v>0</v>
      </c>
      <c r="AA32" s="123">
        <v>0</v>
      </c>
      <c r="AB32" s="123">
        <v>0</v>
      </c>
      <c r="AC32" s="123">
        <v>0</v>
      </c>
      <c r="AD32" s="123">
        <v>0</v>
      </c>
      <c r="AE32" s="123">
        <v>0</v>
      </c>
    </row>
    <row r="33" spans="1:32" x14ac:dyDescent="0.25">
      <c r="A33" s="157" t="str">
        <f t="shared" si="2"/>
        <v>451</v>
      </c>
      <c r="B33" s="242" t="s">
        <v>276</v>
      </c>
      <c r="C33" s="123">
        <v>0</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0</v>
      </c>
      <c r="Z33" s="123">
        <v>0</v>
      </c>
      <c r="AA33" s="123">
        <v>0</v>
      </c>
      <c r="AB33" s="123">
        <v>0</v>
      </c>
      <c r="AC33" s="123">
        <v>0</v>
      </c>
      <c r="AD33" s="123">
        <v>0</v>
      </c>
      <c r="AE33" s="123">
        <v>0</v>
      </c>
    </row>
    <row r="34" spans="1:32" x14ac:dyDescent="0.25">
      <c r="A34" s="157" t="str">
        <f t="shared" si="2"/>
        <v>489</v>
      </c>
      <c r="B34" s="242" t="s">
        <v>277</v>
      </c>
      <c r="C34" s="123">
        <v>917.40306999999996</v>
      </c>
      <c r="D34" s="123">
        <v>381.965069999999</v>
      </c>
      <c r="E34" s="123">
        <v>184.46018000000001</v>
      </c>
      <c r="F34" s="123">
        <v>1004.10587</v>
      </c>
      <c r="G34" s="123">
        <v>534.61577999999997</v>
      </c>
      <c r="H34" s="123">
        <v>464.18682999999999</v>
      </c>
      <c r="I34" s="123">
        <v>424.10896000000002</v>
      </c>
      <c r="J34" s="123">
        <v>336.36258009144598</v>
      </c>
      <c r="K34" s="123">
        <v>349.25804002124198</v>
      </c>
      <c r="L34" s="123">
        <v>365.57774190038702</v>
      </c>
      <c r="M34" s="123">
        <v>500.52168981869801</v>
      </c>
      <c r="N34" s="123">
        <v>599.34740289827005</v>
      </c>
      <c r="O34" s="123">
        <v>649.15700035467796</v>
      </c>
      <c r="P34" s="123">
        <v>646.69587008891301</v>
      </c>
      <c r="Q34" s="123">
        <v>530.85260416188305</v>
      </c>
      <c r="R34" s="123">
        <v>458.83658043580198</v>
      </c>
      <c r="S34" s="123">
        <v>321.83294469208602</v>
      </c>
      <c r="T34" s="123">
        <v>453.73777358010199</v>
      </c>
      <c r="U34" s="123">
        <v>441.025919453021</v>
      </c>
      <c r="V34" s="123">
        <v>453.10931458471498</v>
      </c>
      <c r="W34" s="123">
        <v>485.36753531662299</v>
      </c>
      <c r="X34" s="123">
        <v>502.179229223319</v>
      </c>
      <c r="Y34" s="123">
        <v>696.10838760144998</v>
      </c>
      <c r="Z34" s="123">
        <v>833.64312161156397</v>
      </c>
      <c r="AA34" s="123">
        <v>876.29480220048197</v>
      </c>
      <c r="AB34" s="123">
        <v>853.21957250966102</v>
      </c>
      <c r="AC34" s="123">
        <v>677.97043725608899</v>
      </c>
      <c r="AD34" s="123">
        <v>586.80771494614396</v>
      </c>
      <c r="AE34" s="123">
        <v>430.05188726559697</v>
      </c>
    </row>
    <row r="35" spans="1:32" x14ac:dyDescent="0.25">
      <c r="A35" s="157">
        <v>495</v>
      </c>
      <c r="B35" s="242" t="s">
        <v>278</v>
      </c>
      <c r="C35" s="123">
        <v>35.002369999999999</v>
      </c>
      <c r="D35" s="123">
        <v>57.235370000000003</v>
      </c>
      <c r="E35" s="123">
        <v>38.811959999999999</v>
      </c>
      <c r="F35" s="123">
        <v>44.584449999999997</v>
      </c>
      <c r="G35" s="123">
        <v>45.503929999999997</v>
      </c>
      <c r="H35" s="123">
        <v>57.14396</v>
      </c>
      <c r="I35" s="123">
        <v>43.812519999999999</v>
      </c>
      <c r="J35" s="123">
        <v>39.4730024999999</v>
      </c>
      <c r="K35" s="123">
        <v>38.035669166666601</v>
      </c>
      <c r="L35" s="123">
        <v>37.027669166666598</v>
      </c>
      <c r="M35" s="123">
        <v>36.990335833333297</v>
      </c>
      <c r="N35" s="123">
        <v>36.785002499999898</v>
      </c>
      <c r="O35" s="123">
        <v>36.803669166666602</v>
      </c>
      <c r="P35" s="123">
        <v>35.921669166666597</v>
      </c>
      <c r="Q35" s="123">
        <v>37.545669166666599</v>
      </c>
      <c r="R35" s="123">
        <v>42.511002499999996</v>
      </c>
      <c r="S35" s="123">
        <v>46.664335833333297</v>
      </c>
      <c r="T35" s="123">
        <v>44.993669166666599</v>
      </c>
      <c r="U35" s="123">
        <v>41.960335833333303</v>
      </c>
      <c r="V35" s="123">
        <v>37.8910024999999</v>
      </c>
      <c r="W35" s="123">
        <v>36.4536691666666</v>
      </c>
      <c r="X35" s="123">
        <v>35.445669166666598</v>
      </c>
      <c r="Y35" s="123">
        <v>35.408335833333297</v>
      </c>
      <c r="Z35" s="123">
        <v>35.203002499999897</v>
      </c>
      <c r="AA35" s="123">
        <v>35.221669166666601</v>
      </c>
      <c r="AB35" s="123">
        <v>36.031669166666603</v>
      </c>
      <c r="AC35" s="123">
        <v>37.655669166666598</v>
      </c>
      <c r="AD35" s="123">
        <v>42.621002500000003</v>
      </c>
      <c r="AE35" s="123">
        <v>46.774335833333303</v>
      </c>
    </row>
    <row r="36" spans="1:32" x14ac:dyDescent="0.25">
      <c r="A36" s="157"/>
      <c r="B36" s="242" t="s">
        <v>75</v>
      </c>
      <c r="C36" s="123">
        <v>1046.3879899999999</v>
      </c>
      <c r="D36" s="123">
        <v>631.91035999999997</v>
      </c>
      <c r="E36" s="123">
        <v>472.32844999999998</v>
      </c>
      <c r="F36" s="123">
        <v>1185.96534</v>
      </c>
      <c r="G36" s="123">
        <v>679.09288999999899</v>
      </c>
      <c r="H36" s="123">
        <v>620.21744999999999</v>
      </c>
      <c r="I36" s="123">
        <v>528.63264000000004</v>
      </c>
      <c r="J36" s="123">
        <v>434.073775924779</v>
      </c>
      <c r="K36" s="123">
        <v>453.41458585457502</v>
      </c>
      <c r="L36" s="123">
        <v>449.24185773372102</v>
      </c>
      <c r="M36" s="123">
        <v>578.65985898536496</v>
      </c>
      <c r="N36" s="123">
        <v>671.50526539827001</v>
      </c>
      <c r="O36" s="123">
        <v>765.22102618801102</v>
      </c>
      <c r="P36" s="123">
        <v>838.90192925557994</v>
      </c>
      <c r="Q36" s="123">
        <v>769.92129999521603</v>
      </c>
      <c r="R36" s="123">
        <v>641.19854960246903</v>
      </c>
      <c r="S36" s="123">
        <v>481.89139385875302</v>
      </c>
      <c r="T36" s="123">
        <v>567.279602746769</v>
      </c>
      <c r="U36" s="123">
        <v>542.55795195302096</v>
      </c>
      <c r="V36" s="123">
        <v>549.23851041804801</v>
      </c>
      <c r="W36" s="123">
        <v>587.94208114995604</v>
      </c>
      <c r="X36" s="123">
        <v>584.26134505665198</v>
      </c>
      <c r="Y36" s="123">
        <v>772.664556768117</v>
      </c>
      <c r="Z36" s="123">
        <v>904.21898411156405</v>
      </c>
      <c r="AA36" s="123">
        <v>990.77682803381595</v>
      </c>
      <c r="AB36" s="123">
        <v>1045.53563167632</v>
      </c>
      <c r="AC36" s="123">
        <v>917.14913308942198</v>
      </c>
      <c r="AD36" s="123">
        <v>769.27968411281097</v>
      </c>
      <c r="AE36" s="123">
        <v>590.22033643226303</v>
      </c>
    </row>
    <row r="37" spans="1:32" s="207" customFormat="1" x14ac:dyDescent="0.25">
      <c r="A37" s="157" t="str">
        <f t="shared" si="0"/>
        <v/>
      </c>
      <c r="B37" s="243"/>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row>
    <row r="38" spans="1:32" x14ac:dyDescent="0.25">
      <c r="A38" s="157"/>
      <c r="B38" s="242" t="s">
        <v>76</v>
      </c>
      <c r="C38" s="123">
        <v>50928.368419999999</v>
      </c>
      <c r="D38" s="123">
        <v>59224.102449999998</v>
      </c>
      <c r="E38" s="123">
        <v>38802.630169999997</v>
      </c>
      <c r="F38" s="123">
        <v>36746.788820000002</v>
      </c>
      <c r="G38" s="123">
        <v>23621.2673599999</v>
      </c>
      <c r="H38" s="123">
        <v>14134.0572599999</v>
      </c>
      <c r="I38" s="123">
        <v>12529.633980000001</v>
      </c>
      <c r="J38" s="123">
        <v>11760.145443985401</v>
      </c>
      <c r="K38" s="123">
        <v>12030.425823838999</v>
      </c>
      <c r="L38" s="123">
        <v>12228.330926385001</v>
      </c>
      <c r="M38" s="123">
        <v>15571.239145018601</v>
      </c>
      <c r="N38" s="123">
        <v>28021.7627256296</v>
      </c>
      <c r="O38" s="123">
        <v>45498.371707716004</v>
      </c>
      <c r="P38" s="123">
        <v>57953.485182100798</v>
      </c>
      <c r="Q38" s="123">
        <v>51814.022598506701</v>
      </c>
      <c r="R38" s="123">
        <v>38052.077770553296</v>
      </c>
      <c r="S38" s="123">
        <v>22773.240521702799</v>
      </c>
      <c r="T38" s="123">
        <v>16810.8704008151</v>
      </c>
      <c r="U38" s="123">
        <v>13266.5717132462</v>
      </c>
      <c r="V38" s="123">
        <v>12510.6566091079</v>
      </c>
      <c r="W38" s="123">
        <v>12447.519049741501</v>
      </c>
      <c r="X38" s="123">
        <v>12882.1705235137</v>
      </c>
      <c r="Y38" s="123">
        <v>16322.674746201001</v>
      </c>
      <c r="Z38" s="123">
        <v>28933.0300010131</v>
      </c>
      <c r="AA38" s="123">
        <v>46992.269646033397</v>
      </c>
      <c r="AB38" s="123">
        <v>58051.966191993502</v>
      </c>
      <c r="AC38" s="123">
        <v>51900.175873259701</v>
      </c>
      <c r="AD38" s="123">
        <v>38558.254087592402</v>
      </c>
      <c r="AE38" s="123">
        <v>23498.523646558799</v>
      </c>
      <c r="AF38" s="192">
        <f>SUM(T38:AE38)</f>
        <v>332174.68248907634</v>
      </c>
    </row>
    <row r="39" spans="1:32" x14ac:dyDescent="0.25">
      <c r="A39" s="157" t="str">
        <f t="shared" si="0"/>
        <v/>
      </c>
    </row>
    <row r="40" spans="1:32" x14ac:dyDescent="0.25">
      <c r="A40" s="157"/>
      <c r="B40" s="242" t="s">
        <v>279</v>
      </c>
    </row>
    <row r="41" spans="1:32" x14ac:dyDescent="0.25">
      <c r="A41" s="157" t="str">
        <f t="shared" si="0"/>
        <v/>
      </c>
    </row>
    <row r="42" spans="1:32" x14ac:dyDescent="0.25">
      <c r="A42" s="157"/>
      <c r="B42" s="242" t="s">
        <v>280</v>
      </c>
    </row>
    <row r="43" spans="1:32" x14ac:dyDescent="0.25">
      <c r="A43" s="157" t="str">
        <f t="shared" ref="A43:A105" si="3">MID($B43,1,3)</f>
        <v>500</v>
      </c>
      <c r="B43" s="242" t="s">
        <v>281</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0</v>
      </c>
      <c r="Y43" s="123">
        <v>0</v>
      </c>
      <c r="Z43" s="123">
        <v>0</v>
      </c>
      <c r="AA43" s="123">
        <v>0</v>
      </c>
      <c r="AB43" s="123">
        <v>0</v>
      </c>
      <c r="AC43" s="123">
        <v>0</v>
      </c>
      <c r="AD43" s="123">
        <v>0</v>
      </c>
      <c r="AE43" s="123">
        <v>0</v>
      </c>
    </row>
    <row r="44" spans="1:32" x14ac:dyDescent="0.25">
      <c r="A44" s="157" t="str">
        <f t="shared" si="3"/>
        <v>501</v>
      </c>
      <c r="B44" s="242" t="s">
        <v>282</v>
      </c>
      <c r="C44" s="123">
        <v>0</v>
      </c>
      <c r="D44" s="123">
        <v>0</v>
      </c>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row>
    <row r="45" spans="1:32" x14ac:dyDescent="0.25">
      <c r="A45" s="157" t="str">
        <f t="shared" si="3"/>
        <v>501</v>
      </c>
      <c r="B45" s="242" t="s">
        <v>283</v>
      </c>
      <c r="C45" s="123">
        <v>0</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row>
    <row r="46" spans="1:32" x14ac:dyDescent="0.25">
      <c r="A46" s="157" t="str">
        <f t="shared" si="3"/>
        <v>502</v>
      </c>
      <c r="B46" s="242" t="s">
        <v>284</v>
      </c>
      <c r="C46" s="123">
        <v>0</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0</v>
      </c>
      <c r="Z46" s="123">
        <v>0</v>
      </c>
      <c r="AA46" s="123">
        <v>0</v>
      </c>
      <c r="AB46" s="123">
        <v>0</v>
      </c>
      <c r="AC46" s="123">
        <v>0</v>
      </c>
      <c r="AD46" s="123">
        <v>0</v>
      </c>
      <c r="AE46" s="123">
        <v>0</v>
      </c>
    </row>
    <row r="47" spans="1:32" x14ac:dyDescent="0.25">
      <c r="A47" s="157" t="str">
        <f t="shared" si="3"/>
        <v>503</v>
      </c>
      <c r="B47" s="242" t="s">
        <v>285</v>
      </c>
      <c r="C47" s="123">
        <v>0</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0</v>
      </c>
      <c r="Z47" s="123">
        <v>0</v>
      </c>
      <c r="AA47" s="123">
        <v>0</v>
      </c>
      <c r="AB47" s="123">
        <v>0</v>
      </c>
      <c r="AC47" s="123">
        <v>0</v>
      </c>
      <c r="AD47" s="123">
        <v>0</v>
      </c>
      <c r="AE47" s="123">
        <v>0</v>
      </c>
    </row>
    <row r="48" spans="1:32" x14ac:dyDescent="0.25">
      <c r="A48" s="157" t="str">
        <f t="shared" si="3"/>
        <v>505</v>
      </c>
      <c r="B48" s="242" t="s">
        <v>286</v>
      </c>
      <c r="C48" s="123">
        <v>0</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0</v>
      </c>
      <c r="U48" s="123">
        <v>0</v>
      </c>
      <c r="V48" s="123">
        <v>0</v>
      </c>
      <c r="W48" s="123">
        <v>0</v>
      </c>
      <c r="X48" s="123">
        <v>0</v>
      </c>
      <c r="Y48" s="123">
        <v>0</v>
      </c>
      <c r="Z48" s="123">
        <v>0</v>
      </c>
      <c r="AA48" s="123">
        <v>0</v>
      </c>
      <c r="AB48" s="123">
        <v>0</v>
      </c>
      <c r="AC48" s="123">
        <v>0</v>
      </c>
      <c r="AD48" s="123">
        <v>0</v>
      </c>
      <c r="AE48" s="123">
        <v>0</v>
      </c>
    </row>
    <row r="49" spans="1:31" x14ac:dyDescent="0.25">
      <c r="A49" s="157" t="str">
        <f t="shared" si="3"/>
        <v>506</v>
      </c>
      <c r="B49" s="242" t="s">
        <v>287</v>
      </c>
      <c r="C49" s="123">
        <v>0</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0</v>
      </c>
      <c r="U49" s="123">
        <v>0</v>
      </c>
      <c r="V49" s="123">
        <v>0</v>
      </c>
      <c r="W49" s="123">
        <v>0</v>
      </c>
      <c r="X49" s="123">
        <v>0</v>
      </c>
      <c r="Y49" s="123">
        <v>0</v>
      </c>
      <c r="Z49" s="123">
        <v>0</v>
      </c>
      <c r="AA49" s="123">
        <v>0</v>
      </c>
      <c r="AB49" s="123">
        <v>0</v>
      </c>
      <c r="AC49" s="123">
        <v>0</v>
      </c>
      <c r="AD49" s="123">
        <v>0</v>
      </c>
      <c r="AE49" s="123">
        <v>0</v>
      </c>
    </row>
    <row r="50" spans="1:31" x14ac:dyDescent="0.25">
      <c r="A50" s="157" t="str">
        <f t="shared" si="3"/>
        <v>507</v>
      </c>
      <c r="B50" s="242" t="s">
        <v>288</v>
      </c>
      <c r="C50" s="123">
        <v>0</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0</v>
      </c>
      <c r="Z50" s="123">
        <v>0</v>
      </c>
      <c r="AA50" s="123">
        <v>0</v>
      </c>
      <c r="AB50" s="123">
        <v>0</v>
      </c>
      <c r="AC50" s="123">
        <v>0</v>
      </c>
      <c r="AD50" s="123">
        <v>0</v>
      </c>
      <c r="AE50" s="123">
        <v>0</v>
      </c>
    </row>
    <row r="51" spans="1:31" x14ac:dyDescent="0.25">
      <c r="A51" s="157" t="str">
        <f t="shared" si="3"/>
        <v>509</v>
      </c>
      <c r="B51" s="242" t="s">
        <v>289</v>
      </c>
      <c r="C51" s="123">
        <v>0</v>
      </c>
      <c r="D51" s="123">
        <v>0</v>
      </c>
      <c r="E51" s="123">
        <v>0</v>
      </c>
      <c r="F51" s="123">
        <v>0</v>
      </c>
      <c r="G51" s="123">
        <v>0</v>
      </c>
      <c r="H51" s="123">
        <v>0</v>
      </c>
      <c r="I51" s="123">
        <v>0</v>
      </c>
      <c r="J51" s="123">
        <v>0</v>
      </c>
      <c r="K51" s="123">
        <v>0</v>
      </c>
      <c r="L51" s="123">
        <v>0</v>
      </c>
      <c r="M51" s="123">
        <v>0</v>
      </c>
      <c r="N51" s="123">
        <v>0</v>
      </c>
      <c r="O51" s="123">
        <v>0</v>
      </c>
      <c r="P51" s="123">
        <v>0</v>
      </c>
      <c r="Q51" s="123">
        <v>0</v>
      </c>
      <c r="R51" s="123">
        <v>0</v>
      </c>
      <c r="S51" s="123">
        <v>0</v>
      </c>
      <c r="T51" s="123">
        <v>0</v>
      </c>
      <c r="U51" s="123">
        <v>0</v>
      </c>
      <c r="V51" s="123">
        <v>0</v>
      </c>
      <c r="W51" s="123">
        <v>0</v>
      </c>
      <c r="X51" s="123">
        <v>0</v>
      </c>
      <c r="Y51" s="123">
        <v>0</v>
      </c>
      <c r="Z51" s="123">
        <v>0</v>
      </c>
      <c r="AA51" s="123">
        <v>0</v>
      </c>
      <c r="AB51" s="123">
        <v>0</v>
      </c>
      <c r="AC51" s="123">
        <v>0</v>
      </c>
      <c r="AD51" s="123">
        <v>0</v>
      </c>
      <c r="AE51" s="123">
        <v>0</v>
      </c>
    </row>
    <row r="52" spans="1:31" x14ac:dyDescent="0.25">
      <c r="A52" s="157"/>
      <c r="B52" s="242" t="s">
        <v>290</v>
      </c>
      <c r="C52" s="123">
        <v>0</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0</v>
      </c>
      <c r="X52" s="123">
        <v>0</v>
      </c>
      <c r="Y52" s="123">
        <v>0</v>
      </c>
      <c r="Z52" s="123">
        <v>0</v>
      </c>
      <c r="AA52" s="123">
        <v>0</v>
      </c>
      <c r="AB52" s="123">
        <v>0</v>
      </c>
      <c r="AC52" s="123">
        <v>0</v>
      </c>
      <c r="AD52" s="123">
        <v>0</v>
      </c>
      <c r="AE52" s="123">
        <v>0</v>
      </c>
    </row>
    <row r="53" spans="1:31" x14ac:dyDescent="0.25">
      <c r="A53" s="157" t="str">
        <f t="shared" si="3"/>
        <v/>
      </c>
    </row>
    <row r="54" spans="1:31" x14ac:dyDescent="0.25">
      <c r="A54" s="157" t="str">
        <f t="shared" si="3"/>
        <v>510</v>
      </c>
      <c r="B54" s="242" t="s">
        <v>291</v>
      </c>
      <c r="C54" s="123">
        <v>0</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0</v>
      </c>
      <c r="X54" s="123">
        <v>0</v>
      </c>
      <c r="Y54" s="123">
        <v>0</v>
      </c>
      <c r="Z54" s="123">
        <v>0</v>
      </c>
      <c r="AA54" s="123">
        <v>0</v>
      </c>
      <c r="AB54" s="123">
        <v>0</v>
      </c>
      <c r="AC54" s="123">
        <v>0</v>
      </c>
      <c r="AD54" s="123">
        <v>0</v>
      </c>
      <c r="AE54" s="123">
        <v>0</v>
      </c>
    </row>
    <row r="55" spans="1:31" x14ac:dyDescent="0.25">
      <c r="A55" s="157" t="str">
        <f t="shared" si="3"/>
        <v>511</v>
      </c>
      <c r="B55" s="242" t="s">
        <v>292</v>
      </c>
      <c r="C55" s="123">
        <v>0</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0</v>
      </c>
      <c r="W55" s="123">
        <v>0</v>
      </c>
      <c r="X55" s="123">
        <v>0</v>
      </c>
      <c r="Y55" s="123">
        <v>0</v>
      </c>
      <c r="Z55" s="123">
        <v>0</v>
      </c>
      <c r="AA55" s="123">
        <v>0</v>
      </c>
      <c r="AB55" s="123">
        <v>0</v>
      </c>
      <c r="AC55" s="123">
        <v>0</v>
      </c>
      <c r="AD55" s="123">
        <v>0</v>
      </c>
      <c r="AE55" s="123">
        <v>0</v>
      </c>
    </row>
    <row r="56" spans="1:31" x14ac:dyDescent="0.25">
      <c r="A56" s="157" t="str">
        <f t="shared" si="3"/>
        <v>512</v>
      </c>
      <c r="B56" s="242" t="s">
        <v>293</v>
      </c>
      <c r="C56" s="123">
        <v>0</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row>
    <row r="57" spans="1:31" x14ac:dyDescent="0.25">
      <c r="A57" s="157" t="str">
        <f t="shared" si="3"/>
        <v>513</v>
      </c>
      <c r="B57" s="242" t="s">
        <v>294</v>
      </c>
      <c r="C57" s="123">
        <v>0</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row>
    <row r="58" spans="1:31" x14ac:dyDescent="0.25">
      <c r="A58" s="157" t="str">
        <f t="shared" si="3"/>
        <v>514</v>
      </c>
      <c r="B58" s="242" t="s">
        <v>295</v>
      </c>
      <c r="C58" s="123">
        <v>0</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row>
    <row r="59" spans="1:31" x14ac:dyDescent="0.25">
      <c r="A59" s="157"/>
      <c r="B59" s="242" t="s">
        <v>296</v>
      </c>
      <c r="C59" s="123">
        <v>0</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0</v>
      </c>
      <c r="X59" s="123">
        <v>0</v>
      </c>
      <c r="Y59" s="123">
        <v>0</v>
      </c>
      <c r="Z59" s="123">
        <v>0</v>
      </c>
      <c r="AA59" s="123">
        <v>0</v>
      </c>
      <c r="AB59" s="123">
        <v>0</v>
      </c>
      <c r="AC59" s="123">
        <v>0</v>
      </c>
      <c r="AD59" s="123">
        <v>0</v>
      </c>
      <c r="AE59" s="123">
        <v>0</v>
      </c>
    </row>
    <row r="60" spans="1:31" x14ac:dyDescent="0.25">
      <c r="A60" s="157" t="str">
        <f t="shared" si="3"/>
        <v/>
      </c>
    </row>
    <row r="61" spans="1:31" x14ac:dyDescent="0.25">
      <c r="A61" s="157"/>
      <c r="B61" s="242" t="s">
        <v>77</v>
      </c>
      <c r="C61" s="123">
        <v>0</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23">
        <v>0</v>
      </c>
      <c r="AA61" s="123">
        <v>0</v>
      </c>
      <c r="AB61" s="123">
        <v>0</v>
      </c>
      <c r="AC61" s="123">
        <v>0</v>
      </c>
      <c r="AD61" s="123">
        <v>0</v>
      </c>
      <c r="AE61" s="123">
        <v>0</v>
      </c>
    </row>
    <row r="62" spans="1:31" x14ac:dyDescent="0.25">
      <c r="A62" s="157" t="str">
        <f t="shared" si="3"/>
        <v/>
      </c>
    </row>
    <row r="63" spans="1:31" x14ac:dyDescent="0.25">
      <c r="A63" s="157"/>
      <c r="B63" s="242" t="s">
        <v>297</v>
      </c>
    </row>
    <row r="64" spans="1:31" x14ac:dyDescent="0.25">
      <c r="A64" s="157" t="str">
        <f t="shared" si="3"/>
        <v>535</v>
      </c>
      <c r="B64" s="242" t="s">
        <v>298</v>
      </c>
      <c r="C64" s="123">
        <v>0</v>
      </c>
      <c r="D64" s="123">
        <v>0</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0</v>
      </c>
      <c r="V64" s="123">
        <v>0</v>
      </c>
      <c r="W64" s="123">
        <v>0</v>
      </c>
      <c r="X64" s="123">
        <v>0</v>
      </c>
      <c r="Y64" s="123">
        <v>0</v>
      </c>
      <c r="Z64" s="123">
        <v>0</v>
      </c>
      <c r="AA64" s="123">
        <v>0</v>
      </c>
      <c r="AB64" s="123">
        <v>0</v>
      </c>
      <c r="AC64" s="123">
        <v>0</v>
      </c>
      <c r="AD64" s="123">
        <v>0</v>
      </c>
      <c r="AE64" s="123">
        <v>0</v>
      </c>
    </row>
    <row r="65" spans="1:31" x14ac:dyDescent="0.25">
      <c r="A65" s="157" t="str">
        <f t="shared" si="3"/>
        <v>536</v>
      </c>
      <c r="B65" s="242" t="s">
        <v>299</v>
      </c>
      <c r="C65" s="123">
        <v>0</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0</v>
      </c>
      <c r="Y65" s="123">
        <v>0</v>
      </c>
      <c r="Z65" s="123">
        <v>0</v>
      </c>
      <c r="AA65" s="123">
        <v>0</v>
      </c>
      <c r="AB65" s="123">
        <v>0</v>
      </c>
      <c r="AC65" s="123">
        <v>0</v>
      </c>
      <c r="AD65" s="123">
        <v>0</v>
      </c>
      <c r="AE65" s="123">
        <v>0</v>
      </c>
    </row>
    <row r="66" spans="1:31" x14ac:dyDescent="0.25">
      <c r="A66" s="157" t="str">
        <f t="shared" si="3"/>
        <v>538</v>
      </c>
      <c r="B66" s="242" t="s">
        <v>300</v>
      </c>
      <c r="C66" s="123">
        <v>0</v>
      </c>
      <c r="D66" s="123">
        <v>0</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0</v>
      </c>
      <c r="Y66" s="123">
        <v>0</v>
      </c>
      <c r="Z66" s="123">
        <v>0</v>
      </c>
      <c r="AA66" s="123">
        <v>0</v>
      </c>
      <c r="AB66" s="123">
        <v>0</v>
      </c>
      <c r="AC66" s="123">
        <v>0</v>
      </c>
      <c r="AD66" s="123">
        <v>0</v>
      </c>
      <c r="AE66" s="123">
        <v>0</v>
      </c>
    </row>
    <row r="67" spans="1:31" x14ac:dyDescent="0.25">
      <c r="A67" s="157" t="str">
        <f t="shared" si="3"/>
        <v>539</v>
      </c>
      <c r="B67" s="242" t="s">
        <v>301</v>
      </c>
      <c r="C67" s="123">
        <v>0</v>
      </c>
      <c r="D67" s="123">
        <v>0</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23">
        <v>0</v>
      </c>
      <c r="AA67" s="123">
        <v>0</v>
      </c>
      <c r="AB67" s="123">
        <v>0</v>
      </c>
      <c r="AC67" s="123">
        <v>0</v>
      </c>
      <c r="AD67" s="123">
        <v>0</v>
      </c>
      <c r="AE67" s="123">
        <v>0</v>
      </c>
    </row>
    <row r="68" spans="1:31" x14ac:dyDescent="0.25">
      <c r="A68" s="157" t="str">
        <f t="shared" si="3"/>
        <v>540</v>
      </c>
      <c r="B68" s="242" t="s">
        <v>302</v>
      </c>
      <c r="C68" s="123">
        <v>0</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23">
        <v>0</v>
      </c>
      <c r="AA68" s="123">
        <v>0</v>
      </c>
      <c r="AB68" s="123">
        <v>0</v>
      </c>
      <c r="AC68" s="123">
        <v>0</v>
      </c>
      <c r="AD68" s="123">
        <v>0</v>
      </c>
      <c r="AE68" s="123">
        <v>0</v>
      </c>
    </row>
    <row r="69" spans="1:31" x14ac:dyDescent="0.25">
      <c r="A69" s="157"/>
      <c r="B69" s="242" t="s">
        <v>303</v>
      </c>
      <c r="C69" s="123">
        <v>0</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23">
        <v>0</v>
      </c>
      <c r="AA69" s="123">
        <v>0</v>
      </c>
      <c r="AB69" s="123">
        <v>0</v>
      </c>
      <c r="AC69" s="123">
        <v>0</v>
      </c>
      <c r="AD69" s="123">
        <v>0</v>
      </c>
      <c r="AE69" s="123">
        <v>0</v>
      </c>
    </row>
    <row r="70" spans="1:31" x14ac:dyDescent="0.25">
      <c r="A70" s="157" t="str">
        <f t="shared" si="3"/>
        <v/>
      </c>
    </row>
    <row r="71" spans="1:31" x14ac:dyDescent="0.25">
      <c r="A71" s="157" t="str">
        <f t="shared" si="3"/>
        <v>541</v>
      </c>
      <c r="B71" s="242" t="s">
        <v>304</v>
      </c>
      <c r="C71" s="123">
        <v>0</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0</v>
      </c>
      <c r="Y71" s="123">
        <v>0</v>
      </c>
      <c r="Z71" s="123">
        <v>0</v>
      </c>
      <c r="AA71" s="123">
        <v>0</v>
      </c>
      <c r="AB71" s="123">
        <v>0</v>
      </c>
      <c r="AC71" s="123">
        <v>0</v>
      </c>
      <c r="AD71" s="123">
        <v>0</v>
      </c>
      <c r="AE71" s="123">
        <v>0</v>
      </c>
    </row>
    <row r="72" spans="1:31" x14ac:dyDescent="0.25">
      <c r="A72" s="157" t="str">
        <f t="shared" si="3"/>
        <v>542</v>
      </c>
      <c r="B72" s="242" t="s">
        <v>305</v>
      </c>
      <c r="C72" s="123">
        <v>0</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0</v>
      </c>
      <c r="Y72" s="123">
        <v>0</v>
      </c>
      <c r="Z72" s="123">
        <v>0</v>
      </c>
      <c r="AA72" s="123">
        <v>0</v>
      </c>
      <c r="AB72" s="123">
        <v>0</v>
      </c>
      <c r="AC72" s="123">
        <v>0</v>
      </c>
      <c r="AD72" s="123">
        <v>0</v>
      </c>
      <c r="AE72" s="123">
        <v>0</v>
      </c>
    </row>
    <row r="73" spans="1:31" x14ac:dyDescent="0.25">
      <c r="A73" s="157" t="str">
        <f t="shared" si="3"/>
        <v>543</v>
      </c>
      <c r="B73" s="242" t="s">
        <v>306</v>
      </c>
      <c r="C73" s="123">
        <v>0</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0</v>
      </c>
      <c r="Y73" s="123">
        <v>0</v>
      </c>
      <c r="Z73" s="123">
        <v>0</v>
      </c>
      <c r="AA73" s="123">
        <v>0</v>
      </c>
      <c r="AB73" s="123">
        <v>0</v>
      </c>
      <c r="AC73" s="123">
        <v>0</v>
      </c>
      <c r="AD73" s="123">
        <v>0</v>
      </c>
      <c r="AE73" s="123">
        <v>0</v>
      </c>
    </row>
    <row r="74" spans="1:31" x14ac:dyDescent="0.25">
      <c r="A74" s="157" t="str">
        <f t="shared" si="3"/>
        <v>544</v>
      </c>
      <c r="B74" s="242" t="s">
        <v>307</v>
      </c>
      <c r="C74" s="123">
        <v>0</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0</v>
      </c>
      <c r="X74" s="123">
        <v>0</v>
      </c>
      <c r="Y74" s="123">
        <v>0</v>
      </c>
      <c r="Z74" s="123">
        <v>0</v>
      </c>
      <c r="AA74" s="123">
        <v>0</v>
      </c>
      <c r="AB74" s="123">
        <v>0</v>
      </c>
      <c r="AC74" s="123">
        <v>0</v>
      </c>
      <c r="AD74" s="123">
        <v>0</v>
      </c>
      <c r="AE74" s="123">
        <v>0</v>
      </c>
    </row>
    <row r="75" spans="1:31" x14ac:dyDescent="0.25">
      <c r="A75" s="157" t="str">
        <f t="shared" si="3"/>
        <v>545</v>
      </c>
      <c r="B75" s="242" t="s">
        <v>308</v>
      </c>
      <c r="C75" s="123">
        <v>0</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0</v>
      </c>
      <c r="T75" s="123">
        <v>0</v>
      </c>
      <c r="U75" s="123">
        <v>0</v>
      </c>
      <c r="V75" s="123">
        <v>0</v>
      </c>
      <c r="W75" s="123">
        <v>0</v>
      </c>
      <c r="X75" s="123">
        <v>0</v>
      </c>
      <c r="Y75" s="123">
        <v>0</v>
      </c>
      <c r="Z75" s="123">
        <v>0</v>
      </c>
      <c r="AA75" s="123">
        <v>0</v>
      </c>
      <c r="AB75" s="123">
        <v>0</v>
      </c>
      <c r="AC75" s="123">
        <v>0</v>
      </c>
      <c r="AD75" s="123">
        <v>0</v>
      </c>
      <c r="AE75" s="123">
        <v>0</v>
      </c>
    </row>
    <row r="76" spans="1:31" x14ac:dyDescent="0.25">
      <c r="A76" s="157"/>
      <c r="B76" s="242" t="s">
        <v>309</v>
      </c>
      <c r="C76" s="123">
        <v>0</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23">
        <v>0</v>
      </c>
      <c r="AA76" s="123">
        <v>0</v>
      </c>
      <c r="AB76" s="123">
        <v>0</v>
      </c>
      <c r="AC76" s="123">
        <v>0</v>
      </c>
      <c r="AD76" s="123">
        <v>0</v>
      </c>
      <c r="AE76" s="123">
        <v>0</v>
      </c>
    </row>
    <row r="77" spans="1:31" x14ac:dyDescent="0.25">
      <c r="A77" s="157" t="str">
        <f t="shared" si="3"/>
        <v/>
      </c>
    </row>
    <row r="78" spans="1:31" x14ac:dyDescent="0.25">
      <c r="A78" s="157"/>
      <c r="B78" s="242" t="s">
        <v>78</v>
      </c>
      <c r="C78" s="123">
        <v>0</v>
      </c>
      <c r="D78" s="123">
        <v>0</v>
      </c>
      <c r="E78" s="123">
        <v>0</v>
      </c>
      <c r="F78" s="123">
        <v>0</v>
      </c>
      <c r="G78" s="123">
        <v>0</v>
      </c>
      <c r="H78" s="123">
        <v>0</v>
      </c>
      <c r="I78" s="123">
        <v>0</v>
      </c>
      <c r="J78" s="123">
        <v>0</v>
      </c>
      <c r="K78" s="123">
        <v>0</v>
      </c>
      <c r="L78" s="123">
        <v>0</v>
      </c>
      <c r="M78" s="123">
        <v>0</v>
      </c>
      <c r="N78" s="123">
        <v>0</v>
      </c>
      <c r="O78" s="123">
        <v>0</v>
      </c>
      <c r="P78" s="123">
        <v>0</v>
      </c>
      <c r="Q78" s="123">
        <v>0</v>
      </c>
      <c r="R78" s="123">
        <v>0</v>
      </c>
      <c r="S78" s="123">
        <v>0</v>
      </c>
      <c r="T78" s="123">
        <v>0</v>
      </c>
      <c r="U78" s="123">
        <v>0</v>
      </c>
      <c r="V78" s="123">
        <v>0</v>
      </c>
      <c r="W78" s="123">
        <v>0</v>
      </c>
      <c r="X78" s="123">
        <v>0</v>
      </c>
      <c r="Y78" s="123">
        <v>0</v>
      </c>
      <c r="Z78" s="123">
        <v>0</v>
      </c>
      <c r="AA78" s="123">
        <v>0</v>
      </c>
      <c r="AB78" s="123">
        <v>0</v>
      </c>
      <c r="AC78" s="123">
        <v>0</v>
      </c>
      <c r="AD78" s="123">
        <v>0</v>
      </c>
      <c r="AE78" s="123">
        <v>0</v>
      </c>
    </row>
    <row r="79" spans="1:31" x14ac:dyDescent="0.25">
      <c r="A79" s="157" t="str">
        <f t="shared" si="3"/>
        <v/>
      </c>
    </row>
    <row r="80" spans="1:31" x14ac:dyDescent="0.25">
      <c r="A80" s="157"/>
      <c r="B80" s="242" t="s">
        <v>310</v>
      </c>
    </row>
    <row r="81" spans="1:31" x14ac:dyDescent="0.25">
      <c r="A81" s="157" t="str">
        <f t="shared" si="3"/>
        <v>546</v>
      </c>
      <c r="B81" s="242" t="s">
        <v>311</v>
      </c>
      <c r="C81" s="123">
        <v>0</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123">
        <v>0</v>
      </c>
      <c r="Z81" s="123">
        <v>0</v>
      </c>
      <c r="AA81" s="123">
        <v>0</v>
      </c>
      <c r="AB81" s="123">
        <v>0</v>
      </c>
      <c r="AC81" s="123">
        <v>0</v>
      </c>
      <c r="AD81" s="123">
        <v>0</v>
      </c>
      <c r="AE81" s="123">
        <v>0</v>
      </c>
    </row>
    <row r="82" spans="1:31" x14ac:dyDescent="0.25">
      <c r="A82" s="157" t="str">
        <f t="shared" si="3"/>
        <v>547</v>
      </c>
      <c r="B82" s="242" t="s">
        <v>312</v>
      </c>
      <c r="C82" s="123">
        <v>0</v>
      </c>
      <c r="D82" s="123">
        <v>0</v>
      </c>
      <c r="E82" s="123">
        <v>0</v>
      </c>
      <c r="F82" s="123">
        <v>0</v>
      </c>
      <c r="G82" s="123">
        <v>0</v>
      </c>
      <c r="H82" s="123">
        <v>0</v>
      </c>
      <c r="I82" s="123">
        <v>0</v>
      </c>
      <c r="J82" s="123">
        <v>0</v>
      </c>
      <c r="K82" s="123">
        <v>0</v>
      </c>
      <c r="L82" s="123">
        <v>0</v>
      </c>
      <c r="M82" s="123">
        <v>0</v>
      </c>
      <c r="N82" s="123">
        <v>0</v>
      </c>
      <c r="O82" s="123">
        <v>0</v>
      </c>
      <c r="P82" s="123">
        <v>0</v>
      </c>
      <c r="Q82" s="123">
        <v>0</v>
      </c>
      <c r="R82" s="123">
        <v>0</v>
      </c>
      <c r="S82" s="123">
        <v>0</v>
      </c>
      <c r="T82" s="123">
        <v>0</v>
      </c>
      <c r="U82" s="123">
        <v>0</v>
      </c>
      <c r="V82" s="123">
        <v>0</v>
      </c>
      <c r="W82" s="123">
        <v>0</v>
      </c>
      <c r="X82" s="123">
        <v>0</v>
      </c>
      <c r="Y82" s="123">
        <v>0</v>
      </c>
      <c r="Z82" s="123">
        <v>0</v>
      </c>
      <c r="AA82" s="123">
        <v>0</v>
      </c>
      <c r="AB82" s="123">
        <v>0</v>
      </c>
      <c r="AC82" s="123">
        <v>0</v>
      </c>
      <c r="AD82" s="123">
        <v>0</v>
      </c>
      <c r="AE82" s="123">
        <v>0</v>
      </c>
    </row>
    <row r="83" spans="1:31" x14ac:dyDescent="0.25">
      <c r="A83" s="157" t="str">
        <f t="shared" si="3"/>
        <v>548</v>
      </c>
      <c r="B83" s="242" t="s">
        <v>313</v>
      </c>
      <c r="C83" s="123">
        <v>0</v>
      </c>
      <c r="D83" s="123">
        <v>0</v>
      </c>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v>0</v>
      </c>
      <c r="AC83" s="123">
        <v>0</v>
      </c>
      <c r="AD83" s="123">
        <v>0</v>
      </c>
      <c r="AE83" s="123">
        <v>0</v>
      </c>
    </row>
    <row r="84" spans="1:31" x14ac:dyDescent="0.25">
      <c r="A84" s="157" t="str">
        <f t="shared" si="3"/>
        <v>549</v>
      </c>
      <c r="B84" s="242" t="s">
        <v>314</v>
      </c>
      <c r="C84" s="123">
        <v>0</v>
      </c>
      <c r="D84" s="123">
        <v>0</v>
      </c>
      <c r="E84" s="123">
        <v>0</v>
      </c>
      <c r="F84" s="123">
        <v>0</v>
      </c>
      <c r="G84" s="123">
        <v>0</v>
      </c>
      <c r="H84" s="123">
        <v>0</v>
      </c>
      <c r="I84" s="123">
        <v>0</v>
      </c>
      <c r="J84" s="123">
        <v>0</v>
      </c>
      <c r="K84" s="123">
        <v>0</v>
      </c>
      <c r="L84" s="123">
        <v>0</v>
      </c>
      <c r="M84" s="123">
        <v>0</v>
      </c>
      <c r="N84" s="123">
        <v>0</v>
      </c>
      <c r="O84" s="123">
        <v>0</v>
      </c>
      <c r="P84" s="123">
        <v>0</v>
      </c>
      <c r="Q84" s="123">
        <v>0</v>
      </c>
      <c r="R84" s="123">
        <v>0</v>
      </c>
      <c r="S84" s="123">
        <v>0</v>
      </c>
      <c r="T84" s="123">
        <v>0</v>
      </c>
      <c r="U84" s="123">
        <v>0</v>
      </c>
      <c r="V84" s="123">
        <v>0</v>
      </c>
      <c r="W84" s="123">
        <v>0</v>
      </c>
      <c r="X84" s="123">
        <v>0</v>
      </c>
      <c r="Y84" s="123">
        <v>0</v>
      </c>
      <c r="Z84" s="123">
        <v>0</v>
      </c>
      <c r="AA84" s="123">
        <v>0</v>
      </c>
      <c r="AB84" s="123">
        <v>0</v>
      </c>
      <c r="AC84" s="123">
        <v>0</v>
      </c>
      <c r="AD84" s="123">
        <v>0</v>
      </c>
      <c r="AE84" s="123">
        <v>0</v>
      </c>
    </row>
    <row r="85" spans="1:31" x14ac:dyDescent="0.25">
      <c r="A85" s="157" t="str">
        <f t="shared" si="3"/>
        <v>550</v>
      </c>
      <c r="B85" s="242" t="s">
        <v>315</v>
      </c>
      <c r="C85" s="123">
        <v>0</v>
      </c>
      <c r="D85" s="123">
        <v>0</v>
      </c>
      <c r="E85" s="123">
        <v>0</v>
      </c>
      <c r="F85" s="123">
        <v>0</v>
      </c>
      <c r="G85" s="123">
        <v>0</v>
      </c>
      <c r="H85" s="123">
        <v>0</v>
      </c>
      <c r="I85" s="123">
        <v>0</v>
      </c>
      <c r="J85" s="123">
        <v>0</v>
      </c>
      <c r="K85" s="123">
        <v>0</v>
      </c>
      <c r="L85" s="123">
        <v>0</v>
      </c>
      <c r="M85" s="123">
        <v>0</v>
      </c>
      <c r="N85" s="123">
        <v>0</v>
      </c>
      <c r="O85" s="123">
        <v>0</v>
      </c>
      <c r="P85" s="123">
        <v>0</v>
      </c>
      <c r="Q85" s="123">
        <v>0</v>
      </c>
      <c r="R85" s="123">
        <v>0</v>
      </c>
      <c r="S85" s="123">
        <v>0</v>
      </c>
      <c r="T85" s="123">
        <v>0</v>
      </c>
      <c r="U85" s="123">
        <v>0</v>
      </c>
      <c r="V85" s="123">
        <v>0</v>
      </c>
      <c r="W85" s="123">
        <v>0</v>
      </c>
      <c r="X85" s="123">
        <v>0</v>
      </c>
      <c r="Y85" s="123">
        <v>0</v>
      </c>
      <c r="Z85" s="123">
        <v>0</v>
      </c>
      <c r="AA85" s="123">
        <v>0</v>
      </c>
      <c r="AB85" s="123">
        <v>0</v>
      </c>
      <c r="AC85" s="123">
        <v>0</v>
      </c>
      <c r="AD85" s="123">
        <v>0</v>
      </c>
      <c r="AE85" s="123">
        <v>0</v>
      </c>
    </row>
    <row r="86" spans="1:31" x14ac:dyDescent="0.25">
      <c r="A86" s="157"/>
      <c r="B86" s="242" t="s">
        <v>316</v>
      </c>
      <c r="C86" s="123">
        <v>0</v>
      </c>
      <c r="D86" s="123">
        <v>0</v>
      </c>
      <c r="E86" s="123">
        <v>0</v>
      </c>
      <c r="F86" s="123">
        <v>0</v>
      </c>
      <c r="G86" s="123">
        <v>0</v>
      </c>
      <c r="H86" s="123">
        <v>0</v>
      </c>
      <c r="I86" s="123">
        <v>0</v>
      </c>
      <c r="J86" s="123">
        <v>0</v>
      </c>
      <c r="K86" s="123">
        <v>0</v>
      </c>
      <c r="L86" s="123">
        <v>0</v>
      </c>
      <c r="M86" s="123">
        <v>0</v>
      </c>
      <c r="N86" s="123">
        <v>0</v>
      </c>
      <c r="O86" s="123">
        <v>0</v>
      </c>
      <c r="P86" s="123">
        <v>0</v>
      </c>
      <c r="Q86" s="123">
        <v>0</v>
      </c>
      <c r="R86" s="123">
        <v>0</v>
      </c>
      <c r="S86" s="123">
        <v>0</v>
      </c>
      <c r="T86" s="123">
        <v>0</v>
      </c>
      <c r="U86" s="123">
        <v>0</v>
      </c>
      <c r="V86" s="123">
        <v>0</v>
      </c>
      <c r="W86" s="123">
        <v>0</v>
      </c>
      <c r="X86" s="123">
        <v>0</v>
      </c>
      <c r="Y86" s="123">
        <v>0</v>
      </c>
      <c r="Z86" s="123">
        <v>0</v>
      </c>
      <c r="AA86" s="123">
        <v>0</v>
      </c>
      <c r="AB86" s="123">
        <v>0</v>
      </c>
      <c r="AC86" s="123">
        <v>0</v>
      </c>
      <c r="AD86" s="123">
        <v>0</v>
      </c>
      <c r="AE86" s="123">
        <v>0</v>
      </c>
    </row>
    <row r="87" spans="1:31" x14ac:dyDescent="0.25">
      <c r="A87" s="157" t="str">
        <f t="shared" si="3"/>
        <v/>
      </c>
    </row>
    <row r="88" spans="1:31" x14ac:dyDescent="0.25">
      <c r="A88" s="157" t="str">
        <f t="shared" si="3"/>
        <v>551</v>
      </c>
      <c r="B88" s="242" t="s">
        <v>317</v>
      </c>
      <c r="C88" s="123">
        <v>0</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0</v>
      </c>
      <c r="W88" s="123">
        <v>0</v>
      </c>
      <c r="X88" s="123">
        <v>0</v>
      </c>
      <c r="Y88" s="123">
        <v>0</v>
      </c>
      <c r="Z88" s="123">
        <v>0</v>
      </c>
      <c r="AA88" s="123">
        <v>0</v>
      </c>
      <c r="AB88" s="123">
        <v>0</v>
      </c>
      <c r="AC88" s="123">
        <v>0</v>
      </c>
      <c r="AD88" s="123">
        <v>0</v>
      </c>
      <c r="AE88" s="123">
        <v>0</v>
      </c>
    </row>
    <row r="89" spans="1:31" x14ac:dyDescent="0.25">
      <c r="A89" s="157" t="str">
        <f t="shared" si="3"/>
        <v>552</v>
      </c>
      <c r="B89" s="242" t="s">
        <v>318</v>
      </c>
      <c r="C89" s="123">
        <v>0</v>
      </c>
      <c r="D89" s="123">
        <v>0</v>
      </c>
      <c r="E89" s="123">
        <v>0</v>
      </c>
      <c r="F89" s="123">
        <v>0</v>
      </c>
      <c r="G89" s="123">
        <v>0</v>
      </c>
      <c r="H89" s="123">
        <v>0</v>
      </c>
      <c r="I89" s="123">
        <v>0</v>
      </c>
      <c r="J89" s="123">
        <v>0</v>
      </c>
      <c r="K89" s="123">
        <v>0</v>
      </c>
      <c r="L89" s="123">
        <v>0</v>
      </c>
      <c r="M89" s="123">
        <v>0</v>
      </c>
      <c r="N89" s="123">
        <v>0</v>
      </c>
      <c r="O89" s="123">
        <v>0</v>
      </c>
      <c r="P89" s="123">
        <v>0</v>
      </c>
      <c r="Q89" s="123">
        <v>0</v>
      </c>
      <c r="R89" s="123">
        <v>0</v>
      </c>
      <c r="S89" s="123">
        <v>0</v>
      </c>
      <c r="T89" s="123">
        <v>0</v>
      </c>
      <c r="U89" s="123">
        <v>0</v>
      </c>
      <c r="V89" s="123">
        <v>0</v>
      </c>
      <c r="W89" s="123">
        <v>0</v>
      </c>
      <c r="X89" s="123">
        <v>0</v>
      </c>
      <c r="Y89" s="123">
        <v>0</v>
      </c>
      <c r="Z89" s="123">
        <v>0</v>
      </c>
      <c r="AA89" s="123">
        <v>0</v>
      </c>
      <c r="AB89" s="123">
        <v>0</v>
      </c>
      <c r="AC89" s="123">
        <v>0</v>
      </c>
      <c r="AD89" s="123">
        <v>0</v>
      </c>
      <c r="AE89" s="123">
        <v>0</v>
      </c>
    </row>
    <row r="90" spans="1:31" x14ac:dyDescent="0.25">
      <c r="A90" s="157" t="str">
        <f t="shared" si="3"/>
        <v>553</v>
      </c>
      <c r="B90" s="242" t="s">
        <v>319</v>
      </c>
      <c r="C90" s="123">
        <v>0</v>
      </c>
      <c r="D90" s="123">
        <v>0</v>
      </c>
      <c r="E90" s="123">
        <v>0</v>
      </c>
      <c r="F90" s="123">
        <v>0</v>
      </c>
      <c r="G90" s="123">
        <v>0</v>
      </c>
      <c r="H90" s="123">
        <v>0</v>
      </c>
      <c r="I90" s="123">
        <v>0</v>
      </c>
      <c r="J90" s="123">
        <v>0</v>
      </c>
      <c r="K90" s="123">
        <v>0</v>
      </c>
      <c r="L90" s="123">
        <v>0</v>
      </c>
      <c r="M90" s="123">
        <v>0</v>
      </c>
      <c r="N90" s="123">
        <v>0</v>
      </c>
      <c r="O90" s="123">
        <v>0</v>
      </c>
      <c r="P90" s="123">
        <v>0</v>
      </c>
      <c r="Q90" s="123">
        <v>0</v>
      </c>
      <c r="R90" s="123">
        <v>0</v>
      </c>
      <c r="S90" s="123">
        <v>0</v>
      </c>
      <c r="T90" s="123">
        <v>0</v>
      </c>
      <c r="U90" s="123">
        <v>0</v>
      </c>
      <c r="V90" s="123">
        <v>0</v>
      </c>
      <c r="W90" s="123">
        <v>0</v>
      </c>
      <c r="X90" s="123">
        <v>0</v>
      </c>
      <c r="Y90" s="123">
        <v>0</v>
      </c>
      <c r="Z90" s="123">
        <v>0</v>
      </c>
      <c r="AA90" s="123">
        <v>0</v>
      </c>
      <c r="AB90" s="123">
        <v>0</v>
      </c>
      <c r="AC90" s="123">
        <v>0</v>
      </c>
      <c r="AD90" s="123">
        <v>0</v>
      </c>
      <c r="AE90" s="123">
        <v>0</v>
      </c>
    </row>
    <row r="91" spans="1:31" x14ac:dyDescent="0.25">
      <c r="A91" s="157" t="str">
        <f t="shared" si="3"/>
        <v>554</v>
      </c>
      <c r="B91" s="242" t="s">
        <v>320</v>
      </c>
      <c r="C91" s="123">
        <v>0</v>
      </c>
      <c r="D91" s="123">
        <v>0</v>
      </c>
      <c r="E91" s="123">
        <v>0</v>
      </c>
      <c r="F91" s="123">
        <v>0</v>
      </c>
      <c r="G91" s="123">
        <v>0</v>
      </c>
      <c r="H91" s="123">
        <v>0</v>
      </c>
      <c r="I91" s="123">
        <v>0</v>
      </c>
      <c r="J91" s="123">
        <v>0</v>
      </c>
      <c r="K91" s="123">
        <v>0</v>
      </c>
      <c r="L91" s="123">
        <v>0</v>
      </c>
      <c r="M91" s="123">
        <v>0</v>
      </c>
      <c r="N91" s="123">
        <v>0</v>
      </c>
      <c r="O91" s="123">
        <v>0</v>
      </c>
      <c r="P91" s="123">
        <v>0</v>
      </c>
      <c r="Q91" s="123">
        <v>0</v>
      </c>
      <c r="R91" s="123">
        <v>0</v>
      </c>
      <c r="S91" s="123">
        <v>0</v>
      </c>
      <c r="T91" s="123">
        <v>0</v>
      </c>
      <c r="U91" s="123">
        <v>0</v>
      </c>
      <c r="V91" s="123">
        <v>0</v>
      </c>
      <c r="W91" s="123">
        <v>0</v>
      </c>
      <c r="X91" s="123">
        <v>0</v>
      </c>
      <c r="Y91" s="123">
        <v>0</v>
      </c>
      <c r="Z91" s="123">
        <v>0</v>
      </c>
      <c r="AA91" s="123">
        <v>0</v>
      </c>
      <c r="AB91" s="123">
        <v>0</v>
      </c>
      <c r="AC91" s="123">
        <v>0</v>
      </c>
      <c r="AD91" s="123">
        <v>0</v>
      </c>
      <c r="AE91" s="123">
        <v>0</v>
      </c>
    </row>
    <row r="92" spans="1:31" x14ac:dyDescent="0.25">
      <c r="A92" s="157"/>
      <c r="B92" s="242" t="s">
        <v>321</v>
      </c>
      <c r="C92" s="123">
        <v>0</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0</v>
      </c>
      <c r="Z92" s="123">
        <v>0</v>
      </c>
      <c r="AA92" s="123">
        <v>0</v>
      </c>
      <c r="AB92" s="123">
        <v>0</v>
      </c>
      <c r="AC92" s="123">
        <v>0</v>
      </c>
      <c r="AD92" s="123">
        <v>0</v>
      </c>
      <c r="AE92" s="123">
        <v>0</v>
      </c>
    </row>
    <row r="93" spans="1:31" x14ac:dyDescent="0.25">
      <c r="A93" s="157" t="str">
        <f t="shared" si="3"/>
        <v/>
      </c>
    </row>
    <row r="94" spans="1:31" x14ac:dyDescent="0.25">
      <c r="A94" s="157"/>
      <c r="B94" s="242" t="s">
        <v>79</v>
      </c>
      <c r="C94" s="123">
        <v>0</v>
      </c>
      <c r="D94" s="123">
        <v>0</v>
      </c>
      <c r="E94" s="123">
        <v>0</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23">
        <v>0</v>
      </c>
      <c r="AA94" s="123">
        <v>0</v>
      </c>
      <c r="AB94" s="123">
        <v>0</v>
      </c>
      <c r="AC94" s="123">
        <v>0</v>
      </c>
      <c r="AD94" s="123">
        <v>0</v>
      </c>
      <c r="AE94" s="123">
        <v>0</v>
      </c>
    </row>
    <row r="95" spans="1:31" x14ac:dyDescent="0.25">
      <c r="A95" s="157" t="str">
        <f t="shared" si="3"/>
        <v/>
      </c>
    </row>
    <row r="96" spans="1:31" x14ac:dyDescent="0.25">
      <c r="A96" s="157"/>
      <c r="B96" s="242" t="s">
        <v>322</v>
      </c>
    </row>
    <row r="97" spans="1:31" x14ac:dyDescent="0.25">
      <c r="A97" s="157"/>
      <c r="B97" s="242" t="s">
        <v>323</v>
      </c>
      <c r="C97" s="123">
        <v>0</v>
      </c>
      <c r="D97" s="123">
        <v>0</v>
      </c>
      <c r="E97" s="123">
        <v>0</v>
      </c>
      <c r="F97" s="123">
        <v>0</v>
      </c>
      <c r="G97" s="123">
        <v>0</v>
      </c>
      <c r="H97" s="123">
        <v>0</v>
      </c>
      <c r="I97" s="123">
        <v>0</v>
      </c>
      <c r="J97" s="123">
        <v>0</v>
      </c>
      <c r="K97" s="123">
        <v>0</v>
      </c>
      <c r="L97" s="123">
        <v>0</v>
      </c>
      <c r="M97" s="123">
        <v>0</v>
      </c>
      <c r="N97" s="123">
        <v>0</v>
      </c>
      <c r="O97" s="123">
        <v>0</v>
      </c>
      <c r="P97" s="123">
        <v>0</v>
      </c>
      <c r="Q97" s="123">
        <v>0</v>
      </c>
      <c r="R97" s="123">
        <v>0</v>
      </c>
      <c r="S97" s="123">
        <v>0</v>
      </c>
      <c r="T97" s="123">
        <v>0</v>
      </c>
      <c r="U97" s="123">
        <v>0</v>
      </c>
      <c r="V97" s="123">
        <v>0</v>
      </c>
      <c r="W97" s="123">
        <v>0</v>
      </c>
      <c r="X97" s="123">
        <v>0</v>
      </c>
      <c r="Y97" s="123">
        <v>0</v>
      </c>
      <c r="Z97" s="123">
        <v>0</v>
      </c>
      <c r="AA97" s="123">
        <v>0</v>
      </c>
      <c r="AB97" s="123">
        <v>0</v>
      </c>
      <c r="AC97" s="123">
        <v>0</v>
      </c>
      <c r="AD97" s="123">
        <v>0</v>
      </c>
      <c r="AE97" s="123">
        <v>0</v>
      </c>
    </row>
    <row r="98" spans="1:31" x14ac:dyDescent="0.25">
      <c r="A98" s="157"/>
      <c r="B98" s="242" t="s">
        <v>324</v>
      </c>
      <c r="C98" s="123">
        <v>0</v>
      </c>
      <c r="D98" s="123">
        <v>0</v>
      </c>
      <c r="E98" s="123">
        <v>0</v>
      </c>
      <c r="F98" s="123">
        <v>0</v>
      </c>
      <c r="G98" s="123">
        <v>0</v>
      </c>
      <c r="H98" s="123">
        <v>0</v>
      </c>
      <c r="I98" s="123">
        <v>0</v>
      </c>
      <c r="J98" s="123">
        <v>0</v>
      </c>
      <c r="K98" s="123">
        <v>0</v>
      </c>
      <c r="L98" s="123">
        <v>0</v>
      </c>
      <c r="M98" s="123">
        <v>0</v>
      </c>
      <c r="N98" s="123">
        <v>0</v>
      </c>
      <c r="O98" s="123">
        <v>0</v>
      </c>
      <c r="P98" s="123">
        <v>0</v>
      </c>
      <c r="Q98" s="123">
        <v>0</v>
      </c>
      <c r="R98" s="123">
        <v>0</v>
      </c>
      <c r="S98" s="123">
        <v>0</v>
      </c>
      <c r="T98" s="123">
        <v>0</v>
      </c>
      <c r="U98" s="123">
        <v>0</v>
      </c>
      <c r="V98" s="123">
        <v>0</v>
      </c>
      <c r="W98" s="123">
        <v>0</v>
      </c>
      <c r="X98" s="123">
        <v>0</v>
      </c>
      <c r="Y98" s="123">
        <v>0</v>
      </c>
      <c r="Z98" s="123">
        <v>0</v>
      </c>
      <c r="AA98" s="123">
        <v>0</v>
      </c>
      <c r="AB98" s="123">
        <v>0</v>
      </c>
      <c r="AC98" s="123">
        <v>0</v>
      </c>
      <c r="AD98" s="123">
        <v>0</v>
      </c>
      <c r="AE98" s="123">
        <v>0</v>
      </c>
    </row>
    <row r="99" spans="1:31" x14ac:dyDescent="0.25">
      <c r="A99" s="157" t="str">
        <f t="shared" si="3"/>
        <v>555</v>
      </c>
      <c r="B99" s="242" t="s">
        <v>325</v>
      </c>
      <c r="C99" s="123">
        <v>0</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0</v>
      </c>
      <c r="V99" s="123">
        <v>0</v>
      </c>
      <c r="W99" s="123">
        <v>0</v>
      </c>
      <c r="X99" s="123">
        <v>0</v>
      </c>
      <c r="Y99" s="123">
        <v>0</v>
      </c>
      <c r="Z99" s="123">
        <v>0</v>
      </c>
      <c r="AA99" s="123">
        <v>0</v>
      </c>
      <c r="AB99" s="123">
        <v>0</v>
      </c>
      <c r="AC99" s="123">
        <v>0</v>
      </c>
      <c r="AD99" s="123">
        <v>0</v>
      </c>
      <c r="AE99" s="123">
        <v>0</v>
      </c>
    </row>
    <row r="100" spans="1:31" x14ac:dyDescent="0.25">
      <c r="A100" s="157" t="str">
        <f t="shared" si="3"/>
        <v/>
      </c>
    </row>
    <row r="101" spans="1:31" x14ac:dyDescent="0.25">
      <c r="A101" s="157" t="str">
        <f t="shared" si="3"/>
        <v>556</v>
      </c>
      <c r="B101" s="242" t="s">
        <v>80</v>
      </c>
      <c r="C101" s="123">
        <v>0</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0</v>
      </c>
      <c r="X101" s="123">
        <v>0</v>
      </c>
      <c r="Y101" s="123">
        <v>0</v>
      </c>
      <c r="Z101" s="123">
        <v>0</v>
      </c>
      <c r="AA101" s="123">
        <v>0</v>
      </c>
      <c r="AB101" s="123">
        <v>0</v>
      </c>
      <c r="AC101" s="123">
        <v>0</v>
      </c>
      <c r="AD101" s="123">
        <v>0</v>
      </c>
      <c r="AE101" s="123">
        <v>0</v>
      </c>
    </row>
    <row r="102" spans="1:31" x14ac:dyDescent="0.25">
      <c r="A102" s="157" t="str">
        <f t="shared" si="3"/>
        <v>557</v>
      </c>
      <c r="B102" s="242" t="s">
        <v>81</v>
      </c>
      <c r="C102" s="123">
        <v>0</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0</v>
      </c>
      <c r="X102" s="123">
        <v>0</v>
      </c>
      <c r="Y102" s="123">
        <v>0</v>
      </c>
      <c r="Z102" s="123">
        <v>0</v>
      </c>
      <c r="AA102" s="123">
        <v>0</v>
      </c>
      <c r="AB102" s="123">
        <v>0</v>
      </c>
      <c r="AC102" s="123">
        <v>0</v>
      </c>
      <c r="AD102" s="123">
        <v>0</v>
      </c>
      <c r="AE102" s="123">
        <v>0</v>
      </c>
    </row>
    <row r="103" spans="1:31" x14ac:dyDescent="0.25">
      <c r="A103" s="157" t="str">
        <f t="shared" si="3"/>
        <v/>
      </c>
    </row>
    <row r="104" spans="1:31" x14ac:dyDescent="0.25">
      <c r="A104" s="157"/>
      <c r="B104" s="242" t="s">
        <v>82</v>
      </c>
      <c r="C104" s="123">
        <v>0</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0</v>
      </c>
      <c r="U104" s="123">
        <v>0</v>
      </c>
      <c r="V104" s="123">
        <v>0</v>
      </c>
      <c r="W104" s="123">
        <v>0</v>
      </c>
      <c r="X104" s="123">
        <v>0</v>
      </c>
      <c r="Y104" s="123">
        <v>0</v>
      </c>
      <c r="Z104" s="123">
        <v>0</v>
      </c>
      <c r="AA104" s="123">
        <v>0</v>
      </c>
      <c r="AB104" s="123">
        <v>0</v>
      </c>
      <c r="AC104" s="123">
        <v>0</v>
      </c>
      <c r="AD104" s="123">
        <v>0</v>
      </c>
      <c r="AE104" s="123">
        <v>0</v>
      </c>
    </row>
    <row r="105" spans="1:31" x14ac:dyDescent="0.25">
      <c r="A105" s="157" t="str">
        <f t="shared" si="3"/>
        <v/>
      </c>
    </row>
    <row r="106" spans="1:31" x14ac:dyDescent="0.25">
      <c r="A106" s="157"/>
      <c r="B106" s="242" t="s">
        <v>117</v>
      </c>
    </row>
    <row r="107" spans="1:31" x14ac:dyDescent="0.25">
      <c r="A107" s="157" t="str">
        <f t="shared" ref="A107:A170" si="4">MID($B107,1,3)</f>
        <v>560</v>
      </c>
      <c r="B107" s="242" t="s">
        <v>326</v>
      </c>
      <c r="C107" s="123">
        <v>0</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0</v>
      </c>
      <c r="Y107" s="123">
        <v>0</v>
      </c>
      <c r="Z107" s="123">
        <v>0</v>
      </c>
      <c r="AA107" s="123">
        <v>0</v>
      </c>
      <c r="AB107" s="123">
        <v>0</v>
      </c>
      <c r="AC107" s="123">
        <v>0</v>
      </c>
      <c r="AD107" s="123">
        <v>0</v>
      </c>
      <c r="AE107" s="123">
        <v>0</v>
      </c>
    </row>
    <row r="108" spans="1:31" x14ac:dyDescent="0.25">
      <c r="A108" s="157" t="str">
        <f t="shared" si="4"/>
        <v>561</v>
      </c>
      <c r="B108" s="242" t="s">
        <v>327</v>
      </c>
      <c r="C108" s="123">
        <v>0</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0</v>
      </c>
      <c r="Y108" s="123">
        <v>0</v>
      </c>
      <c r="Z108" s="123">
        <v>0</v>
      </c>
      <c r="AA108" s="123">
        <v>0</v>
      </c>
      <c r="AB108" s="123">
        <v>0</v>
      </c>
      <c r="AC108" s="123">
        <v>0</v>
      </c>
      <c r="AD108" s="123">
        <v>0</v>
      </c>
      <c r="AE108" s="123">
        <v>0</v>
      </c>
    </row>
    <row r="109" spans="1:31" x14ac:dyDescent="0.25">
      <c r="A109" s="157" t="str">
        <f t="shared" si="4"/>
        <v>562</v>
      </c>
      <c r="B109" s="242" t="s">
        <v>328</v>
      </c>
      <c r="C109" s="123">
        <v>0</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0</v>
      </c>
      <c r="Z109" s="123">
        <v>0</v>
      </c>
      <c r="AA109" s="123">
        <v>0</v>
      </c>
      <c r="AB109" s="123">
        <v>0</v>
      </c>
      <c r="AC109" s="123">
        <v>0</v>
      </c>
      <c r="AD109" s="123">
        <v>0</v>
      </c>
      <c r="AE109" s="123">
        <v>0</v>
      </c>
    </row>
    <row r="110" spans="1:31" x14ac:dyDescent="0.25">
      <c r="A110" s="157" t="str">
        <f t="shared" si="4"/>
        <v>563</v>
      </c>
      <c r="B110" s="242" t="s">
        <v>329</v>
      </c>
      <c r="C110" s="123">
        <v>0</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0</v>
      </c>
      <c r="Z110" s="123">
        <v>0</v>
      </c>
      <c r="AA110" s="123">
        <v>0</v>
      </c>
      <c r="AB110" s="123">
        <v>0</v>
      </c>
      <c r="AC110" s="123">
        <v>0</v>
      </c>
      <c r="AD110" s="123">
        <v>0</v>
      </c>
      <c r="AE110" s="123">
        <v>0</v>
      </c>
    </row>
    <row r="111" spans="1:31" x14ac:dyDescent="0.25">
      <c r="A111" s="157" t="str">
        <f t="shared" si="4"/>
        <v>564</v>
      </c>
      <c r="B111" s="242" t="s">
        <v>330</v>
      </c>
      <c r="C111" s="123">
        <v>0</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0</v>
      </c>
      <c r="V111" s="123">
        <v>0</v>
      </c>
      <c r="W111" s="123">
        <v>0</v>
      </c>
      <c r="X111" s="123">
        <v>0</v>
      </c>
      <c r="Y111" s="123">
        <v>0</v>
      </c>
      <c r="Z111" s="123">
        <v>0</v>
      </c>
      <c r="AA111" s="123">
        <v>0</v>
      </c>
      <c r="AB111" s="123">
        <v>0</v>
      </c>
      <c r="AC111" s="123">
        <v>0</v>
      </c>
      <c r="AD111" s="123">
        <v>0</v>
      </c>
      <c r="AE111" s="123">
        <v>0</v>
      </c>
    </row>
    <row r="112" spans="1:31" x14ac:dyDescent="0.25">
      <c r="A112" s="157" t="str">
        <f t="shared" si="4"/>
        <v>565</v>
      </c>
      <c r="B112" s="242" t="s">
        <v>331</v>
      </c>
      <c r="C112" s="123">
        <v>0</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0</v>
      </c>
      <c r="U112" s="123">
        <v>0</v>
      </c>
      <c r="V112" s="123">
        <v>0</v>
      </c>
      <c r="W112" s="123">
        <v>0</v>
      </c>
      <c r="X112" s="123">
        <v>0</v>
      </c>
      <c r="Y112" s="123">
        <v>0</v>
      </c>
      <c r="Z112" s="123">
        <v>0</v>
      </c>
      <c r="AA112" s="123">
        <v>0</v>
      </c>
      <c r="AB112" s="123">
        <v>0</v>
      </c>
      <c r="AC112" s="123">
        <v>0</v>
      </c>
      <c r="AD112" s="123">
        <v>0</v>
      </c>
      <c r="AE112" s="123">
        <v>0</v>
      </c>
    </row>
    <row r="113" spans="1:31" x14ac:dyDescent="0.25">
      <c r="A113" s="157" t="str">
        <f t="shared" si="4"/>
        <v>566</v>
      </c>
      <c r="B113" s="242" t="s">
        <v>332</v>
      </c>
      <c r="C113" s="123">
        <v>0</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0</v>
      </c>
      <c r="U113" s="123">
        <v>0</v>
      </c>
      <c r="V113" s="123">
        <v>0</v>
      </c>
      <c r="W113" s="123">
        <v>0</v>
      </c>
      <c r="X113" s="123">
        <v>0</v>
      </c>
      <c r="Y113" s="123">
        <v>0</v>
      </c>
      <c r="Z113" s="123">
        <v>0</v>
      </c>
      <c r="AA113" s="123">
        <v>0</v>
      </c>
      <c r="AB113" s="123">
        <v>0</v>
      </c>
      <c r="AC113" s="123">
        <v>0</v>
      </c>
      <c r="AD113" s="123">
        <v>0</v>
      </c>
      <c r="AE113" s="123">
        <v>0</v>
      </c>
    </row>
    <row r="114" spans="1:31" x14ac:dyDescent="0.25">
      <c r="A114" s="157" t="str">
        <f t="shared" si="4"/>
        <v>567</v>
      </c>
      <c r="B114" s="242" t="s">
        <v>333</v>
      </c>
      <c r="C114" s="123">
        <v>0</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0</v>
      </c>
      <c r="T114" s="123">
        <v>0</v>
      </c>
      <c r="U114" s="123">
        <v>0</v>
      </c>
      <c r="V114" s="123">
        <v>0</v>
      </c>
      <c r="W114" s="123">
        <v>0</v>
      </c>
      <c r="X114" s="123">
        <v>0</v>
      </c>
      <c r="Y114" s="123">
        <v>0</v>
      </c>
      <c r="Z114" s="123">
        <v>0</v>
      </c>
      <c r="AA114" s="123">
        <v>0</v>
      </c>
      <c r="AB114" s="123">
        <v>0</v>
      </c>
      <c r="AC114" s="123">
        <v>0</v>
      </c>
      <c r="AD114" s="123">
        <v>0</v>
      </c>
      <c r="AE114" s="123">
        <v>0</v>
      </c>
    </row>
    <row r="115" spans="1:31" x14ac:dyDescent="0.25">
      <c r="A115" s="157" t="str">
        <f t="shared" si="4"/>
        <v>575</v>
      </c>
      <c r="B115" s="242" t="s">
        <v>334</v>
      </c>
      <c r="C115" s="123">
        <v>0</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0</v>
      </c>
      <c r="X115" s="123">
        <v>0</v>
      </c>
      <c r="Y115" s="123">
        <v>0</v>
      </c>
      <c r="Z115" s="123">
        <v>0</v>
      </c>
      <c r="AA115" s="123">
        <v>0</v>
      </c>
      <c r="AB115" s="123">
        <v>0</v>
      </c>
      <c r="AC115" s="123">
        <v>0</v>
      </c>
      <c r="AD115" s="123">
        <v>0</v>
      </c>
      <c r="AE115" s="123">
        <v>0</v>
      </c>
    </row>
    <row r="116" spans="1:31" x14ac:dyDescent="0.25">
      <c r="A116" s="157"/>
      <c r="B116" s="242" t="s">
        <v>335</v>
      </c>
      <c r="C116" s="123">
        <v>0</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0</v>
      </c>
      <c r="X116" s="123">
        <v>0</v>
      </c>
      <c r="Y116" s="123">
        <v>0</v>
      </c>
      <c r="Z116" s="123">
        <v>0</v>
      </c>
      <c r="AA116" s="123">
        <v>0</v>
      </c>
      <c r="AB116" s="123">
        <v>0</v>
      </c>
      <c r="AC116" s="123">
        <v>0</v>
      </c>
      <c r="AD116" s="123">
        <v>0</v>
      </c>
      <c r="AE116" s="123">
        <v>0</v>
      </c>
    </row>
    <row r="117" spans="1:31" x14ac:dyDescent="0.25">
      <c r="A117" s="157" t="str">
        <f t="shared" si="4"/>
        <v/>
      </c>
    </row>
    <row r="118" spans="1:31" x14ac:dyDescent="0.25">
      <c r="A118" s="157" t="str">
        <f t="shared" si="4"/>
        <v>568</v>
      </c>
      <c r="B118" s="242" t="s">
        <v>336</v>
      </c>
      <c r="C118" s="123">
        <v>0</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0</v>
      </c>
      <c r="V118" s="123">
        <v>0</v>
      </c>
      <c r="W118" s="123">
        <v>0</v>
      </c>
      <c r="X118" s="123">
        <v>0</v>
      </c>
      <c r="Y118" s="123">
        <v>0</v>
      </c>
      <c r="Z118" s="123">
        <v>0</v>
      </c>
      <c r="AA118" s="123">
        <v>0</v>
      </c>
      <c r="AB118" s="123">
        <v>0</v>
      </c>
      <c r="AC118" s="123">
        <v>0</v>
      </c>
      <c r="AD118" s="123">
        <v>0</v>
      </c>
      <c r="AE118" s="123">
        <v>0</v>
      </c>
    </row>
    <row r="119" spans="1:31" x14ac:dyDescent="0.25">
      <c r="A119" s="157" t="str">
        <f t="shared" si="4"/>
        <v>569</v>
      </c>
      <c r="B119" s="242" t="s">
        <v>337</v>
      </c>
      <c r="C119" s="123">
        <v>0</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0</v>
      </c>
      <c r="Y119" s="123">
        <v>0</v>
      </c>
      <c r="Z119" s="123">
        <v>0</v>
      </c>
      <c r="AA119" s="123">
        <v>0</v>
      </c>
      <c r="AB119" s="123">
        <v>0</v>
      </c>
      <c r="AC119" s="123">
        <v>0</v>
      </c>
      <c r="AD119" s="123">
        <v>0</v>
      </c>
      <c r="AE119" s="123">
        <v>0</v>
      </c>
    </row>
    <row r="120" spans="1:31" x14ac:dyDescent="0.25">
      <c r="A120" s="157" t="str">
        <f t="shared" si="4"/>
        <v>570</v>
      </c>
      <c r="B120" s="242" t="s">
        <v>338</v>
      </c>
      <c r="C120" s="123">
        <v>0</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0</v>
      </c>
      <c r="Y120" s="123">
        <v>0</v>
      </c>
      <c r="Z120" s="123">
        <v>0</v>
      </c>
      <c r="AA120" s="123">
        <v>0</v>
      </c>
      <c r="AB120" s="123">
        <v>0</v>
      </c>
      <c r="AC120" s="123">
        <v>0</v>
      </c>
      <c r="AD120" s="123">
        <v>0</v>
      </c>
      <c r="AE120" s="123">
        <v>0</v>
      </c>
    </row>
    <row r="121" spans="1:31" x14ac:dyDescent="0.25">
      <c r="A121" s="157" t="str">
        <f t="shared" si="4"/>
        <v>571</v>
      </c>
      <c r="B121" s="242" t="s">
        <v>339</v>
      </c>
      <c r="C121" s="123">
        <v>0</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0</v>
      </c>
      <c r="V121" s="123">
        <v>0</v>
      </c>
      <c r="W121" s="123">
        <v>0</v>
      </c>
      <c r="X121" s="123">
        <v>0</v>
      </c>
      <c r="Y121" s="123">
        <v>0</v>
      </c>
      <c r="Z121" s="123">
        <v>0</v>
      </c>
      <c r="AA121" s="123">
        <v>0</v>
      </c>
      <c r="AB121" s="123">
        <v>0</v>
      </c>
      <c r="AC121" s="123">
        <v>0</v>
      </c>
      <c r="AD121" s="123">
        <v>0</v>
      </c>
      <c r="AE121" s="123">
        <v>0</v>
      </c>
    </row>
    <row r="122" spans="1:31" x14ac:dyDescent="0.25">
      <c r="A122" s="157" t="str">
        <f t="shared" si="4"/>
        <v>572</v>
      </c>
      <c r="B122" s="242" t="s">
        <v>340</v>
      </c>
      <c r="C122" s="123">
        <v>0</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0</v>
      </c>
      <c r="X122" s="123">
        <v>0</v>
      </c>
      <c r="Y122" s="123">
        <v>0</v>
      </c>
      <c r="Z122" s="123">
        <v>0</v>
      </c>
      <c r="AA122" s="123">
        <v>0</v>
      </c>
      <c r="AB122" s="123">
        <v>0</v>
      </c>
      <c r="AC122" s="123">
        <v>0</v>
      </c>
      <c r="AD122" s="123">
        <v>0</v>
      </c>
      <c r="AE122" s="123">
        <v>0</v>
      </c>
    </row>
    <row r="123" spans="1:31" x14ac:dyDescent="0.25">
      <c r="A123" s="157" t="str">
        <f t="shared" si="4"/>
        <v>573</v>
      </c>
      <c r="B123" s="242" t="s">
        <v>341</v>
      </c>
      <c r="C123" s="123">
        <v>0</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0</v>
      </c>
      <c r="X123" s="123">
        <v>0</v>
      </c>
      <c r="Y123" s="123">
        <v>0</v>
      </c>
      <c r="Z123" s="123">
        <v>0</v>
      </c>
      <c r="AA123" s="123">
        <v>0</v>
      </c>
      <c r="AB123" s="123">
        <v>0</v>
      </c>
      <c r="AC123" s="123">
        <v>0</v>
      </c>
      <c r="AD123" s="123">
        <v>0</v>
      </c>
      <c r="AE123" s="123">
        <v>0</v>
      </c>
    </row>
    <row r="124" spans="1:31" x14ac:dyDescent="0.25">
      <c r="A124" s="157"/>
      <c r="B124" s="242" t="s">
        <v>342</v>
      </c>
      <c r="C124" s="123">
        <v>0</v>
      </c>
      <c r="D124" s="123">
        <v>0</v>
      </c>
      <c r="E124" s="123">
        <v>0</v>
      </c>
      <c r="F124" s="123">
        <v>0</v>
      </c>
      <c r="G124" s="123">
        <v>0</v>
      </c>
      <c r="H124" s="123">
        <v>0</v>
      </c>
      <c r="I124" s="123">
        <v>0</v>
      </c>
      <c r="J124" s="123">
        <v>0</v>
      </c>
      <c r="K124" s="123">
        <v>0</v>
      </c>
      <c r="L124" s="123">
        <v>0</v>
      </c>
      <c r="M124" s="123">
        <v>0</v>
      </c>
      <c r="N124" s="123">
        <v>0</v>
      </c>
      <c r="O124" s="123">
        <v>0</v>
      </c>
      <c r="P124" s="123">
        <v>0</v>
      </c>
      <c r="Q124" s="123">
        <v>0</v>
      </c>
      <c r="R124" s="123">
        <v>0</v>
      </c>
      <c r="S124" s="123">
        <v>0</v>
      </c>
      <c r="T124" s="123">
        <v>0</v>
      </c>
      <c r="U124" s="123">
        <v>0</v>
      </c>
      <c r="V124" s="123">
        <v>0</v>
      </c>
      <c r="W124" s="123">
        <v>0</v>
      </c>
      <c r="X124" s="123">
        <v>0</v>
      </c>
      <c r="Y124" s="123">
        <v>0</v>
      </c>
      <c r="Z124" s="123">
        <v>0</v>
      </c>
      <c r="AA124" s="123">
        <v>0</v>
      </c>
      <c r="AB124" s="123">
        <v>0</v>
      </c>
      <c r="AC124" s="123">
        <v>0</v>
      </c>
      <c r="AD124" s="123">
        <v>0</v>
      </c>
      <c r="AE124" s="123">
        <v>0</v>
      </c>
    </row>
    <row r="125" spans="1:31" x14ac:dyDescent="0.25">
      <c r="A125" s="157" t="str">
        <f t="shared" si="4"/>
        <v/>
      </c>
    </row>
    <row r="126" spans="1:31" x14ac:dyDescent="0.25">
      <c r="A126" s="157"/>
      <c r="B126" s="242" t="s">
        <v>83</v>
      </c>
      <c r="C126" s="123">
        <v>0</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0</v>
      </c>
      <c r="X126" s="123">
        <v>0</v>
      </c>
      <c r="Y126" s="123">
        <v>0</v>
      </c>
      <c r="Z126" s="123">
        <v>0</v>
      </c>
      <c r="AA126" s="123">
        <v>0</v>
      </c>
      <c r="AB126" s="123">
        <v>0</v>
      </c>
      <c r="AC126" s="123">
        <v>0</v>
      </c>
      <c r="AD126" s="123">
        <v>0</v>
      </c>
      <c r="AE126" s="123">
        <v>0</v>
      </c>
    </row>
    <row r="127" spans="1:31" s="207" customFormat="1" x14ac:dyDescent="0.25">
      <c r="A127" s="157" t="str">
        <f t="shared" si="4"/>
        <v/>
      </c>
      <c r="B127" s="243"/>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row>
    <row r="128" spans="1:31" x14ac:dyDescent="0.25">
      <c r="A128" s="157"/>
      <c r="B128" s="242" t="s">
        <v>118</v>
      </c>
    </row>
    <row r="129" spans="1:31" x14ac:dyDescent="0.25">
      <c r="A129" s="157" t="str">
        <f t="shared" si="4"/>
        <v>580</v>
      </c>
      <c r="B129" s="242" t="s">
        <v>343</v>
      </c>
      <c r="C129" s="123">
        <v>0</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0</v>
      </c>
      <c r="Y129" s="123">
        <v>0</v>
      </c>
      <c r="Z129" s="123">
        <v>0</v>
      </c>
      <c r="AA129" s="123">
        <v>0</v>
      </c>
      <c r="AB129" s="123">
        <v>0</v>
      </c>
      <c r="AC129" s="123">
        <v>0</v>
      </c>
      <c r="AD129" s="123">
        <v>0</v>
      </c>
      <c r="AE129" s="123">
        <v>0</v>
      </c>
    </row>
    <row r="130" spans="1:31" x14ac:dyDescent="0.25">
      <c r="A130" s="157" t="str">
        <f t="shared" si="4"/>
        <v>581</v>
      </c>
      <c r="B130" s="242" t="s">
        <v>344</v>
      </c>
      <c r="C130" s="123">
        <v>0</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0</v>
      </c>
      <c r="W130" s="123">
        <v>0</v>
      </c>
      <c r="X130" s="123">
        <v>0</v>
      </c>
      <c r="Y130" s="123">
        <v>0</v>
      </c>
      <c r="Z130" s="123">
        <v>0</v>
      </c>
      <c r="AA130" s="123">
        <v>0</v>
      </c>
      <c r="AB130" s="123">
        <v>0</v>
      </c>
      <c r="AC130" s="123">
        <v>0</v>
      </c>
      <c r="AD130" s="123">
        <v>0</v>
      </c>
      <c r="AE130" s="123">
        <v>0</v>
      </c>
    </row>
    <row r="131" spans="1:31" x14ac:dyDescent="0.25">
      <c r="A131" s="157" t="str">
        <f t="shared" si="4"/>
        <v>582</v>
      </c>
      <c r="B131" s="242" t="s">
        <v>345</v>
      </c>
      <c r="C131" s="123">
        <v>0</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0</v>
      </c>
      <c r="Y131" s="123">
        <v>0</v>
      </c>
      <c r="Z131" s="123">
        <v>0</v>
      </c>
      <c r="AA131" s="123">
        <v>0</v>
      </c>
      <c r="AB131" s="123">
        <v>0</v>
      </c>
      <c r="AC131" s="123">
        <v>0</v>
      </c>
      <c r="AD131" s="123">
        <v>0</v>
      </c>
      <c r="AE131" s="123">
        <v>0</v>
      </c>
    </row>
    <row r="132" spans="1:31" x14ac:dyDescent="0.25">
      <c r="A132" s="157" t="str">
        <f t="shared" si="4"/>
        <v>583</v>
      </c>
      <c r="B132" s="242" t="s">
        <v>346</v>
      </c>
      <c r="C132" s="123">
        <v>0</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0</v>
      </c>
      <c r="W132" s="123">
        <v>0</v>
      </c>
      <c r="X132" s="123">
        <v>0</v>
      </c>
      <c r="Y132" s="123">
        <v>0</v>
      </c>
      <c r="Z132" s="123">
        <v>0</v>
      </c>
      <c r="AA132" s="123">
        <v>0</v>
      </c>
      <c r="AB132" s="123">
        <v>0</v>
      </c>
      <c r="AC132" s="123">
        <v>0</v>
      </c>
      <c r="AD132" s="123">
        <v>0</v>
      </c>
      <c r="AE132" s="123">
        <v>0</v>
      </c>
    </row>
    <row r="133" spans="1:31" x14ac:dyDescent="0.25">
      <c r="A133" s="157" t="str">
        <f t="shared" si="4"/>
        <v>584</v>
      </c>
      <c r="B133" s="242" t="s">
        <v>347</v>
      </c>
      <c r="C133" s="123">
        <v>0</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0</v>
      </c>
      <c r="X133" s="123">
        <v>0</v>
      </c>
      <c r="Y133" s="123">
        <v>0</v>
      </c>
      <c r="Z133" s="123">
        <v>0</v>
      </c>
      <c r="AA133" s="123">
        <v>0</v>
      </c>
      <c r="AB133" s="123">
        <v>0</v>
      </c>
      <c r="AC133" s="123">
        <v>0</v>
      </c>
      <c r="AD133" s="123">
        <v>0</v>
      </c>
      <c r="AE133" s="123">
        <v>0</v>
      </c>
    </row>
    <row r="134" spans="1:31" x14ac:dyDescent="0.25">
      <c r="A134" s="157" t="str">
        <f t="shared" si="4"/>
        <v>585</v>
      </c>
      <c r="B134" s="242" t="s">
        <v>348</v>
      </c>
      <c r="C134" s="123">
        <v>0</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0</v>
      </c>
      <c r="X134" s="123">
        <v>0</v>
      </c>
      <c r="Y134" s="123">
        <v>0</v>
      </c>
      <c r="Z134" s="123">
        <v>0</v>
      </c>
      <c r="AA134" s="123">
        <v>0</v>
      </c>
      <c r="AB134" s="123">
        <v>0</v>
      </c>
      <c r="AC134" s="123">
        <v>0</v>
      </c>
      <c r="AD134" s="123">
        <v>0</v>
      </c>
      <c r="AE134" s="123">
        <v>0</v>
      </c>
    </row>
    <row r="135" spans="1:31" x14ac:dyDescent="0.25">
      <c r="A135" s="157" t="str">
        <f t="shared" si="4"/>
        <v>586</v>
      </c>
      <c r="B135" s="242" t="s">
        <v>349</v>
      </c>
      <c r="C135" s="123">
        <v>0</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0</v>
      </c>
      <c r="Z135" s="123">
        <v>0</v>
      </c>
      <c r="AA135" s="123">
        <v>0</v>
      </c>
      <c r="AB135" s="123">
        <v>0</v>
      </c>
      <c r="AC135" s="123">
        <v>0</v>
      </c>
      <c r="AD135" s="123">
        <v>0</v>
      </c>
      <c r="AE135" s="123">
        <v>0</v>
      </c>
    </row>
    <row r="136" spans="1:31" x14ac:dyDescent="0.25">
      <c r="A136" s="157" t="str">
        <f t="shared" si="4"/>
        <v>587</v>
      </c>
      <c r="B136" s="242" t="s">
        <v>350</v>
      </c>
      <c r="C136" s="123">
        <v>0</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0</v>
      </c>
      <c r="U136" s="123">
        <v>0</v>
      </c>
      <c r="V136" s="123">
        <v>0</v>
      </c>
      <c r="W136" s="123">
        <v>0</v>
      </c>
      <c r="X136" s="123">
        <v>0</v>
      </c>
      <c r="Y136" s="123">
        <v>0</v>
      </c>
      <c r="Z136" s="123">
        <v>0</v>
      </c>
      <c r="AA136" s="123">
        <v>0</v>
      </c>
      <c r="AB136" s="123">
        <v>0</v>
      </c>
      <c r="AC136" s="123">
        <v>0</v>
      </c>
      <c r="AD136" s="123">
        <v>0</v>
      </c>
      <c r="AE136" s="123">
        <v>0</v>
      </c>
    </row>
    <row r="137" spans="1:31" x14ac:dyDescent="0.25">
      <c r="A137" s="157" t="str">
        <f t="shared" si="4"/>
        <v>588</v>
      </c>
      <c r="B137" s="242" t="s">
        <v>351</v>
      </c>
      <c r="C137" s="123">
        <v>0</v>
      </c>
      <c r="D137" s="123">
        <v>0</v>
      </c>
      <c r="E137" s="123">
        <v>0</v>
      </c>
      <c r="F137" s="123">
        <v>0</v>
      </c>
      <c r="G137" s="123">
        <v>0</v>
      </c>
      <c r="H137" s="123">
        <v>0</v>
      </c>
      <c r="I137" s="123">
        <v>0</v>
      </c>
      <c r="J137" s="123">
        <v>0</v>
      </c>
      <c r="K137" s="123">
        <v>0</v>
      </c>
      <c r="L137" s="123">
        <v>0</v>
      </c>
      <c r="M137" s="123">
        <v>0</v>
      </c>
      <c r="N137" s="123">
        <v>0</v>
      </c>
      <c r="O137" s="123">
        <v>0</v>
      </c>
      <c r="P137" s="123">
        <v>0</v>
      </c>
      <c r="Q137" s="123">
        <v>0</v>
      </c>
      <c r="R137" s="123">
        <v>0</v>
      </c>
      <c r="S137" s="123">
        <v>0</v>
      </c>
      <c r="T137" s="123">
        <v>0</v>
      </c>
      <c r="U137" s="123">
        <v>0</v>
      </c>
      <c r="V137" s="123">
        <v>0</v>
      </c>
      <c r="W137" s="123">
        <v>0</v>
      </c>
      <c r="X137" s="123">
        <v>0</v>
      </c>
      <c r="Y137" s="123">
        <v>0</v>
      </c>
      <c r="Z137" s="123">
        <v>0</v>
      </c>
      <c r="AA137" s="123">
        <v>0</v>
      </c>
      <c r="AB137" s="123">
        <v>0</v>
      </c>
      <c r="AC137" s="123">
        <v>0</v>
      </c>
      <c r="AD137" s="123">
        <v>0</v>
      </c>
      <c r="AE137" s="123">
        <v>0</v>
      </c>
    </row>
    <row r="138" spans="1:31" x14ac:dyDescent="0.25">
      <c r="A138" s="157" t="str">
        <f t="shared" si="4"/>
        <v>589</v>
      </c>
      <c r="B138" s="242" t="s">
        <v>352</v>
      </c>
      <c r="C138" s="123">
        <v>0</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0</v>
      </c>
      <c r="V138" s="123">
        <v>0</v>
      </c>
      <c r="W138" s="123">
        <v>0</v>
      </c>
      <c r="X138" s="123">
        <v>0</v>
      </c>
      <c r="Y138" s="123">
        <v>0</v>
      </c>
      <c r="Z138" s="123">
        <v>0</v>
      </c>
      <c r="AA138" s="123">
        <v>0</v>
      </c>
      <c r="AB138" s="123">
        <v>0</v>
      </c>
      <c r="AC138" s="123">
        <v>0</v>
      </c>
      <c r="AD138" s="123">
        <v>0</v>
      </c>
      <c r="AE138" s="123">
        <v>0</v>
      </c>
    </row>
    <row r="139" spans="1:31" x14ac:dyDescent="0.25">
      <c r="A139" s="157"/>
      <c r="B139" s="242" t="s">
        <v>353</v>
      </c>
      <c r="C139" s="123">
        <v>0</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0</v>
      </c>
      <c r="T139" s="123">
        <v>0</v>
      </c>
      <c r="U139" s="123">
        <v>0</v>
      </c>
      <c r="V139" s="123">
        <v>0</v>
      </c>
      <c r="W139" s="123">
        <v>0</v>
      </c>
      <c r="X139" s="123">
        <v>0</v>
      </c>
      <c r="Y139" s="123">
        <v>0</v>
      </c>
      <c r="Z139" s="123">
        <v>0</v>
      </c>
      <c r="AA139" s="123">
        <v>0</v>
      </c>
      <c r="AB139" s="123">
        <v>0</v>
      </c>
      <c r="AC139" s="123">
        <v>0</v>
      </c>
      <c r="AD139" s="123">
        <v>0</v>
      </c>
      <c r="AE139" s="123">
        <v>0</v>
      </c>
    </row>
    <row r="140" spans="1:31" x14ac:dyDescent="0.25">
      <c r="A140" s="157" t="str">
        <f t="shared" si="4"/>
        <v/>
      </c>
    </row>
    <row r="141" spans="1:31" x14ac:dyDescent="0.25">
      <c r="A141" s="157" t="str">
        <f t="shared" si="4"/>
        <v>590</v>
      </c>
      <c r="B141" s="242" t="s">
        <v>354</v>
      </c>
      <c r="C141" s="123">
        <v>0</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0</v>
      </c>
      <c r="T141" s="123">
        <v>0</v>
      </c>
      <c r="U141" s="123">
        <v>0</v>
      </c>
      <c r="V141" s="123">
        <v>0</v>
      </c>
      <c r="W141" s="123">
        <v>0</v>
      </c>
      <c r="X141" s="123">
        <v>0</v>
      </c>
      <c r="Y141" s="123">
        <v>0</v>
      </c>
      <c r="Z141" s="123">
        <v>0</v>
      </c>
      <c r="AA141" s="123">
        <v>0</v>
      </c>
      <c r="AB141" s="123">
        <v>0</v>
      </c>
      <c r="AC141" s="123">
        <v>0</v>
      </c>
      <c r="AD141" s="123">
        <v>0</v>
      </c>
      <c r="AE141" s="123">
        <v>0</v>
      </c>
    </row>
    <row r="142" spans="1:31" x14ac:dyDescent="0.25">
      <c r="A142" s="157" t="str">
        <f t="shared" si="4"/>
        <v>591</v>
      </c>
      <c r="B142" s="242" t="s">
        <v>355</v>
      </c>
      <c r="C142" s="123">
        <v>0</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0</v>
      </c>
      <c r="W142" s="123">
        <v>0</v>
      </c>
      <c r="X142" s="123">
        <v>0</v>
      </c>
      <c r="Y142" s="123">
        <v>0</v>
      </c>
      <c r="Z142" s="123">
        <v>0</v>
      </c>
      <c r="AA142" s="123">
        <v>0</v>
      </c>
      <c r="AB142" s="123">
        <v>0</v>
      </c>
      <c r="AC142" s="123">
        <v>0</v>
      </c>
      <c r="AD142" s="123">
        <v>0</v>
      </c>
      <c r="AE142" s="123">
        <v>0</v>
      </c>
    </row>
    <row r="143" spans="1:31" x14ac:dyDescent="0.25">
      <c r="A143" s="157" t="str">
        <f t="shared" si="4"/>
        <v>592</v>
      </c>
      <c r="B143" s="242" t="s">
        <v>356</v>
      </c>
      <c r="C143" s="123">
        <v>0</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0</v>
      </c>
      <c r="V143" s="123">
        <v>0</v>
      </c>
      <c r="W143" s="123">
        <v>0</v>
      </c>
      <c r="X143" s="123">
        <v>0</v>
      </c>
      <c r="Y143" s="123">
        <v>0</v>
      </c>
      <c r="Z143" s="123">
        <v>0</v>
      </c>
      <c r="AA143" s="123">
        <v>0</v>
      </c>
      <c r="AB143" s="123">
        <v>0</v>
      </c>
      <c r="AC143" s="123">
        <v>0</v>
      </c>
      <c r="AD143" s="123">
        <v>0</v>
      </c>
      <c r="AE143" s="123">
        <v>0</v>
      </c>
    </row>
    <row r="144" spans="1:31" x14ac:dyDescent="0.25">
      <c r="A144" s="157" t="str">
        <f t="shared" si="4"/>
        <v>593</v>
      </c>
      <c r="B144" s="242" t="s">
        <v>357</v>
      </c>
      <c r="C144" s="123">
        <v>0</v>
      </c>
      <c r="D144" s="123">
        <v>0</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23">
        <v>0</v>
      </c>
      <c r="AA144" s="123">
        <v>0</v>
      </c>
      <c r="AB144" s="123">
        <v>0</v>
      </c>
      <c r="AC144" s="123">
        <v>0</v>
      </c>
      <c r="AD144" s="123">
        <v>0</v>
      </c>
      <c r="AE144" s="123">
        <v>0</v>
      </c>
    </row>
    <row r="145" spans="1:31" x14ac:dyDescent="0.25">
      <c r="A145" s="157" t="str">
        <f t="shared" si="4"/>
        <v>594</v>
      </c>
      <c r="B145" s="242" t="s">
        <v>358</v>
      </c>
      <c r="C145" s="123">
        <v>0</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0</v>
      </c>
      <c r="W145" s="123">
        <v>0</v>
      </c>
      <c r="X145" s="123">
        <v>0</v>
      </c>
      <c r="Y145" s="123">
        <v>0</v>
      </c>
      <c r="Z145" s="123">
        <v>0</v>
      </c>
      <c r="AA145" s="123">
        <v>0</v>
      </c>
      <c r="AB145" s="123">
        <v>0</v>
      </c>
      <c r="AC145" s="123">
        <v>0</v>
      </c>
      <c r="AD145" s="123">
        <v>0</v>
      </c>
      <c r="AE145" s="123">
        <v>0</v>
      </c>
    </row>
    <row r="146" spans="1:31" x14ac:dyDescent="0.25">
      <c r="A146" s="157" t="str">
        <f t="shared" si="4"/>
        <v>595</v>
      </c>
      <c r="B146" s="242" t="s">
        <v>359</v>
      </c>
      <c r="C146" s="123">
        <v>0</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0</v>
      </c>
      <c r="X146" s="123">
        <v>0</v>
      </c>
      <c r="Y146" s="123">
        <v>0</v>
      </c>
      <c r="Z146" s="123">
        <v>0</v>
      </c>
      <c r="AA146" s="123">
        <v>0</v>
      </c>
      <c r="AB146" s="123">
        <v>0</v>
      </c>
      <c r="AC146" s="123">
        <v>0</v>
      </c>
      <c r="AD146" s="123">
        <v>0</v>
      </c>
      <c r="AE146" s="123">
        <v>0</v>
      </c>
    </row>
    <row r="147" spans="1:31" x14ac:dyDescent="0.25">
      <c r="A147" s="157" t="str">
        <f t="shared" si="4"/>
        <v>596</v>
      </c>
      <c r="B147" s="242" t="s">
        <v>360</v>
      </c>
      <c r="C147" s="123">
        <v>0</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0</v>
      </c>
      <c r="V147" s="123">
        <v>0</v>
      </c>
      <c r="W147" s="123">
        <v>0</v>
      </c>
      <c r="X147" s="123">
        <v>0</v>
      </c>
      <c r="Y147" s="123">
        <v>0</v>
      </c>
      <c r="Z147" s="123">
        <v>0</v>
      </c>
      <c r="AA147" s="123">
        <v>0</v>
      </c>
      <c r="AB147" s="123">
        <v>0</v>
      </c>
      <c r="AC147" s="123">
        <v>0</v>
      </c>
      <c r="AD147" s="123">
        <v>0</v>
      </c>
      <c r="AE147" s="123">
        <v>0</v>
      </c>
    </row>
    <row r="148" spans="1:31" x14ac:dyDescent="0.25">
      <c r="A148" s="157" t="str">
        <f t="shared" si="4"/>
        <v>597</v>
      </c>
      <c r="B148" s="242" t="s">
        <v>361</v>
      </c>
      <c r="C148" s="123">
        <v>0</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0</v>
      </c>
      <c r="S148" s="123">
        <v>0</v>
      </c>
      <c r="T148" s="123">
        <v>0</v>
      </c>
      <c r="U148" s="123">
        <v>0</v>
      </c>
      <c r="V148" s="123">
        <v>0</v>
      </c>
      <c r="W148" s="123">
        <v>0</v>
      </c>
      <c r="X148" s="123">
        <v>0</v>
      </c>
      <c r="Y148" s="123">
        <v>0</v>
      </c>
      <c r="Z148" s="123">
        <v>0</v>
      </c>
      <c r="AA148" s="123">
        <v>0</v>
      </c>
      <c r="AB148" s="123">
        <v>0</v>
      </c>
      <c r="AC148" s="123">
        <v>0</v>
      </c>
      <c r="AD148" s="123">
        <v>0</v>
      </c>
      <c r="AE148" s="123">
        <v>0</v>
      </c>
    </row>
    <row r="149" spans="1:31" x14ac:dyDescent="0.25">
      <c r="A149" s="157" t="str">
        <f t="shared" si="4"/>
        <v>598</v>
      </c>
      <c r="B149" s="242" t="s">
        <v>362</v>
      </c>
      <c r="C149" s="123">
        <v>0</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0</v>
      </c>
      <c r="U149" s="123">
        <v>0</v>
      </c>
      <c r="V149" s="123">
        <v>0</v>
      </c>
      <c r="W149" s="123">
        <v>0</v>
      </c>
      <c r="X149" s="123">
        <v>0</v>
      </c>
      <c r="Y149" s="123">
        <v>0</v>
      </c>
      <c r="Z149" s="123">
        <v>0</v>
      </c>
      <c r="AA149" s="123">
        <v>0</v>
      </c>
      <c r="AB149" s="123">
        <v>0</v>
      </c>
      <c r="AC149" s="123">
        <v>0</v>
      </c>
      <c r="AD149" s="123">
        <v>0</v>
      </c>
      <c r="AE149" s="123">
        <v>0</v>
      </c>
    </row>
    <row r="150" spans="1:31" x14ac:dyDescent="0.25">
      <c r="A150" s="157"/>
      <c r="B150" s="242" t="s">
        <v>363</v>
      </c>
      <c r="C150" s="123">
        <v>0</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0</v>
      </c>
      <c r="X150" s="123">
        <v>0</v>
      </c>
      <c r="Y150" s="123">
        <v>0</v>
      </c>
      <c r="Z150" s="123">
        <v>0</v>
      </c>
      <c r="AA150" s="123">
        <v>0</v>
      </c>
      <c r="AB150" s="123">
        <v>0</v>
      </c>
      <c r="AC150" s="123">
        <v>0</v>
      </c>
      <c r="AD150" s="123">
        <v>0</v>
      </c>
      <c r="AE150" s="123">
        <v>0</v>
      </c>
    </row>
    <row r="151" spans="1:31" x14ac:dyDescent="0.25">
      <c r="A151" s="157" t="str">
        <f t="shared" si="4"/>
        <v/>
      </c>
    </row>
    <row r="152" spans="1:31" x14ac:dyDescent="0.25">
      <c r="A152" s="157"/>
      <c r="B152" s="242" t="s">
        <v>84</v>
      </c>
      <c r="C152" s="123">
        <v>0</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0</v>
      </c>
      <c r="X152" s="123">
        <v>0</v>
      </c>
      <c r="Y152" s="123">
        <v>0</v>
      </c>
      <c r="Z152" s="123">
        <v>0</v>
      </c>
      <c r="AA152" s="123">
        <v>0</v>
      </c>
      <c r="AB152" s="123">
        <v>0</v>
      </c>
      <c r="AC152" s="123">
        <v>0</v>
      </c>
      <c r="AD152" s="123">
        <v>0</v>
      </c>
      <c r="AE152" s="123">
        <v>0</v>
      </c>
    </row>
    <row r="153" spans="1:31" x14ac:dyDescent="0.25">
      <c r="A153" s="157" t="str">
        <f t="shared" si="4"/>
        <v/>
      </c>
    </row>
    <row r="154" spans="1:31" x14ac:dyDescent="0.25">
      <c r="A154" s="157" t="s">
        <v>828</v>
      </c>
      <c r="B154" s="242" t="s">
        <v>364</v>
      </c>
      <c r="C154" s="123">
        <v>14592.17202</v>
      </c>
      <c r="D154" s="123">
        <v>17318.885320000001</v>
      </c>
      <c r="E154" s="123">
        <v>7673.5587400000004</v>
      </c>
      <c r="F154" s="123">
        <v>7679.6801999999998</v>
      </c>
      <c r="G154" s="123">
        <v>7230.7788300000002</v>
      </c>
      <c r="H154" s="123">
        <v>7032.4736400000002</v>
      </c>
      <c r="I154" s="123">
        <v>8736.1100700000006</v>
      </c>
      <c r="J154" s="123">
        <v>11162.704132475001</v>
      </c>
      <c r="K154" s="123">
        <v>11106.9141914225</v>
      </c>
      <c r="L154" s="123">
        <v>10960.1700433225</v>
      </c>
      <c r="M154" s="123">
        <v>11393.4542813436</v>
      </c>
      <c r="N154" s="123">
        <v>11439.4596213974</v>
      </c>
      <c r="O154" s="123">
        <v>14389.693236220801</v>
      </c>
      <c r="P154" s="123">
        <v>17185.039905630802</v>
      </c>
      <c r="Q154" s="123">
        <v>15030.184598101199</v>
      </c>
      <c r="R154" s="123">
        <v>10341.448968151401</v>
      </c>
      <c r="S154" s="123">
        <v>5605.5426686815599</v>
      </c>
      <c r="T154" s="123">
        <v>3955.3964699360699</v>
      </c>
      <c r="U154" s="123">
        <v>6923.9832316523298</v>
      </c>
      <c r="V154" s="123">
        <v>10798.1269864185</v>
      </c>
      <c r="W154" s="123">
        <v>10535.06604664</v>
      </c>
      <c r="X154" s="123">
        <v>10436.645380293799</v>
      </c>
      <c r="Y154" s="123">
        <v>10311.8486983493</v>
      </c>
      <c r="Z154" s="123">
        <v>11052.5239970648</v>
      </c>
      <c r="AA154" s="123">
        <v>14162.6151690798</v>
      </c>
      <c r="AB154" s="123">
        <v>16481.4273298056</v>
      </c>
      <c r="AC154" s="123">
        <v>14334.514886904701</v>
      </c>
      <c r="AD154" s="123">
        <v>9994.8625363776991</v>
      </c>
      <c r="AE154" s="123">
        <v>5408.3659483398997</v>
      </c>
    </row>
    <row r="155" spans="1:31" x14ac:dyDescent="0.25">
      <c r="A155" s="157" t="str">
        <f t="shared" si="4"/>
        <v>805</v>
      </c>
      <c r="B155" s="242" t="s">
        <v>365</v>
      </c>
      <c r="C155" s="123">
        <v>1340.3656599999999</v>
      </c>
      <c r="D155" s="123">
        <v>1846.2127700000001</v>
      </c>
      <c r="E155" s="123">
        <v>-1080.7765299999901</v>
      </c>
      <c r="F155" s="123">
        <v>-1197.0730799999999</v>
      </c>
      <c r="G155" s="123">
        <v>8.7021799999999701</v>
      </c>
      <c r="H155" s="123">
        <v>-157.3844</v>
      </c>
      <c r="I155" s="123">
        <v>-296.48384999999899</v>
      </c>
      <c r="J155" s="123">
        <v>0</v>
      </c>
      <c r="K155" s="123">
        <v>0</v>
      </c>
      <c r="L155" s="123">
        <v>0</v>
      </c>
      <c r="M155" s="123">
        <v>0</v>
      </c>
      <c r="N155" s="123">
        <v>0</v>
      </c>
      <c r="O155" s="123">
        <v>0</v>
      </c>
      <c r="P155" s="123">
        <v>0</v>
      </c>
      <c r="Q155" s="123">
        <v>0</v>
      </c>
      <c r="R155" s="123">
        <v>0</v>
      </c>
      <c r="S155" s="123">
        <v>0</v>
      </c>
      <c r="T155" s="123">
        <v>0</v>
      </c>
      <c r="U155" s="123">
        <v>0</v>
      </c>
      <c r="V155" s="123">
        <v>0</v>
      </c>
      <c r="W155" s="123">
        <v>0</v>
      </c>
      <c r="X155" s="123">
        <v>0</v>
      </c>
      <c r="Y155" s="123">
        <v>0</v>
      </c>
      <c r="Z155" s="123">
        <v>0</v>
      </c>
      <c r="AA155" s="123">
        <v>0</v>
      </c>
      <c r="AB155" s="123">
        <v>0</v>
      </c>
      <c r="AC155" s="123">
        <v>0</v>
      </c>
      <c r="AD155" s="123">
        <v>0</v>
      </c>
      <c r="AE155" s="123">
        <v>0</v>
      </c>
    </row>
    <row r="156" spans="1:31" x14ac:dyDescent="0.25">
      <c r="A156" s="157" t="str">
        <f t="shared" si="4"/>
        <v>806</v>
      </c>
      <c r="B156" s="242" t="s">
        <v>366</v>
      </c>
      <c r="C156" s="123">
        <v>1267.9771599999999</v>
      </c>
      <c r="D156" s="123">
        <v>2013.5995600000001</v>
      </c>
      <c r="E156" s="123">
        <v>793.76862000000006</v>
      </c>
      <c r="F156" s="123">
        <v>871.87332000000004</v>
      </c>
      <c r="G156" s="123">
        <v>-873.79170999999997</v>
      </c>
      <c r="H156" s="123">
        <v>-3372.0067599999902</v>
      </c>
      <c r="I156" s="123">
        <v>-1447.50442</v>
      </c>
      <c r="J156" s="123">
        <v>0</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23">
        <v>0</v>
      </c>
      <c r="AA156" s="123">
        <v>0</v>
      </c>
      <c r="AB156" s="123">
        <v>0</v>
      </c>
      <c r="AC156" s="123">
        <v>0</v>
      </c>
      <c r="AD156" s="123">
        <v>0</v>
      </c>
      <c r="AE156" s="123">
        <v>0</v>
      </c>
    </row>
    <row r="157" spans="1:31" x14ac:dyDescent="0.25">
      <c r="A157" s="157" t="str">
        <f t="shared" si="4"/>
        <v>807</v>
      </c>
      <c r="B157" s="242" t="s">
        <v>367</v>
      </c>
      <c r="C157" s="123">
        <v>65.443190000000001</v>
      </c>
      <c r="D157" s="123">
        <v>64.9602</v>
      </c>
      <c r="E157" s="123">
        <v>69.815649999999906</v>
      </c>
      <c r="F157" s="123">
        <v>75.796049999999994</v>
      </c>
      <c r="G157" s="123">
        <v>70.821209999999994</v>
      </c>
      <c r="H157" s="123">
        <v>73.964119999999994</v>
      </c>
      <c r="I157" s="123">
        <v>73.949640000000002</v>
      </c>
      <c r="J157" s="123">
        <v>79.161000000000001</v>
      </c>
      <c r="K157" s="123">
        <v>100.589</v>
      </c>
      <c r="L157" s="123">
        <v>59.597000000000001</v>
      </c>
      <c r="M157" s="123">
        <v>77.387</v>
      </c>
      <c r="N157" s="123">
        <v>68.25</v>
      </c>
      <c r="O157" s="123">
        <v>57.734999999999999</v>
      </c>
      <c r="P157" s="123">
        <v>80.590999999999994</v>
      </c>
      <c r="Q157" s="123">
        <v>67.614000000000004</v>
      </c>
      <c r="R157" s="123">
        <v>75.103999999999999</v>
      </c>
      <c r="S157" s="123">
        <v>67.391999999999996</v>
      </c>
      <c r="T157" s="123">
        <v>92.116</v>
      </c>
      <c r="U157" s="123">
        <v>64.081999999999994</v>
      </c>
      <c r="V157" s="123">
        <v>76.272000000000006</v>
      </c>
      <c r="W157" s="123">
        <v>95.543999999999997</v>
      </c>
      <c r="X157" s="123">
        <v>85.356999999999999</v>
      </c>
      <c r="Y157" s="123">
        <v>73.739999999999995</v>
      </c>
      <c r="Z157" s="123">
        <v>62.963000000000001</v>
      </c>
      <c r="AA157" s="123">
        <v>59.926000000000002</v>
      </c>
      <c r="AB157" s="123">
        <v>82.915000000000006</v>
      </c>
      <c r="AC157" s="123">
        <v>69.594999999999999</v>
      </c>
      <c r="AD157" s="123">
        <v>81.224999999999994</v>
      </c>
      <c r="AE157" s="123">
        <v>69.341999999999999</v>
      </c>
    </row>
    <row r="158" spans="1:31" x14ac:dyDescent="0.25">
      <c r="A158" s="157" t="str">
        <f t="shared" si="4"/>
        <v>808</v>
      </c>
      <c r="B158" s="242" t="s">
        <v>368</v>
      </c>
      <c r="C158" s="123">
        <v>7102.7421999999997</v>
      </c>
      <c r="D158" s="123">
        <v>10751.45428</v>
      </c>
      <c r="E158" s="123">
        <v>8917.2696199999991</v>
      </c>
      <c r="F158" s="123">
        <v>8857.7488699999994</v>
      </c>
      <c r="G158" s="123">
        <v>3797.1782599999901</v>
      </c>
      <c r="H158" s="123">
        <v>98.376689999999996</v>
      </c>
      <c r="I158" s="123">
        <v>-4676.1668499999996</v>
      </c>
      <c r="J158" s="123">
        <v>-9283.3225932196892</v>
      </c>
      <c r="K158" s="123">
        <v>-9251.4108882990095</v>
      </c>
      <c r="L158" s="123">
        <v>-8857.6445609875991</v>
      </c>
      <c r="M158" s="123">
        <v>-7650.87090186972</v>
      </c>
      <c r="N158" s="123">
        <v>-267.83006670211199</v>
      </c>
      <c r="O158" s="123">
        <v>8063.8491720579595</v>
      </c>
      <c r="P158" s="123">
        <v>12569.1440369314</v>
      </c>
      <c r="Q158" s="123">
        <v>11176.6542782491</v>
      </c>
      <c r="R158" s="123">
        <v>7441.4308212727901</v>
      </c>
      <c r="S158" s="123">
        <v>2886.2706633780599</v>
      </c>
      <c r="T158" s="123">
        <v>629.83041242752199</v>
      </c>
      <c r="U158" s="123">
        <v>-4727.6575020361197</v>
      </c>
      <c r="V158" s="123">
        <v>-9115.7289808065907</v>
      </c>
      <c r="W158" s="123">
        <v>-8933.8516662565398</v>
      </c>
      <c r="X158" s="123">
        <v>-8549.0798303437095</v>
      </c>
      <c r="Y158" s="123">
        <v>-6786.4419019319203</v>
      </c>
      <c r="Z158" s="123">
        <v>-355.15449933287698</v>
      </c>
      <c r="AA158" s="123">
        <v>6996.1292602498597</v>
      </c>
      <c r="AB158" s="123">
        <v>10933.6195511316</v>
      </c>
      <c r="AC158" s="123">
        <v>9713.9795620140103</v>
      </c>
      <c r="AD158" s="123">
        <v>6459.1734093224204</v>
      </c>
      <c r="AE158" s="123">
        <v>2500.0209173419598</v>
      </c>
    </row>
    <row r="159" spans="1:31" x14ac:dyDescent="0.25">
      <c r="A159" s="157" t="str">
        <f t="shared" si="4"/>
        <v>812</v>
      </c>
      <c r="B159" s="242" t="s">
        <v>369</v>
      </c>
      <c r="C159" s="123">
        <v>-10.669750000000001</v>
      </c>
      <c r="D159" s="123">
        <v>-24.743209999999898</v>
      </c>
      <c r="E159" s="123">
        <v>-16.017050000000001</v>
      </c>
      <c r="F159" s="123">
        <v>-12.79734</v>
      </c>
      <c r="G159" s="123">
        <v>-8.9445499999999996</v>
      </c>
      <c r="H159" s="123">
        <v>-24.148579999999999</v>
      </c>
      <c r="I159" s="123">
        <v>-33.565550000000002</v>
      </c>
      <c r="J159" s="123">
        <v>0</v>
      </c>
      <c r="K159" s="123">
        <v>0</v>
      </c>
      <c r="L159" s="123">
        <v>0</v>
      </c>
      <c r="M159" s="123">
        <v>0</v>
      </c>
      <c r="N159" s="123">
        <v>0</v>
      </c>
      <c r="O159" s="123">
        <v>0</v>
      </c>
      <c r="P159" s="123">
        <v>0</v>
      </c>
      <c r="Q159" s="123">
        <v>0</v>
      </c>
      <c r="R159" s="123">
        <v>0</v>
      </c>
      <c r="S159" s="123">
        <v>0</v>
      </c>
      <c r="T159" s="123">
        <v>0</v>
      </c>
      <c r="U159" s="123">
        <v>0</v>
      </c>
      <c r="V159" s="123">
        <v>0</v>
      </c>
      <c r="W159" s="123">
        <v>0</v>
      </c>
      <c r="X159" s="123">
        <v>0</v>
      </c>
      <c r="Y159" s="123">
        <v>0</v>
      </c>
      <c r="Z159" s="123">
        <v>0</v>
      </c>
      <c r="AA159" s="123">
        <v>0</v>
      </c>
      <c r="AB159" s="123">
        <v>0</v>
      </c>
      <c r="AC159" s="123">
        <v>0</v>
      </c>
      <c r="AD159" s="123">
        <v>0</v>
      </c>
      <c r="AE159" s="123">
        <v>0</v>
      </c>
    </row>
    <row r="160" spans="1:31" x14ac:dyDescent="0.25">
      <c r="A160" s="157" t="str">
        <f t="shared" si="4"/>
        <v>813</v>
      </c>
      <c r="B160" s="242" t="s">
        <v>370</v>
      </c>
      <c r="C160" s="123">
        <v>0</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0</v>
      </c>
      <c r="W160" s="123">
        <v>0</v>
      </c>
      <c r="X160" s="123">
        <v>0</v>
      </c>
      <c r="Y160" s="123">
        <v>0</v>
      </c>
      <c r="Z160" s="123">
        <v>0</v>
      </c>
      <c r="AA160" s="123">
        <v>0</v>
      </c>
      <c r="AB160" s="123">
        <v>0</v>
      </c>
      <c r="AC160" s="123">
        <v>0</v>
      </c>
      <c r="AD160" s="123">
        <v>0</v>
      </c>
      <c r="AE160" s="123">
        <v>0</v>
      </c>
    </row>
    <row r="161" spans="1:31" x14ac:dyDescent="0.25">
      <c r="A161" s="157" t="str">
        <f t="shared" si="4"/>
        <v>823</v>
      </c>
      <c r="B161" s="242" t="s">
        <v>371</v>
      </c>
      <c r="C161" s="123">
        <v>0</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0</v>
      </c>
      <c r="W161" s="123">
        <v>0</v>
      </c>
      <c r="X161" s="123">
        <v>0</v>
      </c>
      <c r="Y161" s="123">
        <v>0</v>
      </c>
      <c r="Z161" s="123">
        <v>0</v>
      </c>
      <c r="AA161" s="123">
        <v>0</v>
      </c>
      <c r="AB161" s="123">
        <v>0</v>
      </c>
      <c r="AC161" s="123">
        <v>0</v>
      </c>
      <c r="AD161" s="123">
        <v>0</v>
      </c>
      <c r="AE161" s="123">
        <v>0</v>
      </c>
    </row>
    <row r="162" spans="1:31" x14ac:dyDescent="0.25">
      <c r="A162" s="157"/>
      <c r="B162" s="242" t="s">
        <v>372</v>
      </c>
      <c r="C162" s="123">
        <v>24358.030480000001</v>
      </c>
      <c r="D162" s="123">
        <v>31970.368920000001</v>
      </c>
      <c r="E162" s="123">
        <v>16357.619049999999</v>
      </c>
      <c r="F162" s="123">
        <v>16275.22802</v>
      </c>
      <c r="G162" s="123">
        <v>10224.74422</v>
      </c>
      <c r="H162" s="123">
        <v>3651.2747100000001</v>
      </c>
      <c r="I162" s="123">
        <v>2356.3390399999998</v>
      </c>
      <c r="J162" s="123">
        <v>1958.54253925531</v>
      </c>
      <c r="K162" s="123">
        <v>1956.09230312349</v>
      </c>
      <c r="L162" s="123">
        <v>2162.1224823349698</v>
      </c>
      <c r="M162" s="123">
        <v>3819.9703794738998</v>
      </c>
      <c r="N162" s="123">
        <v>11239.879554695301</v>
      </c>
      <c r="O162" s="123">
        <v>22511.2774082787</v>
      </c>
      <c r="P162" s="123">
        <v>29834.774942562199</v>
      </c>
      <c r="Q162" s="123">
        <v>26274.4528763503</v>
      </c>
      <c r="R162" s="123">
        <v>17857.983789424201</v>
      </c>
      <c r="S162" s="123">
        <v>8559.2053320596206</v>
      </c>
      <c r="T162" s="123">
        <v>4677.3428823635904</v>
      </c>
      <c r="U162" s="123">
        <v>2260.4077296162</v>
      </c>
      <c r="V162" s="123">
        <v>1758.6700056119901</v>
      </c>
      <c r="W162" s="123">
        <v>1696.7583803835</v>
      </c>
      <c r="X162" s="123">
        <v>1972.9225499501199</v>
      </c>
      <c r="Y162" s="123">
        <v>3599.1467964174599</v>
      </c>
      <c r="Z162" s="123">
        <v>10760.332497731901</v>
      </c>
      <c r="AA162" s="123">
        <v>21218.670429329701</v>
      </c>
      <c r="AB162" s="123">
        <v>27497.9618809372</v>
      </c>
      <c r="AC162" s="123">
        <v>24118.089448918799</v>
      </c>
      <c r="AD162" s="123">
        <v>16535.260945700102</v>
      </c>
      <c r="AE162" s="123">
        <v>7977.72886568187</v>
      </c>
    </row>
    <row r="163" spans="1:31" x14ac:dyDescent="0.25">
      <c r="A163" s="157" t="str">
        <f t="shared" si="4"/>
        <v/>
      </c>
    </row>
    <row r="164" spans="1:31" x14ac:dyDescent="0.25">
      <c r="A164" s="157" t="str">
        <f t="shared" si="4"/>
        <v>814</v>
      </c>
      <c r="B164" s="242" t="s">
        <v>373</v>
      </c>
      <c r="C164" s="123">
        <v>167.95217</v>
      </c>
      <c r="D164" s="123">
        <v>101.38377</v>
      </c>
      <c r="E164" s="123">
        <v>75.906660000000002</v>
      </c>
      <c r="F164" s="123">
        <v>66.985879999999995</v>
      </c>
      <c r="G164" s="123">
        <v>83.916150000000002</v>
      </c>
      <c r="H164" s="123">
        <v>74.606110000000001</v>
      </c>
      <c r="I164" s="123">
        <v>77.127669999999995</v>
      </c>
      <c r="J164" s="123">
        <v>64.763999999999996</v>
      </c>
      <c r="K164" s="123">
        <v>75.849999999999994</v>
      </c>
      <c r="L164" s="123">
        <v>83.085999999999999</v>
      </c>
      <c r="M164" s="123">
        <v>81.781000000000006</v>
      </c>
      <c r="N164" s="123">
        <v>84.24</v>
      </c>
      <c r="O164" s="123">
        <v>78.176000000000002</v>
      </c>
      <c r="P164" s="123">
        <v>66.106999999999999</v>
      </c>
      <c r="Q164" s="123">
        <v>66.527000000000001</v>
      </c>
      <c r="R164" s="123">
        <v>83.350999999999999</v>
      </c>
      <c r="S164" s="123">
        <v>88.033000000000001</v>
      </c>
      <c r="T164" s="123">
        <v>106.59699999999999</v>
      </c>
      <c r="U164" s="123">
        <v>105.449</v>
      </c>
      <c r="V164" s="123">
        <v>104.96599999999999</v>
      </c>
      <c r="W164" s="123">
        <v>113.877</v>
      </c>
      <c r="X164" s="123">
        <v>93.018000000000001</v>
      </c>
      <c r="Y164" s="123">
        <v>106.36499999999999</v>
      </c>
      <c r="Z164" s="123">
        <v>87.76</v>
      </c>
      <c r="AA164" s="123">
        <v>72.566000000000003</v>
      </c>
      <c r="AB164" s="123">
        <v>79.367000000000004</v>
      </c>
      <c r="AC164" s="123">
        <v>59.58</v>
      </c>
      <c r="AD164" s="123">
        <v>85.028000000000006</v>
      </c>
      <c r="AE164" s="123">
        <v>89.385999999999996</v>
      </c>
    </row>
    <row r="165" spans="1:31" x14ac:dyDescent="0.25">
      <c r="A165" s="157" t="str">
        <f t="shared" si="4"/>
        <v>816</v>
      </c>
      <c r="B165" s="242" t="s">
        <v>374</v>
      </c>
      <c r="C165" s="123">
        <v>5.9068699999999996</v>
      </c>
      <c r="D165" s="123">
        <v>8.2395700000000005</v>
      </c>
      <c r="E165" s="123">
        <v>6.7734899999999998</v>
      </c>
      <c r="F165" s="123">
        <v>6.47776</v>
      </c>
      <c r="G165" s="123">
        <v>6.5784500000000001</v>
      </c>
      <c r="H165" s="123">
        <v>6.7465700000000002</v>
      </c>
      <c r="I165" s="123">
        <v>4.75488</v>
      </c>
      <c r="J165" s="123">
        <v>5.6459999999999999</v>
      </c>
      <c r="K165" s="123">
        <v>5.8040000000000003</v>
      </c>
      <c r="L165" s="123">
        <v>6.6550000000000002</v>
      </c>
      <c r="M165" s="123">
        <v>5.8040000000000003</v>
      </c>
      <c r="N165" s="123">
        <v>6.92</v>
      </c>
      <c r="O165" s="123">
        <v>5.8049999999999997</v>
      </c>
      <c r="P165" s="123">
        <v>9.0269999999999992</v>
      </c>
      <c r="Q165" s="123">
        <v>10.247999999999999</v>
      </c>
      <c r="R165" s="123">
        <v>9.0459999999999994</v>
      </c>
      <c r="S165" s="123">
        <v>7.2859999999999996</v>
      </c>
      <c r="T165" s="123">
        <v>7.8710000000000004</v>
      </c>
      <c r="U165" s="123">
        <v>7.194</v>
      </c>
      <c r="V165" s="123">
        <v>8.3550000000000004</v>
      </c>
      <c r="W165" s="123">
        <v>7.8330000000000002</v>
      </c>
      <c r="X165" s="123">
        <v>10.303000000000001</v>
      </c>
      <c r="Y165" s="123">
        <v>8.1419999999999995</v>
      </c>
      <c r="Z165" s="123">
        <v>7.5620000000000003</v>
      </c>
      <c r="AA165" s="123">
        <v>9.4250000000000007</v>
      </c>
      <c r="AB165" s="123">
        <v>8.9949999999999992</v>
      </c>
      <c r="AC165" s="123">
        <v>8.86</v>
      </c>
      <c r="AD165" s="123">
        <v>9.0139999999999993</v>
      </c>
      <c r="AE165" s="123">
        <v>8.6010000000000009</v>
      </c>
    </row>
    <row r="166" spans="1:31" x14ac:dyDescent="0.25">
      <c r="A166" s="157" t="str">
        <f t="shared" si="4"/>
        <v>817</v>
      </c>
      <c r="B166" s="242" t="s">
        <v>375</v>
      </c>
      <c r="C166" s="123">
        <v>17.558789999999998</v>
      </c>
      <c r="D166" s="123">
        <v>27.586099999999998</v>
      </c>
      <c r="E166" s="123">
        <v>17.45271</v>
      </c>
      <c r="F166" s="123">
        <v>25.05658</v>
      </c>
      <c r="G166" s="123">
        <v>20.734759999999898</v>
      </c>
      <c r="H166" s="123">
        <v>19.031169999999999</v>
      </c>
      <c r="I166" s="123">
        <v>48.778730000000003</v>
      </c>
      <c r="J166" s="123">
        <v>30.809000000000001</v>
      </c>
      <c r="K166" s="123">
        <v>54.036000000000001</v>
      </c>
      <c r="L166" s="123">
        <v>50.735999999999997</v>
      </c>
      <c r="M166" s="123">
        <v>49.597000000000001</v>
      </c>
      <c r="N166" s="123">
        <v>44.868000000000002</v>
      </c>
      <c r="O166" s="123">
        <v>35.726999999999997</v>
      </c>
      <c r="P166" s="123">
        <v>61.499000000000002</v>
      </c>
      <c r="Q166" s="123">
        <v>38.186999999999998</v>
      </c>
      <c r="R166" s="123">
        <v>40.893000000000001</v>
      </c>
      <c r="S166" s="123">
        <v>41.457000000000001</v>
      </c>
      <c r="T166" s="123">
        <v>37.865000000000002</v>
      </c>
      <c r="U166" s="123">
        <v>57.954000000000001</v>
      </c>
      <c r="V166" s="123">
        <v>46.177</v>
      </c>
      <c r="W166" s="123">
        <v>50.826000000000001</v>
      </c>
      <c r="X166" s="123">
        <v>53.027000000000001</v>
      </c>
      <c r="Y166" s="123">
        <v>60.601999999999997</v>
      </c>
      <c r="Z166" s="123">
        <v>46.158000000000001</v>
      </c>
      <c r="AA166" s="123">
        <v>39.799999999999997</v>
      </c>
      <c r="AB166" s="123">
        <v>52.341999999999999</v>
      </c>
      <c r="AC166" s="123">
        <v>36.710999999999999</v>
      </c>
      <c r="AD166" s="123">
        <v>39.395000000000003</v>
      </c>
      <c r="AE166" s="123">
        <v>42.593000000000004</v>
      </c>
    </row>
    <row r="167" spans="1:31" x14ac:dyDescent="0.25">
      <c r="A167" s="157" t="str">
        <f t="shared" si="4"/>
        <v>818</v>
      </c>
      <c r="B167" s="242" t="s">
        <v>376</v>
      </c>
      <c r="C167" s="123">
        <v>228.77367000000001</v>
      </c>
      <c r="D167" s="123">
        <v>231.11837</v>
      </c>
      <c r="E167" s="123">
        <v>196.54578000000001</v>
      </c>
      <c r="F167" s="123">
        <v>200.4325</v>
      </c>
      <c r="G167" s="123">
        <v>142.14537999999999</v>
      </c>
      <c r="H167" s="123">
        <v>244.41423</v>
      </c>
      <c r="I167" s="123">
        <v>172.86953</v>
      </c>
      <c r="J167" s="123">
        <v>174.27</v>
      </c>
      <c r="K167" s="123">
        <v>169.63300000000001</v>
      </c>
      <c r="L167" s="123">
        <v>176.75800000000001</v>
      </c>
      <c r="M167" s="123">
        <v>180.654</v>
      </c>
      <c r="N167" s="123">
        <v>166.80699999999999</v>
      </c>
      <c r="O167" s="123">
        <v>248.136</v>
      </c>
      <c r="P167" s="123">
        <v>193.75899999999999</v>
      </c>
      <c r="Q167" s="123">
        <v>171.61699999999999</v>
      </c>
      <c r="R167" s="123">
        <v>228.941</v>
      </c>
      <c r="S167" s="123">
        <v>140.93199999999999</v>
      </c>
      <c r="T167" s="123">
        <v>145.44</v>
      </c>
      <c r="U167" s="123">
        <v>185.42599999999999</v>
      </c>
      <c r="V167" s="123">
        <v>148.626</v>
      </c>
      <c r="W167" s="123">
        <v>214.89099999999999</v>
      </c>
      <c r="X167" s="123">
        <v>179.542</v>
      </c>
      <c r="Y167" s="123">
        <v>174.905</v>
      </c>
      <c r="Z167" s="123">
        <v>145.173</v>
      </c>
      <c r="AA167" s="123">
        <v>210.60599999999999</v>
      </c>
      <c r="AB167" s="123">
        <v>194.59200000000001</v>
      </c>
      <c r="AC167" s="123">
        <v>172.72300000000001</v>
      </c>
      <c r="AD167" s="123">
        <v>251.10900000000001</v>
      </c>
      <c r="AE167" s="123">
        <v>132.81</v>
      </c>
    </row>
    <row r="168" spans="1:31" x14ac:dyDescent="0.25">
      <c r="A168" s="157" t="str">
        <f t="shared" si="4"/>
        <v>819</v>
      </c>
      <c r="B168" s="242" t="s">
        <v>377</v>
      </c>
      <c r="C168" s="123">
        <v>83.45026</v>
      </c>
      <c r="D168" s="123">
        <v>151.95060999999899</v>
      </c>
      <c r="E168" s="123">
        <v>117.18894</v>
      </c>
      <c r="F168" s="123">
        <v>111.03756</v>
      </c>
      <c r="G168" s="123">
        <v>42.58222</v>
      </c>
      <c r="H168" s="123">
        <v>6.6308299999999996</v>
      </c>
      <c r="I168" s="123">
        <v>2.8999699999999899</v>
      </c>
      <c r="J168" s="123">
        <v>5</v>
      </c>
      <c r="K168" s="123">
        <v>6</v>
      </c>
      <c r="L168" s="123">
        <v>6</v>
      </c>
      <c r="M168" s="123">
        <v>10</v>
      </c>
      <c r="N168" s="123">
        <v>21</v>
      </c>
      <c r="O168" s="123">
        <v>130</v>
      </c>
      <c r="P168" s="123">
        <v>153</v>
      </c>
      <c r="Q168" s="123">
        <v>134</v>
      </c>
      <c r="R168" s="123">
        <v>102</v>
      </c>
      <c r="S168" s="123">
        <v>35</v>
      </c>
      <c r="T168" s="123">
        <v>15</v>
      </c>
      <c r="U168" s="123">
        <v>6</v>
      </c>
      <c r="V168" s="123">
        <v>6</v>
      </c>
      <c r="W168" s="123">
        <v>6</v>
      </c>
      <c r="X168" s="123">
        <v>5</v>
      </c>
      <c r="Y168" s="123">
        <v>9</v>
      </c>
      <c r="Z168" s="123">
        <v>15</v>
      </c>
      <c r="AA168" s="123">
        <v>105</v>
      </c>
      <c r="AB168" s="123">
        <v>150</v>
      </c>
      <c r="AC168" s="123">
        <v>131</v>
      </c>
      <c r="AD168" s="123">
        <v>100</v>
      </c>
      <c r="AE168" s="123">
        <v>34</v>
      </c>
    </row>
    <row r="169" spans="1:31" x14ac:dyDescent="0.25">
      <c r="A169" s="157" t="str">
        <f t="shared" si="4"/>
        <v>821</v>
      </c>
      <c r="B169" s="242" t="s">
        <v>378</v>
      </c>
      <c r="C169" s="123">
        <v>430.94796000000002</v>
      </c>
      <c r="D169" s="123">
        <v>299.15710999999999</v>
      </c>
      <c r="E169" s="123">
        <v>245.31057000000001</v>
      </c>
      <c r="F169" s="123">
        <v>311.80775</v>
      </c>
      <c r="G169" s="123">
        <v>181.82272</v>
      </c>
      <c r="H169" s="123">
        <v>41.222369999999998</v>
      </c>
      <c r="I169" s="123">
        <v>12.99831</v>
      </c>
      <c r="J169" s="123">
        <v>19.256</v>
      </c>
      <c r="K169" s="123">
        <v>14.303000000000001</v>
      </c>
      <c r="L169" s="123">
        <v>10.794</v>
      </c>
      <c r="M169" s="123">
        <v>17.562999999999999</v>
      </c>
      <c r="N169" s="123">
        <v>60.432000000000002</v>
      </c>
      <c r="O169" s="123">
        <v>237.56800000000001</v>
      </c>
      <c r="P169" s="123">
        <v>302.34899999999999</v>
      </c>
      <c r="Q169" s="123">
        <v>278.02800000000002</v>
      </c>
      <c r="R169" s="123">
        <v>261.08300000000003</v>
      </c>
      <c r="S169" s="123">
        <v>214.16399999999999</v>
      </c>
      <c r="T169" s="123">
        <v>135.97200000000001</v>
      </c>
      <c r="U169" s="123">
        <v>11.324999999999999</v>
      </c>
      <c r="V169" s="123">
        <v>5.1740000000000004</v>
      </c>
      <c r="W169" s="123">
        <v>20.888999999999999</v>
      </c>
      <c r="X169" s="123">
        <v>7.3959999999999999</v>
      </c>
      <c r="Y169" s="123">
        <v>78.066999999999993</v>
      </c>
      <c r="Z169" s="123">
        <v>56.905000000000001</v>
      </c>
      <c r="AA169" s="123">
        <v>396.97899999999998</v>
      </c>
      <c r="AB169" s="123">
        <v>276.584</v>
      </c>
      <c r="AC169" s="123">
        <v>257.49</v>
      </c>
      <c r="AD169" s="123">
        <v>287.101</v>
      </c>
      <c r="AE169" s="123">
        <v>302.435</v>
      </c>
    </row>
    <row r="170" spans="1:31" x14ac:dyDescent="0.25">
      <c r="A170" s="157" t="str">
        <f t="shared" si="4"/>
        <v>823</v>
      </c>
      <c r="B170" s="242" t="s">
        <v>371</v>
      </c>
      <c r="C170" s="123">
        <v>180.27189999999999</v>
      </c>
      <c r="D170" s="123">
        <v>153.73068000000001</v>
      </c>
      <c r="E170" s="123">
        <v>132.49254999999999</v>
      </c>
      <c r="F170" s="123">
        <v>111.14861999999999</v>
      </c>
      <c r="G170" s="123">
        <v>96.693770000000001</v>
      </c>
      <c r="H170" s="123">
        <v>98.030820000000006</v>
      </c>
      <c r="I170" s="123">
        <v>103.62356</v>
      </c>
      <c r="J170" s="123">
        <v>143</v>
      </c>
      <c r="K170" s="123">
        <v>163</v>
      </c>
      <c r="L170" s="123">
        <v>179</v>
      </c>
      <c r="M170" s="123">
        <v>196</v>
      </c>
      <c r="N170" s="123">
        <v>199</v>
      </c>
      <c r="O170" s="123">
        <v>187</v>
      </c>
      <c r="P170" s="123">
        <v>161.78299999999999</v>
      </c>
      <c r="Q170" s="123">
        <v>142.06800000000001</v>
      </c>
      <c r="R170" s="123">
        <v>119.21</v>
      </c>
      <c r="S170" s="123">
        <v>100.26600000000001</v>
      </c>
      <c r="T170" s="123">
        <v>105.054</v>
      </c>
      <c r="U170" s="123">
        <v>109.51900000000001</v>
      </c>
      <c r="V170" s="123">
        <v>135.816</v>
      </c>
      <c r="W170" s="123">
        <v>157.61799999999999</v>
      </c>
      <c r="X170" s="123">
        <v>176.108</v>
      </c>
      <c r="Y170" s="123">
        <v>192.066</v>
      </c>
      <c r="Z170" s="123">
        <v>196.892</v>
      </c>
      <c r="AA170" s="123">
        <v>186.04900000000001</v>
      </c>
      <c r="AB170" s="123">
        <v>160.11699999999999</v>
      </c>
      <c r="AC170" s="123">
        <v>140.57</v>
      </c>
      <c r="AD170" s="123">
        <v>117.93899999999999</v>
      </c>
      <c r="AE170" s="123">
        <v>99.222999999999999</v>
      </c>
    </row>
    <row r="171" spans="1:31" x14ac:dyDescent="0.25">
      <c r="A171" s="157" t="str">
        <f t="shared" ref="A171:A236" si="5">MID($B171,1,3)</f>
        <v>824</v>
      </c>
      <c r="B171" s="242" t="s">
        <v>379</v>
      </c>
      <c r="C171" s="123">
        <v>6.9051999999999998</v>
      </c>
      <c r="D171" s="123">
        <v>2.7190799999999999</v>
      </c>
      <c r="E171" s="123">
        <v>2.7190799999999999</v>
      </c>
      <c r="F171" s="123">
        <v>2.7190799999999999</v>
      </c>
      <c r="G171" s="123">
        <v>2.7190799999999999</v>
      </c>
      <c r="H171" s="123">
        <v>2.7190799999999999</v>
      </c>
      <c r="I171" s="123">
        <v>2.7190799999999999</v>
      </c>
      <c r="J171" s="123">
        <v>0</v>
      </c>
      <c r="K171" s="123">
        <v>0</v>
      </c>
      <c r="L171" s="123">
        <v>0</v>
      </c>
      <c r="M171" s="123">
        <v>0</v>
      </c>
      <c r="N171" s="123">
        <v>0</v>
      </c>
      <c r="O171" s="123">
        <v>0</v>
      </c>
      <c r="P171" s="123">
        <v>0</v>
      </c>
      <c r="Q171" s="123">
        <v>0</v>
      </c>
      <c r="R171" s="123">
        <v>0</v>
      </c>
      <c r="S171" s="123">
        <v>0</v>
      </c>
      <c r="T171" s="123">
        <v>0</v>
      </c>
      <c r="U171" s="123">
        <v>0</v>
      </c>
      <c r="V171" s="123">
        <v>0</v>
      </c>
      <c r="W171" s="123">
        <v>0</v>
      </c>
      <c r="X171" s="123">
        <v>0</v>
      </c>
      <c r="Y171" s="123">
        <v>0</v>
      </c>
      <c r="Z171" s="123">
        <v>0</v>
      </c>
      <c r="AA171" s="123">
        <v>0</v>
      </c>
      <c r="AB171" s="123">
        <v>0</v>
      </c>
      <c r="AC171" s="123">
        <v>0</v>
      </c>
      <c r="AD171" s="123">
        <v>0</v>
      </c>
      <c r="AE171" s="123">
        <v>0</v>
      </c>
    </row>
    <row r="172" spans="1:31" x14ac:dyDescent="0.25">
      <c r="A172" s="157" t="str">
        <f t="shared" si="5"/>
        <v>825</v>
      </c>
      <c r="B172" s="242" t="s">
        <v>380</v>
      </c>
      <c r="C172" s="123">
        <v>13.665789999999999</v>
      </c>
      <c r="D172" s="123">
        <v>8.29162</v>
      </c>
      <c r="E172" s="123">
        <v>3.04569</v>
      </c>
      <c r="F172" s="123">
        <v>17.53312</v>
      </c>
      <c r="G172" s="123">
        <v>42.359870000000001</v>
      </c>
      <c r="H172" s="123">
        <v>5.2009999999999996</v>
      </c>
      <c r="I172" s="123">
        <v>4.2640000000000002</v>
      </c>
      <c r="J172" s="123">
        <v>28</v>
      </c>
      <c r="K172" s="123">
        <v>11.35</v>
      </c>
      <c r="L172" s="123">
        <v>2.6160000000000001</v>
      </c>
      <c r="M172" s="123">
        <v>12</v>
      </c>
      <c r="N172" s="123">
        <v>6</v>
      </c>
      <c r="O172" s="123">
        <v>21</v>
      </c>
      <c r="P172" s="123">
        <v>19.149000000000001</v>
      </c>
      <c r="Q172" s="123">
        <v>3.4980000000000002</v>
      </c>
      <c r="R172" s="123">
        <v>17.437999999999999</v>
      </c>
      <c r="S172" s="123">
        <v>40.106999999999999</v>
      </c>
      <c r="T172" s="123">
        <v>5.4740000000000002</v>
      </c>
      <c r="U172" s="123">
        <v>4.2729999999999997</v>
      </c>
      <c r="V172" s="123">
        <v>26.306000000000001</v>
      </c>
      <c r="W172" s="123">
        <v>11.35</v>
      </c>
      <c r="X172" s="123">
        <v>2.6160000000000001</v>
      </c>
      <c r="Y172" s="123">
        <v>10.456</v>
      </c>
      <c r="Z172" s="123">
        <v>10.787000000000001</v>
      </c>
      <c r="AA172" s="123">
        <v>5.0529999999999999</v>
      </c>
      <c r="AB172" s="123">
        <v>19.149000000000001</v>
      </c>
      <c r="AC172" s="123">
        <v>3.4980000000000002</v>
      </c>
      <c r="AD172" s="123">
        <v>17.437999999999999</v>
      </c>
      <c r="AE172" s="123">
        <v>40.106999999999999</v>
      </c>
    </row>
    <row r="173" spans="1:31" x14ac:dyDescent="0.25">
      <c r="A173" s="157" t="str">
        <f t="shared" si="5"/>
        <v>826</v>
      </c>
      <c r="B173" s="242" t="s">
        <v>381</v>
      </c>
      <c r="C173" s="123">
        <v>0</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0</v>
      </c>
      <c r="U173" s="123">
        <v>0</v>
      </c>
      <c r="V173" s="123">
        <v>0</v>
      </c>
      <c r="W173" s="123">
        <v>0</v>
      </c>
      <c r="X173" s="123">
        <v>0</v>
      </c>
      <c r="Y173" s="123">
        <v>0</v>
      </c>
      <c r="Z173" s="123">
        <v>0</v>
      </c>
      <c r="AA173" s="123">
        <v>0</v>
      </c>
      <c r="AB173" s="123">
        <v>0</v>
      </c>
      <c r="AC173" s="123">
        <v>0</v>
      </c>
      <c r="AD173" s="123">
        <v>0</v>
      </c>
      <c r="AE173" s="123">
        <v>0</v>
      </c>
    </row>
    <row r="174" spans="1:31" x14ac:dyDescent="0.25">
      <c r="A174" s="157"/>
      <c r="B174" s="242" t="s">
        <v>382</v>
      </c>
      <c r="C174" s="123">
        <v>1135.4326100000001</v>
      </c>
      <c r="D174" s="123">
        <v>984.176909999999</v>
      </c>
      <c r="E174" s="123">
        <v>797.43546999999899</v>
      </c>
      <c r="F174" s="123">
        <v>853.19884999999897</v>
      </c>
      <c r="G174" s="123">
        <v>619.55240000000003</v>
      </c>
      <c r="H174" s="123">
        <v>498.60217999999998</v>
      </c>
      <c r="I174" s="123">
        <v>430.03573</v>
      </c>
      <c r="J174" s="123">
        <v>470.745</v>
      </c>
      <c r="K174" s="123">
        <v>499.976</v>
      </c>
      <c r="L174" s="123">
        <v>515.64499999999998</v>
      </c>
      <c r="M174" s="123">
        <v>553.399</v>
      </c>
      <c r="N174" s="123">
        <v>589.26700000000005</v>
      </c>
      <c r="O174" s="123">
        <v>943.41200000000003</v>
      </c>
      <c r="P174" s="123">
        <v>966.673</v>
      </c>
      <c r="Q174" s="123">
        <v>844.173</v>
      </c>
      <c r="R174" s="123">
        <v>861.96199999999999</v>
      </c>
      <c r="S174" s="123">
        <v>667.245</v>
      </c>
      <c r="T174" s="123">
        <v>559.27300000000002</v>
      </c>
      <c r="U174" s="123">
        <v>487.14</v>
      </c>
      <c r="V174" s="123">
        <v>481.42</v>
      </c>
      <c r="W174" s="123">
        <v>583.28399999999999</v>
      </c>
      <c r="X174" s="123">
        <v>527.01</v>
      </c>
      <c r="Y174" s="123">
        <v>639.60299999999995</v>
      </c>
      <c r="Z174" s="123">
        <v>566.23699999999997</v>
      </c>
      <c r="AA174" s="123">
        <v>1025.4780000000001</v>
      </c>
      <c r="AB174" s="123">
        <v>941.14599999999996</v>
      </c>
      <c r="AC174" s="123">
        <v>810.43200000000002</v>
      </c>
      <c r="AD174" s="123">
        <v>907.024</v>
      </c>
      <c r="AE174" s="123">
        <v>749.15499999999997</v>
      </c>
    </row>
    <row r="175" spans="1:31" x14ac:dyDescent="0.25">
      <c r="A175" s="157" t="str">
        <f t="shared" si="5"/>
        <v/>
      </c>
    </row>
    <row r="176" spans="1:31" x14ac:dyDescent="0.25">
      <c r="A176" s="157" t="str">
        <f t="shared" si="5"/>
        <v>830</v>
      </c>
      <c r="B176" s="242" t="s">
        <v>383</v>
      </c>
      <c r="C176" s="123">
        <v>49.216809999999903</v>
      </c>
      <c r="D176" s="123">
        <v>61.637699999999903</v>
      </c>
      <c r="E176" s="123">
        <v>60.227209999999999</v>
      </c>
      <c r="F176" s="123">
        <v>52.931939999999997</v>
      </c>
      <c r="G176" s="123">
        <v>51.104599999999998</v>
      </c>
      <c r="H176" s="123">
        <v>52.11627</v>
      </c>
      <c r="I176" s="123">
        <v>44.44491</v>
      </c>
      <c r="J176" s="123">
        <v>49.408999999999999</v>
      </c>
      <c r="K176" s="123">
        <v>47.963000000000001</v>
      </c>
      <c r="L176" s="123">
        <v>46.518999999999998</v>
      </c>
      <c r="M176" s="123">
        <v>47.963000000000001</v>
      </c>
      <c r="N176" s="123">
        <v>52.298000000000002</v>
      </c>
      <c r="O176" s="123">
        <v>52.308999999999997</v>
      </c>
      <c r="P176" s="123">
        <v>39.557000000000002</v>
      </c>
      <c r="Q176" s="123">
        <v>33.720999999999997</v>
      </c>
      <c r="R176" s="123">
        <v>53.17</v>
      </c>
      <c r="S176" s="123">
        <v>42.814999999999998</v>
      </c>
      <c r="T176" s="123">
        <v>50.326999999999998</v>
      </c>
      <c r="U176" s="123">
        <v>51.78</v>
      </c>
      <c r="V176" s="123">
        <v>50.454000000000001</v>
      </c>
      <c r="W176" s="123">
        <v>59.804000000000002</v>
      </c>
      <c r="X176" s="123">
        <v>44.661000000000001</v>
      </c>
      <c r="Y176" s="123">
        <v>51.747999999999998</v>
      </c>
      <c r="Z176" s="123">
        <v>48.698999999999998</v>
      </c>
      <c r="AA176" s="123">
        <v>46.581000000000003</v>
      </c>
      <c r="AB176" s="123">
        <v>43.970999999999997</v>
      </c>
      <c r="AC176" s="123">
        <v>32.110999999999997</v>
      </c>
      <c r="AD176" s="123">
        <v>54.515999999999998</v>
      </c>
      <c r="AE176" s="123">
        <v>42.679000000000002</v>
      </c>
    </row>
    <row r="177" spans="1:31" x14ac:dyDescent="0.25">
      <c r="A177" s="157" t="str">
        <f t="shared" si="5"/>
        <v>832</v>
      </c>
      <c r="B177" s="242" t="s">
        <v>384</v>
      </c>
      <c r="C177" s="123">
        <v>100.58796</v>
      </c>
      <c r="D177" s="123">
        <v>-34.725079999999998</v>
      </c>
      <c r="E177" s="123">
        <v>62.680280000000003</v>
      </c>
      <c r="F177" s="123">
        <v>38.1676</v>
      </c>
      <c r="G177" s="123">
        <v>7.9581900000000001</v>
      </c>
      <c r="H177" s="123">
        <v>22.220739999999999</v>
      </c>
      <c r="I177" s="123">
        <v>101.37745</v>
      </c>
      <c r="J177" s="123">
        <v>58.457000000000001</v>
      </c>
      <c r="K177" s="123">
        <v>232.45099999999999</v>
      </c>
      <c r="L177" s="123">
        <v>10.725</v>
      </c>
      <c r="M177" s="123">
        <v>15.898</v>
      </c>
      <c r="N177" s="123">
        <v>9.5860000000000003</v>
      </c>
      <c r="O177" s="123">
        <v>6.2519999999999998</v>
      </c>
      <c r="P177" s="123">
        <v>18.440000000000001</v>
      </c>
      <c r="Q177" s="123">
        <v>16.486000000000001</v>
      </c>
      <c r="R177" s="123">
        <v>13.215999999999999</v>
      </c>
      <c r="S177" s="123">
        <v>20.62</v>
      </c>
      <c r="T177" s="123">
        <v>32.695999999999998</v>
      </c>
      <c r="U177" s="123">
        <v>40.622999999999998</v>
      </c>
      <c r="V177" s="123">
        <v>67.177999999999997</v>
      </c>
      <c r="W177" s="123">
        <v>486.56400000000002</v>
      </c>
      <c r="X177" s="123">
        <v>483.27499999999998</v>
      </c>
      <c r="Y177" s="123">
        <v>46.314</v>
      </c>
      <c r="Z177" s="123">
        <v>17.024999999999999</v>
      </c>
      <c r="AA177" s="123">
        <v>16.913</v>
      </c>
      <c r="AB177" s="123">
        <v>20.393999999999998</v>
      </c>
      <c r="AC177" s="123">
        <v>18.422999999999998</v>
      </c>
      <c r="AD177" s="123">
        <v>15.183</v>
      </c>
      <c r="AE177" s="123">
        <v>22.553999999999998</v>
      </c>
    </row>
    <row r="178" spans="1:31" x14ac:dyDescent="0.25">
      <c r="A178" s="157" t="str">
        <f t="shared" si="5"/>
        <v>833</v>
      </c>
      <c r="B178" s="242" t="s">
        <v>385</v>
      </c>
      <c r="C178" s="123">
        <v>54.688929999999999</v>
      </c>
      <c r="D178" s="123">
        <v>35.127850000000002</v>
      </c>
      <c r="E178" s="123">
        <v>20.57516</v>
      </c>
      <c r="F178" s="123">
        <v>36.356720000000003</v>
      </c>
      <c r="G178" s="123">
        <v>45.138440000000003</v>
      </c>
      <c r="H178" s="123">
        <v>97.821190000000001</v>
      </c>
      <c r="I178" s="123">
        <v>68.613029999999995</v>
      </c>
      <c r="J178" s="123">
        <v>13.276999999999999</v>
      </c>
      <c r="K178" s="123">
        <v>40.192999999999998</v>
      </c>
      <c r="L178" s="123">
        <v>35.14</v>
      </c>
      <c r="M178" s="123">
        <v>42.767000000000003</v>
      </c>
      <c r="N178" s="123">
        <v>21.123999999999999</v>
      </c>
      <c r="O178" s="123">
        <v>19.940000000000001</v>
      </c>
      <c r="P178" s="123">
        <v>37.222000000000001</v>
      </c>
      <c r="Q178" s="123">
        <v>38.362000000000002</v>
      </c>
      <c r="R178" s="123">
        <v>49.267000000000003</v>
      </c>
      <c r="S178" s="123">
        <v>79.334000000000003</v>
      </c>
      <c r="T178" s="123">
        <v>33.872999999999998</v>
      </c>
      <c r="U178" s="123">
        <v>32.244999999999997</v>
      </c>
      <c r="V178" s="123">
        <v>82.162999999999997</v>
      </c>
      <c r="W178" s="123">
        <v>87.674000000000007</v>
      </c>
      <c r="X178" s="123">
        <v>82.688999999999993</v>
      </c>
      <c r="Y178" s="123">
        <v>98.430999999999997</v>
      </c>
      <c r="Z178" s="123">
        <v>48.261000000000003</v>
      </c>
      <c r="AA178" s="123">
        <v>70.206000000000003</v>
      </c>
      <c r="AB178" s="123">
        <v>35.725000000000001</v>
      </c>
      <c r="AC178" s="123">
        <v>36.838999999999999</v>
      </c>
      <c r="AD178" s="123">
        <v>47.67</v>
      </c>
      <c r="AE178" s="123">
        <v>80.168999999999997</v>
      </c>
    </row>
    <row r="179" spans="1:31" x14ac:dyDescent="0.25">
      <c r="A179" s="157" t="str">
        <f t="shared" si="5"/>
        <v>834</v>
      </c>
      <c r="B179" s="242" t="s">
        <v>386</v>
      </c>
      <c r="C179" s="123">
        <v>74.255679999999998</v>
      </c>
      <c r="D179" s="123">
        <v>44.168300000000002</v>
      </c>
      <c r="E179" s="123">
        <v>65.992670000000004</v>
      </c>
      <c r="F179" s="123">
        <v>90.527780000000007</v>
      </c>
      <c r="G179" s="123">
        <v>80.783360000000002</v>
      </c>
      <c r="H179" s="123">
        <v>78.546970000000002</v>
      </c>
      <c r="I179" s="123">
        <v>51.00356</v>
      </c>
      <c r="J179" s="123">
        <v>64.384</v>
      </c>
      <c r="K179" s="123">
        <v>35.837000000000003</v>
      </c>
      <c r="L179" s="123">
        <v>52.639000000000003</v>
      </c>
      <c r="M179" s="123">
        <v>45.905000000000001</v>
      </c>
      <c r="N179" s="123">
        <v>37.484999999999999</v>
      </c>
      <c r="O179" s="123">
        <v>56.826999999999998</v>
      </c>
      <c r="P179" s="123">
        <v>45.826999999999998</v>
      </c>
      <c r="Q179" s="123">
        <v>27.268999999999998</v>
      </c>
      <c r="R179" s="123">
        <v>50.935000000000002</v>
      </c>
      <c r="S179" s="123">
        <v>40.860999999999997</v>
      </c>
      <c r="T179" s="123">
        <v>23.963000000000001</v>
      </c>
      <c r="U179" s="123">
        <v>27.855</v>
      </c>
      <c r="V179" s="123">
        <v>25.949000000000002</v>
      </c>
      <c r="W179" s="123">
        <v>39.898000000000003</v>
      </c>
      <c r="X179" s="123">
        <v>35.039000000000001</v>
      </c>
      <c r="Y179" s="123">
        <v>29.553999999999998</v>
      </c>
      <c r="Z179" s="123">
        <v>36.643999999999998</v>
      </c>
      <c r="AA179" s="123">
        <v>70.331000000000003</v>
      </c>
      <c r="AB179" s="123">
        <v>48.311999999999998</v>
      </c>
      <c r="AC179" s="123">
        <v>29.818000000000001</v>
      </c>
      <c r="AD179" s="123">
        <v>53.402999999999999</v>
      </c>
      <c r="AE179" s="123">
        <v>40.712000000000003</v>
      </c>
    </row>
    <row r="180" spans="1:31" x14ac:dyDescent="0.25">
      <c r="A180" s="157" t="str">
        <f t="shared" si="5"/>
        <v>835</v>
      </c>
      <c r="B180" s="242" t="s">
        <v>387</v>
      </c>
      <c r="C180" s="123">
        <v>10.571289999999999</v>
      </c>
      <c r="D180" s="123">
        <v>2.9726900000000001</v>
      </c>
      <c r="E180" s="123">
        <v>3.1827899999999998</v>
      </c>
      <c r="F180" s="123">
        <v>6.9577600000000004</v>
      </c>
      <c r="G180" s="123">
        <v>2.83249</v>
      </c>
      <c r="H180" s="123">
        <v>3.6469</v>
      </c>
      <c r="I180" s="123">
        <v>1.4383900000000001</v>
      </c>
      <c r="J180" s="123">
        <v>1.4379999999999999</v>
      </c>
      <c r="K180" s="123">
        <v>1.4379999999999999</v>
      </c>
      <c r="L180" s="123">
        <v>1.4379999999999999</v>
      </c>
      <c r="M180" s="123">
        <v>1.4379999999999999</v>
      </c>
      <c r="N180" s="123">
        <v>4.1449999999999996</v>
      </c>
      <c r="O180" s="123">
        <v>4.1459999999999999</v>
      </c>
      <c r="P180" s="123">
        <v>0</v>
      </c>
      <c r="Q180" s="123">
        <v>0</v>
      </c>
      <c r="R180" s="123">
        <v>0</v>
      </c>
      <c r="S180" s="123">
        <v>0</v>
      </c>
      <c r="T180" s="123">
        <v>0</v>
      </c>
      <c r="U180" s="123">
        <v>0</v>
      </c>
      <c r="V180" s="123">
        <v>0</v>
      </c>
      <c r="W180" s="123">
        <v>0</v>
      </c>
      <c r="X180" s="123">
        <v>0</v>
      </c>
      <c r="Y180" s="123">
        <v>0</v>
      </c>
      <c r="Z180" s="123">
        <v>0</v>
      </c>
      <c r="AA180" s="123">
        <v>0</v>
      </c>
      <c r="AB180" s="123">
        <v>0</v>
      </c>
      <c r="AC180" s="123">
        <v>0</v>
      </c>
      <c r="AD180" s="123">
        <v>0</v>
      </c>
      <c r="AE180" s="123">
        <v>0</v>
      </c>
    </row>
    <row r="181" spans="1:31" x14ac:dyDescent="0.25">
      <c r="A181" s="157" t="str">
        <f t="shared" si="5"/>
        <v>836</v>
      </c>
      <c r="B181" s="242" t="s">
        <v>388</v>
      </c>
      <c r="C181" s="123">
        <v>57.481789999999997</v>
      </c>
      <c r="D181" s="123">
        <v>36.281399999999998</v>
      </c>
      <c r="E181" s="123">
        <v>29.316749999999999</v>
      </c>
      <c r="F181" s="123">
        <v>13.66841</v>
      </c>
      <c r="G181" s="123">
        <v>27.911300000000001</v>
      </c>
      <c r="H181" s="123">
        <v>93.20308</v>
      </c>
      <c r="I181" s="123">
        <v>60.521189999999997</v>
      </c>
      <c r="J181" s="123">
        <v>82.733999999999995</v>
      </c>
      <c r="K181" s="123">
        <v>84.498000000000005</v>
      </c>
      <c r="L181" s="123">
        <v>83.528000000000006</v>
      </c>
      <c r="M181" s="123">
        <v>93.161000000000001</v>
      </c>
      <c r="N181" s="123">
        <v>72.367999999999995</v>
      </c>
      <c r="O181" s="123">
        <v>54.85</v>
      </c>
      <c r="P181" s="123">
        <v>79.221000000000004</v>
      </c>
      <c r="Q181" s="123">
        <v>43.597000000000001</v>
      </c>
      <c r="R181" s="123">
        <v>37.942</v>
      </c>
      <c r="S181" s="123">
        <v>54.691000000000003</v>
      </c>
      <c r="T181" s="123">
        <v>57.064999999999998</v>
      </c>
      <c r="U181" s="123">
        <v>53.466000000000001</v>
      </c>
      <c r="V181" s="123">
        <v>45.353000000000002</v>
      </c>
      <c r="W181" s="123">
        <v>43.473999999999997</v>
      </c>
      <c r="X181" s="123">
        <v>48.427</v>
      </c>
      <c r="Y181" s="123">
        <v>88.245999999999995</v>
      </c>
      <c r="Z181" s="123">
        <v>65.512</v>
      </c>
      <c r="AA181" s="123">
        <v>51.640999999999998</v>
      </c>
      <c r="AB181" s="123">
        <v>79.105999999999995</v>
      </c>
      <c r="AC181" s="123">
        <v>36.082000000000001</v>
      </c>
      <c r="AD181" s="123">
        <v>37.802999999999997</v>
      </c>
      <c r="AE181" s="123">
        <v>54.430999999999997</v>
      </c>
    </row>
    <row r="182" spans="1:31" x14ac:dyDescent="0.25">
      <c r="A182" s="157" t="str">
        <f t="shared" si="5"/>
        <v>837</v>
      </c>
      <c r="B182" s="242" t="s">
        <v>389</v>
      </c>
      <c r="C182" s="123">
        <v>21.362400000000001</v>
      </c>
      <c r="D182" s="123">
        <v>9.5317600000000002</v>
      </c>
      <c r="E182" s="123">
        <v>18.381080000000001</v>
      </c>
      <c r="F182" s="123">
        <v>33.529119999999999</v>
      </c>
      <c r="G182" s="123">
        <v>21.737660000000002</v>
      </c>
      <c r="H182" s="123">
        <v>27.01848</v>
      </c>
      <c r="I182" s="123">
        <v>18.475629999999999</v>
      </c>
      <c r="J182" s="123">
        <v>40.142000000000003</v>
      </c>
      <c r="K182" s="123">
        <v>43.164000000000001</v>
      </c>
      <c r="L182" s="123">
        <v>45.183</v>
      </c>
      <c r="M182" s="123">
        <v>39.939</v>
      </c>
      <c r="N182" s="123">
        <v>51.924999999999997</v>
      </c>
      <c r="O182" s="123">
        <v>37.031999999999996</v>
      </c>
      <c r="P182" s="123">
        <v>11.231</v>
      </c>
      <c r="Q182" s="123">
        <v>6.8929999999999998</v>
      </c>
      <c r="R182" s="123">
        <v>8.6690000000000005</v>
      </c>
      <c r="S182" s="123">
        <v>29.969000000000001</v>
      </c>
      <c r="T182" s="123">
        <v>51.731000000000002</v>
      </c>
      <c r="U182" s="123">
        <v>67.957999999999998</v>
      </c>
      <c r="V182" s="123">
        <v>37.197000000000003</v>
      </c>
      <c r="W182" s="123">
        <v>30.954999999999998</v>
      </c>
      <c r="X182" s="123">
        <v>28.984999999999999</v>
      </c>
      <c r="Y182" s="123">
        <v>40.374000000000002</v>
      </c>
      <c r="Z182" s="123">
        <v>29.882000000000001</v>
      </c>
      <c r="AA182" s="123">
        <v>24.783999999999999</v>
      </c>
      <c r="AB182" s="123">
        <v>11.182</v>
      </c>
      <c r="AC182" s="123">
        <v>6.8630000000000004</v>
      </c>
      <c r="AD182" s="123">
        <v>8.6349999999999998</v>
      </c>
      <c r="AE182" s="123">
        <v>29.87</v>
      </c>
    </row>
    <row r="183" spans="1:31" x14ac:dyDescent="0.25">
      <c r="A183" s="157"/>
      <c r="B183" s="242" t="s">
        <v>390</v>
      </c>
      <c r="C183" s="123">
        <v>368.16485999999998</v>
      </c>
      <c r="D183" s="123">
        <v>154.994619999999</v>
      </c>
      <c r="E183" s="123">
        <v>260.35593999999998</v>
      </c>
      <c r="F183" s="123">
        <v>272.13932999999997</v>
      </c>
      <c r="G183" s="123">
        <v>237.46603999999999</v>
      </c>
      <c r="H183" s="123">
        <v>374.57362999999998</v>
      </c>
      <c r="I183" s="123">
        <v>345.87416000000002</v>
      </c>
      <c r="J183" s="123">
        <v>309.84099999999899</v>
      </c>
      <c r="K183" s="123">
        <v>485.54399999999902</v>
      </c>
      <c r="L183" s="123">
        <v>275.171999999999</v>
      </c>
      <c r="M183" s="123">
        <v>287.07100000000003</v>
      </c>
      <c r="N183" s="123">
        <v>248.93099999999899</v>
      </c>
      <c r="O183" s="123">
        <v>231.35599999999999</v>
      </c>
      <c r="P183" s="123">
        <v>231.49799999999999</v>
      </c>
      <c r="Q183" s="123">
        <v>166.328</v>
      </c>
      <c r="R183" s="123">
        <v>213.19900000000001</v>
      </c>
      <c r="S183" s="123">
        <v>268.29000000000002</v>
      </c>
      <c r="T183" s="123">
        <v>249.65499999999901</v>
      </c>
      <c r="U183" s="123">
        <v>273.92700000000002</v>
      </c>
      <c r="V183" s="123">
        <v>308.29399999999998</v>
      </c>
      <c r="W183" s="123">
        <v>748.36900000000003</v>
      </c>
      <c r="X183" s="123">
        <v>723.07600000000002</v>
      </c>
      <c r="Y183" s="123">
        <v>354.66699999999997</v>
      </c>
      <c r="Z183" s="123">
        <v>246.023</v>
      </c>
      <c r="AA183" s="123">
        <v>280.45600000000002</v>
      </c>
      <c r="AB183" s="123">
        <v>238.689999999999</v>
      </c>
      <c r="AC183" s="123">
        <v>160.136</v>
      </c>
      <c r="AD183" s="123">
        <v>217.20999999999901</v>
      </c>
      <c r="AE183" s="123">
        <v>270.414999999999</v>
      </c>
    </row>
    <row r="184" spans="1:31" x14ac:dyDescent="0.25">
      <c r="A184" s="157" t="str">
        <f t="shared" si="5"/>
        <v/>
      </c>
    </row>
    <row r="185" spans="1:31" x14ac:dyDescent="0.25">
      <c r="A185" s="157" t="str">
        <f t="shared" si="5"/>
        <v>810</v>
      </c>
      <c r="B185" s="242" t="s">
        <v>391</v>
      </c>
      <c r="C185" s="123">
        <v>-83.45026</v>
      </c>
      <c r="D185" s="123">
        <v>-151.95060999999899</v>
      </c>
      <c r="E185" s="123">
        <v>-117.18894</v>
      </c>
      <c r="F185" s="123">
        <v>-111.03756</v>
      </c>
      <c r="G185" s="123">
        <v>-42.58222</v>
      </c>
      <c r="H185" s="123">
        <v>-6.6308299999999996</v>
      </c>
      <c r="I185" s="123">
        <v>-2.8999699999999899</v>
      </c>
      <c r="J185" s="123">
        <v>-5</v>
      </c>
      <c r="K185" s="123">
        <v>-6</v>
      </c>
      <c r="L185" s="123">
        <v>-6</v>
      </c>
      <c r="M185" s="123">
        <v>-10</v>
      </c>
      <c r="N185" s="123">
        <v>-21</v>
      </c>
      <c r="O185" s="123">
        <v>-130</v>
      </c>
      <c r="P185" s="123">
        <v>-153</v>
      </c>
      <c r="Q185" s="123">
        <v>-134</v>
      </c>
      <c r="R185" s="123">
        <v>-102</v>
      </c>
      <c r="S185" s="123">
        <v>-35</v>
      </c>
      <c r="T185" s="123">
        <v>-15</v>
      </c>
      <c r="U185" s="123">
        <v>-6</v>
      </c>
      <c r="V185" s="123">
        <v>-6</v>
      </c>
      <c r="W185" s="123">
        <v>-6</v>
      </c>
      <c r="X185" s="123">
        <v>-5</v>
      </c>
      <c r="Y185" s="123">
        <v>-9</v>
      </c>
      <c r="Z185" s="123">
        <v>-15</v>
      </c>
      <c r="AA185" s="123">
        <v>-105</v>
      </c>
      <c r="AB185" s="123">
        <v>-150</v>
      </c>
      <c r="AC185" s="123">
        <v>-131</v>
      </c>
      <c r="AD185" s="123">
        <v>-100</v>
      </c>
      <c r="AE185" s="123">
        <v>-34</v>
      </c>
    </row>
    <row r="186" spans="1:31" x14ac:dyDescent="0.25">
      <c r="A186" s="157" t="str">
        <f t="shared" si="5"/>
        <v>850</v>
      </c>
      <c r="B186" s="242" t="s">
        <v>392</v>
      </c>
      <c r="C186" s="123">
        <v>65.454509999999999</v>
      </c>
      <c r="D186" s="123">
        <v>54.396589999999897</v>
      </c>
      <c r="E186" s="123">
        <v>54.51793</v>
      </c>
      <c r="F186" s="123">
        <v>42.309429999999999</v>
      </c>
      <c r="G186" s="123">
        <v>47.488039999999998</v>
      </c>
      <c r="H186" s="123">
        <v>66.703050000000005</v>
      </c>
      <c r="I186" s="123">
        <v>69.236770000000007</v>
      </c>
      <c r="J186" s="123">
        <v>93.245999999999995</v>
      </c>
      <c r="K186" s="123">
        <v>223.26</v>
      </c>
      <c r="L186" s="123">
        <v>151.52099999999999</v>
      </c>
      <c r="M186" s="123">
        <v>136.39599999999999</v>
      </c>
      <c r="N186" s="123">
        <v>186.34299999999999</v>
      </c>
      <c r="O186" s="123">
        <v>92.453000000000003</v>
      </c>
      <c r="P186" s="123">
        <v>118.383</v>
      </c>
      <c r="Q186" s="123">
        <v>105.664</v>
      </c>
      <c r="R186" s="123">
        <v>126.146</v>
      </c>
      <c r="S186" s="123">
        <v>193.761</v>
      </c>
      <c r="T186" s="123">
        <v>235.99199999999999</v>
      </c>
      <c r="U186" s="123">
        <v>230.22399999999999</v>
      </c>
      <c r="V186" s="123">
        <v>219.69800000000001</v>
      </c>
      <c r="W186" s="123">
        <v>170.86199999999999</v>
      </c>
      <c r="X186" s="123">
        <v>161.50200000000001</v>
      </c>
      <c r="Y186" s="123">
        <v>173.649</v>
      </c>
      <c r="Z186" s="123">
        <v>202.672</v>
      </c>
      <c r="AA186" s="123">
        <v>118.17400000000001</v>
      </c>
      <c r="AB186" s="123">
        <v>114.983</v>
      </c>
      <c r="AC186" s="123">
        <v>101.836</v>
      </c>
      <c r="AD186" s="123">
        <v>171.30199999999999</v>
      </c>
      <c r="AE186" s="123">
        <v>180.57499999999999</v>
      </c>
    </row>
    <row r="187" spans="1:31" x14ac:dyDescent="0.25">
      <c r="A187" s="157" t="str">
        <f t="shared" si="5"/>
        <v>851</v>
      </c>
      <c r="B187" s="242" t="s">
        <v>393</v>
      </c>
      <c r="C187" s="123">
        <v>30.309889999999999</v>
      </c>
      <c r="D187" s="123">
        <v>38.820230000000002</v>
      </c>
      <c r="E187" s="123">
        <v>32.943249999999999</v>
      </c>
      <c r="F187" s="123">
        <v>33.693890000000003</v>
      </c>
      <c r="G187" s="123">
        <v>35.371830000000003</v>
      </c>
      <c r="H187" s="123">
        <v>38.658140000000003</v>
      </c>
      <c r="I187" s="123">
        <v>35.89761</v>
      </c>
      <c r="J187" s="123">
        <v>46.668999999999997</v>
      </c>
      <c r="K187" s="123">
        <v>65.483999999999995</v>
      </c>
      <c r="L187" s="123">
        <v>48.853999999999999</v>
      </c>
      <c r="M187" s="123">
        <v>55.41</v>
      </c>
      <c r="N187" s="123">
        <v>45.335000000000001</v>
      </c>
      <c r="O187" s="123">
        <v>33.75</v>
      </c>
      <c r="P187" s="123">
        <v>58.241</v>
      </c>
      <c r="Q187" s="123">
        <v>50.999000000000002</v>
      </c>
      <c r="R187" s="123">
        <v>57.393999999999998</v>
      </c>
      <c r="S187" s="123">
        <v>52.597000000000001</v>
      </c>
      <c r="T187" s="123">
        <v>60.168999999999997</v>
      </c>
      <c r="U187" s="123">
        <v>53.151000000000003</v>
      </c>
      <c r="V187" s="123">
        <v>60.838000000000001</v>
      </c>
      <c r="W187" s="123">
        <v>63.302</v>
      </c>
      <c r="X187" s="123">
        <v>62.439</v>
      </c>
      <c r="Y187" s="123">
        <v>65.772000000000006</v>
      </c>
      <c r="Z187" s="123">
        <v>59.768000000000001</v>
      </c>
      <c r="AA187" s="123">
        <v>57.3</v>
      </c>
      <c r="AB187" s="123">
        <v>53.970999999999997</v>
      </c>
      <c r="AC187" s="123">
        <v>44.186999999999998</v>
      </c>
      <c r="AD187" s="123">
        <v>56.451999999999998</v>
      </c>
      <c r="AE187" s="123">
        <v>47.494999999999997</v>
      </c>
    </row>
    <row r="188" spans="1:31" x14ac:dyDescent="0.25">
      <c r="A188" s="157" t="str">
        <f t="shared" si="5"/>
        <v>856</v>
      </c>
      <c r="B188" s="242" t="s">
        <v>394</v>
      </c>
      <c r="C188" s="123">
        <v>50.224780000000003</v>
      </c>
      <c r="D188" s="123">
        <v>31.60726</v>
      </c>
      <c r="E188" s="123">
        <v>23.865490000000001</v>
      </c>
      <c r="F188" s="123">
        <v>53.080860000000001</v>
      </c>
      <c r="G188" s="123">
        <v>34.398829999999997</v>
      </c>
      <c r="H188" s="123">
        <v>69.458910000000003</v>
      </c>
      <c r="I188" s="123">
        <v>59.26605</v>
      </c>
      <c r="J188" s="123">
        <v>76.543000000000006</v>
      </c>
      <c r="K188" s="123">
        <v>91.067999999999998</v>
      </c>
      <c r="L188" s="123">
        <v>48.883000000000003</v>
      </c>
      <c r="M188" s="123">
        <v>50.973999999999997</v>
      </c>
      <c r="N188" s="123">
        <v>46.75</v>
      </c>
      <c r="O188" s="123">
        <v>38.262999999999998</v>
      </c>
      <c r="P188" s="123">
        <v>45.406999999999996</v>
      </c>
      <c r="Q188" s="123">
        <v>36.439</v>
      </c>
      <c r="R188" s="123">
        <v>89.406000000000006</v>
      </c>
      <c r="S188" s="123">
        <v>90.492000000000004</v>
      </c>
      <c r="T188" s="123">
        <v>39.22</v>
      </c>
      <c r="U188" s="123">
        <v>71.566999999999993</v>
      </c>
      <c r="V188" s="123">
        <v>81.89</v>
      </c>
      <c r="W188" s="123">
        <v>96.936999999999998</v>
      </c>
      <c r="X188" s="123">
        <v>77.573999999999998</v>
      </c>
      <c r="Y188" s="123">
        <v>82.274000000000001</v>
      </c>
      <c r="Z188" s="123">
        <v>60.033999999999999</v>
      </c>
      <c r="AA188" s="123">
        <v>44.027000000000001</v>
      </c>
      <c r="AB188" s="123">
        <v>45.28</v>
      </c>
      <c r="AC188" s="123">
        <v>36.35</v>
      </c>
      <c r="AD188" s="123">
        <v>114.309</v>
      </c>
      <c r="AE188" s="123">
        <v>115.379</v>
      </c>
    </row>
    <row r="189" spans="1:31" x14ac:dyDescent="0.25">
      <c r="A189" s="157" t="str">
        <f t="shared" si="5"/>
        <v>859</v>
      </c>
      <c r="B189" s="242" t="s">
        <v>1154</v>
      </c>
      <c r="C189" s="123">
        <v>0</v>
      </c>
      <c r="D189" s="123">
        <v>0</v>
      </c>
      <c r="E189" s="123">
        <v>0</v>
      </c>
      <c r="F189" s="123">
        <v>0</v>
      </c>
      <c r="G189" s="123">
        <v>0</v>
      </c>
      <c r="H189" s="123">
        <v>0</v>
      </c>
      <c r="I189" s="123">
        <v>7.6624499999999998</v>
      </c>
      <c r="J189" s="123">
        <v>3.331</v>
      </c>
      <c r="K189" s="123">
        <v>3.5609999999999999</v>
      </c>
      <c r="L189" s="123">
        <v>3.2589999999999999</v>
      </c>
      <c r="M189" s="123">
        <v>3.617</v>
      </c>
      <c r="N189" s="123">
        <v>3.536</v>
      </c>
      <c r="O189" s="123">
        <v>3.8719999999999999</v>
      </c>
      <c r="P189" s="123">
        <v>5.3040000000000003</v>
      </c>
      <c r="Q189" s="123">
        <v>4.8460000000000001</v>
      </c>
      <c r="R189" s="123">
        <v>4.9630000000000001</v>
      </c>
      <c r="S189" s="123">
        <v>5.0860000000000003</v>
      </c>
      <c r="T189" s="123">
        <v>5.5819999999999999</v>
      </c>
      <c r="U189" s="123">
        <v>4.8570000000000002</v>
      </c>
      <c r="V189" s="123">
        <v>5.0279999999999996</v>
      </c>
      <c r="W189" s="123">
        <v>4.9790000000000001</v>
      </c>
      <c r="X189" s="123">
        <v>5.4119999999999999</v>
      </c>
      <c r="Y189" s="123">
        <v>5.5270000000000001</v>
      </c>
      <c r="Z189" s="123">
        <v>4.3760000000000003</v>
      </c>
      <c r="AA189" s="123">
        <v>3.9319999999999999</v>
      </c>
      <c r="AB189" s="123">
        <v>5.5179999999999998</v>
      </c>
      <c r="AC189" s="123">
        <v>5.1210000000000004</v>
      </c>
      <c r="AD189" s="123">
        <v>5.6459999999999999</v>
      </c>
      <c r="AE189" s="123">
        <v>5.3559999999999999</v>
      </c>
    </row>
    <row r="190" spans="1:31" x14ac:dyDescent="0.25">
      <c r="A190" s="157" t="str">
        <f t="shared" si="5"/>
        <v>860</v>
      </c>
      <c r="B190" s="242" t="s">
        <v>395</v>
      </c>
      <c r="C190" s="123">
        <v>1.8675200000000001</v>
      </c>
      <c r="D190" s="123">
        <v>0</v>
      </c>
      <c r="E190" s="123">
        <v>1.5423100000000001</v>
      </c>
      <c r="F190" s="123">
        <v>17.658849999999902</v>
      </c>
      <c r="G190" s="123">
        <v>4.8818400000000004</v>
      </c>
      <c r="H190" s="123">
        <v>0</v>
      </c>
      <c r="I190" s="123">
        <v>0.60396000000000005</v>
      </c>
      <c r="J190" s="123">
        <v>4.25</v>
      </c>
      <c r="K190" s="123">
        <v>-0.60899999999999999</v>
      </c>
      <c r="L190" s="123">
        <v>30</v>
      </c>
      <c r="M190" s="123">
        <v>7</v>
      </c>
      <c r="N190" s="123">
        <v>-16.84</v>
      </c>
      <c r="O190" s="123">
        <v>-19.585999999999999</v>
      </c>
      <c r="P190" s="123">
        <v>0</v>
      </c>
      <c r="Q190" s="123">
        <v>5</v>
      </c>
      <c r="R190" s="123">
        <v>0.5</v>
      </c>
      <c r="S190" s="123">
        <v>2</v>
      </c>
      <c r="T190" s="123">
        <v>0</v>
      </c>
      <c r="U190" s="123">
        <v>1</v>
      </c>
      <c r="V190" s="123">
        <v>2.5</v>
      </c>
      <c r="W190" s="123">
        <v>0</v>
      </c>
      <c r="X190" s="123">
        <v>1</v>
      </c>
      <c r="Y190" s="123">
        <v>0.6</v>
      </c>
      <c r="Z190" s="123">
        <v>0.5</v>
      </c>
      <c r="AA190" s="123">
        <v>0.9</v>
      </c>
      <c r="AB190" s="123">
        <v>0</v>
      </c>
      <c r="AC190" s="123">
        <v>5</v>
      </c>
      <c r="AD190" s="123">
        <v>0.5</v>
      </c>
      <c r="AE190" s="123">
        <v>2</v>
      </c>
    </row>
    <row r="191" spans="1:31" x14ac:dyDescent="0.25">
      <c r="A191" s="157"/>
      <c r="B191" s="242" t="s">
        <v>396</v>
      </c>
      <c r="C191" s="123">
        <v>64.406440000000003</v>
      </c>
      <c r="D191" s="123">
        <v>-27.126529999999899</v>
      </c>
      <c r="E191" s="123">
        <v>-4.31996</v>
      </c>
      <c r="F191" s="123">
        <v>35.705469999999998</v>
      </c>
      <c r="G191" s="123">
        <v>79.558319999999995</v>
      </c>
      <c r="H191" s="123">
        <v>168.18926999999999</v>
      </c>
      <c r="I191" s="123">
        <v>169.76687000000001</v>
      </c>
      <c r="J191" s="123">
        <v>219.03899999999999</v>
      </c>
      <c r="K191" s="123">
        <v>376.76399999999899</v>
      </c>
      <c r="L191" s="123">
        <v>276.517</v>
      </c>
      <c r="M191" s="123">
        <v>243.39699999999999</v>
      </c>
      <c r="N191" s="123">
        <v>244.124</v>
      </c>
      <c r="O191" s="123">
        <v>18.751999999999999</v>
      </c>
      <c r="P191" s="123">
        <v>74.334999999999994</v>
      </c>
      <c r="Q191" s="123">
        <v>68.947999999999993</v>
      </c>
      <c r="R191" s="123">
        <v>176.40899999999999</v>
      </c>
      <c r="S191" s="123">
        <v>308.93599999999998</v>
      </c>
      <c r="T191" s="123">
        <v>325.962999999999</v>
      </c>
      <c r="U191" s="123">
        <v>354.79899999999998</v>
      </c>
      <c r="V191" s="123">
        <v>363.95400000000001</v>
      </c>
      <c r="W191" s="123">
        <v>330.08</v>
      </c>
      <c r="X191" s="123">
        <v>302.926999999999</v>
      </c>
      <c r="Y191" s="123">
        <v>318.822</v>
      </c>
      <c r="Z191" s="123">
        <v>312.349999999999</v>
      </c>
      <c r="AA191" s="123">
        <v>119.333</v>
      </c>
      <c r="AB191" s="123">
        <v>69.751999999999995</v>
      </c>
      <c r="AC191" s="123">
        <v>61.494</v>
      </c>
      <c r="AD191" s="123">
        <v>248.20899999999901</v>
      </c>
      <c r="AE191" s="123">
        <v>316.80500000000001</v>
      </c>
    </row>
    <row r="192" spans="1:31" x14ac:dyDescent="0.25">
      <c r="A192" s="157" t="str">
        <f t="shared" si="5"/>
        <v/>
      </c>
    </row>
    <row r="193" spans="1:31" x14ac:dyDescent="0.25">
      <c r="A193" s="157" t="str">
        <f t="shared" si="5"/>
        <v>863</v>
      </c>
      <c r="B193" s="242" t="s">
        <v>397</v>
      </c>
      <c r="C193" s="123">
        <v>73.025210000000001</v>
      </c>
      <c r="D193" s="123">
        <v>108.68265</v>
      </c>
      <c r="E193" s="123">
        <v>86.514859999999999</v>
      </c>
      <c r="F193" s="123">
        <v>106.82756999999999</v>
      </c>
      <c r="G193" s="123">
        <v>152.83555999999999</v>
      </c>
      <c r="H193" s="123">
        <v>363.39584000000002</v>
      </c>
      <c r="I193" s="123">
        <v>775.82863999999995</v>
      </c>
      <c r="J193" s="123">
        <v>712.35500000000002</v>
      </c>
      <c r="K193" s="123">
        <v>923.49199999999996</v>
      </c>
      <c r="L193" s="123">
        <v>979.88</v>
      </c>
      <c r="M193" s="123">
        <v>1010.194</v>
      </c>
      <c r="N193" s="123">
        <v>124.428</v>
      </c>
      <c r="O193" s="123">
        <v>93.48</v>
      </c>
      <c r="P193" s="123">
        <v>136.96100000000001</v>
      </c>
      <c r="Q193" s="123">
        <v>125.61199999999999</v>
      </c>
      <c r="R193" s="123">
        <v>122.45399999999999</v>
      </c>
      <c r="S193" s="123">
        <v>149.614</v>
      </c>
      <c r="T193" s="123">
        <v>181.32900000000001</v>
      </c>
      <c r="U193" s="123">
        <v>275.18200000000002</v>
      </c>
      <c r="V193" s="123">
        <v>3023.1309999999999</v>
      </c>
      <c r="W193" s="123">
        <v>2672.6370000000002</v>
      </c>
      <c r="X193" s="123">
        <v>5279.9750000000004</v>
      </c>
      <c r="Y193" s="123">
        <v>143.59700000000001</v>
      </c>
      <c r="Z193" s="123">
        <v>125.474</v>
      </c>
      <c r="AA193" s="123">
        <v>129.08500000000001</v>
      </c>
      <c r="AB193" s="123">
        <v>135.952</v>
      </c>
      <c r="AC193" s="123">
        <v>124.181</v>
      </c>
      <c r="AD193" s="123">
        <v>130.25700000000001</v>
      </c>
      <c r="AE193" s="123">
        <v>155.102</v>
      </c>
    </row>
    <row r="194" spans="1:31" x14ac:dyDescent="0.25">
      <c r="A194" s="157"/>
      <c r="B194" s="242" t="s">
        <v>398</v>
      </c>
      <c r="C194" s="123">
        <v>73.025210000000001</v>
      </c>
      <c r="D194" s="123">
        <v>108.68265</v>
      </c>
      <c r="E194" s="123">
        <v>86.514859999999999</v>
      </c>
      <c r="F194" s="123">
        <v>106.82756999999999</v>
      </c>
      <c r="G194" s="123">
        <v>152.83555999999999</v>
      </c>
      <c r="H194" s="123">
        <v>363.39584000000002</v>
      </c>
      <c r="I194" s="123">
        <v>775.82863999999995</v>
      </c>
      <c r="J194" s="123">
        <v>712.35500000000002</v>
      </c>
      <c r="K194" s="123">
        <v>923.49199999999996</v>
      </c>
      <c r="L194" s="123">
        <v>979.88</v>
      </c>
      <c r="M194" s="123">
        <v>1010.194</v>
      </c>
      <c r="N194" s="123">
        <v>124.428</v>
      </c>
      <c r="O194" s="123">
        <v>93.48</v>
      </c>
      <c r="P194" s="123">
        <v>136.96100000000001</v>
      </c>
      <c r="Q194" s="123">
        <v>125.61199999999999</v>
      </c>
      <c r="R194" s="123">
        <v>122.45399999999999</v>
      </c>
      <c r="S194" s="123">
        <v>149.614</v>
      </c>
      <c r="T194" s="123">
        <v>181.32900000000001</v>
      </c>
      <c r="U194" s="123">
        <v>275.18200000000002</v>
      </c>
      <c r="V194" s="123">
        <v>3023.1309999999999</v>
      </c>
      <c r="W194" s="123">
        <v>2672.6370000000002</v>
      </c>
      <c r="X194" s="123">
        <v>5279.9750000000004</v>
      </c>
      <c r="Y194" s="123">
        <v>143.59700000000001</v>
      </c>
      <c r="Z194" s="123">
        <v>125.474</v>
      </c>
      <c r="AA194" s="123">
        <v>129.08500000000001</v>
      </c>
      <c r="AB194" s="123">
        <v>135.952</v>
      </c>
      <c r="AC194" s="123">
        <v>124.181</v>
      </c>
      <c r="AD194" s="123">
        <v>130.25700000000001</v>
      </c>
      <c r="AE194" s="123">
        <v>155.102</v>
      </c>
    </row>
    <row r="195" spans="1:31" x14ac:dyDescent="0.25">
      <c r="A195" s="157" t="str">
        <f t="shared" si="5"/>
        <v/>
      </c>
    </row>
    <row r="196" spans="1:31" x14ac:dyDescent="0.25">
      <c r="A196" s="157" t="str">
        <f t="shared" si="5"/>
        <v>871</v>
      </c>
      <c r="B196" s="242" t="s">
        <v>399</v>
      </c>
      <c r="C196" s="123">
        <v>44.545909999999999</v>
      </c>
      <c r="D196" s="123">
        <v>54.758559999999903</v>
      </c>
      <c r="E196" s="123">
        <v>49.165190000000003</v>
      </c>
      <c r="F196" s="123">
        <v>51.218789999999998</v>
      </c>
      <c r="G196" s="123">
        <v>53.648440000000001</v>
      </c>
      <c r="H196" s="123">
        <v>54.58399</v>
      </c>
      <c r="I196" s="123">
        <v>51.536369999999998</v>
      </c>
      <c r="J196" s="123">
        <v>61.442</v>
      </c>
      <c r="K196" s="123">
        <v>96.046000000000006</v>
      </c>
      <c r="L196" s="123">
        <v>98.013999999999996</v>
      </c>
      <c r="M196" s="123">
        <v>105.89</v>
      </c>
      <c r="N196" s="123">
        <v>104.047</v>
      </c>
      <c r="O196" s="123">
        <v>87.393000000000001</v>
      </c>
      <c r="P196" s="123">
        <v>83.924000000000007</v>
      </c>
      <c r="Q196" s="123">
        <v>69.8</v>
      </c>
      <c r="R196" s="123">
        <v>66.757999999999996</v>
      </c>
      <c r="S196" s="123">
        <v>69.8</v>
      </c>
      <c r="T196" s="123">
        <v>79.361999999999995</v>
      </c>
      <c r="U196" s="123">
        <v>52.414999999999999</v>
      </c>
      <c r="V196" s="123">
        <v>79.361999999999995</v>
      </c>
      <c r="W196" s="123">
        <v>83.403000000000006</v>
      </c>
      <c r="X196" s="123">
        <v>70.8</v>
      </c>
      <c r="Y196" s="123">
        <v>80.143000000000001</v>
      </c>
      <c r="Z196" s="123">
        <v>69.8</v>
      </c>
      <c r="AA196" s="123">
        <v>70.540999999999997</v>
      </c>
      <c r="AB196" s="123">
        <v>91.486000000000004</v>
      </c>
      <c r="AC196" s="123">
        <v>76.100999999999999</v>
      </c>
      <c r="AD196" s="123">
        <v>79.361999999999995</v>
      </c>
      <c r="AE196" s="123">
        <v>79.882999999999996</v>
      </c>
    </row>
    <row r="197" spans="1:31" x14ac:dyDescent="0.25">
      <c r="A197" s="157" t="str">
        <f t="shared" si="5"/>
        <v>874</v>
      </c>
      <c r="B197" s="242" t="s">
        <v>400</v>
      </c>
      <c r="C197" s="123">
        <v>496.1311</v>
      </c>
      <c r="D197" s="123">
        <v>436.99097</v>
      </c>
      <c r="E197" s="123">
        <v>444.65102000000002</v>
      </c>
      <c r="F197" s="123">
        <v>385.55732999999998</v>
      </c>
      <c r="G197" s="123">
        <v>392.16417999999999</v>
      </c>
      <c r="H197" s="123">
        <v>400.88177999999999</v>
      </c>
      <c r="I197" s="123">
        <v>396.31972999999999</v>
      </c>
      <c r="J197" s="123">
        <v>394.58</v>
      </c>
      <c r="K197" s="123">
        <v>374.226</v>
      </c>
      <c r="L197" s="123">
        <v>345.899</v>
      </c>
      <c r="M197" s="123">
        <v>503.214</v>
      </c>
      <c r="N197" s="123">
        <v>365.029</v>
      </c>
      <c r="O197" s="123">
        <v>358.35700000000003</v>
      </c>
      <c r="P197" s="123">
        <v>425.17899999999997</v>
      </c>
      <c r="Q197" s="123">
        <v>412.44499999999999</v>
      </c>
      <c r="R197" s="123">
        <v>437.40199999999999</v>
      </c>
      <c r="S197" s="123">
        <v>522.98800000000006</v>
      </c>
      <c r="T197" s="123">
        <v>563.91300000000001</v>
      </c>
      <c r="U197" s="123">
        <v>401.08800000000002</v>
      </c>
      <c r="V197" s="123">
        <v>408.428</v>
      </c>
      <c r="W197" s="123">
        <v>416.96699999999998</v>
      </c>
      <c r="X197" s="123">
        <v>464.88099999999997</v>
      </c>
      <c r="Y197" s="123">
        <v>526.01499999999999</v>
      </c>
      <c r="Z197" s="123">
        <v>425.15600000000001</v>
      </c>
      <c r="AA197" s="123">
        <v>394.137</v>
      </c>
      <c r="AB197" s="123">
        <v>443.82</v>
      </c>
      <c r="AC197" s="123">
        <v>428.83100000000002</v>
      </c>
      <c r="AD197" s="123">
        <v>467.98399999999998</v>
      </c>
      <c r="AE197" s="123">
        <v>529.47400000000005</v>
      </c>
    </row>
    <row r="198" spans="1:31" x14ac:dyDescent="0.25">
      <c r="A198" s="157" t="str">
        <f t="shared" si="5"/>
        <v>875</v>
      </c>
      <c r="B198" s="242" t="s">
        <v>401</v>
      </c>
      <c r="C198" s="123">
        <v>128.56050999999999</v>
      </c>
      <c r="D198" s="123">
        <v>89.276110000000003</v>
      </c>
      <c r="E198" s="123">
        <v>70.456530000000001</v>
      </c>
      <c r="F198" s="123">
        <v>75.923720000000003</v>
      </c>
      <c r="G198" s="123">
        <v>95.709209999999999</v>
      </c>
      <c r="H198" s="123">
        <v>118.99930000000001</v>
      </c>
      <c r="I198" s="123">
        <v>95.256140000000002</v>
      </c>
      <c r="J198" s="123">
        <v>104.283</v>
      </c>
      <c r="K198" s="123">
        <v>121.35</v>
      </c>
      <c r="L198" s="123">
        <v>101.611</v>
      </c>
      <c r="M198" s="123">
        <v>106.41500000000001</v>
      </c>
      <c r="N198" s="123">
        <v>72.715000000000003</v>
      </c>
      <c r="O198" s="123">
        <v>71.391000000000005</v>
      </c>
      <c r="P198" s="123">
        <v>101.82899999999999</v>
      </c>
      <c r="Q198" s="123">
        <v>78.822000000000003</v>
      </c>
      <c r="R198" s="123">
        <v>70.268000000000001</v>
      </c>
      <c r="S198" s="123">
        <v>103.373</v>
      </c>
      <c r="T198" s="123">
        <v>106.93</v>
      </c>
      <c r="U198" s="123">
        <v>116.803</v>
      </c>
      <c r="V198" s="123">
        <v>136.93</v>
      </c>
      <c r="W198" s="123">
        <v>145.97999999999999</v>
      </c>
      <c r="X198" s="123">
        <v>109.08199999999999</v>
      </c>
      <c r="Y198" s="123">
        <v>123.247</v>
      </c>
      <c r="Z198" s="123">
        <v>83.266000000000005</v>
      </c>
      <c r="AA198" s="123">
        <v>92.879000000000005</v>
      </c>
      <c r="AB198" s="123">
        <v>122.79600000000001</v>
      </c>
      <c r="AC198" s="123">
        <v>99.453999999999994</v>
      </c>
      <c r="AD198" s="123">
        <v>78.242999999999995</v>
      </c>
      <c r="AE198" s="123">
        <v>105.28400000000001</v>
      </c>
    </row>
    <row r="199" spans="1:31" x14ac:dyDescent="0.25">
      <c r="A199" s="157" t="str">
        <f t="shared" si="5"/>
        <v>876</v>
      </c>
      <c r="B199" s="242" t="s">
        <v>402</v>
      </c>
      <c r="C199" s="123">
        <v>37.535980000000002</v>
      </c>
      <c r="D199" s="123">
        <v>25.91949</v>
      </c>
      <c r="E199" s="123">
        <v>31.955770000000001</v>
      </c>
      <c r="F199" s="123">
        <v>40.03942</v>
      </c>
      <c r="G199" s="123">
        <v>32.21425</v>
      </c>
      <c r="H199" s="123">
        <v>22.942319999999999</v>
      </c>
      <c r="I199" s="123">
        <v>30.433679999999999</v>
      </c>
      <c r="J199" s="123">
        <v>21.815999999999999</v>
      </c>
      <c r="K199" s="123">
        <v>26.300999999999998</v>
      </c>
      <c r="L199" s="123">
        <v>27.571999999999999</v>
      </c>
      <c r="M199" s="123">
        <v>24.945</v>
      </c>
      <c r="N199" s="123">
        <v>47.125</v>
      </c>
      <c r="O199" s="123">
        <v>45.119</v>
      </c>
      <c r="P199" s="123">
        <v>59.683999999999997</v>
      </c>
      <c r="Q199" s="123">
        <v>61.023000000000003</v>
      </c>
      <c r="R199" s="123">
        <v>62.023000000000003</v>
      </c>
      <c r="S199" s="123">
        <v>44</v>
      </c>
      <c r="T199" s="123">
        <v>39.220999999999997</v>
      </c>
      <c r="U199" s="123">
        <v>27.956</v>
      </c>
      <c r="V199" s="123">
        <v>27.617999999999999</v>
      </c>
      <c r="W199" s="123">
        <v>27.617999999999999</v>
      </c>
      <c r="X199" s="123">
        <v>31.274000000000001</v>
      </c>
      <c r="Y199" s="123">
        <v>41.854999999999997</v>
      </c>
      <c r="Z199" s="123">
        <v>37.116</v>
      </c>
      <c r="AA199" s="123">
        <v>49.609000000000002</v>
      </c>
      <c r="AB199" s="123">
        <v>60.640999999999998</v>
      </c>
      <c r="AC199" s="123">
        <v>61.956000000000003</v>
      </c>
      <c r="AD199" s="123">
        <v>62.956000000000003</v>
      </c>
      <c r="AE199" s="123">
        <v>45.021000000000001</v>
      </c>
    </row>
    <row r="200" spans="1:31" x14ac:dyDescent="0.25">
      <c r="A200" s="157" t="str">
        <f t="shared" si="5"/>
        <v>877</v>
      </c>
      <c r="B200" s="242" t="s">
        <v>403</v>
      </c>
      <c r="C200" s="123">
        <v>10.048349999999999</v>
      </c>
      <c r="D200" s="123">
        <v>17.616959999999999</v>
      </c>
      <c r="E200" s="123">
        <v>23.480370000000001</v>
      </c>
      <c r="F200" s="123">
        <v>18.22156</v>
      </c>
      <c r="G200" s="123">
        <v>24.11336</v>
      </c>
      <c r="H200" s="123">
        <v>35.579410000000003</v>
      </c>
      <c r="I200" s="123">
        <v>44.971089999999997</v>
      </c>
      <c r="J200" s="123">
        <v>18.852</v>
      </c>
      <c r="K200" s="123">
        <v>21.300999999999998</v>
      </c>
      <c r="L200" s="123">
        <v>18.852</v>
      </c>
      <c r="M200" s="123">
        <v>17.414000000000001</v>
      </c>
      <c r="N200" s="123">
        <v>19.513000000000002</v>
      </c>
      <c r="O200" s="123">
        <v>13.585000000000001</v>
      </c>
      <c r="P200" s="123">
        <v>15.06</v>
      </c>
      <c r="Q200" s="123">
        <v>15.308999999999999</v>
      </c>
      <c r="R200" s="123">
        <v>21.079000000000001</v>
      </c>
      <c r="S200" s="123">
        <v>15.819000000000001</v>
      </c>
      <c r="T200" s="123">
        <v>18.818999999999999</v>
      </c>
      <c r="U200" s="123">
        <v>14.8</v>
      </c>
      <c r="V200" s="123">
        <v>17.309000000000001</v>
      </c>
      <c r="W200" s="123">
        <v>17.818999999999999</v>
      </c>
      <c r="X200" s="123">
        <v>14.308999999999999</v>
      </c>
      <c r="Y200" s="123">
        <v>14.308999999999999</v>
      </c>
      <c r="Z200" s="123">
        <v>16.57</v>
      </c>
      <c r="AA200" s="123">
        <v>16.908000000000001</v>
      </c>
      <c r="AB200" s="123">
        <v>15.012</v>
      </c>
      <c r="AC200" s="123">
        <v>16.498000000000001</v>
      </c>
      <c r="AD200" s="123">
        <v>20.983000000000001</v>
      </c>
      <c r="AE200" s="123">
        <v>15.723000000000001</v>
      </c>
    </row>
    <row r="201" spans="1:31" x14ac:dyDescent="0.25">
      <c r="A201" s="157" t="str">
        <f t="shared" si="5"/>
        <v>878</v>
      </c>
      <c r="B201" s="242" t="s">
        <v>404</v>
      </c>
      <c r="C201" s="123">
        <v>170.57894999999999</v>
      </c>
      <c r="D201" s="123">
        <v>206.59557000000001</v>
      </c>
      <c r="E201" s="123">
        <v>179.16874999999999</v>
      </c>
      <c r="F201" s="123">
        <v>332.25328999999999</v>
      </c>
      <c r="G201" s="123">
        <v>175.55472</v>
      </c>
      <c r="H201" s="123">
        <v>159.96564999999899</v>
      </c>
      <c r="I201" s="123">
        <v>120.55892</v>
      </c>
      <c r="J201" s="123">
        <v>150.726</v>
      </c>
      <c r="K201" s="123">
        <v>149.982</v>
      </c>
      <c r="L201" s="123">
        <v>149.79</v>
      </c>
      <c r="M201" s="123">
        <v>161.03299999999999</v>
      </c>
      <c r="N201" s="123">
        <v>163.55699999999999</v>
      </c>
      <c r="O201" s="123">
        <v>291.66300000000001</v>
      </c>
      <c r="P201" s="123">
        <v>237.76900000000001</v>
      </c>
      <c r="Q201" s="123">
        <v>197.56800000000001</v>
      </c>
      <c r="R201" s="123">
        <v>155.22200000000001</v>
      </c>
      <c r="S201" s="123">
        <v>188.411</v>
      </c>
      <c r="T201" s="123">
        <v>167.71799999999999</v>
      </c>
      <c r="U201" s="123">
        <v>158.49100000000001</v>
      </c>
      <c r="V201" s="123">
        <v>157.178</v>
      </c>
      <c r="W201" s="123">
        <v>185.96</v>
      </c>
      <c r="X201" s="123">
        <v>146.929</v>
      </c>
      <c r="Y201" s="123">
        <v>173.93</v>
      </c>
      <c r="Z201" s="123">
        <v>169.52600000000001</v>
      </c>
      <c r="AA201" s="123">
        <v>228.352</v>
      </c>
      <c r="AB201" s="123">
        <v>241.45599999999999</v>
      </c>
      <c r="AC201" s="123">
        <v>198.001</v>
      </c>
      <c r="AD201" s="123">
        <v>171.99199999999999</v>
      </c>
      <c r="AE201" s="123">
        <v>193.67699999999999</v>
      </c>
    </row>
    <row r="202" spans="1:31" x14ac:dyDescent="0.25">
      <c r="A202" s="157" t="str">
        <f t="shared" si="5"/>
        <v>879</v>
      </c>
      <c r="B202" s="242" t="s">
        <v>405</v>
      </c>
      <c r="C202" s="123">
        <v>22.519929999999899</v>
      </c>
      <c r="D202" s="123">
        <v>18.168990000000001</v>
      </c>
      <c r="E202" s="123">
        <v>20.364629999999998</v>
      </c>
      <c r="F202" s="123">
        <v>17.805429999999902</v>
      </c>
      <c r="G202" s="123">
        <v>15.991809999999999</v>
      </c>
      <c r="H202" s="123">
        <v>19.117370000000001</v>
      </c>
      <c r="I202" s="123">
        <v>14.155810000000001</v>
      </c>
      <c r="J202" s="123">
        <v>11.396000000000001</v>
      </c>
      <c r="K202" s="123">
        <v>14.510999999999999</v>
      </c>
      <c r="L202" s="123">
        <v>12.237</v>
      </c>
      <c r="M202" s="123">
        <v>15.648999999999999</v>
      </c>
      <c r="N202" s="123">
        <v>17.370999999999999</v>
      </c>
      <c r="O202" s="123">
        <v>16.928000000000001</v>
      </c>
      <c r="P202" s="123">
        <v>20.213000000000001</v>
      </c>
      <c r="Q202" s="123">
        <v>18.228999999999999</v>
      </c>
      <c r="R202" s="123">
        <v>21.166</v>
      </c>
      <c r="S202" s="123">
        <v>12.672000000000001</v>
      </c>
      <c r="T202" s="123">
        <v>12.750999999999999</v>
      </c>
      <c r="U202" s="123">
        <v>11.202999999999999</v>
      </c>
      <c r="V202" s="123">
        <v>11.733000000000001</v>
      </c>
      <c r="W202" s="123">
        <v>10.486000000000001</v>
      </c>
      <c r="X202" s="123">
        <v>11.988</v>
      </c>
      <c r="Y202" s="123">
        <v>12.175000000000001</v>
      </c>
      <c r="Z202" s="123">
        <v>20.614000000000001</v>
      </c>
      <c r="AA202" s="123">
        <v>21.949000000000002</v>
      </c>
      <c r="AB202" s="123">
        <v>17.462</v>
      </c>
      <c r="AC202" s="123">
        <v>15.484999999999999</v>
      </c>
      <c r="AD202" s="123">
        <v>18.414000000000001</v>
      </c>
      <c r="AE202" s="123">
        <v>15.315</v>
      </c>
    </row>
    <row r="203" spans="1:31" x14ac:dyDescent="0.25">
      <c r="A203" s="157" t="str">
        <f t="shared" si="5"/>
        <v>880</v>
      </c>
      <c r="B203" s="242" t="s">
        <v>406</v>
      </c>
      <c r="C203" s="123">
        <v>226.06854999999999</v>
      </c>
      <c r="D203" s="123">
        <v>410.18044999999898</v>
      </c>
      <c r="E203" s="123">
        <v>525.4479</v>
      </c>
      <c r="F203" s="123">
        <v>282.69000999999997</v>
      </c>
      <c r="G203" s="123">
        <v>414.70427999999998</v>
      </c>
      <c r="H203" s="123">
        <v>514.28839000000005</v>
      </c>
      <c r="I203" s="123">
        <v>417.49606999999997</v>
      </c>
      <c r="J203" s="123">
        <v>459.61500000000001</v>
      </c>
      <c r="K203" s="123">
        <v>491.11700000000002</v>
      </c>
      <c r="L203" s="123">
        <v>533.68700000000001</v>
      </c>
      <c r="M203" s="123">
        <v>492.01899999999898</v>
      </c>
      <c r="N203" s="123">
        <v>441.35599999999999</v>
      </c>
      <c r="O203" s="123">
        <v>354.43</v>
      </c>
      <c r="P203" s="123">
        <v>390.79899999999998</v>
      </c>
      <c r="Q203" s="123">
        <v>365.47899999999998</v>
      </c>
      <c r="R203" s="123">
        <v>369.25200000000001</v>
      </c>
      <c r="S203" s="123">
        <v>383.471</v>
      </c>
      <c r="T203" s="123">
        <v>413.82600000000002</v>
      </c>
      <c r="U203" s="123">
        <v>403.07799999999997</v>
      </c>
      <c r="V203" s="123">
        <v>392.39600000000002</v>
      </c>
      <c r="W203" s="123">
        <v>412.17500000000001</v>
      </c>
      <c r="X203" s="123">
        <v>427.66</v>
      </c>
      <c r="Y203" s="123">
        <v>423.38499999999999</v>
      </c>
      <c r="Z203" s="123">
        <v>369.65499999999997</v>
      </c>
      <c r="AA203" s="123">
        <v>346.82900000000001</v>
      </c>
      <c r="AB203" s="123">
        <v>407.91899999999998</v>
      </c>
      <c r="AC203" s="123">
        <v>388.97399999999999</v>
      </c>
      <c r="AD203" s="123">
        <v>410.11799999999999</v>
      </c>
      <c r="AE203" s="123">
        <v>408.18599999999998</v>
      </c>
    </row>
    <row r="204" spans="1:31" x14ac:dyDescent="0.25">
      <c r="A204" s="157" t="str">
        <f t="shared" si="5"/>
        <v>881</v>
      </c>
      <c r="B204" s="242" t="s">
        <v>407</v>
      </c>
      <c r="C204" s="123">
        <v>0.86454999999999904</v>
      </c>
      <c r="D204" s="123">
        <v>0.48499999999999999</v>
      </c>
      <c r="E204" s="123">
        <v>0</v>
      </c>
      <c r="F204" s="123">
        <v>9.9441399999999902</v>
      </c>
      <c r="G204" s="123">
        <v>0.49954999999999999</v>
      </c>
      <c r="H204" s="123">
        <v>3.3333300000000001</v>
      </c>
      <c r="I204" s="123">
        <v>9.7114999999999991</v>
      </c>
      <c r="J204" s="123">
        <v>0.96399999999999997</v>
      </c>
      <c r="K204" s="123">
        <v>0</v>
      </c>
      <c r="L204" s="123">
        <v>0</v>
      </c>
      <c r="M204" s="123">
        <v>0</v>
      </c>
      <c r="N204" s="123">
        <v>0</v>
      </c>
      <c r="O204" s="123">
        <v>0</v>
      </c>
      <c r="P204" s="123">
        <v>0</v>
      </c>
      <c r="Q204" s="123">
        <v>0</v>
      </c>
      <c r="R204" s="123">
        <v>0</v>
      </c>
      <c r="S204" s="123">
        <v>0</v>
      </c>
      <c r="T204" s="123">
        <v>2</v>
      </c>
      <c r="U204" s="123">
        <v>7</v>
      </c>
      <c r="V204" s="123">
        <v>1</v>
      </c>
      <c r="W204" s="123">
        <v>0</v>
      </c>
      <c r="X204" s="123">
        <v>0</v>
      </c>
      <c r="Y204" s="123">
        <v>0</v>
      </c>
      <c r="Z204" s="123">
        <v>0</v>
      </c>
      <c r="AA204" s="123">
        <v>0</v>
      </c>
      <c r="AB204" s="123">
        <v>0</v>
      </c>
      <c r="AC204" s="123">
        <v>0</v>
      </c>
      <c r="AD204" s="123">
        <v>0</v>
      </c>
      <c r="AE204" s="123">
        <v>0</v>
      </c>
    </row>
    <row r="205" spans="1:31" x14ac:dyDescent="0.25">
      <c r="A205" s="157"/>
      <c r="B205" s="242" t="s">
        <v>408</v>
      </c>
      <c r="C205" s="123">
        <v>1136.85383</v>
      </c>
      <c r="D205" s="123">
        <v>1259.9920999999899</v>
      </c>
      <c r="E205" s="123">
        <v>1344.6901600000001</v>
      </c>
      <c r="F205" s="123">
        <v>1213.6536900000001</v>
      </c>
      <c r="G205" s="123">
        <v>1204.5998</v>
      </c>
      <c r="H205" s="123">
        <v>1329.69154</v>
      </c>
      <c r="I205" s="123">
        <v>1180.43930999999</v>
      </c>
      <c r="J205" s="123">
        <v>1223.674</v>
      </c>
      <c r="K205" s="123">
        <v>1294.8340000000001</v>
      </c>
      <c r="L205" s="123">
        <v>1287.662</v>
      </c>
      <c r="M205" s="123">
        <v>1426.579</v>
      </c>
      <c r="N205" s="123">
        <v>1230.713</v>
      </c>
      <c r="O205" s="123">
        <v>1238.866</v>
      </c>
      <c r="P205" s="123">
        <v>1334.4569999999901</v>
      </c>
      <c r="Q205" s="123">
        <v>1218.675</v>
      </c>
      <c r="R205" s="123">
        <v>1203.17</v>
      </c>
      <c r="S205" s="123">
        <v>1340.5340000000001</v>
      </c>
      <c r="T205" s="123">
        <v>1404.54</v>
      </c>
      <c r="U205" s="123">
        <v>1192.8339999999901</v>
      </c>
      <c r="V205" s="123">
        <v>1231.954</v>
      </c>
      <c r="W205" s="123">
        <v>1300.4079999999999</v>
      </c>
      <c r="X205" s="123">
        <v>1276.923</v>
      </c>
      <c r="Y205" s="123">
        <v>1395.059</v>
      </c>
      <c r="Z205" s="123">
        <v>1191.703</v>
      </c>
      <c r="AA205" s="123">
        <v>1221.204</v>
      </c>
      <c r="AB205" s="123">
        <v>1400.5920000000001</v>
      </c>
      <c r="AC205" s="123">
        <v>1285.3</v>
      </c>
      <c r="AD205" s="123">
        <v>1310.0519999999999</v>
      </c>
      <c r="AE205" s="123">
        <v>1392.5630000000001</v>
      </c>
    </row>
    <row r="206" spans="1:31" x14ac:dyDescent="0.25">
      <c r="A206" s="157" t="str">
        <f t="shared" si="5"/>
        <v/>
      </c>
    </row>
    <row r="207" spans="1:31" x14ac:dyDescent="0.25">
      <c r="A207" s="157" t="str">
        <f t="shared" si="5"/>
        <v>886</v>
      </c>
      <c r="B207" s="242" t="s">
        <v>409</v>
      </c>
      <c r="C207" s="123">
        <v>0</v>
      </c>
      <c r="D207" s="123">
        <v>0</v>
      </c>
      <c r="E207" s="123">
        <v>0</v>
      </c>
      <c r="F207" s="123">
        <v>0</v>
      </c>
      <c r="G207" s="123">
        <v>0</v>
      </c>
      <c r="H207" s="123">
        <v>0</v>
      </c>
      <c r="I207" s="123">
        <v>0</v>
      </c>
      <c r="J207" s="123">
        <v>0</v>
      </c>
      <c r="K207" s="123">
        <v>0</v>
      </c>
      <c r="L207" s="123">
        <v>0</v>
      </c>
      <c r="M207" s="123">
        <v>0</v>
      </c>
      <c r="N207" s="123">
        <v>0</v>
      </c>
      <c r="O207" s="123">
        <v>0</v>
      </c>
      <c r="P207" s="123">
        <v>0</v>
      </c>
      <c r="Q207" s="123">
        <v>0</v>
      </c>
      <c r="R207" s="123">
        <v>0</v>
      </c>
      <c r="S207" s="123">
        <v>0</v>
      </c>
      <c r="T207" s="123">
        <v>0</v>
      </c>
      <c r="U207" s="123">
        <v>0</v>
      </c>
      <c r="V207" s="123">
        <v>0</v>
      </c>
      <c r="W207" s="123">
        <v>0</v>
      </c>
      <c r="X207" s="123">
        <v>0</v>
      </c>
      <c r="Y207" s="123">
        <v>0</v>
      </c>
      <c r="Z207" s="123">
        <v>0</v>
      </c>
      <c r="AA207" s="123">
        <v>0</v>
      </c>
      <c r="AB207" s="123">
        <v>0</v>
      </c>
      <c r="AC207" s="123">
        <v>0</v>
      </c>
      <c r="AD207" s="123">
        <v>0</v>
      </c>
      <c r="AE207" s="123">
        <v>0</v>
      </c>
    </row>
    <row r="208" spans="1:31" x14ac:dyDescent="0.25">
      <c r="A208" s="157" t="str">
        <f t="shared" si="5"/>
        <v>887</v>
      </c>
      <c r="B208" s="242" t="s">
        <v>410</v>
      </c>
      <c r="C208" s="123">
        <v>690.52661000000001</v>
      </c>
      <c r="D208" s="123">
        <v>853.85879</v>
      </c>
      <c r="E208" s="123">
        <v>710.97708</v>
      </c>
      <c r="F208" s="123">
        <v>907.08024999999998</v>
      </c>
      <c r="G208" s="123">
        <v>944.47879999999998</v>
      </c>
      <c r="H208" s="123">
        <v>928.67278999999996</v>
      </c>
      <c r="I208" s="123">
        <v>919.48342000000002</v>
      </c>
      <c r="J208" s="123">
        <v>1015.97499999999</v>
      </c>
      <c r="K208" s="123">
        <v>1029.1759999999999</v>
      </c>
      <c r="L208" s="123">
        <v>1060.5429999999999</v>
      </c>
      <c r="M208" s="123">
        <v>1023.79099999999</v>
      </c>
      <c r="N208" s="123">
        <v>989.375</v>
      </c>
      <c r="O208" s="123">
        <v>819.85699999999997</v>
      </c>
      <c r="P208" s="123">
        <v>1008.246</v>
      </c>
      <c r="Q208" s="123">
        <v>975.78599999999994</v>
      </c>
      <c r="R208" s="123">
        <v>1030.979</v>
      </c>
      <c r="S208" s="123">
        <v>1040.528</v>
      </c>
      <c r="T208" s="123">
        <v>1131.0139999999999</v>
      </c>
      <c r="U208" s="123">
        <v>1054.6600000000001</v>
      </c>
      <c r="V208" s="123">
        <v>1123.461</v>
      </c>
      <c r="W208" s="123">
        <v>1145.252</v>
      </c>
      <c r="X208" s="123">
        <v>1093.904</v>
      </c>
      <c r="Y208" s="123">
        <v>1149.694</v>
      </c>
      <c r="Z208" s="123">
        <v>1069.8510000000001</v>
      </c>
      <c r="AA208" s="123">
        <v>998.899</v>
      </c>
      <c r="AB208" s="123">
        <v>1037.079</v>
      </c>
      <c r="AC208" s="123">
        <v>995.53300000000002</v>
      </c>
      <c r="AD208" s="123">
        <v>1082.4349999999999</v>
      </c>
      <c r="AE208" s="123">
        <v>1061.8499999999999</v>
      </c>
    </row>
    <row r="209" spans="1:31" x14ac:dyDescent="0.25">
      <c r="A209" s="157" t="str">
        <f t="shared" si="5"/>
        <v>889</v>
      </c>
      <c r="B209" s="242" t="s">
        <v>411</v>
      </c>
      <c r="C209" s="123">
        <v>6.02841</v>
      </c>
      <c r="D209" s="123">
        <v>15.731490000000001</v>
      </c>
      <c r="E209" s="123">
        <v>6.8388599999999897</v>
      </c>
      <c r="F209" s="123">
        <v>2.1462500000000002</v>
      </c>
      <c r="G209" s="123">
        <v>2.9334600000000002</v>
      </c>
      <c r="H209" s="123">
        <v>10.763450000000001</v>
      </c>
      <c r="I209" s="123">
        <v>30.836849999999998</v>
      </c>
      <c r="J209" s="123">
        <v>7.3250000000000002</v>
      </c>
      <c r="K209" s="123">
        <v>6.95</v>
      </c>
      <c r="L209" s="123">
        <v>12.896000000000001</v>
      </c>
      <c r="M209" s="123">
        <v>16.145</v>
      </c>
      <c r="N209" s="123">
        <v>11.282</v>
      </c>
      <c r="O209" s="123">
        <v>9.6959999999999997</v>
      </c>
      <c r="P209" s="123">
        <v>11.462999999999999</v>
      </c>
      <c r="Q209" s="123">
        <v>10.372999999999999</v>
      </c>
      <c r="R209" s="123">
        <v>11.124000000000001</v>
      </c>
      <c r="S209" s="123">
        <v>9.6150000000000002</v>
      </c>
      <c r="T209" s="123">
        <v>9.6150000000000002</v>
      </c>
      <c r="U209" s="123">
        <v>19.841999999999999</v>
      </c>
      <c r="V209" s="123">
        <v>45.932000000000002</v>
      </c>
      <c r="W209" s="123">
        <v>44.841999999999999</v>
      </c>
      <c r="X209" s="123">
        <v>45.932000000000002</v>
      </c>
      <c r="Y209" s="123">
        <v>44.524999999999999</v>
      </c>
      <c r="Z209" s="123">
        <v>18.123999999999999</v>
      </c>
      <c r="AA209" s="123">
        <v>12.861000000000001</v>
      </c>
      <c r="AB209" s="123">
        <v>12.787000000000001</v>
      </c>
      <c r="AC209" s="123">
        <v>11.707000000000001</v>
      </c>
      <c r="AD209" s="123">
        <v>12.473000000000001</v>
      </c>
      <c r="AE209" s="123">
        <v>10.987</v>
      </c>
    </row>
    <row r="210" spans="1:31" x14ac:dyDescent="0.25">
      <c r="A210" s="157" t="str">
        <f t="shared" si="5"/>
        <v>890</v>
      </c>
      <c r="B210" s="242" t="s">
        <v>412</v>
      </c>
      <c r="C210" s="123">
        <v>7.3706399999999999</v>
      </c>
      <c r="D210" s="123">
        <v>62.570779999999999</v>
      </c>
      <c r="E210" s="123">
        <v>66.679500000000004</v>
      </c>
      <c r="F210" s="123">
        <v>52.084099999999999</v>
      </c>
      <c r="G210" s="123">
        <v>19.840789999999998</v>
      </c>
      <c r="H210" s="123">
        <v>6.5305299999999997</v>
      </c>
      <c r="I210" s="123">
        <v>14.631209999999999</v>
      </c>
      <c r="J210" s="123">
        <v>14.505000000000001</v>
      </c>
      <c r="K210" s="123">
        <v>10.515000000000001</v>
      </c>
      <c r="L210" s="123">
        <v>13.11</v>
      </c>
      <c r="M210" s="123">
        <v>12.134</v>
      </c>
      <c r="N210" s="123">
        <v>15.375999999999999</v>
      </c>
      <c r="O210" s="123">
        <v>22.966000000000001</v>
      </c>
      <c r="P210" s="123">
        <v>31.622</v>
      </c>
      <c r="Q210" s="123">
        <v>30.283999999999999</v>
      </c>
      <c r="R210" s="123">
        <v>27.48</v>
      </c>
      <c r="S210" s="123">
        <v>22.995000000000001</v>
      </c>
      <c r="T210" s="123">
        <v>21.995000000000001</v>
      </c>
      <c r="U210" s="123">
        <v>11.581</v>
      </c>
      <c r="V210" s="123">
        <v>11.581</v>
      </c>
      <c r="W210" s="123">
        <v>11.581</v>
      </c>
      <c r="X210" s="123">
        <v>12.670999999999999</v>
      </c>
      <c r="Y210" s="123">
        <v>21.995000000000001</v>
      </c>
      <c r="Z210" s="123">
        <v>27.48</v>
      </c>
      <c r="AA210" s="123">
        <v>28.795999999999999</v>
      </c>
      <c r="AB210" s="123">
        <v>32.895000000000003</v>
      </c>
      <c r="AC210" s="123">
        <v>31.58</v>
      </c>
      <c r="AD210" s="123">
        <v>28.792000000000002</v>
      </c>
      <c r="AE210" s="123">
        <v>22.861000000000001</v>
      </c>
    </row>
    <row r="211" spans="1:31" x14ac:dyDescent="0.25">
      <c r="A211" s="157" t="str">
        <f t="shared" si="5"/>
        <v>891</v>
      </c>
      <c r="B211" s="242" t="s">
        <v>413</v>
      </c>
      <c r="C211" s="123">
        <v>42.107370000000003</v>
      </c>
      <c r="D211" s="123">
        <v>46.779679999999999</v>
      </c>
      <c r="E211" s="123">
        <v>34.471159999999998</v>
      </c>
      <c r="F211" s="123">
        <v>90.210530000000006</v>
      </c>
      <c r="G211" s="123">
        <v>-22.752379999999999</v>
      </c>
      <c r="H211" s="123">
        <v>54.014180000000003</v>
      </c>
      <c r="I211" s="123">
        <v>41.481909999999999</v>
      </c>
      <c r="J211" s="123">
        <v>50.796999999999997</v>
      </c>
      <c r="K211" s="123">
        <v>54.021999999999998</v>
      </c>
      <c r="L211" s="123">
        <v>42.853999999999999</v>
      </c>
      <c r="M211" s="123">
        <v>41.210999999999999</v>
      </c>
      <c r="N211" s="123">
        <v>68.064999999999998</v>
      </c>
      <c r="O211" s="123">
        <v>41.835999999999999</v>
      </c>
      <c r="P211" s="123">
        <v>62.133000000000003</v>
      </c>
      <c r="Q211" s="123">
        <v>48.075000000000003</v>
      </c>
      <c r="R211" s="123">
        <v>45.360999999999997</v>
      </c>
      <c r="S211" s="123">
        <v>49.918999999999997</v>
      </c>
      <c r="T211" s="123">
        <v>52.936</v>
      </c>
      <c r="U211" s="123">
        <v>49.26</v>
      </c>
      <c r="V211" s="123">
        <v>56.113999999999997</v>
      </c>
      <c r="W211" s="123">
        <v>44.789000000000001</v>
      </c>
      <c r="X211" s="123">
        <v>46.101999999999997</v>
      </c>
      <c r="Y211" s="123">
        <v>60.64</v>
      </c>
      <c r="Z211" s="123">
        <v>46.338000000000001</v>
      </c>
      <c r="AA211" s="123">
        <v>35.835000000000001</v>
      </c>
      <c r="AB211" s="123">
        <v>64.361000000000004</v>
      </c>
      <c r="AC211" s="123">
        <v>50.604999999999997</v>
      </c>
      <c r="AD211" s="123">
        <v>62.749000000000002</v>
      </c>
      <c r="AE211" s="123">
        <v>65.016999999999996</v>
      </c>
    </row>
    <row r="212" spans="1:31" x14ac:dyDescent="0.25">
      <c r="A212" s="157" t="str">
        <f t="shared" si="5"/>
        <v>892</v>
      </c>
      <c r="B212" s="242" t="s">
        <v>414</v>
      </c>
      <c r="C212" s="123">
        <v>93.868859999999998</v>
      </c>
      <c r="D212" s="123">
        <v>161.21118000000001</v>
      </c>
      <c r="E212" s="123">
        <v>73.640090000000001</v>
      </c>
      <c r="F212" s="123">
        <v>116.45929</v>
      </c>
      <c r="G212" s="123">
        <v>108.252729999999</v>
      </c>
      <c r="H212" s="123">
        <v>116.97117</v>
      </c>
      <c r="I212" s="123">
        <v>110.01545</v>
      </c>
      <c r="J212" s="123">
        <v>144.09699999999901</v>
      </c>
      <c r="K212" s="123">
        <v>173.56</v>
      </c>
      <c r="L212" s="123">
        <v>142.05599999999899</v>
      </c>
      <c r="M212" s="123">
        <v>243.50299999999999</v>
      </c>
      <c r="N212" s="123">
        <v>202.578</v>
      </c>
      <c r="O212" s="123">
        <v>125.143</v>
      </c>
      <c r="P212" s="123">
        <v>155.62200000000001</v>
      </c>
      <c r="Q212" s="123">
        <v>126.898</v>
      </c>
      <c r="R212" s="123">
        <v>136.14099999999999</v>
      </c>
      <c r="S212" s="123">
        <v>129.83799999999999</v>
      </c>
      <c r="T212" s="123">
        <v>132.131</v>
      </c>
      <c r="U212" s="123">
        <v>122.492</v>
      </c>
      <c r="V212" s="123">
        <v>132.88900000000001</v>
      </c>
      <c r="W212" s="123">
        <v>133.858</v>
      </c>
      <c r="X212" s="123">
        <v>126.726</v>
      </c>
      <c r="Y212" s="123">
        <v>143.30699999999999</v>
      </c>
      <c r="Z212" s="123">
        <v>117.351</v>
      </c>
      <c r="AA212" s="123">
        <v>113.02</v>
      </c>
      <c r="AB212" s="123">
        <v>166.90600000000001</v>
      </c>
      <c r="AC212" s="123">
        <v>136.495</v>
      </c>
      <c r="AD212" s="123">
        <v>157.005</v>
      </c>
      <c r="AE212" s="123">
        <v>144.20699999999999</v>
      </c>
    </row>
    <row r="213" spans="1:31" x14ac:dyDescent="0.25">
      <c r="A213" s="157" t="str">
        <f t="shared" si="5"/>
        <v>893</v>
      </c>
      <c r="B213" s="242" t="s">
        <v>1074</v>
      </c>
      <c r="C213" s="123">
        <v>0</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v>0</v>
      </c>
      <c r="X213" s="123">
        <v>0</v>
      </c>
      <c r="Y213" s="123">
        <v>0</v>
      </c>
      <c r="Z213" s="123">
        <v>0</v>
      </c>
      <c r="AA213" s="123">
        <v>0</v>
      </c>
      <c r="AB213" s="123">
        <v>0</v>
      </c>
      <c r="AC213" s="123">
        <v>0</v>
      </c>
      <c r="AD213" s="123">
        <v>0</v>
      </c>
      <c r="AE213" s="123">
        <v>0</v>
      </c>
    </row>
    <row r="214" spans="1:31" x14ac:dyDescent="0.25">
      <c r="A214" s="157" t="str">
        <f t="shared" si="5"/>
        <v>894</v>
      </c>
      <c r="B214" s="242" t="s">
        <v>415</v>
      </c>
      <c r="C214" s="123">
        <v>33.203360000000004</v>
      </c>
      <c r="D214" s="123">
        <v>38.976280000000003</v>
      </c>
      <c r="E214" s="123">
        <v>18.386040000000001</v>
      </c>
      <c r="F214" s="123">
        <v>37.361530000000002</v>
      </c>
      <c r="G214" s="123">
        <v>26.912330000000001</v>
      </c>
      <c r="H214" s="123">
        <v>37.278120000000001</v>
      </c>
      <c r="I214" s="123">
        <v>28.76436</v>
      </c>
      <c r="J214" s="123">
        <v>38.771999999999998</v>
      </c>
      <c r="K214" s="123">
        <v>40.107999999999997</v>
      </c>
      <c r="L214" s="123">
        <v>40.302999999999997</v>
      </c>
      <c r="M214" s="123">
        <v>41.723999999999997</v>
      </c>
      <c r="N214" s="123">
        <v>39.789000000000001</v>
      </c>
      <c r="O214" s="123">
        <v>42.375999999999998</v>
      </c>
      <c r="P214" s="123">
        <v>33.411000000000001</v>
      </c>
      <c r="Q214" s="123">
        <v>34.697000000000003</v>
      </c>
      <c r="R214" s="123">
        <v>33.847000000000001</v>
      </c>
      <c r="S214" s="123">
        <v>37.073</v>
      </c>
      <c r="T214" s="123">
        <v>36.005000000000003</v>
      </c>
      <c r="U214" s="123">
        <v>35.762999999999998</v>
      </c>
      <c r="V214" s="123">
        <v>31.347999999999999</v>
      </c>
      <c r="W214" s="123">
        <v>32.438000000000002</v>
      </c>
      <c r="X214" s="123">
        <v>33.601999999999997</v>
      </c>
      <c r="Y214" s="123">
        <v>35.186999999999998</v>
      </c>
      <c r="Z214" s="123">
        <v>33.011000000000003</v>
      </c>
      <c r="AA214" s="123">
        <v>37.503</v>
      </c>
      <c r="AB214" s="123">
        <v>36.775999999999897</v>
      </c>
      <c r="AC214" s="123">
        <v>38.061</v>
      </c>
      <c r="AD214" s="123">
        <v>37.210999999999999</v>
      </c>
      <c r="AE214" s="123">
        <v>38.951999999999998</v>
      </c>
    </row>
    <row r="215" spans="1:31" x14ac:dyDescent="0.25">
      <c r="A215" s="157"/>
      <c r="B215" s="242" t="s">
        <v>416</v>
      </c>
      <c r="C215" s="123">
        <v>873.10524999999996</v>
      </c>
      <c r="D215" s="123">
        <v>1179.1282000000001</v>
      </c>
      <c r="E215" s="123">
        <v>910.99273000000005</v>
      </c>
      <c r="F215" s="123">
        <v>1205.34195</v>
      </c>
      <c r="G215" s="123">
        <v>1079.6657299999999</v>
      </c>
      <c r="H215" s="123">
        <v>1154.2302399999901</v>
      </c>
      <c r="I215" s="123">
        <v>1145.2131999999999</v>
      </c>
      <c r="J215" s="123">
        <v>1271.471</v>
      </c>
      <c r="K215" s="123">
        <v>1314.3309999999999</v>
      </c>
      <c r="L215" s="123">
        <v>1311.7619999999999</v>
      </c>
      <c r="M215" s="123">
        <v>1378.50799999999</v>
      </c>
      <c r="N215" s="123">
        <v>1326.4649999999999</v>
      </c>
      <c r="O215" s="123">
        <v>1061.874</v>
      </c>
      <c r="P215" s="123">
        <v>1302.4970000000001</v>
      </c>
      <c r="Q215" s="123">
        <v>1226.1129999999901</v>
      </c>
      <c r="R215" s="123">
        <v>1284.932</v>
      </c>
      <c r="S215" s="123">
        <v>1289.9680000000001</v>
      </c>
      <c r="T215" s="123">
        <v>1383.6959999999999</v>
      </c>
      <c r="U215" s="123">
        <v>1293.598</v>
      </c>
      <c r="V215" s="123">
        <v>1401.32499999999</v>
      </c>
      <c r="W215" s="123">
        <v>1412.76</v>
      </c>
      <c r="X215" s="123">
        <v>1358.9369999999999</v>
      </c>
      <c r="Y215" s="123">
        <v>1455.348</v>
      </c>
      <c r="Z215" s="123">
        <v>1312.155</v>
      </c>
      <c r="AA215" s="123">
        <v>1226.914</v>
      </c>
      <c r="AB215" s="123">
        <v>1350.8040000000001</v>
      </c>
      <c r="AC215" s="123">
        <v>1263.981</v>
      </c>
      <c r="AD215" s="123">
        <v>1380.66499999999</v>
      </c>
      <c r="AE215" s="123">
        <v>1343.874</v>
      </c>
    </row>
    <row r="216" spans="1:31" s="207" customFormat="1" x14ac:dyDescent="0.25">
      <c r="A216" s="157"/>
      <c r="B216" s="242"/>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row>
    <row r="217" spans="1:31" x14ac:dyDescent="0.25">
      <c r="A217" s="157"/>
      <c r="B217" s="243" t="s">
        <v>417</v>
      </c>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row>
    <row r="218" spans="1:31" x14ac:dyDescent="0.25">
      <c r="A218" s="157" t="str">
        <f t="shared" si="5"/>
        <v>901</v>
      </c>
      <c r="B218" s="242" t="s">
        <v>418</v>
      </c>
      <c r="C218" s="123">
        <v>74.761189999999999</v>
      </c>
      <c r="D218" s="123">
        <v>91.795999999999907</v>
      </c>
      <c r="E218" s="123">
        <v>87.054259999999999</v>
      </c>
      <c r="F218" s="123">
        <v>91.868849999999995</v>
      </c>
      <c r="G218" s="123">
        <v>83.890649999999994</v>
      </c>
      <c r="H218" s="123">
        <v>93.694670000000002</v>
      </c>
      <c r="I218" s="123">
        <v>78.736059999999995</v>
      </c>
      <c r="J218" s="123">
        <v>98.094040000000007</v>
      </c>
      <c r="K218" s="123">
        <v>105.50584000000001</v>
      </c>
      <c r="L218" s="123">
        <v>99.568479999999994</v>
      </c>
      <c r="M218" s="123">
        <v>106.69032</v>
      </c>
      <c r="N218" s="123">
        <v>93.19332</v>
      </c>
      <c r="O218" s="123">
        <v>92.107839999999996</v>
      </c>
      <c r="P218" s="123">
        <v>111.0736</v>
      </c>
      <c r="Q218" s="123">
        <v>93.628919999999994</v>
      </c>
      <c r="R218" s="123">
        <v>101.95283999999999</v>
      </c>
      <c r="S218" s="123">
        <v>119.907479999999</v>
      </c>
      <c r="T218" s="123">
        <v>113.83459999999999</v>
      </c>
      <c r="U218" s="123">
        <v>96.602879999999999</v>
      </c>
      <c r="V218" s="123">
        <v>104.86212</v>
      </c>
      <c r="W218" s="123">
        <v>106.08004</v>
      </c>
      <c r="X218" s="123">
        <v>101.3254</v>
      </c>
      <c r="Y218" s="123">
        <v>108.37376</v>
      </c>
      <c r="Z218" s="123">
        <v>89.897279999999995</v>
      </c>
      <c r="AA218" s="123">
        <v>81.961879999999994</v>
      </c>
      <c r="AB218" s="123">
        <v>112.26027999999999</v>
      </c>
      <c r="AC218" s="123">
        <v>94.563479999999998</v>
      </c>
      <c r="AD218" s="123">
        <v>106.139</v>
      </c>
      <c r="AE218" s="123">
        <v>120.827959999999</v>
      </c>
    </row>
    <row r="219" spans="1:31" x14ac:dyDescent="0.25">
      <c r="A219" s="157" t="str">
        <f t="shared" si="5"/>
        <v>902</v>
      </c>
      <c r="B219" s="242" t="s">
        <v>419</v>
      </c>
      <c r="C219" s="123">
        <v>150.75996000000001</v>
      </c>
      <c r="D219" s="123">
        <v>154.07567999999901</v>
      </c>
      <c r="E219" s="123">
        <v>154.44156000000001</v>
      </c>
      <c r="F219" s="123">
        <v>158.34871999999999</v>
      </c>
      <c r="G219" s="123">
        <v>166.55383</v>
      </c>
      <c r="H219" s="123">
        <v>159.87576999999999</v>
      </c>
      <c r="I219" s="123">
        <v>159.08161999999999</v>
      </c>
      <c r="J219" s="123">
        <v>173.98612</v>
      </c>
      <c r="K219" s="123">
        <v>168.58336</v>
      </c>
      <c r="L219" s="123">
        <v>163.19907999999899</v>
      </c>
      <c r="M219" s="123">
        <v>179.60668000000001</v>
      </c>
      <c r="N219" s="123">
        <v>165.69872000000001</v>
      </c>
      <c r="O219" s="123">
        <v>171.95595999999901</v>
      </c>
      <c r="P219" s="123">
        <v>171.88731999999999</v>
      </c>
      <c r="Q219" s="123">
        <v>166.59587999999999</v>
      </c>
      <c r="R219" s="123">
        <v>167.46003999999999</v>
      </c>
      <c r="S219" s="123">
        <v>178.32231999999999</v>
      </c>
      <c r="T219" s="123">
        <v>173.0102</v>
      </c>
      <c r="U219" s="123">
        <v>217.25396000000001</v>
      </c>
      <c r="V219" s="123">
        <v>222.42836</v>
      </c>
      <c r="W219" s="123">
        <v>240.12647999999999</v>
      </c>
      <c r="X219" s="123">
        <v>218.84236000000001</v>
      </c>
      <c r="Y219" s="123">
        <v>240.92112</v>
      </c>
      <c r="Z219" s="123">
        <v>218.99372</v>
      </c>
      <c r="AA219" s="123">
        <v>236.79656</v>
      </c>
      <c r="AB219" s="123">
        <v>236.22280000000001</v>
      </c>
      <c r="AC219" s="123">
        <v>230.78263999999999</v>
      </c>
      <c r="AD219" s="123">
        <v>233.26468</v>
      </c>
      <c r="AE219" s="123">
        <v>240.33680000000001</v>
      </c>
    </row>
    <row r="220" spans="1:31" x14ac:dyDescent="0.25">
      <c r="A220" s="157" t="str">
        <f t="shared" si="5"/>
        <v>903</v>
      </c>
      <c r="B220" s="242" t="s">
        <v>420</v>
      </c>
      <c r="C220" s="123">
        <v>387.62547000000001</v>
      </c>
      <c r="D220" s="123">
        <v>426.54115000000002</v>
      </c>
      <c r="E220" s="123">
        <v>439.57467000000003</v>
      </c>
      <c r="F220" s="123">
        <v>486.76267999999999</v>
      </c>
      <c r="G220" s="123">
        <v>441.27145000000002</v>
      </c>
      <c r="H220" s="123">
        <v>483.57925</v>
      </c>
      <c r="I220" s="123">
        <v>443.22019</v>
      </c>
      <c r="J220" s="123">
        <v>444.79336000000001</v>
      </c>
      <c r="K220" s="123">
        <v>480.42851999999903</v>
      </c>
      <c r="L220" s="123">
        <v>465.63616000000002</v>
      </c>
      <c r="M220" s="123">
        <v>518.30944</v>
      </c>
      <c r="N220" s="123">
        <v>473.41140000000001</v>
      </c>
      <c r="O220" s="123">
        <v>474.10043999999999</v>
      </c>
      <c r="P220" s="123">
        <v>478.91800000000001</v>
      </c>
      <c r="Q220" s="123">
        <v>426.35736000000003</v>
      </c>
      <c r="R220" s="123">
        <v>464.66243999999898</v>
      </c>
      <c r="S220" s="123">
        <v>449.35748000000001</v>
      </c>
      <c r="T220" s="123">
        <v>501.93615999999997</v>
      </c>
      <c r="U220" s="123">
        <v>453.81423999999998</v>
      </c>
      <c r="V220" s="123">
        <v>476.80072000000001</v>
      </c>
      <c r="W220" s="123">
        <v>498.15611999999999</v>
      </c>
      <c r="X220" s="123">
        <v>458.41928000000001</v>
      </c>
      <c r="Y220" s="123">
        <v>510.09992</v>
      </c>
      <c r="Z220" s="123">
        <v>445.4076</v>
      </c>
      <c r="AA220" s="123">
        <v>442.49612000000002</v>
      </c>
      <c r="AB220" s="123">
        <v>456.63375999999897</v>
      </c>
      <c r="AC220" s="123">
        <v>404.27904000000001</v>
      </c>
      <c r="AD220" s="123">
        <v>459.00403999999997</v>
      </c>
      <c r="AE220" s="123">
        <v>428.87284</v>
      </c>
    </row>
    <row r="221" spans="1:31" x14ac:dyDescent="0.25">
      <c r="A221" s="157" t="str">
        <f t="shared" si="5"/>
        <v>904</v>
      </c>
      <c r="B221" s="242" t="s">
        <v>421</v>
      </c>
      <c r="C221" s="123">
        <v>172.91808</v>
      </c>
      <c r="D221" s="123">
        <v>182.23725999999999</v>
      </c>
      <c r="E221" s="123">
        <v>135.82993999999999</v>
      </c>
      <c r="F221" s="123">
        <v>96.419929999999994</v>
      </c>
      <c r="G221" s="123">
        <v>54.6965</v>
      </c>
      <c r="H221" s="123">
        <v>-1.8822700000000001</v>
      </c>
      <c r="I221" s="123">
        <v>-35.131909999999998</v>
      </c>
      <c r="J221" s="123">
        <v>43.661000000000001</v>
      </c>
      <c r="K221" s="123">
        <v>73.159000000000006</v>
      </c>
      <c r="L221" s="123">
        <v>45.734000000000002</v>
      </c>
      <c r="M221" s="123">
        <v>39.094000000000001</v>
      </c>
      <c r="N221" s="123">
        <v>18.120999999999999</v>
      </c>
      <c r="O221" s="123">
        <v>30.355999999999899</v>
      </c>
      <c r="P221" s="123">
        <v>61.527999999999999</v>
      </c>
      <c r="Q221" s="123">
        <v>47.689999999999898</v>
      </c>
      <c r="R221" s="123">
        <v>50.465000000000003</v>
      </c>
      <c r="S221" s="123">
        <v>30.7119999999999</v>
      </c>
      <c r="T221" s="123">
        <v>24.003999999999898</v>
      </c>
      <c r="U221" s="123">
        <v>39.667999999999999</v>
      </c>
      <c r="V221" s="123">
        <v>53.384</v>
      </c>
      <c r="W221" s="123">
        <v>76.789999999999793</v>
      </c>
      <c r="X221" s="123">
        <v>72.326999999999799</v>
      </c>
      <c r="Y221" s="123">
        <v>45.756999999999998</v>
      </c>
      <c r="Z221" s="123">
        <v>34.643000000000001</v>
      </c>
      <c r="AA221" s="123">
        <v>53.564039999999999</v>
      </c>
      <c r="AB221" s="123">
        <v>62.748999999999903</v>
      </c>
      <c r="AC221" s="123">
        <v>48.06</v>
      </c>
      <c r="AD221" s="123">
        <v>51.257999999999903</v>
      </c>
      <c r="AE221" s="123">
        <v>30.053000000000001</v>
      </c>
    </row>
    <row r="222" spans="1:31" x14ac:dyDescent="0.25">
      <c r="A222" s="157" t="str">
        <f t="shared" si="5"/>
        <v>905</v>
      </c>
      <c r="B222" s="242" t="s">
        <v>422</v>
      </c>
      <c r="C222" s="123">
        <v>1.12174</v>
      </c>
      <c r="D222" s="123">
        <v>4.0349999999999997E-2</v>
      </c>
      <c r="E222" s="123">
        <v>3.678E-2</v>
      </c>
      <c r="F222" s="123">
        <v>0.746</v>
      </c>
      <c r="G222" s="123">
        <v>0.42917</v>
      </c>
      <c r="H222" s="123">
        <v>8.7399999999999995E-3</v>
      </c>
      <c r="I222" s="123">
        <v>6.8269999999999997E-2</v>
      </c>
      <c r="J222" s="123">
        <v>-7.1706799999999999</v>
      </c>
      <c r="K222" s="123">
        <v>-9.3363600000000009</v>
      </c>
      <c r="L222" s="123">
        <v>14.08132</v>
      </c>
      <c r="M222" s="123">
        <v>16.329719999999998</v>
      </c>
      <c r="N222" s="123">
        <v>4.9288800000000004</v>
      </c>
      <c r="O222" s="123">
        <v>-1.8919999999999999E-2</v>
      </c>
      <c r="P222" s="123">
        <v>0</v>
      </c>
      <c r="Q222" s="123">
        <v>0</v>
      </c>
      <c r="R222" s="123">
        <v>0</v>
      </c>
      <c r="S222" s="123">
        <v>0</v>
      </c>
      <c r="T222" s="123">
        <v>0</v>
      </c>
      <c r="U222" s="123">
        <v>0</v>
      </c>
      <c r="V222" s="123">
        <v>0</v>
      </c>
      <c r="W222" s="123">
        <v>0</v>
      </c>
      <c r="X222" s="123">
        <v>0</v>
      </c>
      <c r="Y222" s="123">
        <v>0</v>
      </c>
      <c r="Z222" s="123">
        <v>0</v>
      </c>
      <c r="AA222" s="123">
        <v>0</v>
      </c>
      <c r="AB222" s="123">
        <v>0</v>
      </c>
      <c r="AC222" s="123">
        <v>0</v>
      </c>
      <c r="AD222" s="123">
        <v>0</v>
      </c>
      <c r="AE222" s="123">
        <v>0</v>
      </c>
    </row>
    <row r="223" spans="1:31" x14ac:dyDescent="0.25">
      <c r="A223" s="157"/>
      <c r="B223" s="242" t="s">
        <v>85</v>
      </c>
      <c r="C223" s="123">
        <v>787.18643999999995</v>
      </c>
      <c r="D223" s="123">
        <v>854.69043999999997</v>
      </c>
      <c r="E223" s="123">
        <v>816.93721000000005</v>
      </c>
      <c r="F223" s="123">
        <v>834.14617999999996</v>
      </c>
      <c r="G223" s="123">
        <v>746.84159999999997</v>
      </c>
      <c r="H223" s="123">
        <v>735.27616</v>
      </c>
      <c r="I223" s="123">
        <v>645.97423000000003</v>
      </c>
      <c r="J223" s="123">
        <v>753.36383999999998</v>
      </c>
      <c r="K223" s="123">
        <v>818.34036000000003</v>
      </c>
      <c r="L223" s="123">
        <v>788.21903999999995</v>
      </c>
      <c r="M223" s="123">
        <v>860.03016000000002</v>
      </c>
      <c r="N223" s="123">
        <v>755.35332000000005</v>
      </c>
      <c r="O223" s="123">
        <v>768.50131999999996</v>
      </c>
      <c r="P223" s="123">
        <v>823.40692000000001</v>
      </c>
      <c r="Q223" s="123">
        <v>734.27215999999999</v>
      </c>
      <c r="R223" s="123">
        <v>784.54031999999995</v>
      </c>
      <c r="S223" s="123">
        <v>778.29927999999995</v>
      </c>
      <c r="T223" s="123">
        <v>812.78495999999996</v>
      </c>
      <c r="U223" s="123">
        <v>807.33907999999997</v>
      </c>
      <c r="V223" s="123">
        <v>857.47519999999997</v>
      </c>
      <c r="W223" s="123">
        <v>921.152639999999</v>
      </c>
      <c r="X223" s="123">
        <v>850.91404</v>
      </c>
      <c r="Y223" s="123">
        <v>905.15179999999998</v>
      </c>
      <c r="Z223" s="123">
        <v>788.94159999999999</v>
      </c>
      <c r="AA223" s="123">
        <v>814.81859999999995</v>
      </c>
      <c r="AB223" s="123">
        <v>867.86583999999903</v>
      </c>
      <c r="AC223" s="123">
        <v>777.68516</v>
      </c>
      <c r="AD223" s="123">
        <v>849.66571999999996</v>
      </c>
      <c r="AE223" s="123">
        <v>820.09059999999999</v>
      </c>
    </row>
    <row r="224" spans="1:31" x14ac:dyDescent="0.25">
      <c r="A224" s="157"/>
    </row>
    <row r="225" spans="1:31" x14ac:dyDescent="0.25">
      <c r="A225" s="157"/>
      <c r="B225" s="242" t="s">
        <v>423</v>
      </c>
    </row>
    <row r="226" spans="1:31" x14ac:dyDescent="0.25">
      <c r="A226" s="157" t="str">
        <f t="shared" si="5"/>
        <v>907</v>
      </c>
      <c r="B226" s="242" t="s">
        <v>424</v>
      </c>
      <c r="C226" s="123">
        <v>6.3407400000000003</v>
      </c>
      <c r="D226" s="123">
        <v>6.9684900000000001</v>
      </c>
      <c r="E226" s="123">
        <v>7.2797599999999996</v>
      </c>
      <c r="F226" s="123">
        <v>7.29366</v>
      </c>
      <c r="G226" s="123">
        <v>7.2189399999999999</v>
      </c>
      <c r="H226" s="123">
        <v>7.95845</v>
      </c>
      <c r="I226" s="123">
        <v>7.4505400000000002</v>
      </c>
      <c r="J226" s="123">
        <v>7.6072499999999996</v>
      </c>
      <c r="K226" s="123">
        <v>8.8832100000000001</v>
      </c>
      <c r="L226" s="123">
        <v>7.2991799999999998</v>
      </c>
      <c r="M226" s="123">
        <v>9.0386100000000003</v>
      </c>
      <c r="N226" s="123">
        <v>7.7405999999999997</v>
      </c>
      <c r="O226" s="123">
        <v>6.5826599999999997</v>
      </c>
      <c r="P226" s="123">
        <v>8.8920300000000001</v>
      </c>
      <c r="Q226" s="123">
        <v>7.2311399999999901</v>
      </c>
      <c r="R226" s="123">
        <v>7.9640399999999998</v>
      </c>
      <c r="S226" s="123">
        <v>8.4953400000000006</v>
      </c>
      <c r="T226" s="123">
        <v>8.8300800000000006</v>
      </c>
      <c r="U226" s="123">
        <v>7.2653699999999999</v>
      </c>
      <c r="V226" s="123">
        <v>8.7620400000000007</v>
      </c>
      <c r="W226" s="123">
        <v>8.9258399999999902</v>
      </c>
      <c r="X226" s="123">
        <v>8.2847100000000005</v>
      </c>
      <c r="Y226" s="123">
        <v>9.8550900000000006</v>
      </c>
      <c r="Z226" s="123">
        <v>7.4877599999999997</v>
      </c>
      <c r="AA226" s="123">
        <v>6.4934099999999999</v>
      </c>
      <c r="AB226" s="123">
        <v>8.9833799999999897</v>
      </c>
      <c r="AC226" s="123">
        <v>7.1964899999999998</v>
      </c>
      <c r="AD226" s="123">
        <v>8.3876100000000005</v>
      </c>
      <c r="AE226" s="123">
        <v>8.5043699999999998</v>
      </c>
    </row>
    <row r="227" spans="1:31" x14ac:dyDescent="0.25">
      <c r="A227" s="157" t="str">
        <f t="shared" si="5"/>
        <v>908</v>
      </c>
      <c r="B227" s="242" t="s">
        <v>425</v>
      </c>
      <c r="C227" s="123">
        <v>302.36214000000001</v>
      </c>
      <c r="D227" s="123">
        <v>294.45893999999998</v>
      </c>
      <c r="E227" s="123">
        <v>242.78342000000001</v>
      </c>
      <c r="F227" s="123">
        <v>214.71822</v>
      </c>
      <c r="G227" s="123">
        <v>288.39584000000002</v>
      </c>
      <c r="H227" s="123">
        <v>267.796189999999</v>
      </c>
      <c r="I227" s="123">
        <v>312.40938999999997</v>
      </c>
      <c r="J227" s="123">
        <v>-26.451269999999901</v>
      </c>
      <c r="K227" s="123">
        <v>295.87369000000001</v>
      </c>
      <c r="L227" s="123">
        <v>126.35908999999999</v>
      </c>
      <c r="M227" s="123">
        <v>181.09965</v>
      </c>
      <c r="N227" s="123">
        <v>279.45906000000002</v>
      </c>
      <c r="O227" s="123">
        <v>-528.37307999999996</v>
      </c>
      <c r="P227" s="123">
        <v>176.01067</v>
      </c>
      <c r="Q227" s="123">
        <v>169.71829</v>
      </c>
      <c r="R227" s="123">
        <v>168.83655999999999</v>
      </c>
      <c r="S227" s="123">
        <v>157.72414000000001</v>
      </c>
      <c r="T227" s="123">
        <v>160.52343999999999</v>
      </c>
      <c r="U227" s="123">
        <v>181.12231</v>
      </c>
      <c r="V227" s="123">
        <v>167.36429000000001</v>
      </c>
      <c r="W227" s="123">
        <v>191.25278</v>
      </c>
      <c r="X227" s="123">
        <v>191.09019999999899</v>
      </c>
      <c r="Y227" s="123">
        <v>205.02898999999999</v>
      </c>
      <c r="Z227" s="123">
        <v>230.28496000000001</v>
      </c>
      <c r="AA227" s="123">
        <v>227.12096</v>
      </c>
      <c r="AB227" s="123">
        <v>176.59499</v>
      </c>
      <c r="AC227" s="123">
        <v>170.27993999999899</v>
      </c>
      <c r="AD227" s="123">
        <v>169.70126999999999</v>
      </c>
      <c r="AE227" s="123">
        <v>158.32410999999999</v>
      </c>
    </row>
    <row r="228" spans="1:31" x14ac:dyDescent="0.25">
      <c r="A228" s="157" t="str">
        <f t="shared" si="5"/>
        <v>909</v>
      </c>
      <c r="B228" s="242" t="s">
        <v>426</v>
      </c>
      <c r="C228" s="123">
        <v>9.5094600000000007</v>
      </c>
      <c r="D228" s="123">
        <v>1.5520499999999999</v>
      </c>
      <c r="E228" s="123">
        <v>7.6970799999999997</v>
      </c>
      <c r="F228" s="123">
        <v>22.356680000000001</v>
      </c>
      <c r="G228" s="123">
        <v>8.5795899999999996</v>
      </c>
      <c r="H228" s="123">
        <v>11.141919999999899</v>
      </c>
      <c r="I228" s="123">
        <v>6.8388999999999998</v>
      </c>
      <c r="J228" s="123">
        <v>15.304169999999999</v>
      </c>
      <c r="K228" s="123">
        <v>11.03655</v>
      </c>
      <c r="L228" s="123">
        <v>5.9432099999999997</v>
      </c>
      <c r="M228" s="123">
        <v>4.5836699999999997</v>
      </c>
      <c r="N228" s="123">
        <v>5.01837</v>
      </c>
      <c r="O228" s="123">
        <v>7.3199699999999996</v>
      </c>
      <c r="P228" s="123">
        <v>26.761140000000001</v>
      </c>
      <c r="Q228" s="123">
        <v>23.781659999999899</v>
      </c>
      <c r="R228" s="123">
        <v>38.900099999999902</v>
      </c>
      <c r="S228" s="123">
        <v>65.512959999999893</v>
      </c>
      <c r="T228" s="123">
        <v>101.64628999999999</v>
      </c>
      <c r="U228" s="123">
        <v>39.172530000000002</v>
      </c>
      <c r="V228" s="123">
        <v>49.360059999999997</v>
      </c>
      <c r="W228" s="123">
        <v>33.710359999999902</v>
      </c>
      <c r="X228" s="123">
        <v>57.557459999999899</v>
      </c>
      <c r="Y228" s="123">
        <v>59.290280000000003</v>
      </c>
      <c r="Z228" s="123">
        <v>24.077759999999898</v>
      </c>
      <c r="AA228" s="123">
        <v>24.27516</v>
      </c>
      <c r="AB228" s="123">
        <v>26.761140000000001</v>
      </c>
      <c r="AC228" s="123">
        <v>23.781659999999899</v>
      </c>
      <c r="AD228" s="123">
        <v>37.900099999999902</v>
      </c>
      <c r="AE228" s="123">
        <v>70.512960000000007</v>
      </c>
    </row>
    <row r="229" spans="1:31" x14ac:dyDescent="0.25">
      <c r="A229" s="157" t="str">
        <f t="shared" si="5"/>
        <v>910</v>
      </c>
      <c r="B229" s="242" t="s">
        <v>427</v>
      </c>
      <c r="C229" s="123">
        <v>9.4849099999999993</v>
      </c>
      <c r="D229" s="123">
        <v>14.045909999999999</v>
      </c>
      <c r="E229" s="123">
        <v>9.5630799999999994</v>
      </c>
      <c r="F229" s="123">
        <v>9.2991100000000007</v>
      </c>
      <c r="G229" s="123">
        <v>10.57959</v>
      </c>
      <c r="H229" s="123">
        <v>10.00764</v>
      </c>
      <c r="I229" s="123">
        <v>12.72682</v>
      </c>
      <c r="J229" s="123">
        <v>23.540579999999999</v>
      </c>
      <c r="K229" s="123">
        <v>16.03434</v>
      </c>
      <c r="L229" s="123">
        <v>21.888929999999998</v>
      </c>
      <c r="M229" s="123">
        <v>14.2703399999999</v>
      </c>
      <c r="N229" s="123">
        <v>21.292739999999998</v>
      </c>
      <c r="O229" s="123">
        <v>19.782419999999998</v>
      </c>
      <c r="P229" s="123">
        <v>14.33376</v>
      </c>
      <c r="Q229" s="123">
        <v>11.43576</v>
      </c>
      <c r="R229" s="123">
        <v>14.459759999999999</v>
      </c>
      <c r="S229" s="123">
        <v>11.43576</v>
      </c>
      <c r="T229" s="123">
        <v>12.758759999999899</v>
      </c>
      <c r="U229" s="123">
        <v>17.273759999999999</v>
      </c>
      <c r="V229" s="123">
        <v>23.027760000000001</v>
      </c>
      <c r="W229" s="123">
        <v>15.950760000000001</v>
      </c>
      <c r="X229" s="123">
        <v>21.750959999999999</v>
      </c>
      <c r="Y229" s="123">
        <v>16.223759999999999</v>
      </c>
      <c r="Z229" s="123">
        <v>15.674609999999999</v>
      </c>
      <c r="AA229" s="123">
        <v>18.105360000000001</v>
      </c>
      <c r="AB229" s="123">
        <v>14.46312</v>
      </c>
      <c r="AC229" s="123">
        <v>11.56512</v>
      </c>
      <c r="AD229" s="123">
        <v>14.664720000000001</v>
      </c>
      <c r="AE229" s="123">
        <v>11.56512</v>
      </c>
    </row>
    <row r="230" spans="1:31" x14ac:dyDescent="0.25">
      <c r="A230" s="157"/>
      <c r="B230" s="242" t="s">
        <v>86</v>
      </c>
      <c r="C230" s="123">
        <v>327.69725</v>
      </c>
      <c r="D230" s="123">
        <v>317.02539000000002</v>
      </c>
      <c r="E230" s="123">
        <v>267.32333999999997</v>
      </c>
      <c r="F230" s="123">
        <v>253.66766999999999</v>
      </c>
      <c r="G230" s="123">
        <v>314.77395999999999</v>
      </c>
      <c r="H230" s="123">
        <v>296.9042</v>
      </c>
      <c r="I230" s="123">
        <v>339.42565000000002</v>
      </c>
      <c r="J230" s="123">
        <v>20.000730000000001</v>
      </c>
      <c r="K230" s="123">
        <v>331.82778999999999</v>
      </c>
      <c r="L230" s="123">
        <v>161.49041</v>
      </c>
      <c r="M230" s="123">
        <v>208.99226999999999</v>
      </c>
      <c r="N230" s="123">
        <v>313.51076999999998</v>
      </c>
      <c r="O230" s="123">
        <v>-494.68803000000003</v>
      </c>
      <c r="P230" s="123">
        <v>225.99760000000001</v>
      </c>
      <c r="Q230" s="123">
        <v>212.16685000000001</v>
      </c>
      <c r="R230" s="123">
        <v>230.16046</v>
      </c>
      <c r="S230" s="123">
        <v>243.16819999999899</v>
      </c>
      <c r="T230" s="123">
        <v>283.75857000000002</v>
      </c>
      <c r="U230" s="123">
        <v>244.83396999999999</v>
      </c>
      <c r="V230" s="123">
        <v>248.51415</v>
      </c>
      <c r="W230" s="123">
        <v>249.83973999999901</v>
      </c>
      <c r="X230" s="123">
        <v>278.68332999999899</v>
      </c>
      <c r="Y230" s="123">
        <v>290.39811999999898</v>
      </c>
      <c r="Z230" s="123">
        <v>277.52508999999998</v>
      </c>
      <c r="AA230" s="123">
        <v>275.99489</v>
      </c>
      <c r="AB230" s="123">
        <v>226.80262999999999</v>
      </c>
      <c r="AC230" s="123">
        <v>212.82320999999999</v>
      </c>
      <c r="AD230" s="123">
        <v>230.65369999999899</v>
      </c>
      <c r="AE230" s="123">
        <v>248.90656000000001</v>
      </c>
    </row>
    <row r="231" spans="1:31" x14ac:dyDescent="0.25">
      <c r="A231" s="157"/>
    </row>
    <row r="232" spans="1:31" x14ac:dyDescent="0.25">
      <c r="A232" s="157"/>
      <c r="B232" s="242" t="s">
        <v>428</v>
      </c>
    </row>
    <row r="233" spans="1:31" x14ac:dyDescent="0.25">
      <c r="A233" s="157" t="str">
        <f t="shared" si="5"/>
        <v>911</v>
      </c>
      <c r="B233" s="242" t="s">
        <v>429</v>
      </c>
      <c r="C233" s="123">
        <v>0</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0</v>
      </c>
      <c r="X233" s="123">
        <v>0</v>
      </c>
      <c r="Y233" s="123">
        <v>0</v>
      </c>
      <c r="Z233" s="123">
        <v>0</v>
      </c>
      <c r="AA233" s="123">
        <v>0</v>
      </c>
      <c r="AB233" s="123">
        <v>0</v>
      </c>
      <c r="AC233" s="123">
        <v>0</v>
      </c>
      <c r="AD233" s="123">
        <v>0</v>
      </c>
      <c r="AE233" s="123">
        <v>0</v>
      </c>
    </row>
    <row r="234" spans="1:31" x14ac:dyDescent="0.25">
      <c r="A234" s="157" t="str">
        <f t="shared" si="5"/>
        <v>912</v>
      </c>
      <c r="B234" s="242" t="s">
        <v>430</v>
      </c>
      <c r="C234" s="123">
        <v>0</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0</v>
      </c>
      <c r="V234" s="123">
        <v>0</v>
      </c>
      <c r="W234" s="123">
        <v>0</v>
      </c>
      <c r="X234" s="123">
        <v>0</v>
      </c>
      <c r="Y234" s="123">
        <v>0</v>
      </c>
      <c r="Z234" s="123">
        <v>0</v>
      </c>
      <c r="AA234" s="123">
        <v>0</v>
      </c>
      <c r="AB234" s="123">
        <v>0</v>
      </c>
      <c r="AC234" s="123">
        <v>0</v>
      </c>
      <c r="AD234" s="123">
        <v>0</v>
      </c>
      <c r="AE234" s="123">
        <v>0</v>
      </c>
    </row>
    <row r="235" spans="1:31" x14ac:dyDescent="0.25">
      <c r="A235" s="157" t="str">
        <f t="shared" si="5"/>
        <v>913</v>
      </c>
      <c r="B235" s="242" t="s">
        <v>431</v>
      </c>
      <c r="C235" s="123">
        <v>16.779589999999999</v>
      </c>
      <c r="D235" s="123">
        <v>41.520249999999997</v>
      </c>
      <c r="E235" s="123">
        <v>16.478819999999999</v>
      </c>
      <c r="F235" s="123">
        <v>35.508560000000003</v>
      </c>
      <c r="G235" s="123">
        <v>0.11982</v>
      </c>
      <c r="H235" s="123">
        <v>38.651260000000001</v>
      </c>
      <c r="I235" s="123">
        <v>53.139859999999999</v>
      </c>
      <c r="J235" s="123">
        <v>9.0648599999999995</v>
      </c>
      <c r="K235" s="123">
        <v>18.626159999999999</v>
      </c>
      <c r="L235" s="123">
        <v>18.701969999999999</v>
      </c>
      <c r="M235" s="123">
        <v>11.095560000000001</v>
      </c>
      <c r="N235" s="123">
        <v>11.095560000000001</v>
      </c>
      <c r="O235" s="123">
        <v>30.819809999999901</v>
      </c>
      <c r="P235" s="123">
        <v>13.05045</v>
      </c>
      <c r="Q235" s="123">
        <v>68.246009999999998</v>
      </c>
      <c r="R235" s="123">
        <v>21.752849999999999</v>
      </c>
      <c r="S235" s="123">
        <v>25.650449999999999</v>
      </c>
      <c r="T235" s="123">
        <v>13.142849999999999</v>
      </c>
      <c r="U235" s="123">
        <v>49.34601</v>
      </c>
      <c r="V235" s="123">
        <v>14.644349999999999</v>
      </c>
      <c r="W235" s="123">
        <v>14.55195</v>
      </c>
      <c r="X235" s="123">
        <v>14.644349999999999</v>
      </c>
      <c r="Y235" s="123">
        <v>14.55195</v>
      </c>
      <c r="Z235" s="123">
        <v>13.142849999999999</v>
      </c>
      <c r="AA235" s="123">
        <v>13.142849999999999</v>
      </c>
      <c r="AB235" s="123">
        <v>13.208159999999999</v>
      </c>
      <c r="AC235" s="123">
        <v>69.489840000000001</v>
      </c>
      <c r="AD235" s="123">
        <v>21.91056</v>
      </c>
      <c r="AE235" s="123">
        <v>26.950559999999999</v>
      </c>
    </row>
    <row r="236" spans="1:31" x14ac:dyDescent="0.25">
      <c r="A236" s="157" t="str">
        <f t="shared" si="5"/>
        <v>916</v>
      </c>
      <c r="B236" s="242" t="s">
        <v>432</v>
      </c>
      <c r="C236" s="123">
        <v>0</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0</v>
      </c>
      <c r="X236" s="123">
        <v>0</v>
      </c>
      <c r="Y236" s="123">
        <v>0</v>
      </c>
      <c r="Z236" s="123">
        <v>0</v>
      </c>
      <c r="AA236" s="123">
        <v>0</v>
      </c>
      <c r="AB236" s="123">
        <v>0</v>
      </c>
      <c r="AC236" s="123">
        <v>0</v>
      </c>
      <c r="AD236" s="123">
        <v>0</v>
      </c>
      <c r="AE236" s="123">
        <v>0</v>
      </c>
    </row>
    <row r="237" spans="1:31" x14ac:dyDescent="0.25">
      <c r="A237" s="157"/>
      <c r="B237" s="242" t="s">
        <v>88</v>
      </c>
      <c r="C237" s="123">
        <v>16.779589999999999</v>
      </c>
      <c r="D237" s="123">
        <v>41.520249999999997</v>
      </c>
      <c r="E237" s="123">
        <v>16.478819999999999</v>
      </c>
      <c r="F237" s="123">
        <v>35.508560000000003</v>
      </c>
      <c r="G237" s="123">
        <v>0.11982</v>
      </c>
      <c r="H237" s="123">
        <v>38.651260000000001</v>
      </c>
      <c r="I237" s="123">
        <v>53.139859999999999</v>
      </c>
      <c r="J237" s="123">
        <v>9.0648599999999995</v>
      </c>
      <c r="K237" s="123">
        <v>18.626159999999999</v>
      </c>
      <c r="L237" s="123">
        <v>18.701969999999999</v>
      </c>
      <c r="M237" s="123">
        <v>11.095560000000001</v>
      </c>
      <c r="N237" s="123">
        <v>11.095560000000001</v>
      </c>
      <c r="O237" s="123">
        <v>30.819809999999901</v>
      </c>
      <c r="P237" s="123">
        <v>13.05045</v>
      </c>
      <c r="Q237" s="123">
        <v>68.246009999999998</v>
      </c>
      <c r="R237" s="123">
        <v>21.752849999999999</v>
      </c>
      <c r="S237" s="123">
        <v>25.650449999999999</v>
      </c>
      <c r="T237" s="123">
        <v>13.142849999999999</v>
      </c>
      <c r="U237" s="123">
        <v>49.34601</v>
      </c>
      <c r="V237" s="123">
        <v>14.644349999999999</v>
      </c>
      <c r="W237" s="123">
        <v>14.55195</v>
      </c>
      <c r="X237" s="123">
        <v>14.644349999999999</v>
      </c>
      <c r="Y237" s="123">
        <v>14.55195</v>
      </c>
      <c r="Z237" s="123">
        <v>13.142849999999999</v>
      </c>
      <c r="AA237" s="123">
        <v>13.142849999999999</v>
      </c>
      <c r="AB237" s="123">
        <v>13.208159999999999</v>
      </c>
      <c r="AC237" s="123">
        <v>69.489840000000001</v>
      </c>
      <c r="AD237" s="123">
        <v>21.91056</v>
      </c>
      <c r="AE237" s="123">
        <v>26.950559999999999</v>
      </c>
    </row>
    <row r="238" spans="1:31" x14ac:dyDescent="0.25">
      <c r="A238" s="157"/>
    </row>
    <row r="239" spans="1:31" x14ac:dyDescent="0.25">
      <c r="A239" s="157"/>
      <c r="B239" s="242" t="s">
        <v>433</v>
      </c>
    </row>
    <row r="240" spans="1:31" x14ac:dyDescent="0.25">
      <c r="A240" s="157"/>
    </row>
    <row r="241" spans="1:31" x14ac:dyDescent="0.25">
      <c r="A241" s="157"/>
      <c r="B241" s="242" t="s">
        <v>434</v>
      </c>
    </row>
    <row r="242" spans="1:31" x14ac:dyDescent="0.25">
      <c r="A242" s="157" t="str">
        <f t="shared" ref="A242:A293" si="6">MID($B242,1,3)</f>
        <v>924</v>
      </c>
      <c r="B242" s="242" t="s">
        <v>435</v>
      </c>
      <c r="C242" s="123">
        <v>14.708489999999999</v>
      </c>
      <c r="D242" s="123">
        <v>35.421499999999902</v>
      </c>
      <c r="E242" s="123">
        <v>23.426410000000001</v>
      </c>
      <c r="F242" s="123">
        <v>13.30556</v>
      </c>
      <c r="G242" s="123">
        <v>37.879759999999997</v>
      </c>
      <c r="H242" s="123">
        <v>14.97176</v>
      </c>
      <c r="I242" s="123">
        <v>14.97176</v>
      </c>
      <c r="J242" s="123">
        <v>94.90728</v>
      </c>
      <c r="K242" s="123">
        <v>85.758719999999997</v>
      </c>
      <c r="L242" s="123">
        <v>85.411199999999994</v>
      </c>
      <c r="M242" s="123">
        <v>106.48103999999999</v>
      </c>
      <c r="N242" s="123">
        <v>85.342799999999897</v>
      </c>
      <c r="O242" s="123">
        <v>85.243679999999898</v>
      </c>
      <c r="P242" s="123">
        <v>57.723520000000001</v>
      </c>
      <c r="Q242" s="123">
        <v>16.863040000000002</v>
      </c>
      <c r="R242" s="123">
        <v>16.863040000000002</v>
      </c>
      <c r="S242" s="123">
        <v>48.879679999999901</v>
      </c>
      <c r="T242" s="123">
        <v>18.519679999999902</v>
      </c>
      <c r="U242" s="123">
        <v>18.519679999999902</v>
      </c>
      <c r="V242" s="123">
        <v>27.759679999999999</v>
      </c>
      <c r="W242" s="123">
        <v>18.81776</v>
      </c>
      <c r="X242" s="123">
        <v>18.519679999999902</v>
      </c>
      <c r="Y242" s="123">
        <v>27.811520000000002</v>
      </c>
      <c r="Z242" s="123">
        <v>18.57152</v>
      </c>
      <c r="AA242" s="123">
        <v>18.57152</v>
      </c>
      <c r="AB242" s="123">
        <v>59.432000000000002</v>
      </c>
      <c r="AC242" s="123">
        <v>18.57152</v>
      </c>
      <c r="AD242" s="123">
        <v>18.57152</v>
      </c>
      <c r="AE242" s="123">
        <v>50.604559999999999</v>
      </c>
    </row>
    <row r="243" spans="1:31" x14ac:dyDescent="0.25">
      <c r="A243" s="157"/>
    </row>
    <row r="244" spans="1:31" x14ac:dyDescent="0.25">
      <c r="A244" s="157"/>
      <c r="B244" s="242" t="s">
        <v>436</v>
      </c>
    </row>
    <row r="245" spans="1:31" x14ac:dyDescent="0.25">
      <c r="A245" s="157" t="str">
        <f t="shared" si="6"/>
        <v>920</v>
      </c>
      <c r="B245" s="242" t="s">
        <v>437</v>
      </c>
      <c r="C245" s="123">
        <v>636.54605000000004</v>
      </c>
      <c r="D245" s="123">
        <v>714.21545000000003</v>
      </c>
      <c r="E245" s="123">
        <v>657.7722</v>
      </c>
      <c r="F245" s="123">
        <v>751.81236000000001</v>
      </c>
      <c r="G245" s="123">
        <v>628.00518</v>
      </c>
      <c r="H245" s="123">
        <v>689.79274999999996</v>
      </c>
      <c r="I245" s="123">
        <v>630.48060999999996</v>
      </c>
      <c r="J245" s="123">
        <v>646.17200433666301</v>
      </c>
      <c r="K245" s="123">
        <v>743.29839612137403</v>
      </c>
      <c r="L245" s="123">
        <v>622.79315999999994</v>
      </c>
      <c r="M245" s="123">
        <v>751.534284066841</v>
      </c>
      <c r="N245" s="123">
        <v>658.69720432352506</v>
      </c>
      <c r="O245" s="123">
        <v>590.240119999998</v>
      </c>
      <c r="P245" s="123">
        <v>811.01212478189802</v>
      </c>
      <c r="Q245" s="123">
        <v>673.60603999999796</v>
      </c>
      <c r="R245" s="123">
        <v>688.19127512240004</v>
      </c>
      <c r="S245" s="123">
        <v>714.86299534502496</v>
      </c>
      <c r="T245" s="123">
        <v>803.68879563108499</v>
      </c>
      <c r="U245" s="123">
        <v>619.97592529671795</v>
      </c>
      <c r="V245" s="123">
        <v>746.63328350824304</v>
      </c>
      <c r="W245" s="123">
        <v>752.83971584547999</v>
      </c>
      <c r="X245" s="123">
        <v>661.69367999999895</v>
      </c>
      <c r="Y245" s="123">
        <v>791.90871540534295</v>
      </c>
      <c r="Z245" s="123">
        <v>631.50432000000001</v>
      </c>
      <c r="AA245" s="123">
        <v>587.61163999999997</v>
      </c>
      <c r="AB245" s="123">
        <v>847.71855999999798</v>
      </c>
      <c r="AC245" s="123">
        <v>693.75775472860096</v>
      </c>
      <c r="AD245" s="123">
        <v>750.55572969002105</v>
      </c>
      <c r="AE245" s="123">
        <v>723.00696000000005</v>
      </c>
    </row>
    <row r="246" spans="1:31" x14ac:dyDescent="0.25">
      <c r="A246" s="157" t="str">
        <f t="shared" si="6"/>
        <v>921</v>
      </c>
      <c r="B246" s="242" t="s">
        <v>438</v>
      </c>
      <c r="C246" s="123">
        <v>178.78827000000001</v>
      </c>
      <c r="D246" s="123">
        <v>181.93591000000001</v>
      </c>
      <c r="E246" s="123">
        <v>136.48838000000001</v>
      </c>
      <c r="F246" s="123">
        <v>177.55870999999999</v>
      </c>
      <c r="G246" s="123">
        <v>172.65194</v>
      </c>
      <c r="H246" s="123">
        <v>173.98693</v>
      </c>
      <c r="I246" s="123">
        <v>181.81575000000001</v>
      </c>
      <c r="J246" s="123">
        <v>210.33735567679801</v>
      </c>
      <c r="K246" s="123">
        <v>196.11327331570601</v>
      </c>
      <c r="L246" s="123">
        <v>214.902878326159</v>
      </c>
      <c r="M246" s="123">
        <v>185.56143597924299</v>
      </c>
      <c r="N246" s="123">
        <v>194.23167517900299</v>
      </c>
      <c r="O246" s="123">
        <v>260.07459999999901</v>
      </c>
      <c r="P246" s="123">
        <v>210.745519999999</v>
      </c>
      <c r="Q246" s="123">
        <v>207.717387891009</v>
      </c>
      <c r="R246" s="123">
        <v>213.91631999999899</v>
      </c>
      <c r="S246" s="123">
        <v>193.37825084315699</v>
      </c>
      <c r="T246" s="123">
        <v>197.240051163625</v>
      </c>
      <c r="U246" s="123">
        <v>227.07900000000001</v>
      </c>
      <c r="V246" s="123">
        <v>203.13648921114299</v>
      </c>
      <c r="W246" s="123">
        <v>193.30083999999999</v>
      </c>
      <c r="X246" s="123">
        <v>205.759119999999</v>
      </c>
      <c r="Y246" s="123">
        <v>200.41591430343701</v>
      </c>
      <c r="Z246" s="123">
        <v>185.89177726685699</v>
      </c>
      <c r="AA246" s="123">
        <v>197.31334967255401</v>
      </c>
      <c r="AB246" s="123">
        <v>195.31984</v>
      </c>
      <c r="AC246" s="123">
        <v>208.411239999999</v>
      </c>
      <c r="AD246" s="123">
        <v>213.29388</v>
      </c>
      <c r="AE246" s="123">
        <v>201.91167999999999</v>
      </c>
    </row>
    <row r="247" spans="1:31" x14ac:dyDescent="0.25">
      <c r="A247" s="157" t="str">
        <f t="shared" si="6"/>
        <v>922</v>
      </c>
      <c r="B247" s="242" t="s">
        <v>439</v>
      </c>
      <c r="C247" s="123">
        <v>-67.115849999999995</v>
      </c>
      <c r="D247" s="123">
        <v>-86.29871</v>
      </c>
      <c r="E247" s="123">
        <v>-84.371260000000007</v>
      </c>
      <c r="F247" s="123">
        <v>-95.974199999999996</v>
      </c>
      <c r="G247" s="123">
        <v>-81.795019999999994</v>
      </c>
      <c r="H247" s="123">
        <v>-89.040080000000003</v>
      </c>
      <c r="I247" s="123">
        <v>-75.258560000000003</v>
      </c>
      <c r="J247" s="123">
        <v>-92.708159999999907</v>
      </c>
      <c r="K247" s="123">
        <v>-99.768480000000096</v>
      </c>
      <c r="L247" s="123">
        <v>-86.167919999999796</v>
      </c>
      <c r="M247" s="123">
        <v>-93.073679999999896</v>
      </c>
      <c r="N247" s="123">
        <v>-88.467119999999795</v>
      </c>
      <c r="O247" s="123">
        <v>-81.714239999999805</v>
      </c>
      <c r="P247" s="123">
        <v>-105.39339541698401</v>
      </c>
      <c r="Q247" s="123">
        <v>-89.437960664702302</v>
      </c>
      <c r="R247" s="123">
        <v>-91.880679762716099</v>
      </c>
      <c r="S247" s="123">
        <v>-91.637799850605504</v>
      </c>
      <c r="T247" s="123">
        <v>-100.590516848395</v>
      </c>
      <c r="U247" s="123">
        <v>-84.937002438547594</v>
      </c>
      <c r="V247" s="123">
        <v>-95.887238366873206</v>
      </c>
      <c r="W247" s="123">
        <v>-94.704998768454203</v>
      </c>
      <c r="X247" s="123">
        <v>-86.365001859235605</v>
      </c>
      <c r="Y247" s="123">
        <v>-99.522517182561103</v>
      </c>
      <c r="Z247" s="123">
        <v>-81.430843931339595</v>
      </c>
      <c r="AA247" s="123">
        <v>-78.158685422457694</v>
      </c>
      <c r="AB247" s="123">
        <v>-103.735919999999</v>
      </c>
      <c r="AC247" s="123">
        <v>-89.27328</v>
      </c>
      <c r="AD247" s="123">
        <v>-96.938879999999997</v>
      </c>
      <c r="AE247" s="123">
        <v>-92.737680000000196</v>
      </c>
    </row>
    <row r="248" spans="1:31" x14ac:dyDescent="0.25">
      <c r="A248" s="157" t="str">
        <f t="shared" si="6"/>
        <v>923</v>
      </c>
      <c r="B248" s="242" t="s">
        <v>440</v>
      </c>
      <c r="C248" s="123">
        <v>441.07195000000002</v>
      </c>
      <c r="D248" s="123">
        <v>261.93464999999998</v>
      </c>
      <c r="E248" s="123">
        <v>286.85944999999998</v>
      </c>
      <c r="F248" s="123">
        <v>340.87115999999997</v>
      </c>
      <c r="G248" s="123">
        <v>289.85901000000001</v>
      </c>
      <c r="H248" s="123">
        <v>388.52674999999999</v>
      </c>
      <c r="I248" s="123">
        <v>350.95697999999999</v>
      </c>
      <c r="J248" s="123">
        <v>278.67552000000001</v>
      </c>
      <c r="K248" s="123">
        <v>392.20224000000002</v>
      </c>
      <c r="L248" s="123">
        <v>408.17087999999899</v>
      </c>
      <c r="M248" s="123">
        <v>355.82808</v>
      </c>
      <c r="N248" s="123">
        <v>374.56344000000001</v>
      </c>
      <c r="O248" s="123">
        <v>405.42768000000001</v>
      </c>
      <c r="P248" s="123">
        <v>334.41695999999899</v>
      </c>
      <c r="Q248" s="123">
        <v>371.50415999999899</v>
      </c>
      <c r="R248" s="123">
        <v>426.95519999999999</v>
      </c>
      <c r="S248" s="123">
        <v>403.60199999999998</v>
      </c>
      <c r="T248" s="123">
        <v>415.96368000000001</v>
      </c>
      <c r="U248" s="123">
        <v>460.98479999999898</v>
      </c>
      <c r="V248" s="123">
        <v>374.58479999999997</v>
      </c>
      <c r="W248" s="123">
        <v>413.84303999999997</v>
      </c>
      <c r="X248" s="123">
        <v>475.63727999999998</v>
      </c>
      <c r="Y248" s="123">
        <v>391.516559999999</v>
      </c>
      <c r="Z248" s="123">
        <v>384.88463999999999</v>
      </c>
      <c r="AA248" s="123">
        <v>460.41744</v>
      </c>
      <c r="AB248" s="123">
        <v>354.68423999999902</v>
      </c>
      <c r="AC248" s="123">
        <v>389.40167999999898</v>
      </c>
      <c r="AD248" s="123">
        <v>455.43383999999998</v>
      </c>
      <c r="AE248" s="123">
        <v>437.312399999999</v>
      </c>
    </row>
    <row r="249" spans="1:31" x14ac:dyDescent="0.25">
      <c r="A249" s="157" t="str">
        <f t="shared" si="6"/>
        <v>925</v>
      </c>
      <c r="B249" s="242" t="s">
        <v>441</v>
      </c>
      <c r="C249" s="123">
        <v>-97.954569999999904</v>
      </c>
      <c r="D249" s="123">
        <v>78.977379999999997</v>
      </c>
      <c r="E249" s="123">
        <v>79.004429999999999</v>
      </c>
      <c r="F249" s="123">
        <v>-121.53746</v>
      </c>
      <c r="G249" s="123">
        <v>76.823030000000003</v>
      </c>
      <c r="H249" s="123">
        <v>67.298400000000001</v>
      </c>
      <c r="I249" s="123">
        <v>72.138539999999907</v>
      </c>
      <c r="J249" s="123">
        <v>80.18168</v>
      </c>
      <c r="K249" s="123">
        <v>71.324959999999905</v>
      </c>
      <c r="L249" s="123">
        <v>73.900639999999996</v>
      </c>
      <c r="M249" s="123">
        <v>77.751199999999898</v>
      </c>
      <c r="N249" s="123">
        <v>70.149680000000004</v>
      </c>
      <c r="O249" s="123">
        <v>75.773400000000095</v>
      </c>
      <c r="P249" s="123">
        <v>96.629639999999995</v>
      </c>
      <c r="Q249" s="123">
        <v>73.774439999999998</v>
      </c>
      <c r="R249" s="123">
        <v>77.523960000000002</v>
      </c>
      <c r="S249" s="123">
        <v>85.323720000000094</v>
      </c>
      <c r="T249" s="123">
        <v>73.771799999999899</v>
      </c>
      <c r="U249" s="123">
        <v>78.459959999999995</v>
      </c>
      <c r="V249" s="123">
        <v>87.344040000000007</v>
      </c>
      <c r="W249" s="123">
        <v>74.992679999999993</v>
      </c>
      <c r="X249" s="123">
        <v>78.313079999999999</v>
      </c>
      <c r="Y249" s="123">
        <v>85.341959999999901</v>
      </c>
      <c r="Z249" s="123">
        <v>73.795079999999999</v>
      </c>
      <c r="AA249" s="123">
        <v>77.546039999999905</v>
      </c>
      <c r="AB249" s="123">
        <v>97.9422</v>
      </c>
      <c r="AC249" s="123">
        <v>74.596680000000006</v>
      </c>
      <c r="AD249" s="123">
        <v>78.420359999999903</v>
      </c>
      <c r="AE249" s="123">
        <v>86.445719999999895</v>
      </c>
    </row>
    <row r="250" spans="1:31" x14ac:dyDescent="0.25">
      <c r="A250" s="157" t="str">
        <f t="shared" si="6"/>
        <v>926</v>
      </c>
      <c r="B250" s="242" t="s">
        <v>442</v>
      </c>
      <c r="C250" s="123">
        <v>350.84805</v>
      </c>
      <c r="D250" s="123">
        <v>750.49641999999903</v>
      </c>
      <c r="E250" s="123">
        <v>689.20996000000002</v>
      </c>
      <c r="F250" s="123">
        <v>371.34726999999901</v>
      </c>
      <c r="G250" s="123">
        <v>942.08220999999901</v>
      </c>
      <c r="H250" s="123">
        <v>671.65820999999903</v>
      </c>
      <c r="I250" s="123">
        <v>513.36369000000002</v>
      </c>
      <c r="J250" s="123">
        <v>766.51679999999897</v>
      </c>
      <c r="K250" s="123">
        <v>735.33839999999896</v>
      </c>
      <c r="L250" s="123">
        <v>645.482159999999</v>
      </c>
      <c r="M250" s="123">
        <v>736.43039999999996</v>
      </c>
      <c r="N250" s="123">
        <v>737.17535999999905</v>
      </c>
      <c r="O250" s="123">
        <v>715.79664000000002</v>
      </c>
      <c r="P250" s="123">
        <v>640.08383999999899</v>
      </c>
      <c r="Q250" s="123">
        <v>649.54192</v>
      </c>
      <c r="R250" s="123">
        <v>644.67287999999905</v>
      </c>
      <c r="S250" s="123">
        <v>646.67711999999904</v>
      </c>
      <c r="T250" s="123">
        <v>645.437759999999</v>
      </c>
      <c r="U250" s="123">
        <v>655.62648000000002</v>
      </c>
      <c r="V250" s="123">
        <v>643.0104</v>
      </c>
      <c r="W250" s="123">
        <v>645.39023999999904</v>
      </c>
      <c r="X250" s="123">
        <v>648.75455999999895</v>
      </c>
      <c r="Y250" s="123">
        <v>639.67488000000003</v>
      </c>
      <c r="Z250" s="123">
        <v>649.85391999999797</v>
      </c>
      <c r="AA250" s="123">
        <v>662.13072</v>
      </c>
      <c r="AB250" s="123">
        <v>639.89639999999997</v>
      </c>
      <c r="AC250" s="123">
        <v>650.14383999999995</v>
      </c>
      <c r="AD250" s="123">
        <v>643.35792000000004</v>
      </c>
      <c r="AE250" s="123">
        <v>646.86647999999798</v>
      </c>
    </row>
    <row r="251" spans="1:31" x14ac:dyDescent="0.25">
      <c r="A251" s="157" t="str">
        <f t="shared" si="6"/>
        <v>929</v>
      </c>
      <c r="B251" s="242" t="s">
        <v>443</v>
      </c>
      <c r="C251" s="123">
        <v>-70.205079999999995</v>
      </c>
      <c r="D251" s="123">
        <v>-109.3023</v>
      </c>
      <c r="E251" s="123">
        <v>-94.421149999999997</v>
      </c>
      <c r="F251" s="123">
        <v>-99.042829999999995</v>
      </c>
      <c r="G251" s="123">
        <v>-75.591520000000003</v>
      </c>
      <c r="H251" s="123">
        <v>-13.25248</v>
      </c>
      <c r="I251" s="123">
        <v>-0.30943999999999999</v>
      </c>
      <c r="J251" s="123">
        <v>0</v>
      </c>
      <c r="K251" s="123">
        <v>0</v>
      </c>
      <c r="L251" s="123">
        <v>0</v>
      </c>
      <c r="M251" s="123">
        <v>0</v>
      </c>
      <c r="N251" s="123">
        <v>-4</v>
      </c>
      <c r="O251" s="123">
        <v>-72</v>
      </c>
      <c r="P251" s="123">
        <v>-121</v>
      </c>
      <c r="Q251" s="123">
        <v>-117</v>
      </c>
      <c r="R251" s="123">
        <v>-99</v>
      </c>
      <c r="S251" s="123">
        <v>-84</v>
      </c>
      <c r="T251" s="123">
        <v>-42</v>
      </c>
      <c r="U251" s="123">
        <v>0</v>
      </c>
      <c r="V251" s="123">
        <v>0</v>
      </c>
      <c r="W251" s="123">
        <v>0</v>
      </c>
      <c r="X251" s="123">
        <v>0</v>
      </c>
      <c r="Y251" s="123">
        <v>0</v>
      </c>
      <c r="Z251" s="123">
        <v>-4</v>
      </c>
      <c r="AA251" s="123">
        <v>-108</v>
      </c>
      <c r="AB251" s="123">
        <v>-119</v>
      </c>
      <c r="AC251" s="123">
        <v>-115</v>
      </c>
      <c r="AD251" s="123">
        <v>-99</v>
      </c>
      <c r="AE251" s="123">
        <v>-84</v>
      </c>
    </row>
    <row r="252" spans="1:31" x14ac:dyDescent="0.25">
      <c r="A252" s="208">
        <v>930.1</v>
      </c>
      <c r="B252" s="242" t="s">
        <v>444</v>
      </c>
      <c r="C252" s="123">
        <v>0</v>
      </c>
      <c r="D252" s="123">
        <v>0</v>
      </c>
      <c r="E252" s="123">
        <v>0</v>
      </c>
      <c r="F252" s="123">
        <v>0</v>
      </c>
      <c r="G252" s="123">
        <v>0</v>
      </c>
      <c r="H252" s="123">
        <v>0</v>
      </c>
      <c r="I252" s="123">
        <v>0</v>
      </c>
      <c r="J252" s="123">
        <v>0</v>
      </c>
      <c r="K252" s="123">
        <v>0</v>
      </c>
      <c r="L252" s="123">
        <v>0.38750000000000001</v>
      </c>
      <c r="M252" s="123">
        <v>0</v>
      </c>
      <c r="N252" s="123">
        <v>0</v>
      </c>
      <c r="O252" s="123">
        <v>0</v>
      </c>
      <c r="P252" s="123">
        <v>0.23250000000000001</v>
      </c>
      <c r="Q252" s="123">
        <v>0</v>
      </c>
      <c r="R252" s="123">
        <v>0</v>
      </c>
      <c r="S252" s="123">
        <v>0</v>
      </c>
      <c r="T252" s="123">
        <v>0.154999999999999</v>
      </c>
      <c r="U252" s="123">
        <v>0.23250000000000001</v>
      </c>
      <c r="V252" s="123">
        <v>0</v>
      </c>
      <c r="W252" s="123">
        <v>0</v>
      </c>
      <c r="X252" s="123">
        <v>0.155</v>
      </c>
      <c r="Y252" s="123">
        <v>0</v>
      </c>
      <c r="Z252" s="123">
        <v>0</v>
      </c>
      <c r="AA252" s="123">
        <v>0</v>
      </c>
      <c r="AB252" s="123">
        <v>0.23249999999999901</v>
      </c>
      <c r="AC252" s="123">
        <v>0</v>
      </c>
      <c r="AD252" s="123">
        <v>0</v>
      </c>
      <c r="AE252" s="123">
        <v>0</v>
      </c>
    </row>
    <row r="253" spans="1:31" x14ac:dyDescent="0.25">
      <c r="A253" s="208">
        <v>930.2</v>
      </c>
      <c r="B253" s="242" t="s">
        <v>445</v>
      </c>
      <c r="C253" s="123">
        <v>21.14245</v>
      </c>
      <c r="D253" s="123">
        <v>42.959330000000001</v>
      </c>
      <c r="E253" s="123">
        <v>36.020940000000003</v>
      </c>
      <c r="F253" s="123">
        <v>30.318369999999899</v>
      </c>
      <c r="G253" s="123">
        <v>48.677300000000002</v>
      </c>
      <c r="H253" s="123">
        <v>36.896009999999997</v>
      </c>
      <c r="I253" s="123">
        <v>26.069210000000002</v>
      </c>
      <c r="J253" s="123">
        <v>63.158739999999902</v>
      </c>
      <c r="K253" s="123">
        <v>47.290770000000002</v>
      </c>
      <c r="L253" s="123">
        <v>109.25185999999999</v>
      </c>
      <c r="M253" s="123">
        <v>116.57639</v>
      </c>
      <c r="N253" s="123">
        <v>111.35953000000001</v>
      </c>
      <c r="O253" s="123">
        <v>-67.325789999999998</v>
      </c>
      <c r="P253" s="123">
        <v>64.566629999999904</v>
      </c>
      <c r="Q253" s="123">
        <v>49.089260000000102</v>
      </c>
      <c r="R253" s="123">
        <v>35.9654099999998</v>
      </c>
      <c r="S253" s="123">
        <v>32.7727199999999</v>
      </c>
      <c r="T253" s="123">
        <v>33.313670000000002</v>
      </c>
      <c r="U253" s="123">
        <v>32.144350000000003</v>
      </c>
      <c r="V253" s="123">
        <v>35.003789999999903</v>
      </c>
      <c r="W253" s="123">
        <v>31.427629999999901</v>
      </c>
      <c r="X253" s="123">
        <v>31.750340000000001</v>
      </c>
      <c r="Y253" s="123">
        <v>37.919339999999899</v>
      </c>
      <c r="Z253" s="123">
        <v>35.08737</v>
      </c>
      <c r="AA253" s="123">
        <v>32.770240000000001</v>
      </c>
      <c r="AB253" s="123">
        <v>64.570040000000105</v>
      </c>
      <c r="AC253" s="123">
        <v>49.096699999999899</v>
      </c>
      <c r="AD253" s="123">
        <v>35.967579999999899</v>
      </c>
      <c r="AE253" s="123">
        <v>32.774889999999999</v>
      </c>
    </row>
    <row r="254" spans="1:31" x14ac:dyDescent="0.25">
      <c r="A254" s="157" t="str">
        <f t="shared" si="6"/>
        <v>931</v>
      </c>
      <c r="B254" s="242" t="s">
        <v>446</v>
      </c>
      <c r="C254" s="123">
        <v>39.80735</v>
      </c>
      <c r="D254" s="123">
        <v>46.725369999999998</v>
      </c>
      <c r="E254" s="123">
        <v>43.666820000000001</v>
      </c>
      <c r="F254" s="123">
        <v>49.44444</v>
      </c>
      <c r="G254" s="123">
        <v>56.260440000000003</v>
      </c>
      <c r="H254" s="123">
        <v>35.805030000000002</v>
      </c>
      <c r="I254" s="123">
        <v>49.465670000000003</v>
      </c>
      <c r="J254" s="123">
        <v>46.5732</v>
      </c>
      <c r="K254" s="123">
        <v>41.082479999999997</v>
      </c>
      <c r="L254" s="123">
        <v>46.611599999999903</v>
      </c>
      <c r="M254" s="123">
        <v>46.611840000000001</v>
      </c>
      <c r="N254" s="123">
        <v>41.091839999999998</v>
      </c>
      <c r="O254" s="123">
        <v>46.611599999999903</v>
      </c>
      <c r="P254" s="123">
        <v>50.447279999999999</v>
      </c>
      <c r="Q254" s="123">
        <v>44.687519999999999</v>
      </c>
      <c r="R254" s="123">
        <v>50.447279999999999</v>
      </c>
      <c r="S254" s="123">
        <v>50.447519999999997</v>
      </c>
      <c r="T254" s="123">
        <v>45.358319999999999</v>
      </c>
      <c r="U254" s="123">
        <v>51.118560000000002</v>
      </c>
      <c r="V254" s="123">
        <v>51.118319999999997</v>
      </c>
      <c r="W254" s="123">
        <v>45.35904</v>
      </c>
      <c r="X254" s="123">
        <v>51.1188</v>
      </c>
      <c r="Y254" s="123">
        <v>51.119039999999998</v>
      </c>
      <c r="Z254" s="123">
        <v>45.94032</v>
      </c>
      <c r="AA254" s="123">
        <v>51.119039999999998</v>
      </c>
      <c r="AB254" s="123">
        <v>50.382239999999904</v>
      </c>
      <c r="AC254" s="123">
        <v>44.622479999999896</v>
      </c>
      <c r="AD254" s="123">
        <v>50.382239999999904</v>
      </c>
      <c r="AE254" s="123">
        <v>50.382480000000001</v>
      </c>
    </row>
    <row r="255" spans="1:31" x14ac:dyDescent="0.25">
      <c r="A255" s="157"/>
      <c r="B255" s="242" t="s">
        <v>447</v>
      </c>
      <c r="C255" s="123">
        <v>1432.9286199999999</v>
      </c>
      <c r="D255" s="123">
        <v>1881.6434999999899</v>
      </c>
      <c r="E255" s="123">
        <v>1750.2297699999999</v>
      </c>
      <c r="F255" s="123">
        <v>1404.79782</v>
      </c>
      <c r="G255" s="123">
        <v>2056.9725699999999</v>
      </c>
      <c r="H255" s="123">
        <v>1961.6715199999901</v>
      </c>
      <c r="I255" s="123">
        <v>1748.72245</v>
      </c>
      <c r="J255" s="123">
        <v>1998.9071400134601</v>
      </c>
      <c r="K255" s="123">
        <v>2126.88203943708</v>
      </c>
      <c r="L255" s="123">
        <v>2035.33275832615</v>
      </c>
      <c r="M255" s="123">
        <v>2177.2199500460802</v>
      </c>
      <c r="N255" s="123">
        <v>2094.80160950252</v>
      </c>
      <c r="O255" s="123">
        <v>1872.88400999999</v>
      </c>
      <c r="P255" s="123">
        <v>1981.74109936491</v>
      </c>
      <c r="Q255" s="123">
        <v>1863.4827672263</v>
      </c>
      <c r="R255" s="123">
        <v>1946.7916453596799</v>
      </c>
      <c r="S255" s="123">
        <v>1951.4265263375701</v>
      </c>
      <c r="T255" s="123">
        <v>2072.3385599463099</v>
      </c>
      <c r="U255" s="123">
        <v>2040.68457285817</v>
      </c>
      <c r="V255" s="123">
        <v>2044.9438843525099</v>
      </c>
      <c r="W255" s="123">
        <v>2062.4481870770201</v>
      </c>
      <c r="X255" s="123">
        <v>2066.8168581407599</v>
      </c>
      <c r="Y255" s="123">
        <v>2098.3738925262201</v>
      </c>
      <c r="Z255" s="123">
        <v>1921.5265833355099</v>
      </c>
      <c r="AA255" s="123">
        <v>1882.74978425009</v>
      </c>
      <c r="AB255" s="123">
        <v>2028.01009999999</v>
      </c>
      <c r="AC255" s="123">
        <v>1905.7570947285999</v>
      </c>
      <c r="AD255" s="123">
        <v>2031.47266969002</v>
      </c>
      <c r="AE255" s="123">
        <v>2001.9629299999899</v>
      </c>
    </row>
    <row r="256" spans="1:31" x14ac:dyDescent="0.25">
      <c r="A256" s="157" t="str">
        <f t="shared" si="6"/>
        <v>935</v>
      </c>
      <c r="B256" s="242" t="s">
        <v>448</v>
      </c>
      <c r="C256" s="123">
        <v>28.37387</v>
      </c>
      <c r="D256" s="123">
        <v>36.426099999999998</v>
      </c>
      <c r="E256" s="123">
        <v>32.096759999999897</v>
      </c>
      <c r="F256" s="123">
        <v>30.595809999999901</v>
      </c>
      <c r="G256" s="123">
        <v>31.909140000000001</v>
      </c>
      <c r="H256" s="123">
        <v>30.04054</v>
      </c>
      <c r="I256" s="123">
        <v>32.812040000000003</v>
      </c>
      <c r="J256" s="123">
        <v>29.350160539368101</v>
      </c>
      <c r="K256" s="123">
        <v>29.446279999999899</v>
      </c>
      <c r="L256" s="123">
        <v>28.0171799999999</v>
      </c>
      <c r="M256" s="123">
        <v>33.036081266003798</v>
      </c>
      <c r="N256" s="123">
        <v>28.4552075644323</v>
      </c>
      <c r="O256" s="123">
        <v>26.854058058299199</v>
      </c>
      <c r="P256" s="123">
        <v>42.819369999999999</v>
      </c>
      <c r="Q256" s="123">
        <v>37.644849999999998</v>
      </c>
      <c r="R256" s="123">
        <v>38.007550000000002</v>
      </c>
      <c r="S256" s="123">
        <v>39.089759999999998</v>
      </c>
      <c r="T256" s="123">
        <v>40.808399999999999</v>
      </c>
      <c r="U256" s="123">
        <v>4.4388899999999998</v>
      </c>
      <c r="V256" s="123">
        <v>27.441510000000001</v>
      </c>
      <c r="W256" s="123">
        <v>28.760870000000001</v>
      </c>
      <c r="X256" s="123">
        <v>25.86795</v>
      </c>
      <c r="Y256" s="123">
        <v>30.299710000000001</v>
      </c>
      <c r="Z256" s="123">
        <v>15.66802</v>
      </c>
      <c r="AA256" s="123">
        <v>19.34834</v>
      </c>
      <c r="AB256" s="123">
        <v>44.178719999999998</v>
      </c>
      <c r="AC256" s="123">
        <v>37.058639999999997</v>
      </c>
      <c r="AD256" s="123">
        <v>38.975679999999997</v>
      </c>
      <c r="AE256" s="123">
        <v>39.466410000000003</v>
      </c>
    </row>
    <row r="257" spans="1:31" x14ac:dyDescent="0.25">
      <c r="A257" s="157"/>
      <c r="B257" s="242" t="s">
        <v>449</v>
      </c>
      <c r="C257" s="123">
        <v>1461.30249</v>
      </c>
      <c r="D257" s="123">
        <v>1918.06959999999</v>
      </c>
      <c r="E257" s="123">
        <v>1782.32652999999</v>
      </c>
      <c r="F257" s="123">
        <v>1435.39363</v>
      </c>
      <c r="G257" s="123">
        <v>2088.8817100000001</v>
      </c>
      <c r="H257" s="123">
        <v>1991.7120599999901</v>
      </c>
      <c r="I257" s="123">
        <v>1781.53449</v>
      </c>
      <c r="J257" s="123">
        <v>2028.25730055282</v>
      </c>
      <c r="K257" s="123">
        <v>2156.3283194370802</v>
      </c>
      <c r="L257" s="123">
        <v>2063.3499383261501</v>
      </c>
      <c r="M257" s="123">
        <v>2210.2560313120798</v>
      </c>
      <c r="N257" s="123">
        <v>2123.2568170669601</v>
      </c>
      <c r="O257" s="123">
        <v>1899.7380680582901</v>
      </c>
      <c r="P257" s="123">
        <v>2024.56046936491</v>
      </c>
      <c r="Q257" s="123">
        <v>1901.1276172262999</v>
      </c>
      <c r="R257" s="123">
        <v>1984.79919535968</v>
      </c>
      <c r="S257" s="123">
        <v>1990.5162863375699</v>
      </c>
      <c r="T257" s="123">
        <v>2113.1469599463098</v>
      </c>
      <c r="U257" s="123">
        <v>2045.1234628581699</v>
      </c>
      <c r="V257" s="123">
        <v>2072.38539435251</v>
      </c>
      <c r="W257" s="123">
        <v>2091.2090570770201</v>
      </c>
      <c r="X257" s="123">
        <v>2092.6848081407602</v>
      </c>
      <c r="Y257" s="123">
        <v>2128.6736025262198</v>
      </c>
      <c r="Z257" s="123">
        <v>1937.19460333551</v>
      </c>
      <c r="AA257" s="123">
        <v>1902.09812425009</v>
      </c>
      <c r="AB257" s="123">
        <v>2072.1888199999898</v>
      </c>
      <c r="AC257" s="123">
        <v>1942.8157347286001</v>
      </c>
      <c r="AD257" s="123">
        <v>2070.4483496900202</v>
      </c>
      <c r="AE257" s="123">
        <v>2041.4293399999899</v>
      </c>
    </row>
    <row r="258" spans="1:31" x14ac:dyDescent="0.25">
      <c r="A258" s="157" t="str">
        <f t="shared" si="6"/>
        <v/>
      </c>
    </row>
    <row r="259" spans="1:31" x14ac:dyDescent="0.25">
      <c r="A259" s="157" t="str">
        <f t="shared" si="6"/>
        <v>928</v>
      </c>
      <c r="B259" s="242" t="s">
        <v>450</v>
      </c>
    </row>
    <row r="260" spans="1:31" x14ac:dyDescent="0.25">
      <c r="A260" s="157" t="str">
        <f t="shared" si="6"/>
        <v>928</v>
      </c>
      <c r="B260" s="242" t="s">
        <v>451</v>
      </c>
      <c r="C260" s="123">
        <v>0</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row>
    <row r="261" spans="1:31" x14ac:dyDescent="0.25">
      <c r="A261" s="157" t="str">
        <f t="shared" si="6"/>
        <v>928</v>
      </c>
      <c r="B261" s="242" t="s">
        <v>452</v>
      </c>
      <c r="C261" s="123">
        <v>0</v>
      </c>
      <c r="D261" s="123">
        <v>0</v>
      </c>
      <c r="E261" s="123">
        <v>0</v>
      </c>
      <c r="F261" s="123">
        <v>0</v>
      </c>
      <c r="G261" s="123">
        <v>0</v>
      </c>
      <c r="H261" s="123">
        <v>0</v>
      </c>
      <c r="I261" s="123">
        <v>0</v>
      </c>
      <c r="J261" s="123">
        <v>10.0359218021493</v>
      </c>
      <c r="K261" s="123">
        <v>7.0070014107621104</v>
      </c>
      <c r="L261" s="123">
        <v>7.0070014107621104</v>
      </c>
      <c r="M261" s="123">
        <v>6.44126515377266</v>
      </c>
      <c r="N261" s="123">
        <v>6.2504237643846299</v>
      </c>
      <c r="O261" s="123">
        <v>6.4100069656891003</v>
      </c>
      <c r="P261" s="123">
        <v>6.7597556138610999</v>
      </c>
      <c r="Q261" s="123">
        <v>6.7597556138610999</v>
      </c>
      <c r="R261" s="123">
        <v>6.7597556138610999</v>
      </c>
      <c r="S261" s="123">
        <v>7.1364547200525497</v>
      </c>
      <c r="T261" s="123">
        <v>8.4458813687170196</v>
      </c>
      <c r="U261" s="123">
        <v>8.4458813687170196</v>
      </c>
      <c r="V261" s="123">
        <v>12.126592704757201</v>
      </c>
      <c r="W261" s="123">
        <v>8.3052726877002101</v>
      </c>
      <c r="X261" s="123">
        <v>8.3052726877002101</v>
      </c>
      <c r="Y261" s="123">
        <v>8.4734840408805194</v>
      </c>
      <c r="Z261" s="123">
        <v>8.3052726877002101</v>
      </c>
      <c r="AA261" s="123">
        <v>8.4458813687170196</v>
      </c>
      <c r="AB261" s="123">
        <v>8.2833071317276996</v>
      </c>
      <c r="AC261" s="123">
        <v>8.2833071317276996</v>
      </c>
      <c r="AD261" s="123">
        <v>8.2833071317276996</v>
      </c>
      <c r="AE261" s="123">
        <v>8.6187321658216405</v>
      </c>
    </row>
    <row r="262" spans="1:31" x14ac:dyDescent="0.25">
      <c r="A262" s="157" t="str">
        <f t="shared" si="6"/>
        <v>928</v>
      </c>
      <c r="B262" s="242" t="s">
        <v>453</v>
      </c>
      <c r="C262" s="123">
        <v>16.022310000000001</v>
      </c>
      <c r="D262" s="123">
        <v>16.022310000000001</v>
      </c>
      <c r="E262" s="123">
        <v>16.022310000000001</v>
      </c>
      <c r="F262" s="123">
        <v>16.022310000000001</v>
      </c>
      <c r="G262" s="123">
        <v>16.343119999999999</v>
      </c>
      <c r="H262" s="123">
        <v>16.022310000000001</v>
      </c>
      <c r="I262" s="123">
        <v>16.022269999999999</v>
      </c>
      <c r="J262" s="123">
        <v>6.6835781978507001</v>
      </c>
      <c r="K262" s="123">
        <v>9.0149985892379192</v>
      </c>
      <c r="L262" s="123">
        <v>9.0149985892379192</v>
      </c>
      <c r="M262" s="123">
        <v>10.4177348462272</v>
      </c>
      <c r="N262" s="123">
        <v>9.7715762356153792</v>
      </c>
      <c r="O262" s="123">
        <v>10.309493034310901</v>
      </c>
      <c r="P262" s="123">
        <v>9.4947443861389207</v>
      </c>
      <c r="Q262" s="123">
        <v>9.4947443861389207</v>
      </c>
      <c r="R262" s="123">
        <v>9.4947443861389207</v>
      </c>
      <c r="S262" s="123">
        <v>10.6525452799474</v>
      </c>
      <c r="T262" s="123">
        <v>13.474118631283</v>
      </c>
      <c r="U262" s="123">
        <v>13.474118631283</v>
      </c>
      <c r="V262" s="123">
        <v>9.0959072952427409</v>
      </c>
      <c r="W262" s="123">
        <v>12.917227312299699</v>
      </c>
      <c r="X262" s="123">
        <v>12.917227312299699</v>
      </c>
      <c r="Y262" s="123">
        <v>13.5860159591195</v>
      </c>
      <c r="Z262" s="123">
        <v>12.917227312299699</v>
      </c>
      <c r="AA262" s="123">
        <v>13.474118631283</v>
      </c>
      <c r="AB262" s="123">
        <v>12.706692868272301</v>
      </c>
      <c r="AC262" s="123">
        <v>12.706692868272301</v>
      </c>
      <c r="AD262" s="123">
        <v>12.706692868272301</v>
      </c>
      <c r="AE262" s="123">
        <v>14.045267834178199</v>
      </c>
    </row>
    <row r="263" spans="1:31" x14ac:dyDescent="0.25">
      <c r="A263" s="157" t="str">
        <f t="shared" si="6"/>
        <v>928</v>
      </c>
      <c r="B263" s="242" t="s">
        <v>454</v>
      </c>
      <c r="C263" s="123">
        <v>0</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row>
    <row r="264" spans="1:31" x14ac:dyDescent="0.25">
      <c r="A264" s="157" t="str">
        <f t="shared" si="6"/>
        <v>928</v>
      </c>
      <c r="B264" s="242" t="s">
        <v>455</v>
      </c>
      <c r="C264" s="123">
        <v>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row>
    <row r="265" spans="1:31" x14ac:dyDescent="0.25">
      <c r="A265" s="157"/>
      <c r="B265" s="242" t="s">
        <v>456</v>
      </c>
      <c r="C265" s="123">
        <v>16.022310000000001</v>
      </c>
      <c r="D265" s="123">
        <v>16.022310000000001</v>
      </c>
      <c r="E265" s="123">
        <v>16.022310000000001</v>
      </c>
      <c r="F265" s="123">
        <v>16.022310000000001</v>
      </c>
      <c r="G265" s="123">
        <v>16.343119999999999</v>
      </c>
      <c r="H265" s="123">
        <v>16.022310000000001</v>
      </c>
      <c r="I265" s="123">
        <v>16.022269999999999</v>
      </c>
      <c r="J265" s="123">
        <v>16.7195</v>
      </c>
      <c r="K265" s="123">
        <v>16.021999999999998</v>
      </c>
      <c r="L265" s="123">
        <v>16.021999999999998</v>
      </c>
      <c r="M265" s="123">
        <v>16.858999999999899</v>
      </c>
      <c r="N265" s="123">
        <v>16.021999999999998</v>
      </c>
      <c r="O265" s="123">
        <v>16.7195</v>
      </c>
      <c r="P265" s="123">
        <v>16.2545</v>
      </c>
      <c r="Q265" s="123">
        <v>16.2545</v>
      </c>
      <c r="R265" s="123">
        <v>16.2545</v>
      </c>
      <c r="S265" s="123">
        <v>17.789000000000001</v>
      </c>
      <c r="T265" s="123">
        <v>21.92</v>
      </c>
      <c r="U265" s="123">
        <v>21.92</v>
      </c>
      <c r="V265" s="123">
        <v>21.222499999999901</v>
      </c>
      <c r="W265" s="123">
        <v>21.222499999999901</v>
      </c>
      <c r="X265" s="123">
        <v>21.222499999999901</v>
      </c>
      <c r="Y265" s="123">
        <v>22.0595</v>
      </c>
      <c r="Z265" s="123">
        <v>21.222499999999901</v>
      </c>
      <c r="AA265" s="123">
        <v>21.92</v>
      </c>
      <c r="AB265" s="123">
        <v>20.99</v>
      </c>
      <c r="AC265" s="123">
        <v>20.99</v>
      </c>
      <c r="AD265" s="123">
        <v>20.99</v>
      </c>
      <c r="AE265" s="123">
        <v>22.663999999999898</v>
      </c>
    </row>
    <row r="266" spans="1:31" x14ac:dyDescent="0.25">
      <c r="A266" s="157" t="str">
        <f t="shared" si="6"/>
        <v/>
      </c>
    </row>
    <row r="267" spans="1:31" x14ac:dyDescent="0.25">
      <c r="A267" s="157" t="str">
        <f t="shared" si="6"/>
        <v>927</v>
      </c>
      <c r="B267" s="242" t="s">
        <v>457</v>
      </c>
      <c r="C267" s="123">
        <v>0</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23">
        <v>0</v>
      </c>
      <c r="AA267" s="123">
        <v>0</v>
      </c>
      <c r="AB267" s="123">
        <v>0</v>
      </c>
      <c r="AC267" s="123">
        <v>0</v>
      </c>
      <c r="AD267" s="123">
        <v>0</v>
      </c>
      <c r="AE267" s="123">
        <v>0</v>
      </c>
    </row>
    <row r="268" spans="1:31" x14ac:dyDescent="0.25">
      <c r="A268" s="157" t="str">
        <f t="shared" si="6"/>
        <v/>
      </c>
    </row>
    <row r="269" spans="1:31" x14ac:dyDescent="0.25">
      <c r="A269" s="157"/>
      <c r="B269" s="242" t="s">
        <v>89</v>
      </c>
      <c r="C269" s="123">
        <v>1492.0332900000001</v>
      </c>
      <c r="D269" s="123">
        <v>1969.51340999999</v>
      </c>
      <c r="E269" s="123">
        <v>1821.7752499999999</v>
      </c>
      <c r="F269" s="123">
        <v>1464.7215000000001</v>
      </c>
      <c r="G269" s="123">
        <v>2143.1045899999999</v>
      </c>
      <c r="H269" s="123">
        <v>2022.70612999999</v>
      </c>
      <c r="I269" s="123">
        <v>1812.5285200000001</v>
      </c>
      <c r="J269" s="123">
        <v>2139.8840805528298</v>
      </c>
      <c r="K269" s="123">
        <v>2258.1090394370799</v>
      </c>
      <c r="L269" s="123">
        <v>2164.78313832615</v>
      </c>
      <c r="M269" s="123">
        <v>2333.5960713120799</v>
      </c>
      <c r="N269" s="123">
        <v>2224.62161706696</v>
      </c>
      <c r="O269" s="123">
        <v>2001.70124805829</v>
      </c>
      <c r="P269" s="123">
        <v>2098.5384893649102</v>
      </c>
      <c r="Q269" s="123">
        <v>1934.2451572263001</v>
      </c>
      <c r="R269" s="123">
        <v>2017.9167353596799</v>
      </c>
      <c r="S269" s="123">
        <v>2057.1849663375701</v>
      </c>
      <c r="T269" s="123">
        <v>2153.5866399463098</v>
      </c>
      <c r="U269" s="123">
        <v>2085.5631428581701</v>
      </c>
      <c r="V269" s="123">
        <v>2121.36757435251</v>
      </c>
      <c r="W269" s="123">
        <v>2131.2493170770199</v>
      </c>
      <c r="X269" s="123">
        <v>2132.4269881407599</v>
      </c>
      <c r="Y269" s="123">
        <v>2178.5446225262199</v>
      </c>
      <c r="Z269" s="123">
        <v>1976.9886233355101</v>
      </c>
      <c r="AA269" s="123">
        <v>1942.58964425009</v>
      </c>
      <c r="AB269" s="123">
        <v>2152.6108199999899</v>
      </c>
      <c r="AC269" s="123">
        <v>1982.3772547286001</v>
      </c>
      <c r="AD269" s="123">
        <v>2110.00986969002</v>
      </c>
      <c r="AE269" s="123">
        <v>2114.6978999999901</v>
      </c>
    </row>
    <row r="270" spans="1:31" x14ac:dyDescent="0.25">
      <c r="A270" s="157"/>
    </row>
    <row r="271" spans="1:31" x14ac:dyDescent="0.25">
      <c r="A271" s="157"/>
      <c r="B271" s="242" t="s">
        <v>458</v>
      </c>
      <c r="C271" s="123">
        <v>29290.046060000001</v>
      </c>
      <c r="D271" s="123">
        <v>37333.734790000002</v>
      </c>
      <c r="E271" s="123">
        <v>21385.842579999899</v>
      </c>
      <c r="F271" s="123">
        <v>20935.234129999899</v>
      </c>
      <c r="G271" s="123">
        <v>15301.38557</v>
      </c>
      <c r="H271" s="123">
        <v>8711.2549099999997</v>
      </c>
      <c r="I271" s="123">
        <v>6954.8371699999998</v>
      </c>
      <c r="J271" s="123">
        <v>6764.9638892687699</v>
      </c>
      <c r="K271" s="123">
        <v>7525.1233725605698</v>
      </c>
      <c r="L271" s="123">
        <v>7347.1238606611296</v>
      </c>
      <c r="M271" s="123">
        <v>9424.0233595199898</v>
      </c>
      <c r="N271" s="123">
        <v>16580.109614197801</v>
      </c>
      <c r="O271" s="123">
        <v>26991.787698278698</v>
      </c>
      <c r="P271" s="123">
        <v>35328.414031927197</v>
      </c>
      <c r="Q271" s="123">
        <v>31317.534203576601</v>
      </c>
      <c r="R271" s="123">
        <v>23115.8876047839</v>
      </c>
      <c r="S271" s="123">
        <v>13941.1334683972</v>
      </c>
      <c r="T271" s="123">
        <v>10189.583502309901</v>
      </c>
      <c r="U271" s="123">
        <v>7477.8240424743699</v>
      </c>
      <c r="V271" s="123">
        <v>7050.55776996451</v>
      </c>
      <c r="W271" s="123">
        <v>7198.5631574605304</v>
      </c>
      <c r="X271" s="123">
        <v>7330.5833080908797</v>
      </c>
      <c r="Y271" s="123">
        <v>9310.9775789436808</v>
      </c>
      <c r="Z271" s="123">
        <v>15871.552641067399</v>
      </c>
      <c r="AA271" s="123">
        <v>26611.8830735798</v>
      </c>
      <c r="AB271" s="123">
        <v>33125.760610937199</v>
      </c>
      <c r="AC271" s="123">
        <v>29280.632273647399</v>
      </c>
      <c r="AD271" s="123">
        <v>22173.810115390101</v>
      </c>
      <c r="AE271" s="123">
        <v>13607.431075681799</v>
      </c>
    </row>
    <row r="272" spans="1:31" x14ac:dyDescent="0.25">
      <c r="A272" s="157"/>
      <c r="B272" s="242" t="s">
        <v>459</v>
      </c>
      <c r="C272" s="123">
        <v>1342.6691900000001</v>
      </c>
      <c r="D272" s="123">
        <v>1479.2315699999999</v>
      </c>
      <c r="E272" s="123">
        <v>1289.96029</v>
      </c>
      <c r="F272" s="123">
        <v>1614.9046599999999</v>
      </c>
      <c r="G272" s="123">
        <v>1501.8764699999999</v>
      </c>
      <c r="H272" s="123">
        <v>1922.2402499999901</v>
      </c>
      <c r="I272" s="123">
        <v>2299.72804</v>
      </c>
      <c r="J272" s="123">
        <v>2323.0171605393598</v>
      </c>
      <c r="K272" s="123">
        <v>2752.8132799999998</v>
      </c>
      <c r="L272" s="123">
        <v>2594.8311800000001</v>
      </c>
      <c r="M272" s="123">
        <v>2708.8090812659998</v>
      </c>
      <c r="N272" s="123">
        <v>1728.27920756443</v>
      </c>
      <c r="O272" s="123">
        <v>1413.5640580582899</v>
      </c>
      <c r="P272" s="123">
        <v>1713.7753700000001</v>
      </c>
      <c r="Q272" s="123">
        <v>1555.69784999999</v>
      </c>
      <c r="R272" s="123">
        <v>1658.5925500000001</v>
      </c>
      <c r="S272" s="123">
        <v>1746.9617599999999</v>
      </c>
      <c r="T272" s="123">
        <v>1855.4884</v>
      </c>
      <c r="U272" s="123">
        <v>1847.14588999999</v>
      </c>
      <c r="V272" s="123">
        <v>4760.1915099999997</v>
      </c>
      <c r="W272" s="123">
        <v>4862.5268699999997</v>
      </c>
      <c r="X272" s="123">
        <v>7387.8559500000001</v>
      </c>
      <c r="Y272" s="123">
        <v>1983.9117100000001</v>
      </c>
      <c r="Z272" s="123">
        <v>1699.3200200000001</v>
      </c>
      <c r="AA272" s="123">
        <v>1655.8033399999999</v>
      </c>
      <c r="AB272" s="123">
        <v>1769.62471999999</v>
      </c>
      <c r="AC272" s="123">
        <v>1585.35664</v>
      </c>
      <c r="AD272" s="123">
        <v>1767.1076799999901</v>
      </c>
      <c r="AE272" s="123">
        <v>1808.8574100000001</v>
      </c>
    </row>
    <row r="273" spans="1:31" x14ac:dyDescent="0.25">
      <c r="A273" s="157"/>
      <c r="B273" s="242" t="s">
        <v>90</v>
      </c>
      <c r="C273" s="123">
        <v>30632.715250000001</v>
      </c>
      <c r="D273" s="123">
        <v>38812.966359999999</v>
      </c>
      <c r="E273" s="123">
        <v>22675.802869999901</v>
      </c>
      <c r="F273" s="123">
        <v>22550.138789999899</v>
      </c>
      <c r="G273" s="123">
        <v>16803.262040000001</v>
      </c>
      <c r="H273" s="123">
        <v>10633.4951599999</v>
      </c>
      <c r="I273" s="123">
        <v>9254.5652100000007</v>
      </c>
      <c r="J273" s="123">
        <v>9087.9810498081406</v>
      </c>
      <c r="K273" s="123">
        <v>10277.9366525605</v>
      </c>
      <c r="L273" s="123">
        <v>9941.9550406611306</v>
      </c>
      <c r="M273" s="123">
        <v>12132.8324407859</v>
      </c>
      <c r="N273" s="123">
        <v>18308.388821762299</v>
      </c>
      <c r="O273" s="123">
        <v>28405.351756337001</v>
      </c>
      <c r="P273" s="123">
        <v>37042.1894019272</v>
      </c>
      <c r="Q273" s="123">
        <v>32873.232053576598</v>
      </c>
      <c r="R273" s="123">
        <v>24774.480154783902</v>
      </c>
      <c r="S273" s="123">
        <v>15688.0952283972</v>
      </c>
      <c r="T273" s="123">
        <v>12045.071902309901</v>
      </c>
      <c r="U273" s="123">
        <v>9324.9699324743706</v>
      </c>
      <c r="V273" s="123">
        <v>11810.749279964501</v>
      </c>
      <c r="W273" s="123">
        <v>12061.090027460499</v>
      </c>
      <c r="X273" s="123">
        <v>14718.439258090801</v>
      </c>
      <c r="Y273" s="123">
        <v>11294.889288943599</v>
      </c>
      <c r="Z273" s="123">
        <v>17570.872661067398</v>
      </c>
      <c r="AA273" s="123">
        <v>28267.686413579799</v>
      </c>
      <c r="AB273" s="123">
        <v>34895.385330937199</v>
      </c>
      <c r="AC273" s="123">
        <v>30865.988913647401</v>
      </c>
      <c r="AD273" s="123">
        <v>23940.917795390102</v>
      </c>
      <c r="AE273" s="123">
        <v>15416.2884856818</v>
      </c>
    </row>
    <row r="274" spans="1:31" x14ac:dyDescent="0.25">
      <c r="A274" s="157"/>
      <c r="B274" s="242" t="s">
        <v>460</v>
      </c>
      <c r="C274" s="123">
        <v>29290.046060000001</v>
      </c>
      <c r="D274" s="123">
        <v>37333.734790000002</v>
      </c>
      <c r="E274" s="123">
        <v>21385.842579999899</v>
      </c>
      <c r="F274" s="123">
        <v>20935.234129999899</v>
      </c>
      <c r="G274" s="123">
        <v>15301.38557</v>
      </c>
      <c r="H274" s="123">
        <v>8711.2549099999997</v>
      </c>
      <c r="I274" s="123">
        <v>6954.8371699999998</v>
      </c>
      <c r="J274" s="123">
        <v>6764.9638892687699</v>
      </c>
      <c r="K274" s="123">
        <v>7525.1233725605698</v>
      </c>
      <c r="L274" s="123">
        <v>7347.1238606611296</v>
      </c>
      <c r="M274" s="123">
        <v>9424.0233595199898</v>
      </c>
      <c r="N274" s="123">
        <v>16580.109614197801</v>
      </c>
      <c r="O274" s="123">
        <v>26991.787698278698</v>
      </c>
      <c r="P274" s="123">
        <v>35328.414031927197</v>
      </c>
      <c r="Q274" s="123">
        <v>31317.534203576601</v>
      </c>
      <c r="R274" s="123">
        <v>23115.8876047839</v>
      </c>
      <c r="S274" s="123">
        <v>13941.1334683972</v>
      </c>
      <c r="T274" s="123">
        <v>10189.583502309901</v>
      </c>
      <c r="U274" s="123">
        <v>7477.8240424743699</v>
      </c>
      <c r="V274" s="123">
        <v>7050.55776996451</v>
      </c>
      <c r="W274" s="123">
        <v>7198.5631574605304</v>
      </c>
      <c r="X274" s="123">
        <v>7330.5833080908797</v>
      </c>
      <c r="Y274" s="123">
        <v>9310.9775789436808</v>
      </c>
      <c r="Z274" s="123">
        <v>15871.552641067399</v>
      </c>
      <c r="AA274" s="123">
        <v>26611.8830735798</v>
      </c>
      <c r="AB274" s="123">
        <v>33125.760610937199</v>
      </c>
      <c r="AC274" s="123">
        <v>29280.632273647399</v>
      </c>
      <c r="AD274" s="123">
        <v>22173.810115390101</v>
      </c>
      <c r="AE274" s="123">
        <v>13607.431075681799</v>
      </c>
    </row>
    <row r="275" spans="1:31" x14ac:dyDescent="0.25">
      <c r="A275" s="157"/>
    </row>
    <row r="276" spans="1:31" s="207" customFormat="1" x14ac:dyDescent="0.25">
      <c r="A276" s="157"/>
      <c r="B276" s="243" t="s">
        <v>461</v>
      </c>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241"/>
    </row>
    <row r="277" spans="1:31" x14ac:dyDescent="0.25">
      <c r="A277" s="157" t="s">
        <v>129</v>
      </c>
      <c r="B277" s="242" t="s">
        <v>462</v>
      </c>
      <c r="C277" s="123">
        <v>3028.2404099999999</v>
      </c>
      <c r="D277" s="123">
        <v>3067.0449399999902</v>
      </c>
      <c r="E277" s="123">
        <v>3097.2771599999901</v>
      </c>
      <c r="F277" s="123">
        <v>3099.2789899999998</v>
      </c>
      <c r="G277" s="123">
        <v>3103.1576499999901</v>
      </c>
      <c r="H277" s="123">
        <v>3108.5624399999901</v>
      </c>
      <c r="I277" s="123">
        <v>3111.9097400000001</v>
      </c>
      <c r="J277" s="123">
        <v>3129.1687947119999</v>
      </c>
      <c r="K277" s="123">
        <v>3152.5922815919998</v>
      </c>
      <c r="L277" s="123">
        <v>3167.3015071681998</v>
      </c>
      <c r="M277" s="123">
        <v>3199.2006677621998</v>
      </c>
      <c r="N277" s="123">
        <v>3238.6742135069999</v>
      </c>
      <c r="O277" s="123">
        <v>3297.2513551484999</v>
      </c>
      <c r="P277" s="123">
        <v>3341.0213977530002</v>
      </c>
      <c r="Q277" s="123">
        <v>3337.8890759506999</v>
      </c>
      <c r="R277" s="123">
        <v>3335.8337632957</v>
      </c>
      <c r="S277" s="123">
        <v>3288.7679179827001</v>
      </c>
      <c r="T277" s="123">
        <v>3240.52057950569</v>
      </c>
      <c r="U277" s="123">
        <v>3249.8865350840001</v>
      </c>
      <c r="V277" s="123">
        <v>3264.4938451961998</v>
      </c>
      <c r="W277" s="123">
        <v>3273.1903817682</v>
      </c>
      <c r="X277" s="123">
        <v>3275.6932277367</v>
      </c>
      <c r="Y277" s="123">
        <v>3286.7702957699898</v>
      </c>
      <c r="Z277" s="123">
        <v>3302.9494230359901</v>
      </c>
      <c r="AA277" s="123">
        <v>3373.6635480668901</v>
      </c>
      <c r="AB277" s="123">
        <v>3438.4600420004899</v>
      </c>
      <c r="AC277" s="123">
        <v>3429.1295727204902</v>
      </c>
      <c r="AD277" s="123">
        <v>3466.1389140869901</v>
      </c>
      <c r="AE277" s="123">
        <v>3518.12074174399</v>
      </c>
    </row>
    <row r="278" spans="1:31" x14ac:dyDescent="0.25">
      <c r="A278" s="157"/>
      <c r="B278" s="242" t="s">
        <v>1075</v>
      </c>
      <c r="C278" s="123">
        <v>0</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row>
    <row r="279" spans="1:31" x14ac:dyDescent="0.25">
      <c r="A279" s="157" t="str">
        <f t="shared" si="6"/>
        <v/>
      </c>
    </row>
    <row r="280" spans="1:31" x14ac:dyDescent="0.25">
      <c r="A280" s="157"/>
      <c r="B280" s="242" t="s">
        <v>463</v>
      </c>
    </row>
    <row r="281" spans="1:31" x14ac:dyDescent="0.25">
      <c r="A281" s="157"/>
    </row>
    <row r="282" spans="1:31" x14ac:dyDescent="0.25">
      <c r="A282" s="157"/>
      <c r="B282" s="242" t="s">
        <v>464</v>
      </c>
    </row>
    <row r="283" spans="1:31" x14ac:dyDescent="0.25">
      <c r="A283" s="208">
        <v>408.1</v>
      </c>
      <c r="B283" s="242" t="s">
        <v>465</v>
      </c>
      <c r="C283" s="123">
        <v>0</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0</v>
      </c>
      <c r="U283" s="123">
        <v>0</v>
      </c>
      <c r="V283" s="123">
        <v>0</v>
      </c>
      <c r="W283" s="123">
        <v>0</v>
      </c>
      <c r="X283" s="123">
        <v>0</v>
      </c>
      <c r="Y283" s="123">
        <v>0</v>
      </c>
      <c r="Z283" s="123">
        <v>0</v>
      </c>
      <c r="AA283" s="123">
        <v>0</v>
      </c>
      <c r="AB283" s="123">
        <v>0</v>
      </c>
      <c r="AC283" s="123">
        <v>0</v>
      </c>
      <c r="AD283" s="123">
        <v>0</v>
      </c>
      <c r="AE283" s="123">
        <v>0</v>
      </c>
    </row>
    <row r="284" spans="1:31" x14ac:dyDescent="0.25">
      <c r="A284" s="208">
        <v>408.1</v>
      </c>
      <c r="B284" s="242" t="s">
        <v>466</v>
      </c>
      <c r="C284" s="123">
        <v>0</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0</v>
      </c>
      <c r="S284" s="123">
        <v>0</v>
      </c>
      <c r="T284" s="123">
        <v>0</v>
      </c>
      <c r="U284" s="123">
        <v>0</v>
      </c>
      <c r="V284" s="123">
        <v>0</v>
      </c>
      <c r="W284" s="123">
        <v>0</v>
      </c>
      <c r="X284" s="123">
        <v>0</v>
      </c>
      <c r="Y284" s="123">
        <v>0</v>
      </c>
      <c r="Z284" s="123">
        <v>0</v>
      </c>
      <c r="AA284" s="123">
        <v>0</v>
      </c>
      <c r="AB284" s="123">
        <v>0</v>
      </c>
      <c r="AC284" s="123">
        <v>0</v>
      </c>
      <c r="AD284" s="123">
        <v>0</v>
      </c>
      <c r="AE284" s="123">
        <v>0</v>
      </c>
    </row>
    <row r="285" spans="1:31" x14ac:dyDescent="0.25">
      <c r="A285" s="208">
        <v>408.1</v>
      </c>
      <c r="B285" s="242" t="s">
        <v>467</v>
      </c>
      <c r="C285" s="123">
        <v>643.24221999999997</v>
      </c>
      <c r="D285" s="123">
        <v>689.04283999999996</v>
      </c>
      <c r="E285" s="123">
        <v>661.45631000000003</v>
      </c>
      <c r="F285" s="123">
        <v>692.60344999999995</v>
      </c>
      <c r="G285" s="123">
        <v>694.30907999999999</v>
      </c>
      <c r="H285" s="123">
        <v>635.70389999999998</v>
      </c>
      <c r="I285" s="123">
        <v>681.45747999999901</v>
      </c>
      <c r="J285" s="123">
        <v>661.99849778849898</v>
      </c>
      <c r="K285" s="123">
        <v>661.99849778849898</v>
      </c>
      <c r="L285" s="123">
        <v>661.99849778849898</v>
      </c>
      <c r="M285" s="123">
        <v>661.99849778849898</v>
      </c>
      <c r="N285" s="123">
        <v>661.99849778849898</v>
      </c>
      <c r="O285" s="123">
        <v>661.99849778849898</v>
      </c>
      <c r="P285" s="123">
        <v>707.09010641404996</v>
      </c>
      <c r="Q285" s="123">
        <v>707.09010641404996</v>
      </c>
      <c r="R285" s="123">
        <v>707.09010641404996</v>
      </c>
      <c r="S285" s="123">
        <v>707.09010641404996</v>
      </c>
      <c r="T285" s="123">
        <v>707.09010641404996</v>
      </c>
      <c r="U285" s="123">
        <v>707.09010641404996</v>
      </c>
      <c r="V285" s="123">
        <v>707.09010641404996</v>
      </c>
      <c r="W285" s="123">
        <v>707.09010641404996</v>
      </c>
      <c r="X285" s="123">
        <v>707.09010641404996</v>
      </c>
      <c r="Y285" s="123">
        <v>707.09010641404996</v>
      </c>
      <c r="Z285" s="123">
        <v>707.09010641404996</v>
      </c>
      <c r="AA285" s="123">
        <v>707.09010641404996</v>
      </c>
      <c r="AB285" s="123">
        <v>728.90401880034904</v>
      </c>
      <c r="AC285" s="123">
        <v>728.90401880034904</v>
      </c>
      <c r="AD285" s="123">
        <v>728.90401880034904</v>
      </c>
      <c r="AE285" s="123">
        <v>728.90401880034904</v>
      </c>
    </row>
    <row r="286" spans="1:31" x14ac:dyDescent="0.25">
      <c r="A286" s="208">
        <v>408.1</v>
      </c>
      <c r="B286" s="242" t="s">
        <v>468</v>
      </c>
      <c r="C286" s="123">
        <v>162.50731999999999</v>
      </c>
      <c r="D286" s="123">
        <v>212.55211</v>
      </c>
      <c r="E286" s="123">
        <v>193.03295999999901</v>
      </c>
      <c r="F286" s="123">
        <v>219.32532</v>
      </c>
      <c r="G286" s="123">
        <v>207.88193999999999</v>
      </c>
      <c r="H286" s="123">
        <v>211.19806</v>
      </c>
      <c r="I286" s="123">
        <v>199.78108</v>
      </c>
      <c r="J286" s="123">
        <v>217.94399999999899</v>
      </c>
      <c r="K286" s="123">
        <v>217.212719999999</v>
      </c>
      <c r="L286" s="123">
        <v>218.43288000000001</v>
      </c>
      <c r="M286" s="123">
        <v>217.79952</v>
      </c>
      <c r="N286" s="123">
        <v>218.071439999999</v>
      </c>
      <c r="O286" s="123">
        <v>238.58519999999899</v>
      </c>
      <c r="P286" s="123">
        <v>211.81752</v>
      </c>
      <c r="Q286" s="123">
        <v>212.828879999999</v>
      </c>
      <c r="R286" s="123">
        <v>212.69207999999901</v>
      </c>
      <c r="S286" s="123">
        <v>212.57040000000001</v>
      </c>
      <c r="T286" s="123">
        <v>211.91639999999899</v>
      </c>
      <c r="U286" s="123">
        <v>213.278639999999</v>
      </c>
      <c r="V286" s="123">
        <v>212.34072</v>
      </c>
      <c r="W286" s="123">
        <v>212.31095999999999</v>
      </c>
      <c r="X286" s="123">
        <v>213.03695999999999</v>
      </c>
      <c r="Y286" s="123">
        <v>212.07552000000001</v>
      </c>
      <c r="Z286" s="123">
        <v>213.23831999999999</v>
      </c>
      <c r="AA286" s="123">
        <v>213.54576</v>
      </c>
      <c r="AB286" s="123">
        <v>218.07311999999999</v>
      </c>
      <c r="AC286" s="123">
        <v>219.2544</v>
      </c>
      <c r="AD286" s="123">
        <v>218.75904</v>
      </c>
      <c r="AE286" s="123">
        <v>218.93832</v>
      </c>
    </row>
    <row r="287" spans="1:31" x14ac:dyDescent="0.25">
      <c r="A287" s="208">
        <v>408.1</v>
      </c>
      <c r="B287" s="242" t="s">
        <v>469</v>
      </c>
      <c r="C287" s="123">
        <v>47.994570000000003</v>
      </c>
      <c r="D287" s="123">
        <v>47.994570000000003</v>
      </c>
      <c r="E287" s="123">
        <v>47.994570000000003</v>
      </c>
      <c r="F287" s="123">
        <v>47.994570000000003</v>
      </c>
      <c r="G287" s="123">
        <v>47.994570000000003</v>
      </c>
      <c r="H287" s="123">
        <v>47.994570000000003</v>
      </c>
      <c r="I287" s="123">
        <v>47.99456</v>
      </c>
      <c r="J287" s="123">
        <v>48.953999999999901</v>
      </c>
      <c r="K287" s="123">
        <v>48.953999999999901</v>
      </c>
      <c r="L287" s="123">
        <v>48.953999999999901</v>
      </c>
      <c r="M287" s="123">
        <v>48.953999999999901</v>
      </c>
      <c r="N287" s="123">
        <v>48.953999999999901</v>
      </c>
      <c r="O287" s="123">
        <v>48.953999999999901</v>
      </c>
      <c r="P287" s="123">
        <v>48.953999999999901</v>
      </c>
      <c r="Q287" s="123">
        <v>48.953999999999901</v>
      </c>
      <c r="R287" s="123">
        <v>48.953999999999901</v>
      </c>
      <c r="S287" s="123">
        <v>48.953999999999901</v>
      </c>
      <c r="T287" s="123">
        <v>48.953999999999901</v>
      </c>
      <c r="U287" s="123">
        <v>48.953999999999901</v>
      </c>
      <c r="V287" s="123">
        <v>49.933999999999997</v>
      </c>
      <c r="W287" s="123">
        <v>49.933999999999997</v>
      </c>
      <c r="X287" s="123">
        <v>49.933999999999997</v>
      </c>
      <c r="Y287" s="123">
        <v>49.933999999999997</v>
      </c>
      <c r="Z287" s="123">
        <v>49.933999999999997</v>
      </c>
      <c r="AA287" s="123">
        <v>49.933999999999997</v>
      </c>
      <c r="AB287" s="123">
        <v>49.933999999999997</v>
      </c>
      <c r="AC287" s="123">
        <v>49.933999999999997</v>
      </c>
      <c r="AD287" s="123">
        <v>49.933999999999997</v>
      </c>
      <c r="AE287" s="123">
        <v>49.933999999999997</v>
      </c>
    </row>
    <row r="288" spans="1:31" x14ac:dyDescent="0.25">
      <c r="A288" s="208">
        <v>408.1</v>
      </c>
      <c r="B288" s="242" t="s">
        <v>470</v>
      </c>
      <c r="C288" s="123">
        <v>0</v>
      </c>
      <c r="D288" s="123">
        <v>21.224779999999999</v>
      </c>
      <c r="E288" s="123">
        <v>21.224779999999999</v>
      </c>
      <c r="F288" s="123">
        <v>21.224779999999999</v>
      </c>
      <c r="G288" s="123">
        <v>21.224779999999999</v>
      </c>
      <c r="H288" s="123">
        <v>21.224779999999999</v>
      </c>
      <c r="I288" s="123">
        <v>21.224779999999999</v>
      </c>
      <c r="J288" s="123">
        <v>25.479487367323301</v>
      </c>
      <c r="K288" s="123">
        <v>25.479487367323301</v>
      </c>
      <c r="L288" s="123">
        <v>25.479487367323301</v>
      </c>
      <c r="M288" s="123">
        <v>25.479487367323301</v>
      </c>
      <c r="N288" s="123">
        <v>25.479487367323301</v>
      </c>
      <c r="O288" s="123">
        <v>25.479487367323301</v>
      </c>
      <c r="P288" s="123">
        <v>48.5895676049606</v>
      </c>
      <c r="Q288" s="123">
        <v>48.5895676049606</v>
      </c>
      <c r="R288" s="123">
        <v>48.5895676049606</v>
      </c>
      <c r="S288" s="123">
        <v>48.5895676049606</v>
      </c>
      <c r="T288" s="123">
        <v>48.5895676049606</v>
      </c>
      <c r="U288" s="123">
        <v>48.5895676049606</v>
      </c>
      <c r="V288" s="123">
        <v>48.5895676049606</v>
      </c>
      <c r="W288" s="123">
        <v>48.5895676049606</v>
      </c>
      <c r="X288" s="123">
        <v>48.5895676049606</v>
      </c>
      <c r="Y288" s="123">
        <v>48.5895676049606</v>
      </c>
      <c r="Z288" s="123">
        <v>48.5895676049606</v>
      </c>
      <c r="AA288" s="123">
        <v>48.5895676049606</v>
      </c>
      <c r="AB288" s="123">
        <v>106.80841505414099</v>
      </c>
      <c r="AC288" s="123">
        <v>106.80841505414099</v>
      </c>
      <c r="AD288" s="123">
        <v>106.80841505414099</v>
      </c>
      <c r="AE288" s="123">
        <v>106.80841505414099</v>
      </c>
    </row>
    <row r="289" spans="1:31" x14ac:dyDescent="0.25">
      <c r="A289" s="157"/>
      <c r="B289" s="242" t="s">
        <v>91</v>
      </c>
      <c r="C289" s="123">
        <v>853.74410999999998</v>
      </c>
      <c r="D289" s="123">
        <v>970.8143</v>
      </c>
      <c r="E289" s="123">
        <v>923.70862</v>
      </c>
      <c r="F289" s="123">
        <v>981.14811999999995</v>
      </c>
      <c r="G289" s="123">
        <v>971.41036999999994</v>
      </c>
      <c r="H289" s="123">
        <v>916.12130999999897</v>
      </c>
      <c r="I289" s="123">
        <v>950.45789999999897</v>
      </c>
      <c r="J289" s="123">
        <v>954.37598515582204</v>
      </c>
      <c r="K289" s="123">
        <v>953.64470515582195</v>
      </c>
      <c r="L289" s="123">
        <v>954.86486515582305</v>
      </c>
      <c r="M289" s="123">
        <v>954.23150515582199</v>
      </c>
      <c r="N289" s="123">
        <v>954.50342515582201</v>
      </c>
      <c r="O289" s="123">
        <v>975.01718515582195</v>
      </c>
      <c r="P289" s="123">
        <v>1016.45119401901</v>
      </c>
      <c r="Q289" s="123">
        <v>1017.46255401901</v>
      </c>
      <c r="R289" s="123">
        <v>1017.32575401901</v>
      </c>
      <c r="S289" s="123">
        <v>1017.20407401901</v>
      </c>
      <c r="T289" s="123">
        <v>1016.55007401901</v>
      </c>
      <c r="U289" s="123">
        <v>1017.91231401901</v>
      </c>
      <c r="V289" s="123">
        <v>1017.95439401901</v>
      </c>
      <c r="W289" s="123">
        <v>1017.92463401901</v>
      </c>
      <c r="X289" s="123">
        <v>1018.65063401901</v>
      </c>
      <c r="Y289" s="123">
        <v>1017.68919401901</v>
      </c>
      <c r="Z289" s="123">
        <v>1018.85199401901</v>
      </c>
      <c r="AA289" s="123">
        <v>1019.15943401901</v>
      </c>
      <c r="AB289" s="123">
        <v>1103.71955385449</v>
      </c>
      <c r="AC289" s="123">
        <v>1104.90083385449</v>
      </c>
      <c r="AD289" s="123">
        <v>1104.4054738544901</v>
      </c>
      <c r="AE289" s="123">
        <v>1104.5847538544899</v>
      </c>
    </row>
    <row r="290" spans="1:31" x14ac:dyDescent="0.25">
      <c r="A290" s="157" t="str">
        <f t="shared" si="6"/>
        <v/>
      </c>
    </row>
    <row r="291" spans="1:31" x14ac:dyDescent="0.25">
      <c r="A291" s="157"/>
      <c r="B291" s="242" t="s">
        <v>471</v>
      </c>
    </row>
    <row r="292" spans="1:31" x14ac:dyDescent="0.25">
      <c r="A292" s="208">
        <v>411.8</v>
      </c>
      <c r="B292" s="242" t="s">
        <v>472</v>
      </c>
      <c r="C292" s="123">
        <v>0</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23">
        <v>0</v>
      </c>
      <c r="AA292" s="123">
        <v>0</v>
      </c>
      <c r="AB292" s="123">
        <v>0</v>
      </c>
      <c r="AC292" s="123">
        <v>0</v>
      </c>
      <c r="AD292" s="123">
        <v>0</v>
      </c>
      <c r="AE292" s="123">
        <v>0</v>
      </c>
    </row>
    <row r="293" spans="1:31" x14ac:dyDescent="0.25">
      <c r="A293" s="157" t="str">
        <f t="shared" si="6"/>
        <v>421</v>
      </c>
      <c r="B293" s="242" t="s">
        <v>1076</v>
      </c>
      <c r="C293" s="123">
        <v>0</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row>
    <row r="294" spans="1:31" x14ac:dyDescent="0.25">
      <c r="A294" s="157"/>
      <c r="B294" s="242" t="s">
        <v>473</v>
      </c>
      <c r="C294" s="123">
        <v>0</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0</v>
      </c>
      <c r="S294" s="123">
        <v>0</v>
      </c>
      <c r="T294" s="123">
        <v>0</v>
      </c>
      <c r="U294" s="123">
        <v>0</v>
      </c>
      <c r="V294" s="123">
        <v>0</v>
      </c>
      <c r="W294" s="123">
        <v>0</v>
      </c>
      <c r="X294" s="123">
        <v>0</v>
      </c>
      <c r="Y294" s="123">
        <v>0</v>
      </c>
      <c r="Z294" s="123">
        <v>0</v>
      </c>
      <c r="AA294" s="123">
        <v>0</v>
      </c>
      <c r="AB294" s="123">
        <v>0</v>
      </c>
      <c r="AC294" s="123">
        <v>0</v>
      </c>
      <c r="AD294" s="123">
        <v>0</v>
      </c>
      <c r="AE294" s="123">
        <v>0</v>
      </c>
    </row>
    <row r="295" spans="1:31" x14ac:dyDescent="0.25">
      <c r="A295" s="157" t="str">
        <f t="shared" ref="A295:A321" si="7">MID($B295,6,3)</f>
        <v/>
      </c>
    </row>
    <row r="296" spans="1:31" x14ac:dyDescent="0.25">
      <c r="A296" s="157"/>
      <c r="B296" s="242" t="s">
        <v>474</v>
      </c>
      <c r="C296" s="123">
        <v>16413.66865</v>
      </c>
      <c r="D296" s="123">
        <v>16373.27685</v>
      </c>
      <c r="E296" s="123">
        <v>12105.84152</v>
      </c>
      <c r="F296" s="123">
        <v>10116.22292</v>
      </c>
      <c r="G296" s="123">
        <v>2743.43729999999</v>
      </c>
      <c r="H296" s="123">
        <v>-524.12165000000198</v>
      </c>
      <c r="I296" s="123">
        <v>-787.29886999999803</v>
      </c>
      <c r="J296" s="123">
        <v>-1411.3803856904999</v>
      </c>
      <c r="K296" s="123">
        <v>-2353.7478154693999</v>
      </c>
      <c r="L296" s="123">
        <v>-1835.79048660015</v>
      </c>
      <c r="M296" s="123">
        <v>-715.02546868536399</v>
      </c>
      <c r="N296" s="123">
        <v>5520.1962652045104</v>
      </c>
      <c r="O296" s="123">
        <v>12820.7514110746</v>
      </c>
      <c r="P296" s="123">
        <v>16553.823188401599</v>
      </c>
      <c r="Q296" s="123">
        <v>14585.438914960299</v>
      </c>
      <c r="R296" s="123">
        <v>8924.4380984547697</v>
      </c>
      <c r="S296" s="123">
        <v>2779.1733013039602</v>
      </c>
      <c r="T296" s="123">
        <v>508.72784498049401</v>
      </c>
      <c r="U296" s="123">
        <v>-326.19706833112298</v>
      </c>
      <c r="V296" s="123">
        <v>-3582.5409100717902</v>
      </c>
      <c r="W296" s="123">
        <v>-3904.6859935061502</v>
      </c>
      <c r="X296" s="123">
        <v>-6130.6125963328004</v>
      </c>
      <c r="Y296" s="123">
        <v>723.32596746837396</v>
      </c>
      <c r="Z296" s="123">
        <v>7040.3559228906497</v>
      </c>
      <c r="AA296" s="123">
        <v>14331.760250367701</v>
      </c>
      <c r="AB296" s="123">
        <v>18614.401265201199</v>
      </c>
      <c r="AC296" s="123">
        <v>16500.156553037301</v>
      </c>
      <c r="AD296" s="123">
        <v>10046.791904260799</v>
      </c>
      <c r="AE296" s="123">
        <v>3459.52966527848</v>
      </c>
    </row>
    <row r="297" spans="1:31" x14ac:dyDescent="0.25">
      <c r="A297" s="157"/>
    </row>
    <row r="298" spans="1:31" x14ac:dyDescent="0.25">
      <c r="A298" s="157"/>
      <c r="B298" s="242" t="s">
        <v>1077</v>
      </c>
    </row>
    <row r="299" spans="1:31" x14ac:dyDescent="0.25">
      <c r="A299" s="157"/>
      <c r="B299" s="242" t="s">
        <v>1078</v>
      </c>
      <c r="C299" s="123">
        <v>902.14095999999995</v>
      </c>
      <c r="D299" s="123">
        <v>916.16812000000004</v>
      </c>
      <c r="E299" s="123">
        <v>661.36688000000004</v>
      </c>
      <c r="F299" s="123">
        <v>523.19427999999903</v>
      </c>
      <c r="G299" s="123">
        <v>-272.58125999999999</v>
      </c>
      <c r="H299" s="123">
        <v>-84.138170000000002</v>
      </c>
      <c r="I299" s="123">
        <v>-141.12622999999999</v>
      </c>
      <c r="J299" s="123">
        <v>-124.039756695346</v>
      </c>
      <c r="K299" s="123">
        <v>-169.85301664318399</v>
      </c>
      <c r="L299" s="123">
        <v>-105.88607384415199</v>
      </c>
      <c r="M299" s="123">
        <v>-85.421279398846195</v>
      </c>
      <c r="N299" s="123">
        <v>204.96549779098001</v>
      </c>
      <c r="O299" s="123">
        <v>473.56488465508198</v>
      </c>
      <c r="P299" s="123">
        <v>745.69770506397799</v>
      </c>
      <c r="Q299" s="123">
        <v>647.10606220185002</v>
      </c>
      <c r="R299" s="123">
        <v>254.98090955723299</v>
      </c>
      <c r="S299" s="123">
        <v>66.459499248204395</v>
      </c>
      <c r="T299" s="123">
        <v>-46.176222067231699</v>
      </c>
      <c r="U299" s="123">
        <v>-61.518259066720397</v>
      </c>
      <c r="V299" s="123">
        <v>-242.39002342921299</v>
      </c>
      <c r="W299" s="123">
        <v>-258.50907517223402</v>
      </c>
      <c r="X299" s="123">
        <v>-183.69589866668099</v>
      </c>
      <c r="Y299" s="123">
        <v>-33.366748618767197</v>
      </c>
      <c r="Z299" s="123">
        <v>264.37796682409299</v>
      </c>
      <c r="AA299" s="123">
        <v>498.54579265495602</v>
      </c>
      <c r="AB299" s="123">
        <v>836.59473236646295</v>
      </c>
      <c r="AC299" s="123">
        <v>731.72296187835695</v>
      </c>
      <c r="AD299" s="123">
        <v>295.98076992971602</v>
      </c>
      <c r="AE299" s="123">
        <v>90.021666062275401</v>
      </c>
    </row>
    <row r="300" spans="1:31" x14ac:dyDescent="0.25">
      <c r="A300" s="157"/>
      <c r="B300" s="242" t="s">
        <v>1079</v>
      </c>
      <c r="C300" s="123">
        <v>5057.4062100000001</v>
      </c>
      <c r="D300" s="123">
        <v>3014.1931100000002</v>
      </c>
      <c r="E300" s="123">
        <v>2175.8970399999998</v>
      </c>
      <c r="F300" s="123">
        <v>1422.14851</v>
      </c>
      <c r="G300" s="123">
        <v>354.81124999999997</v>
      </c>
      <c r="H300" s="123">
        <v>-335.71132</v>
      </c>
      <c r="I300" s="123">
        <v>-781.33157000000006</v>
      </c>
      <c r="J300" s="123">
        <v>-507.27777699305</v>
      </c>
      <c r="K300" s="123">
        <v>-694.68306299675601</v>
      </c>
      <c r="L300" s="123">
        <v>-274.90760581129302</v>
      </c>
      <c r="M300" s="123">
        <v>-368.45050872588899</v>
      </c>
      <c r="N300" s="123">
        <v>848.292573645169</v>
      </c>
      <c r="O300" s="123">
        <v>1696.7405308592799</v>
      </c>
      <c r="P300" s="123">
        <v>3035.6461547600902</v>
      </c>
      <c r="Q300" s="123">
        <v>2643.61712732872</v>
      </c>
      <c r="R300" s="123">
        <v>222.71550623799101</v>
      </c>
      <c r="S300" s="123">
        <v>152.703277379084</v>
      </c>
      <c r="T300" s="123">
        <v>-192.02441046515301</v>
      </c>
      <c r="U300" s="123">
        <v>-267.70449769692999</v>
      </c>
      <c r="V300" s="123">
        <v>-992.35375083194401</v>
      </c>
      <c r="W300" s="123">
        <v>-1057.1217106275799</v>
      </c>
      <c r="X300" s="123">
        <v>-35.861121584195701</v>
      </c>
      <c r="Y300" s="123">
        <v>-143.14169833744899</v>
      </c>
      <c r="Z300" s="123">
        <v>1095.5184188138301</v>
      </c>
      <c r="AA300" s="123">
        <v>1538.12220172458</v>
      </c>
      <c r="AB300" s="123">
        <v>3400.0992256999398</v>
      </c>
      <c r="AC300" s="123">
        <v>2982.4228409298798</v>
      </c>
      <c r="AD300" s="123">
        <v>139.37576774744201</v>
      </c>
      <c r="AE300" s="123">
        <v>271.955295580192</v>
      </c>
    </row>
    <row r="301" spans="1:31" x14ac:dyDescent="0.25">
      <c r="A301" s="157"/>
      <c r="B301" s="242" t="s">
        <v>965</v>
      </c>
      <c r="C301" s="123">
        <v>-3.8730000000000002</v>
      </c>
      <c r="D301" s="123">
        <v>-2.1019999999999999</v>
      </c>
      <c r="E301" s="123">
        <v>-2.1019999999999999</v>
      </c>
      <c r="F301" s="123">
        <v>-2.101</v>
      </c>
      <c r="G301" s="123">
        <v>-2.1019999999999999</v>
      </c>
      <c r="H301" s="123">
        <v>-2.1019999999999999</v>
      </c>
      <c r="I301" s="123">
        <v>-2.101</v>
      </c>
      <c r="J301" s="123">
        <v>-2.1016666725397002</v>
      </c>
      <c r="K301" s="123">
        <v>-2.1016666725397002</v>
      </c>
      <c r="L301" s="123">
        <v>-2.1016666725397002</v>
      </c>
      <c r="M301" s="123">
        <v>-2.1016666725397002</v>
      </c>
      <c r="N301" s="123">
        <v>-2.1016666725397002</v>
      </c>
      <c r="O301" s="123">
        <v>-2.1016666725397002</v>
      </c>
      <c r="P301" s="123">
        <v>-0.54333333499234704</v>
      </c>
      <c r="Q301" s="123">
        <v>-0.54333333499234704</v>
      </c>
      <c r="R301" s="123">
        <v>-0.54333333499234704</v>
      </c>
      <c r="S301" s="123">
        <v>-0.54333333499234704</v>
      </c>
      <c r="T301" s="123">
        <v>-0.54333333499234704</v>
      </c>
      <c r="U301" s="123">
        <v>-0.54333333499234704</v>
      </c>
      <c r="V301" s="123">
        <v>-0.54333333499234704</v>
      </c>
      <c r="W301" s="123">
        <v>-0.54333333499234704</v>
      </c>
      <c r="X301" s="123">
        <v>-0.54333333499234704</v>
      </c>
      <c r="Y301" s="123">
        <v>-0.54333333499234704</v>
      </c>
      <c r="Z301" s="123">
        <v>-0.54333333499234704</v>
      </c>
      <c r="AA301" s="123">
        <v>-0.54333333499234704</v>
      </c>
      <c r="AB301" s="123">
        <v>-0.16833333388471799</v>
      </c>
      <c r="AC301" s="123">
        <v>-0.16833333388471799</v>
      </c>
      <c r="AD301" s="123">
        <v>-0.16833333388471799</v>
      </c>
      <c r="AE301" s="123">
        <v>-0.16833333388471799</v>
      </c>
    </row>
    <row r="302" spans="1:31" x14ac:dyDescent="0.25">
      <c r="A302" s="157"/>
      <c r="B302" s="242" t="s">
        <v>1080</v>
      </c>
      <c r="C302" s="123">
        <v>5955.6741700000002</v>
      </c>
      <c r="D302" s="123">
        <v>3928.2592300000001</v>
      </c>
      <c r="E302" s="123">
        <v>2835.16192</v>
      </c>
      <c r="F302" s="123">
        <v>1943.24179</v>
      </c>
      <c r="G302" s="123">
        <v>80.127989999999897</v>
      </c>
      <c r="H302" s="123">
        <v>-421.95148999999998</v>
      </c>
      <c r="I302" s="123">
        <v>-924.55880000000002</v>
      </c>
      <c r="J302" s="123">
        <v>-633.41920036093597</v>
      </c>
      <c r="K302" s="123">
        <v>-866.63774631247998</v>
      </c>
      <c r="L302" s="123">
        <v>-382.89534632798598</v>
      </c>
      <c r="M302" s="123">
        <v>-455.973454797275</v>
      </c>
      <c r="N302" s="123">
        <v>1051.15640476361</v>
      </c>
      <c r="O302" s="123">
        <v>2168.20374884182</v>
      </c>
      <c r="P302" s="123">
        <v>3780.8005264890799</v>
      </c>
      <c r="Q302" s="123">
        <v>3290.1798561955802</v>
      </c>
      <c r="R302" s="123">
        <v>477.15308246023301</v>
      </c>
      <c r="S302" s="123">
        <v>218.61944329229601</v>
      </c>
      <c r="T302" s="123">
        <v>-238.743965867377</v>
      </c>
      <c r="U302" s="123">
        <v>-329.76609009864302</v>
      </c>
      <c r="V302" s="123">
        <v>-1235.28710759615</v>
      </c>
      <c r="W302" s="123">
        <v>-1316.1741191348101</v>
      </c>
      <c r="X302" s="123">
        <v>-220.10035358586899</v>
      </c>
      <c r="Y302" s="123">
        <v>-177.05178029120799</v>
      </c>
      <c r="Z302" s="123">
        <v>1359.3530523029301</v>
      </c>
      <c r="AA302" s="123">
        <v>2036.1246610445401</v>
      </c>
      <c r="AB302" s="123">
        <v>4236.5256247325096</v>
      </c>
      <c r="AC302" s="123">
        <v>3713.9774694743501</v>
      </c>
      <c r="AD302" s="123">
        <v>435.18820434327398</v>
      </c>
      <c r="AE302" s="123">
        <v>361.80862830858302</v>
      </c>
    </row>
    <row r="303" spans="1:31" x14ac:dyDescent="0.25">
      <c r="A303" s="157"/>
      <c r="B303" s="242" t="s">
        <v>1081</v>
      </c>
      <c r="C303" s="123">
        <v>5955.6741700000002</v>
      </c>
      <c r="D303" s="123">
        <v>3928.2592300000001</v>
      </c>
      <c r="E303" s="123">
        <v>2835.16192</v>
      </c>
      <c r="F303" s="123">
        <v>1943.24179</v>
      </c>
      <c r="G303" s="123">
        <v>80.127989999999897</v>
      </c>
      <c r="H303" s="123">
        <v>-421.95148999999998</v>
      </c>
      <c r="I303" s="123">
        <v>-924.55880000000002</v>
      </c>
      <c r="J303" s="123">
        <v>-633.41920036093597</v>
      </c>
      <c r="K303" s="123">
        <v>-866.63774631247998</v>
      </c>
      <c r="L303" s="123">
        <v>-382.89534632798598</v>
      </c>
      <c r="M303" s="123">
        <v>-455.973454797275</v>
      </c>
      <c r="N303" s="123">
        <v>1051.15640476361</v>
      </c>
      <c r="O303" s="123">
        <v>2168.20374884182</v>
      </c>
      <c r="P303" s="123">
        <v>3780.8005264890799</v>
      </c>
      <c r="Q303" s="123">
        <v>3290.1798561955802</v>
      </c>
      <c r="R303" s="123">
        <v>477.15308246023301</v>
      </c>
      <c r="S303" s="123">
        <v>218.61944329229601</v>
      </c>
      <c r="T303" s="123">
        <v>-238.743965867377</v>
      </c>
      <c r="U303" s="123">
        <v>-329.76609009864302</v>
      </c>
      <c r="V303" s="123">
        <v>-1235.28710759615</v>
      </c>
      <c r="W303" s="123">
        <v>-1316.1741191348101</v>
      </c>
      <c r="X303" s="123">
        <v>-220.10035358586899</v>
      </c>
      <c r="Y303" s="123">
        <v>-177.05178029120799</v>
      </c>
      <c r="Z303" s="123">
        <v>1359.3530523029301</v>
      </c>
      <c r="AA303" s="123">
        <v>2036.1246610445401</v>
      </c>
      <c r="AB303" s="123">
        <v>4236.5256247325096</v>
      </c>
      <c r="AC303" s="123">
        <v>3713.9774694743501</v>
      </c>
      <c r="AD303" s="123">
        <v>435.18820434327398</v>
      </c>
      <c r="AE303" s="123">
        <v>361.80862830858302</v>
      </c>
    </row>
    <row r="304" spans="1:31" x14ac:dyDescent="0.25">
      <c r="A304" s="157"/>
    </row>
    <row r="305" spans="1:31" x14ac:dyDescent="0.25">
      <c r="A305" s="157"/>
      <c r="B305" s="244" t="s">
        <v>1082</v>
      </c>
      <c r="C305" s="123">
        <v>10457.994479999999</v>
      </c>
      <c r="D305" s="123">
        <v>12445.017620000001</v>
      </c>
      <c r="E305" s="123">
        <v>9270.6796000000104</v>
      </c>
      <c r="F305" s="123">
        <v>8172.9811300000101</v>
      </c>
      <c r="G305" s="123">
        <v>2663.3093099999901</v>
      </c>
      <c r="H305" s="123">
        <v>-102.170160000002</v>
      </c>
      <c r="I305" s="123">
        <v>137.25993000000199</v>
      </c>
      <c r="J305" s="123">
        <v>-777.96118532957303</v>
      </c>
      <c r="K305" s="123">
        <v>-1487.11006915692</v>
      </c>
      <c r="L305" s="123">
        <v>-1452.89514027216</v>
      </c>
      <c r="M305" s="123">
        <v>-259.05201388808803</v>
      </c>
      <c r="N305" s="123">
        <v>4469.0398604409002</v>
      </c>
      <c r="O305" s="123">
        <v>10652.547662232701</v>
      </c>
      <c r="P305" s="123">
        <v>12773.022661912501</v>
      </c>
      <c r="Q305" s="123">
        <v>11295.259058764699</v>
      </c>
      <c r="R305" s="123">
        <v>8447.2850159945392</v>
      </c>
      <c r="S305" s="123">
        <v>2560.5538580116599</v>
      </c>
      <c r="T305" s="123">
        <v>747.47181084787201</v>
      </c>
      <c r="U305" s="123">
        <v>3.5690217675198701</v>
      </c>
      <c r="V305" s="123">
        <v>-2347.25380247564</v>
      </c>
      <c r="W305" s="123">
        <v>-2588.5118743713301</v>
      </c>
      <c r="X305" s="123">
        <v>-5910.5122427469296</v>
      </c>
      <c r="Y305" s="123">
        <v>900.37774775958303</v>
      </c>
      <c r="Z305" s="123">
        <v>5681.0028705877203</v>
      </c>
      <c r="AA305" s="123">
        <v>12295.635589323099</v>
      </c>
      <c r="AB305" s="123">
        <v>14377.875640468699</v>
      </c>
      <c r="AC305" s="123">
        <v>12786.1790835629</v>
      </c>
      <c r="AD305" s="123">
        <v>9611.6036999175303</v>
      </c>
      <c r="AE305" s="123">
        <v>3097.7210369698901</v>
      </c>
    </row>
    <row r="306" spans="1:31" x14ac:dyDescent="0.25">
      <c r="A306" s="157"/>
      <c r="B306" s="242" t="s">
        <v>1083</v>
      </c>
      <c r="C306" s="123">
        <v>70.202969999999993</v>
      </c>
      <c r="D306" s="123">
        <v>282.21235999999999</v>
      </c>
      <c r="E306" s="123">
        <v>134.30964</v>
      </c>
      <c r="F306" s="123">
        <v>474.43391000000003</v>
      </c>
      <c r="G306" s="123">
        <v>115.92401</v>
      </c>
      <c r="H306" s="123">
        <v>108.42206</v>
      </c>
      <c r="I306" s="123">
        <v>49.581240000000001</v>
      </c>
      <c r="J306" s="123">
        <v>41.264391255862499</v>
      </c>
      <c r="K306" s="123">
        <v>49.426814999999998</v>
      </c>
      <c r="L306" s="123">
        <v>59.891467499999997</v>
      </c>
      <c r="M306" s="123">
        <v>57.453547499999999</v>
      </c>
      <c r="N306" s="123">
        <v>60.640740000000001</v>
      </c>
      <c r="O306" s="123">
        <v>125.3799975</v>
      </c>
      <c r="P306" s="123">
        <v>133.960005</v>
      </c>
      <c r="Q306" s="123">
        <v>119.7578175</v>
      </c>
      <c r="R306" s="123">
        <v>243.93706499999999</v>
      </c>
      <c r="S306" s="123">
        <v>75.130800000000093</v>
      </c>
      <c r="T306" s="123">
        <v>58.323885000000097</v>
      </c>
      <c r="U306" s="123">
        <v>63.748185000000198</v>
      </c>
      <c r="V306" s="123">
        <v>61.717342500000299</v>
      </c>
      <c r="W306" s="123">
        <v>56.172517500000403</v>
      </c>
      <c r="X306" s="123">
        <v>61.439482500000601</v>
      </c>
      <c r="Y306" s="123">
        <v>54.522952500000599</v>
      </c>
      <c r="Z306" s="123">
        <v>51.216382500000798</v>
      </c>
      <c r="AA306" s="123">
        <v>101.755830000001</v>
      </c>
      <c r="AB306" s="123">
        <v>133.761097500001</v>
      </c>
      <c r="AC306" s="123">
        <v>119.453220000005</v>
      </c>
      <c r="AD306" s="123">
        <v>244.103302500008</v>
      </c>
      <c r="AE306" s="123">
        <v>74.941830000008096</v>
      </c>
    </row>
    <row r="307" spans="1:31" x14ac:dyDescent="0.25">
      <c r="A307" s="157"/>
      <c r="B307" s="242" t="s">
        <v>1084</v>
      </c>
      <c r="C307" s="123">
        <v>-26.11439</v>
      </c>
      <c r="D307" s="123">
        <v>-55.675559999999997</v>
      </c>
      <c r="E307" s="123">
        <v>-26.479559999999999</v>
      </c>
      <c r="F307" s="123">
        <v>-90.571889999999996</v>
      </c>
      <c r="G307" s="123">
        <v>-24.93084</v>
      </c>
      <c r="H307" s="123">
        <v>-21.596679999999999</v>
      </c>
      <c r="I307" s="123">
        <v>-7.3762299999999996</v>
      </c>
      <c r="J307" s="123">
        <v>-6.5163114330538603</v>
      </c>
      <c r="K307" s="123">
        <v>-8.3257013700092894</v>
      </c>
      <c r="L307" s="123">
        <v>-10.1326791037592</v>
      </c>
      <c r="M307" s="123">
        <v>-9.4194107437592898</v>
      </c>
      <c r="N307" s="123">
        <v>-10.578488287509201</v>
      </c>
      <c r="O307" s="123">
        <v>-23.289809838759201</v>
      </c>
      <c r="P307" s="123">
        <v>-23.626695015009201</v>
      </c>
      <c r="Q307" s="123">
        <v>-22.569179928759301</v>
      </c>
      <c r="R307" s="123">
        <v>-47.1916390050093</v>
      </c>
      <c r="S307" s="123">
        <v>-13.5090914175093</v>
      </c>
      <c r="T307" s="123">
        <v>-10.158027075009301</v>
      </c>
      <c r="U307" s="123">
        <v>-11.3400526050093</v>
      </c>
      <c r="V307" s="123">
        <v>-10.6807524862593</v>
      </c>
      <c r="W307" s="123">
        <v>-9.7419962587593805</v>
      </c>
      <c r="X307" s="123">
        <v>-10.500735656259399</v>
      </c>
      <c r="Y307" s="123">
        <v>-9.2161212412594207</v>
      </c>
      <c r="Z307" s="123">
        <v>-8.9862314062594493</v>
      </c>
      <c r="AA307" s="123">
        <v>-17.712458662509501</v>
      </c>
      <c r="AB307" s="123">
        <v>-23.547655608759499</v>
      </c>
      <c r="AC307" s="123">
        <v>-22.472167567510301</v>
      </c>
      <c r="AD307" s="123">
        <v>-47.128277306260898</v>
      </c>
      <c r="AE307" s="123">
        <v>-13.4330879025109</v>
      </c>
    </row>
    <row r="308" spans="1:31" x14ac:dyDescent="0.25">
      <c r="A308" s="157"/>
      <c r="B308" s="242" t="s">
        <v>1085</v>
      </c>
      <c r="C308" s="123">
        <v>-5.9257899999999903</v>
      </c>
      <c r="D308" s="123">
        <v>-16.92266</v>
      </c>
      <c r="E308" s="123">
        <v>-8.0485000000000007</v>
      </c>
      <c r="F308" s="123">
        <v>-27.529450000000001</v>
      </c>
      <c r="G308" s="123">
        <v>2.9622999999999902</v>
      </c>
      <c r="H308" s="123">
        <v>-5.4127000000000001</v>
      </c>
      <c r="I308" s="123">
        <v>-1.41849</v>
      </c>
      <c r="J308" s="123">
        <v>-1.63316076016387</v>
      </c>
      <c r="K308" s="123">
        <v>-2.08664194737075</v>
      </c>
      <c r="L308" s="123">
        <v>-2.5395185723707501</v>
      </c>
      <c r="M308" s="123">
        <v>-2.3607545723707499</v>
      </c>
      <c r="N308" s="123">
        <v>-2.6512501973707501</v>
      </c>
      <c r="O308" s="123">
        <v>-5.8370450723707501</v>
      </c>
      <c r="P308" s="123">
        <v>-5.9214774473707497</v>
      </c>
      <c r="Q308" s="123">
        <v>-5.6564360723707496</v>
      </c>
      <c r="R308" s="123">
        <v>-11.8274784473707</v>
      </c>
      <c r="S308" s="123">
        <v>-3.3857371973707502</v>
      </c>
      <c r="T308" s="123">
        <v>-2.5458714473707502</v>
      </c>
      <c r="U308" s="123">
        <v>-2.8421184473707601</v>
      </c>
      <c r="V308" s="123">
        <v>-2.67688032237076</v>
      </c>
      <c r="W308" s="123">
        <v>-2.44160307237077</v>
      </c>
      <c r="X308" s="123">
        <v>-2.6317633223707801</v>
      </c>
      <c r="Y308" s="123">
        <v>-2.3098048223707801</v>
      </c>
      <c r="Z308" s="123">
        <v>-2.2521883223707899</v>
      </c>
      <c r="AA308" s="123">
        <v>-4.4392126973708104</v>
      </c>
      <c r="AB308" s="123">
        <v>-5.9016680723708097</v>
      </c>
      <c r="AC308" s="123">
        <v>-5.6321221973710101</v>
      </c>
      <c r="AD308" s="123">
        <v>-11.811598322371101</v>
      </c>
      <c r="AE308" s="123">
        <v>-3.3666886973711501</v>
      </c>
    </row>
    <row r="309" spans="1:31" x14ac:dyDescent="0.25">
      <c r="A309" s="157"/>
      <c r="B309" s="242" t="s">
        <v>1086</v>
      </c>
      <c r="C309" s="123">
        <v>38.162790000000001</v>
      </c>
      <c r="D309" s="123">
        <v>209.61413999999999</v>
      </c>
      <c r="E309" s="123">
        <v>99.781580000000005</v>
      </c>
      <c r="F309" s="123">
        <v>356.33256999999998</v>
      </c>
      <c r="G309" s="123">
        <v>93.955469999999906</v>
      </c>
      <c r="H309" s="123">
        <v>81.412679999999995</v>
      </c>
      <c r="I309" s="123">
        <v>40.786519999999904</v>
      </c>
      <c r="J309" s="123">
        <v>33.114919062644702</v>
      </c>
      <c r="K309" s="123">
        <v>39.014471682619899</v>
      </c>
      <c r="L309" s="123">
        <v>47.219269823869901</v>
      </c>
      <c r="M309" s="123">
        <v>45.673382183869897</v>
      </c>
      <c r="N309" s="123">
        <v>47.411001515119899</v>
      </c>
      <c r="O309" s="123">
        <v>96.253142588869906</v>
      </c>
      <c r="P309" s="123">
        <v>104.41183253761901</v>
      </c>
      <c r="Q309" s="123">
        <v>91.532201498869995</v>
      </c>
      <c r="R309" s="123">
        <v>184.91794754762</v>
      </c>
      <c r="S309" s="123">
        <v>58.235971385120003</v>
      </c>
      <c r="T309" s="123">
        <v>45.619986477620003</v>
      </c>
      <c r="U309" s="123">
        <v>49.5660139476201</v>
      </c>
      <c r="V309" s="123">
        <v>48.359709691370199</v>
      </c>
      <c r="W309" s="123">
        <v>43.988918168870299</v>
      </c>
      <c r="X309" s="123">
        <v>48.306983521370398</v>
      </c>
      <c r="Y309" s="123">
        <v>42.997026436370398</v>
      </c>
      <c r="Z309" s="123">
        <v>39.9779627713705</v>
      </c>
      <c r="AA309" s="123">
        <v>79.6041586401209</v>
      </c>
      <c r="AB309" s="123">
        <v>104.31177381886999</v>
      </c>
      <c r="AC309" s="123">
        <v>91.348930235123902</v>
      </c>
      <c r="AD309" s="123">
        <v>185.163426871376</v>
      </c>
      <c r="AE309" s="123">
        <v>58.142053400126002</v>
      </c>
    </row>
    <row r="310" spans="1:31" x14ac:dyDescent="0.25">
      <c r="A310" s="157"/>
      <c r="B310" s="242" t="s">
        <v>1087</v>
      </c>
      <c r="C310" s="123">
        <v>1080.59159</v>
      </c>
      <c r="D310" s="123">
        <v>1103.6402399999999</v>
      </c>
      <c r="E310" s="123">
        <v>1082.8921800000001</v>
      </c>
      <c r="F310" s="123">
        <v>1114.6416099999999</v>
      </c>
      <c r="G310" s="123">
        <v>1126.64347</v>
      </c>
      <c r="H310" s="123">
        <v>1158.4738400000001</v>
      </c>
      <c r="I310" s="123">
        <v>1155.05898</v>
      </c>
      <c r="J310" s="123">
        <v>1164.93324234436</v>
      </c>
      <c r="K310" s="123">
        <v>1171.27612013988</v>
      </c>
      <c r="L310" s="123">
        <v>1176.99102273936</v>
      </c>
      <c r="M310" s="123">
        <v>1199.1202799226301</v>
      </c>
      <c r="N310" s="123">
        <v>1214.3869016377901</v>
      </c>
      <c r="O310" s="123">
        <v>1228.46112060112</v>
      </c>
      <c r="P310" s="123">
        <v>1232.8855537493901</v>
      </c>
      <c r="Q310" s="123">
        <v>1226.8568829214601</v>
      </c>
      <c r="R310" s="123">
        <v>1244.38769851348</v>
      </c>
      <c r="S310" s="123">
        <v>1271.09757166393</v>
      </c>
      <c r="T310" s="123">
        <v>1487.5092263393501</v>
      </c>
      <c r="U310" s="123">
        <v>1431.0865142350599</v>
      </c>
      <c r="V310" s="123">
        <v>1438.7597097100099</v>
      </c>
      <c r="W310" s="123">
        <v>1442.02838488417</v>
      </c>
      <c r="X310" s="123">
        <v>1444.91819359229</v>
      </c>
      <c r="Y310" s="123">
        <v>1461.5852029775001</v>
      </c>
      <c r="Z310" s="123">
        <v>1478.1959563601799</v>
      </c>
      <c r="AA310" s="123">
        <v>1487.55034535613</v>
      </c>
      <c r="AB310" s="123">
        <v>1473.1993006120499</v>
      </c>
      <c r="AC310" s="123">
        <v>1451.1348030092099</v>
      </c>
      <c r="AD310" s="123">
        <v>1460.85114108932</v>
      </c>
      <c r="AE310" s="123">
        <v>1471.6724554095999</v>
      </c>
    </row>
    <row r="311" spans="1:31" x14ac:dyDescent="0.25">
      <c r="A311" s="157"/>
      <c r="B311" s="242" t="s">
        <v>1088</v>
      </c>
      <c r="C311" s="123">
        <v>1080.59159</v>
      </c>
      <c r="D311" s="123">
        <v>1103.6402399999999</v>
      </c>
      <c r="E311" s="123">
        <v>1082.8921800000001</v>
      </c>
      <c r="F311" s="123">
        <v>1114.6416099999999</v>
      </c>
      <c r="G311" s="123">
        <v>1126.64347</v>
      </c>
      <c r="H311" s="123">
        <v>1158.4738400000001</v>
      </c>
      <c r="I311" s="123">
        <v>1155.05898</v>
      </c>
      <c r="J311" s="123">
        <v>1164.93324234436</v>
      </c>
      <c r="K311" s="123">
        <v>1171.27612013988</v>
      </c>
      <c r="L311" s="123">
        <v>1176.99102273936</v>
      </c>
      <c r="M311" s="123">
        <v>1199.1202799226301</v>
      </c>
      <c r="N311" s="123">
        <v>1214.3869016377901</v>
      </c>
      <c r="O311" s="123">
        <v>1228.46112060112</v>
      </c>
      <c r="P311" s="123">
        <v>1232.8855537493901</v>
      </c>
      <c r="Q311" s="123">
        <v>1226.8568829214601</v>
      </c>
      <c r="R311" s="123">
        <v>1244.38769851348</v>
      </c>
      <c r="S311" s="123">
        <v>1271.09757166393</v>
      </c>
      <c r="T311" s="123">
        <v>1487.5092263393501</v>
      </c>
      <c r="U311" s="123">
        <v>1431.0865142350599</v>
      </c>
      <c r="V311" s="123">
        <v>1438.7597097100099</v>
      </c>
      <c r="W311" s="123">
        <v>1442.02838488417</v>
      </c>
      <c r="X311" s="123">
        <v>1444.91819359229</v>
      </c>
      <c r="Y311" s="123">
        <v>1461.5852029775001</v>
      </c>
      <c r="Z311" s="123">
        <v>1478.1959563601799</v>
      </c>
      <c r="AA311" s="123">
        <v>1487.55034535613</v>
      </c>
      <c r="AB311" s="123">
        <v>1473.1993006120499</v>
      </c>
      <c r="AC311" s="123">
        <v>1451.1348030092099</v>
      </c>
      <c r="AD311" s="123">
        <v>1460.85114108932</v>
      </c>
      <c r="AE311" s="123">
        <v>1471.6724554095999</v>
      </c>
    </row>
    <row r="312" spans="1:31" x14ac:dyDescent="0.25">
      <c r="A312" s="157"/>
      <c r="B312" s="244" t="s">
        <v>818</v>
      </c>
      <c r="C312" s="123">
        <v>9339.2401000000009</v>
      </c>
      <c r="D312" s="123">
        <v>11131.76324</v>
      </c>
      <c r="E312" s="123">
        <v>8088.0058400000098</v>
      </c>
      <c r="F312" s="123">
        <v>6702.00695000001</v>
      </c>
      <c r="G312" s="123">
        <v>1442.71036999999</v>
      </c>
      <c r="H312" s="123">
        <v>-1342.0566799999999</v>
      </c>
      <c r="I312" s="123">
        <v>-1058.58556999999</v>
      </c>
      <c r="J312" s="123">
        <v>-1976.00934673658</v>
      </c>
      <c r="K312" s="123">
        <v>-2697.4006609794201</v>
      </c>
      <c r="L312" s="123">
        <v>-2677.1054328353998</v>
      </c>
      <c r="M312" s="123">
        <v>-1503.84567599459</v>
      </c>
      <c r="N312" s="123">
        <v>3207.2419572879799</v>
      </c>
      <c r="O312" s="123">
        <v>9327.8333990428</v>
      </c>
      <c r="P312" s="123">
        <v>11435.7252756255</v>
      </c>
      <c r="Q312" s="123">
        <v>9976.8699743444304</v>
      </c>
      <c r="R312" s="123">
        <v>7017.9793699334396</v>
      </c>
      <c r="S312" s="123">
        <v>1231.22031496261</v>
      </c>
      <c r="T312" s="123">
        <v>-785.65740196909906</v>
      </c>
      <c r="U312" s="123">
        <v>-1477.0835064151599</v>
      </c>
      <c r="V312" s="123">
        <v>-3834.3732218770301</v>
      </c>
      <c r="W312" s="123">
        <v>-4074.5291774243801</v>
      </c>
      <c r="X312" s="123">
        <v>-7403.7374198606003</v>
      </c>
      <c r="Y312" s="123">
        <v>-604.20448165429298</v>
      </c>
      <c r="Z312" s="123">
        <v>4162.8289514561602</v>
      </c>
      <c r="AA312" s="123">
        <v>10728.481085326899</v>
      </c>
      <c r="AB312" s="123">
        <v>12800.364566037801</v>
      </c>
      <c r="AC312" s="123">
        <v>11243.6953503186</v>
      </c>
      <c r="AD312" s="123">
        <v>7965.58913195683</v>
      </c>
      <c r="AE312" s="123">
        <v>1567.90652816016</v>
      </c>
    </row>
    <row r="313" spans="1:31" x14ac:dyDescent="0.25">
      <c r="A313" s="157"/>
    </row>
    <row r="314" spans="1:31" x14ac:dyDescent="0.25">
      <c r="A314" s="157" t="str">
        <f t="shared" si="7"/>
        <v/>
      </c>
    </row>
    <row r="315" spans="1:31" x14ac:dyDescent="0.25">
      <c r="A315" s="157" t="str">
        <f t="shared" si="7"/>
        <v/>
      </c>
    </row>
    <row r="316" spans="1:31" x14ac:dyDescent="0.25">
      <c r="A316" s="157" t="str">
        <f t="shared" si="7"/>
        <v/>
      </c>
    </row>
    <row r="317" spans="1:31" x14ac:dyDescent="0.25">
      <c r="A317" s="157" t="str">
        <f t="shared" si="7"/>
        <v/>
      </c>
    </row>
    <row r="318" spans="1:31" x14ac:dyDescent="0.25">
      <c r="A318" s="157" t="str">
        <f t="shared" si="7"/>
        <v/>
      </c>
    </row>
    <row r="319" spans="1:31" x14ac:dyDescent="0.25">
      <c r="A319" s="157" t="str">
        <f t="shared" si="7"/>
        <v/>
      </c>
    </row>
    <row r="320" spans="1:31" x14ac:dyDescent="0.25">
      <c r="A320" s="157" t="str">
        <f t="shared" si="7"/>
        <v/>
      </c>
    </row>
    <row r="321" spans="1:1" x14ac:dyDescent="0.25">
      <c r="A321" s="157" t="str">
        <f t="shared" si="7"/>
        <v/>
      </c>
    </row>
    <row r="322" spans="1:1" x14ac:dyDescent="0.25">
      <c r="A322" s="157"/>
    </row>
    <row r="323" spans="1:1" x14ac:dyDescent="0.25">
      <c r="A323" s="157"/>
    </row>
    <row r="324" spans="1:1" x14ac:dyDescent="0.25">
      <c r="A324" s="157"/>
    </row>
    <row r="325" spans="1:1" x14ac:dyDescent="0.25">
      <c r="A325" s="157"/>
    </row>
    <row r="326" spans="1:1" x14ac:dyDescent="0.25">
      <c r="A326" s="157"/>
    </row>
    <row r="327" spans="1:1" x14ac:dyDescent="0.25">
      <c r="A327" s="157"/>
    </row>
    <row r="328" spans="1:1" x14ac:dyDescent="0.25">
      <c r="A328" s="157"/>
    </row>
    <row r="329" spans="1:1" x14ac:dyDescent="0.25">
      <c r="A329" s="157"/>
    </row>
    <row r="330" spans="1:1" x14ac:dyDescent="0.25">
      <c r="A330" s="157"/>
    </row>
    <row r="331" spans="1:1" x14ac:dyDescent="0.25">
      <c r="A331" s="157" t="str">
        <f t="shared" ref="A331:A343" si="8">MID($B331,6,3)</f>
        <v/>
      </c>
    </row>
    <row r="332" spans="1:1" x14ac:dyDescent="0.25">
      <c r="A332" s="157" t="str">
        <f t="shared" si="8"/>
        <v/>
      </c>
    </row>
    <row r="333" spans="1:1" x14ac:dyDescent="0.25">
      <c r="A333" s="157" t="str">
        <f t="shared" si="8"/>
        <v/>
      </c>
    </row>
    <row r="334" spans="1:1" x14ac:dyDescent="0.25">
      <c r="A334" s="157" t="str">
        <f t="shared" si="8"/>
        <v/>
      </c>
    </row>
    <row r="335" spans="1:1" x14ac:dyDescent="0.25">
      <c r="A335" s="157" t="str">
        <f t="shared" si="8"/>
        <v/>
      </c>
    </row>
    <row r="336" spans="1:1" x14ac:dyDescent="0.25">
      <c r="A336" s="157" t="str">
        <f t="shared" si="8"/>
        <v/>
      </c>
    </row>
    <row r="337" spans="1:1" x14ac:dyDescent="0.25">
      <c r="A337" s="157" t="str">
        <f t="shared" si="8"/>
        <v/>
      </c>
    </row>
    <row r="338" spans="1:1" x14ac:dyDescent="0.25">
      <c r="A338" s="157" t="str">
        <f t="shared" si="8"/>
        <v/>
      </c>
    </row>
    <row r="339" spans="1:1" x14ac:dyDescent="0.25">
      <c r="A339" s="157" t="str">
        <f t="shared" si="8"/>
        <v/>
      </c>
    </row>
    <row r="340" spans="1:1" x14ac:dyDescent="0.25">
      <c r="A340" s="157" t="str">
        <f t="shared" si="8"/>
        <v/>
      </c>
    </row>
    <row r="341" spans="1:1" x14ac:dyDescent="0.25">
      <c r="A341" s="157" t="str">
        <f t="shared" si="8"/>
        <v/>
      </c>
    </row>
    <row r="342" spans="1:1" x14ac:dyDescent="0.25">
      <c r="A342" s="157" t="str">
        <f t="shared" si="8"/>
        <v/>
      </c>
    </row>
    <row r="343" spans="1:1" x14ac:dyDescent="0.25">
      <c r="A343" s="157" t="str">
        <f t="shared" si="8"/>
        <v/>
      </c>
    </row>
    <row r="344" spans="1:1" x14ac:dyDescent="0.25">
      <c r="A344" s="157"/>
    </row>
    <row r="345" spans="1:1" x14ac:dyDescent="0.25">
      <c r="A345" s="157"/>
    </row>
    <row r="346" spans="1:1" x14ac:dyDescent="0.25">
      <c r="A346" s="157"/>
    </row>
    <row r="347" spans="1:1" x14ac:dyDescent="0.25">
      <c r="A347" s="157"/>
    </row>
    <row r="348" spans="1:1" x14ac:dyDescent="0.25">
      <c r="A348" s="157"/>
    </row>
    <row r="349" spans="1:1" x14ac:dyDescent="0.25">
      <c r="A349" s="157"/>
    </row>
    <row r="350" spans="1:1" x14ac:dyDescent="0.25">
      <c r="A350" s="157"/>
    </row>
    <row r="351" spans="1:1" x14ac:dyDescent="0.25">
      <c r="A351" s="157"/>
    </row>
    <row r="352" spans="1:1" x14ac:dyDescent="0.25">
      <c r="A352" s="157"/>
    </row>
    <row r="353" spans="1:1" x14ac:dyDescent="0.25">
      <c r="A353" s="157"/>
    </row>
    <row r="354" spans="1:1" x14ac:dyDescent="0.25">
      <c r="A354" s="157"/>
    </row>
    <row r="355" spans="1:1" x14ac:dyDescent="0.25">
      <c r="A355" s="157"/>
    </row>
    <row r="356" spans="1:1" x14ac:dyDescent="0.25">
      <c r="A356" s="157"/>
    </row>
    <row r="357" spans="1:1" x14ac:dyDescent="0.25">
      <c r="A357" s="157"/>
    </row>
    <row r="358" spans="1:1" x14ac:dyDescent="0.25">
      <c r="A358" s="157"/>
    </row>
    <row r="359" spans="1:1" x14ac:dyDescent="0.25">
      <c r="A359" s="157"/>
    </row>
    <row r="360" spans="1:1" x14ac:dyDescent="0.25">
      <c r="A360" s="157"/>
    </row>
    <row r="361" spans="1:1" x14ac:dyDescent="0.25">
      <c r="A361" s="157"/>
    </row>
    <row r="362" spans="1:1" x14ac:dyDescent="0.25">
      <c r="A362" s="157"/>
    </row>
    <row r="363" spans="1:1" x14ac:dyDescent="0.25">
      <c r="A363" s="157"/>
    </row>
    <row r="364" spans="1:1" x14ac:dyDescent="0.25">
      <c r="A364" s="157"/>
    </row>
    <row r="365" spans="1:1" x14ac:dyDescent="0.25">
      <c r="A365" s="157"/>
    </row>
    <row r="366" spans="1:1" x14ac:dyDescent="0.25">
      <c r="A366" s="157"/>
    </row>
  </sheetData>
  <pageMargins left="0.75" right="0.75" top="1" bottom="1" header="0.5" footer="0.5"/>
  <pageSetup scale="3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9"/>
  <sheetViews>
    <sheetView zoomScale="70" zoomScaleNormal="70" workbookViewId="0">
      <pane xSplit="1" ySplit="3" topLeftCell="B4" activePane="bottomRight" state="frozen"/>
      <selection pane="topRight" activeCell="B1" sqref="B1"/>
      <selection pane="bottomLeft" activeCell="A4" sqref="A4"/>
      <selection pane="bottomRight" activeCell="M17" sqref="M17"/>
    </sheetView>
  </sheetViews>
  <sheetFormatPr defaultColWidth="9.140625" defaultRowHeight="15" outlineLevelRow="1" x14ac:dyDescent="0.25"/>
  <cols>
    <col min="1" max="1" width="46.7109375" style="242" customWidth="1"/>
    <col min="2" max="30" width="10.7109375" style="290" customWidth="1"/>
    <col min="31" max="16384" width="9.140625" style="226"/>
  </cols>
  <sheetData>
    <row r="1" spans="1:30" s="224" customFormat="1" x14ac:dyDescent="0.25">
      <c r="A1" s="237" t="s">
        <v>1162</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row>
    <row r="2" spans="1:30" s="224" customFormat="1" x14ac:dyDescent="0.25">
      <c r="A2" s="237"/>
      <c r="B2" s="288" t="s">
        <v>1157</v>
      </c>
      <c r="C2" s="288" t="s">
        <v>1135</v>
      </c>
      <c r="D2" s="288" t="s">
        <v>1136</v>
      </c>
      <c r="E2" s="288" t="s">
        <v>1137</v>
      </c>
      <c r="F2" s="288" t="s">
        <v>1138</v>
      </c>
      <c r="G2" s="288" t="s">
        <v>1139</v>
      </c>
      <c r="H2" s="288" t="s">
        <v>1140</v>
      </c>
      <c r="I2" s="288" t="s">
        <v>1054</v>
      </c>
      <c r="J2" s="288" t="s">
        <v>1055</v>
      </c>
      <c r="K2" s="288" t="s">
        <v>1056</v>
      </c>
      <c r="L2" s="288" t="s">
        <v>1057</v>
      </c>
      <c r="M2" s="288" t="s">
        <v>1058</v>
      </c>
      <c r="N2" s="288" t="s">
        <v>1059</v>
      </c>
      <c r="O2" s="288" t="s">
        <v>1158</v>
      </c>
      <c r="P2" s="288" t="s">
        <v>1159</v>
      </c>
      <c r="Q2" s="288" t="s">
        <v>1160</v>
      </c>
      <c r="R2" s="288" t="s">
        <v>1161</v>
      </c>
      <c r="S2" s="288" t="s">
        <v>1141</v>
      </c>
      <c r="T2" s="288" t="s">
        <v>1142</v>
      </c>
      <c r="U2" s="288" t="s">
        <v>1143</v>
      </c>
      <c r="V2" s="288" t="s">
        <v>1144</v>
      </c>
      <c r="W2" s="288" t="s">
        <v>1145</v>
      </c>
      <c r="X2" s="288" t="s">
        <v>1146</v>
      </c>
      <c r="Y2" s="288" t="s">
        <v>1147</v>
      </c>
      <c r="Z2" s="288" t="s">
        <v>1148</v>
      </c>
      <c r="AA2" s="288" t="s">
        <v>1149</v>
      </c>
      <c r="AB2" s="288" t="s">
        <v>1150</v>
      </c>
      <c r="AC2" s="288" t="s">
        <v>1151</v>
      </c>
      <c r="AD2" s="288" t="s">
        <v>1152</v>
      </c>
    </row>
    <row r="3" spans="1:30" s="224" customFormat="1" x14ac:dyDescent="0.25">
      <c r="A3" s="239" t="s">
        <v>1156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0" x14ac:dyDescent="0.25">
      <c r="A4" s="244" t="s">
        <v>232</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row>
    <row r="5" spans="1:30" x14ac:dyDescent="0.25">
      <c r="A5" s="244" t="s">
        <v>477</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44" t="s">
        <v>478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row>
    <row r="8" spans="1:30" outlineLevel="1" x14ac:dyDescent="0.25">
      <c r="A8" s="242" t="s">
        <v>479</v>
      </c>
      <c r="B8" s="290">
        <v>33942.115550000002</v>
      </c>
      <c r="C8" s="290">
        <v>35038.695659999998</v>
      </c>
      <c r="D8" s="290">
        <v>25646.670610000001</v>
      </c>
      <c r="E8" s="290">
        <v>27456.275900000001</v>
      </c>
      <c r="F8" s="290">
        <v>23123.475259999999</v>
      </c>
      <c r="G8" s="290">
        <v>35024.454189999997</v>
      </c>
      <c r="H8" s="290">
        <v>39309.457090000004</v>
      </c>
      <c r="I8" s="290">
        <v>41974.940648867101</v>
      </c>
      <c r="J8" s="290">
        <v>41871.936946367197</v>
      </c>
      <c r="K8" s="290">
        <v>32659.3106762856</v>
      </c>
      <c r="L8" s="290">
        <v>25049.2810484357</v>
      </c>
      <c r="M8" s="290">
        <v>24079.113300410001</v>
      </c>
      <c r="N8" s="290">
        <v>28510.102734792501</v>
      </c>
      <c r="O8" s="290">
        <v>32046.423389854001</v>
      </c>
      <c r="P8" s="290">
        <v>28253.1092971082</v>
      </c>
      <c r="Q8" s="290">
        <v>28214.5211662084</v>
      </c>
      <c r="R8" s="290">
        <v>23639.7172408605</v>
      </c>
      <c r="S8" s="290">
        <v>28239.2667285682</v>
      </c>
      <c r="T8" s="290">
        <v>34368.135397157799</v>
      </c>
      <c r="U8" s="290">
        <v>43729.638469861296</v>
      </c>
      <c r="V8" s="290">
        <v>44255.5703194628</v>
      </c>
      <c r="W8" s="290">
        <v>34660.730648351797</v>
      </c>
      <c r="X8" s="290">
        <v>26375.513863105702</v>
      </c>
      <c r="Y8" s="290">
        <v>25842.507756214702</v>
      </c>
      <c r="Z8" s="290">
        <v>30069.334012502899</v>
      </c>
      <c r="AA8" s="290">
        <v>33904.880283399099</v>
      </c>
      <c r="AB8" s="290">
        <v>29779.745279355699</v>
      </c>
      <c r="AC8" s="290">
        <v>30777.4743458966</v>
      </c>
      <c r="AD8" s="290">
        <v>24677.0444686193</v>
      </c>
    </row>
    <row r="9" spans="1:30" ht="15.75" outlineLevel="1" thickBot="1" x14ac:dyDescent="0.3">
      <c r="A9" s="242" t="s">
        <v>480</v>
      </c>
      <c r="B9" s="292">
        <v>33838.896610000003</v>
      </c>
      <c r="C9" s="292">
        <v>38283.407339999998</v>
      </c>
      <c r="D9" s="292">
        <v>25345.499790000002</v>
      </c>
      <c r="E9" s="292">
        <v>23129.421689999999</v>
      </c>
      <c r="F9" s="292">
        <v>14967.739679999901</v>
      </c>
      <c r="G9" s="292">
        <v>8072.4819900000002</v>
      </c>
      <c r="H9" s="292">
        <v>7153.1907300000003</v>
      </c>
      <c r="I9" s="292">
        <v>7098.5721546115801</v>
      </c>
      <c r="J9" s="292">
        <v>7010.7659953319899</v>
      </c>
      <c r="K9" s="292">
        <v>7212.7752381233704</v>
      </c>
      <c r="L9" s="292">
        <v>8895.8716136369694</v>
      </c>
      <c r="M9" s="292">
        <v>17609.8603199391</v>
      </c>
      <c r="N9" s="292">
        <v>30445.144969376401</v>
      </c>
      <c r="O9" s="292">
        <v>38065.519550347897</v>
      </c>
      <c r="P9" s="292">
        <v>34035.140403030702</v>
      </c>
      <c r="Q9" s="292">
        <v>24734.118609771402</v>
      </c>
      <c r="R9" s="292">
        <v>14078.3070691146</v>
      </c>
      <c r="S9" s="292">
        <v>9662.2034277951898</v>
      </c>
      <c r="T9" s="292">
        <v>7576.8428690561104</v>
      </c>
      <c r="U9" s="292">
        <v>7094.29165018597</v>
      </c>
      <c r="V9" s="292">
        <v>6988.6825086239996</v>
      </c>
      <c r="W9" s="292">
        <v>7187.4573369891104</v>
      </c>
      <c r="X9" s="292">
        <v>8885.6974217717598</v>
      </c>
      <c r="Y9" s="292">
        <v>17872.1127786978</v>
      </c>
      <c r="Z9" s="292">
        <v>30583.9823974971</v>
      </c>
      <c r="AA9" s="292">
        <v>38069.518365379299</v>
      </c>
      <c r="AB9" s="292">
        <v>34014.2144707189</v>
      </c>
      <c r="AC9" s="292">
        <v>24883.425866624199</v>
      </c>
      <c r="AD9" s="292">
        <v>14171.4401774207</v>
      </c>
    </row>
    <row r="10" spans="1:30" outlineLevel="1" x14ac:dyDescent="0.25">
      <c r="A10" s="259" t="s">
        <v>1163</v>
      </c>
      <c r="B10" s="293">
        <v>67781.012159999998</v>
      </c>
      <c r="C10" s="293">
        <v>73322.103000000003</v>
      </c>
      <c r="D10" s="293">
        <v>50992.170400000003</v>
      </c>
      <c r="E10" s="293">
        <v>50585.697590000003</v>
      </c>
      <c r="F10" s="293">
        <v>38091.214939999998</v>
      </c>
      <c r="G10" s="293">
        <v>43096.936179999997</v>
      </c>
      <c r="H10" s="293">
        <v>46462.647819999998</v>
      </c>
      <c r="I10" s="293">
        <v>49073.512803478698</v>
      </c>
      <c r="J10" s="293">
        <v>48882.702941699201</v>
      </c>
      <c r="K10" s="293">
        <v>39872.085914408999</v>
      </c>
      <c r="L10" s="293">
        <v>33945.152662072702</v>
      </c>
      <c r="M10" s="293">
        <v>41688.973620349199</v>
      </c>
      <c r="N10" s="293">
        <v>58955.247704168898</v>
      </c>
      <c r="O10" s="293">
        <v>70111.942940201901</v>
      </c>
      <c r="P10" s="293">
        <v>62288.249700138898</v>
      </c>
      <c r="Q10" s="293">
        <v>52948.6397759799</v>
      </c>
      <c r="R10" s="293">
        <v>37718.024309975197</v>
      </c>
      <c r="S10" s="293">
        <v>37901.470156363401</v>
      </c>
      <c r="T10" s="293">
        <v>41944.978266213897</v>
      </c>
      <c r="U10" s="293">
        <v>50823.930120047298</v>
      </c>
      <c r="V10" s="293">
        <v>51244.252828086799</v>
      </c>
      <c r="W10" s="293">
        <v>41848.187985340897</v>
      </c>
      <c r="X10" s="293">
        <v>35261.2112848775</v>
      </c>
      <c r="Y10" s="293">
        <v>43714.620534912501</v>
      </c>
      <c r="Z10" s="293">
        <v>60653.316410000101</v>
      </c>
      <c r="AA10" s="293">
        <v>71974.398648778399</v>
      </c>
      <c r="AB10" s="293">
        <v>63793.959750074697</v>
      </c>
      <c r="AC10" s="293">
        <v>55660.900212520799</v>
      </c>
      <c r="AD10" s="293">
        <v>38848.484646040102</v>
      </c>
    </row>
    <row r="11" spans="1:30" outlineLevel="1" x14ac:dyDescent="0.25">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row>
    <row r="12" spans="1:30" outlineLevel="1" x14ac:dyDescent="0.25">
      <c r="A12" s="242" t="s">
        <v>481</v>
      </c>
      <c r="B12" s="290">
        <v>25678.032739999999</v>
      </c>
      <c r="C12" s="290">
        <v>24466.985189999999</v>
      </c>
      <c r="D12" s="290">
        <v>24150.29319</v>
      </c>
      <c r="E12" s="290">
        <v>24472.51353</v>
      </c>
      <c r="F12" s="290">
        <v>22974.764389999898</v>
      </c>
      <c r="G12" s="290">
        <v>28449.757349999902</v>
      </c>
      <c r="H12" s="290">
        <v>29104.05359</v>
      </c>
      <c r="I12" s="290">
        <v>30580.390003135199</v>
      </c>
      <c r="J12" s="290">
        <v>30648.761284656499</v>
      </c>
      <c r="K12" s="290">
        <v>27021.0428820099</v>
      </c>
      <c r="L12" s="290">
        <v>24798.5470337603</v>
      </c>
      <c r="M12" s="290">
        <v>24336.297200827499</v>
      </c>
      <c r="N12" s="290">
        <v>24600.0768353602</v>
      </c>
      <c r="O12" s="290">
        <v>25367.805620519299</v>
      </c>
      <c r="P12" s="290">
        <v>23622.367022132301</v>
      </c>
      <c r="Q12" s="290">
        <v>24326.7095929524</v>
      </c>
      <c r="R12" s="290">
        <v>23816.005184751099</v>
      </c>
      <c r="S12" s="290">
        <v>28223.008744700899</v>
      </c>
      <c r="T12" s="290">
        <v>29769.1703266369</v>
      </c>
      <c r="U12" s="290">
        <v>32033.7501538586</v>
      </c>
      <c r="V12" s="290">
        <v>32327.308756478</v>
      </c>
      <c r="W12" s="290">
        <v>28535.2163737585</v>
      </c>
      <c r="X12" s="290">
        <v>26021.4020962389</v>
      </c>
      <c r="Y12" s="290">
        <v>25849.274120104099</v>
      </c>
      <c r="Z12" s="290">
        <v>25825.969101667299</v>
      </c>
      <c r="AA12" s="290">
        <v>26602.510341976998</v>
      </c>
      <c r="AB12" s="290">
        <v>24638.024559916001</v>
      </c>
      <c r="AC12" s="290">
        <v>25967.980809290799</v>
      </c>
      <c r="AD12" s="290">
        <v>24800.766507255299</v>
      </c>
    </row>
    <row r="13" spans="1:30" ht="15.75" outlineLevel="1" thickBot="1" x14ac:dyDescent="0.3">
      <c r="A13" s="242" t="s">
        <v>482</v>
      </c>
      <c r="B13" s="292">
        <v>12417.762549999999</v>
      </c>
      <c r="C13" s="292">
        <v>14966.485710000001</v>
      </c>
      <c r="D13" s="292">
        <v>9917.55861</v>
      </c>
      <c r="E13" s="292">
        <v>9511.7142800000001</v>
      </c>
      <c r="F13" s="292">
        <v>6022.4102199999998</v>
      </c>
      <c r="G13" s="292">
        <v>3416.8064300000001</v>
      </c>
      <c r="H13" s="292">
        <v>3185.6831400000001</v>
      </c>
      <c r="I13" s="292">
        <v>2735.94825203956</v>
      </c>
      <c r="J13" s="292">
        <v>2708.9198545954</v>
      </c>
      <c r="K13" s="292">
        <v>2814.7942988104201</v>
      </c>
      <c r="L13" s="292">
        <v>3972.52455962158</v>
      </c>
      <c r="M13" s="292">
        <v>6812.20803953837</v>
      </c>
      <c r="N13" s="292">
        <v>11358.661361508901</v>
      </c>
      <c r="O13" s="292">
        <v>14325.1560153152</v>
      </c>
      <c r="P13" s="292">
        <v>12704.642727598801</v>
      </c>
      <c r="Q13" s="292">
        <v>9216.60981098091</v>
      </c>
      <c r="R13" s="292">
        <v>5537.49062250305</v>
      </c>
      <c r="S13" s="292">
        <v>3981.6322729725998</v>
      </c>
      <c r="T13" s="292">
        <v>2827.1851172286902</v>
      </c>
      <c r="U13" s="292">
        <v>2643.4233925239901</v>
      </c>
      <c r="V13" s="292">
        <v>2612.1910138806102</v>
      </c>
      <c r="W13" s="292">
        <v>2715.54919270451</v>
      </c>
      <c r="X13" s="292">
        <v>3935.93697363605</v>
      </c>
      <c r="Y13" s="292">
        <v>6753.2476936923504</v>
      </c>
      <c r="Z13" s="292">
        <v>11114.807535305999</v>
      </c>
      <c r="AA13" s="292">
        <v>13842.5093672735</v>
      </c>
      <c r="AB13" s="292">
        <v>12249.140386962599</v>
      </c>
      <c r="AC13" s="292">
        <v>8920.3393470574592</v>
      </c>
      <c r="AD13" s="292">
        <v>5421.15600928402</v>
      </c>
    </row>
    <row r="14" spans="1:30" outlineLevel="1" x14ac:dyDescent="0.25">
      <c r="A14" s="259" t="s">
        <v>483</v>
      </c>
      <c r="B14" s="290">
        <v>38095.795290000002</v>
      </c>
      <c r="C14" s="290">
        <v>39433.4709</v>
      </c>
      <c r="D14" s="290">
        <v>34067.851799999997</v>
      </c>
      <c r="E14" s="290">
        <v>33984.227809999997</v>
      </c>
      <c r="F14" s="290">
        <v>28997.1746099999</v>
      </c>
      <c r="G14" s="290">
        <v>31866.563779999899</v>
      </c>
      <c r="H14" s="290">
        <v>32289.736730000001</v>
      </c>
      <c r="I14" s="290">
        <v>33316.3382551748</v>
      </c>
      <c r="J14" s="290">
        <v>33357.681139251901</v>
      </c>
      <c r="K14" s="290">
        <v>29835.837180820301</v>
      </c>
      <c r="L14" s="290">
        <v>28771.071593381799</v>
      </c>
      <c r="M14" s="290">
        <v>31148.505240365899</v>
      </c>
      <c r="N14" s="290">
        <v>35958.738196869199</v>
      </c>
      <c r="O14" s="290">
        <v>39692.961635834501</v>
      </c>
      <c r="P14" s="290">
        <v>36327.0097497311</v>
      </c>
      <c r="Q14" s="290">
        <v>33543.319403933303</v>
      </c>
      <c r="R14" s="290">
        <v>29353.495807254199</v>
      </c>
      <c r="S14" s="290">
        <v>32204.641017673501</v>
      </c>
      <c r="T14" s="290">
        <v>32596.355443865599</v>
      </c>
      <c r="U14" s="290">
        <v>34677.173546382597</v>
      </c>
      <c r="V14" s="290">
        <v>34939.4997703587</v>
      </c>
      <c r="W14" s="290">
        <v>31250.765566463</v>
      </c>
      <c r="X14" s="290">
        <v>29957.339069874899</v>
      </c>
      <c r="Y14" s="290">
        <v>32602.521813796498</v>
      </c>
      <c r="Z14" s="290">
        <v>36940.776636973402</v>
      </c>
      <c r="AA14" s="290">
        <v>40445.019709250497</v>
      </c>
      <c r="AB14" s="290">
        <v>36887.1649468787</v>
      </c>
      <c r="AC14" s="290">
        <v>34888.3201563482</v>
      </c>
      <c r="AD14" s="290">
        <v>30221.9225165393</v>
      </c>
    </row>
    <row r="15" spans="1:30" outlineLevel="1" x14ac:dyDescent="0.25">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row>
    <row r="16" spans="1:30" outlineLevel="1" x14ac:dyDescent="0.25">
      <c r="A16" s="242" t="s">
        <v>484</v>
      </c>
      <c r="B16" s="290">
        <v>12180.5354099999</v>
      </c>
      <c r="C16" s="290">
        <v>10876.3246499999</v>
      </c>
      <c r="D16" s="290">
        <v>12206.0561</v>
      </c>
      <c r="E16" s="290">
        <v>10985.1671899999</v>
      </c>
      <c r="F16" s="290">
        <v>12470.05457</v>
      </c>
      <c r="G16" s="290">
        <v>12597.2072799999</v>
      </c>
      <c r="H16" s="290">
        <v>12609.274219999999</v>
      </c>
      <c r="I16" s="290">
        <v>12818.9534948768</v>
      </c>
      <c r="J16" s="290">
        <v>13321.6167085997</v>
      </c>
      <c r="K16" s="290">
        <v>11934.685180562101</v>
      </c>
      <c r="L16" s="290">
        <v>11575.701497817699</v>
      </c>
      <c r="M16" s="290">
        <v>12201.447520224399</v>
      </c>
      <c r="N16" s="290">
        <v>11899.6801654104</v>
      </c>
      <c r="O16" s="290">
        <v>11871.1119844898</v>
      </c>
      <c r="P16" s="290">
        <v>11165.346608067801</v>
      </c>
      <c r="Q16" s="290">
        <v>11874.8139656441</v>
      </c>
      <c r="R16" s="290">
        <v>11881.818268793</v>
      </c>
      <c r="S16" s="290">
        <v>14280.366251208899</v>
      </c>
      <c r="T16" s="290">
        <v>13835.9917180753</v>
      </c>
      <c r="U16" s="290">
        <v>13597.985014665799</v>
      </c>
      <c r="V16" s="290">
        <v>14274.631369520799</v>
      </c>
      <c r="W16" s="290">
        <v>12936.9093739318</v>
      </c>
      <c r="X16" s="290">
        <v>12275.1731318032</v>
      </c>
      <c r="Y16" s="290">
        <v>13269.571848245199</v>
      </c>
      <c r="Z16" s="290">
        <v>12823.0581926667</v>
      </c>
      <c r="AA16" s="290">
        <v>12726.9484499789</v>
      </c>
      <c r="AB16" s="290">
        <v>11879.586485424399</v>
      </c>
      <c r="AC16" s="290">
        <v>12954.6011292167</v>
      </c>
      <c r="AD16" s="290">
        <v>12664.208334172399</v>
      </c>
    </row>
    <row r="17" spans="1:30" ht="15.75" outlineLevel="1" thickBot="1" x14ac:dyDescent="0.3">
      <c r="A17" s="242" t="s">
        <v>485</v>
      </c>
      <c r="B17" s="292">
        <v>1147.3664200000001</v>
      </c>
      <c r="C17" s="292">
        <v>1095.58925</v>
      </c>
      <c r="D17" s="292">
        <v>968.43700000000001</v>
      </c>
      <c r="E17" s="292">
        <v>1094.8919000000001</v>
      </c>
      <c r="F17" s="292">
        <v>661.270029999999</v>
      </c>
      <c r="G17" s="292">
        <v>644.55718999999999</v>
      </c>
      <c r="H17" s="292">
        <v>550.52490999999998</v>
      </c>
      <c r="I17" s="292">
        <v>490.51540873055501</v>
      </c>
      <c r="J17" s="292">
        <v>511.666744528008</v>
      </c>
      <c r="K17" s="292">
        <v>579.14365639971902</v>
      </c>
      <c r="L17" s="292">
        <v>779.99393913617098</v>
      </c>
      <c r="M17" s="292">
        <v>1023.03398447686</v>
      </c>
      <c r="N17" s="292">
        <v>1262.5427662698401</v>
      </c>
      <c r="O17" s="292">
        <v>1371.8617166868501</v>
      </c>
      <c r="P17" s="292">
        <v>1221.9607497016</v>
      </c>
      <c r="Q17" s="292">
        <v>914.41259204198502</v>
      </c>
      <c r="R17" s="292">
        <v>654.18357721820803</v>
      </c>
      <c r="S17" s="292">
        <v>627.60815798782096</v>
      </c>
      <c r="T17" s="292">
        <v>548.38019693147396</v>
      </c>
      <c r="U17" s="292">
        <v>506.06819165957</v>
      </c>
      <c r="V17" s="292">
        <v>522.04584572786905</v>
      </c>
      <c r="W17" s="292">
        <v>588.87652438236398</v>
      </c>
      <c r="X17" s="292">
        <v>804.01217504219505</v>
      </c>
      <c r="Y17" s="292">
        <v>1043.47690278037</v>
      </c>
      <c r="Z17" s="292">
        <v>1278.4106434155001</v>
      </c>
      <c r="AA17" s="292">
        <v>1353.0376259240099</v>
      </c>
      <c r="AB17" s="292">
        <v>1200.6314467987099</v>
      </c>
      <c r="AC17" s="292">
        <v>885.07125593506498</v>
      </c>
      <c r="AD17" s="292">
        <v>654.89095481371703</v>
      </c>
    </row>
    <row r="18" spans="1:30" outlineLevel="1" x14ac:dyDescent="0.25">
      <c r="A18" s="259" t="s">
        <v>486</v>
      </c>
      <c r="B18" s="290">
        <v>13327.901829999901</v>
      </c>
      <c r="C18" s="290">
        <v>11971.9139</v>
      </c>
      <c r="D18" s="290">
        <v>13174.4931</v>
      </c>
      <c r="E18" s="290">
        <v>12080.059089999901</v>
      </c>
      <c r="F18" s="290">
        <v>13131.3246</v>
      </c>
      <c r="G18" s="290">
        <v>13241.7644699999</v>
      </c>
      <c r="H18" s="290">
        <v>13159.799129999999</v>
      </c>
      <c r="I18" s="290">
        <v>13309.4689036074</v>
      </c>
      <c r="J18" s="290">
        <v>13833.2834531277</v>
      </c>
      <c r="K18" s="290">
        <v>12513.8288369618</v>
      </c>
      <c r="L18" s="290">
        <v>12355.6954369539</v>
      </c>
      <c r="M18" s="290">
        <v>13224.4815047012</v>
      </c>
      <c r="N18" s="290">
        <v>13162.2229316802</v>
      </c>
      <c r="O18" s="290">
        <v>13242.973701176699</v>
      </c>
      <c r="P18" s="290">
        <v>12387.307357769399</v>
      </c>
      <c r="Q18" s="290">
        <v>12789.226557686099</v>
      </c>
      <c r="R18" s="290">
        <v>12536.001846011201</v>
      </c>
      <c r="S18" s="290">
        <v>14907.9744091967</v>
      </c>
      <c r="T18" s="290">
        <v>14384.371915006799</v>
      </c>
      <c r="U18" s="290">
        <v>14104.0532063254</v>
      </c>
      <c r="V18" s="290">
        <v>14796.677215248699</v>
      </c>
      <c r="W18" s="290">
        <v>13525.7858983142</v>
      </c>
      <c r="X18" s="290">
        <v>13079.1853068453</v>
      </c>
      <c r="Y18" s="290">
        <v>14313.048751025501</v>
      </c>
      <c r="Z18" s="290">
        <v>14101.4688360822</v>
      </c>
      <c r="AA18" s="290">
        <v>14079.9860759029</v>
      </c>
      <c r="AB18" s="290">
        <v>13080.2179322231</v>
      </c>
      <c r="AC18" s="290">
        <v>13839.6723851518</v>
      </c>
      <c r="AD18" s="290">
        <v>13319.099288986101</v>
      </c>
    </row>
    <row r="19" spans="1:30" outlineLevel="1" x14ac:dyDescent="0.25">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row>
    <row r="20" spans="1:30" ht="15.75" outlineLevel="1" thickBot="1" x14ac:dyDescent="0.3">
      <c r="A20" s="242" t="s">
        <v>487</v>
      </c>
      <c r="B20" s="292">
        <v>275.71487999999999</v>
      </c>
      <c r="C20" s="292">
        <v>230.30518000000001</v>
      </c>
      <c r="D20" s="292">
        <v>204.98122999999899</v>
      </c>
      <c r="E20" s="292">
        <v>259.45972999999998</v>
      </c>
      <c r="F20" s="292">
        <v>198.53811999999999</v>
      </c>
      <c r="G20" s="292">
        <v>208.68151</v>
      </c>
      <c r="H20" s="292">
        <v>207.6026</v>
      </c>
      <c r="I20" s="292">
        <v>244.90912147984699</v>
      </c>
      <c r="J20" s="292">
        <v>244.33917968657599</v>
      </c>
      <c r="K20" s="292">
        <v>242.31154973429801</v>
      </c>
      <c r="L20" s="292">
        <v>241.43286097684501</v>
      </c>
      <c r="M20" s="292">
        <v>241.87828017558701</v>
      </c>
      <c r="N20" s="292">
        <v>243.09440131667299</v>
      </c>
      <c r="O20" s="292">
        <v>246.86570434143599</v>
      </c>
      <c r="P20" s="292">
        <v>244.01910292746101</v>
      </c>
      <c r="Q20" s="292">
        <v>240.498171601927</v>
      </c>
      <c r="R20" s="292">
        <v>242.37501785969701</v>
      </c>
      <c r="S20" s="292">
        <v>249.33635806123499</v>
      </c>
      <c r="T20" s="292">
        <v>249.53722547959299</v>
      </c>
      <c r="U20" s="292">
        <v>249.26267435164601</v>
      </c>
      <c r="V20" s="292">
        <v>249.68315143076001</v>
      </c>
      <c r="W20" s="292">
        <v>248.63191800614101</v>
      </c>
      <c r="X20" s="292">
        <v>247.89380764638801</v>
      </c>
      <c r="Y20" s="292">
        <v>250.81747362086199</v>
      </c>
      <c r="Z20" s="292">
        <v>252.430717251993</v>
      </c>
      <c r="AA20" s="292">
        <v>255.64654279196199</v>
      </c>
      <c r="AB20" s="292">
        <v>251.171834934609</v>
      </c>
      <c r="AC20" s="292">
        <v>247.99543653500601</v>
      </c>
      <c r="AD20" s="292">
        <v>247.60266057961701</v>
      </c>
    </row>
    <row r="21" spans="1:30" outlineLevel="1" x14ac:dyDescent="0.25">
      <c r="A21" s="259" t="s">
        <v>488</v>
      </c>
      <c r="B21" s="290">
        <v>275.71487999999999</v>
      </c>
      <c r="C21" s="290">
        <v>230.30518000000001</v>
      </c>
      <c r="D21" s="290">
        <v>204.98122999999899</v>
      </c>
      <c r="E21" s="290">
        <v>259.45972999999998</v>
      </c>
      <c r="F21" s="290">
        <v>198.53811999999999</v>
      </c>
      <c r="G21" s="290">
        <v>208.68151</v>
      </c>
      <c r="H21" s="290">
        <v>207.6026</v>
      </c>
      <c r="I21" s="290">
        <v>244.90912147984699</v>
      </c>
      <c r="J21" s="290">
        <v>244.33917968657599</v>
      </c>
      <c r="K21" s="290">
        <v>242.31154973429801</v>
      </c>
      <c r="L21" s="290">
        <v>241.43286097684501</v>
      </c>
      <c r="M21" s="290">
        <v>241.87828017558701</v>
      </c>
      <c r="N21" s="290">
        <v>243.09440131667299</v>
      </c>
      <c r="O21" s="290">
        <v>246.86570434143599</v>
      </c>
      <c r="P21" s="290">
        <v>244.01910292746101</v>
      </c>
      <c r="Q21" s="290">
        <v>240.498171601927</v>
      </c>
      <c r="R21" s="290">
        <v>242.37501785969701</v>
      </c>
      <c r="S21" s="290">
        <v>249.33635806123499</v>
      </c>
      <c r="T21" s="290">
        <v>249.53722547959299</v>
      </c>
      <c r="U21" s="290">
        <v>249.26267435164601</v>
      </c>
      <c r="V21" s="290">
        <v>249.68315143076001</v>
      </c>
      <c r="W21" s="290">
        <v>248.63191800614101</v>
      </c>
      <c r="X21" s="290">
        <v>247.89380764638801</v>
      </c>
      <c r="Y21" s="290">
        <v>250.81747362086199</v>
      </c>
      <c r="Z21" s="290">
        <v>252.430717251993</v>
      </c>
      <c r="AA21" s="290">
        <v>255.64654279196199</v>
      </c>
      <c r="AB21" s="290">
        <v>251.171834934609</v>
      </c>
      <c r="AC21" s="290">
        <v>247.99543653500601</v>
      </c>
      <c r="AD21" s="290">
        <v>247.60266057961701</v>
      </c>
    </row>
    <row r="22" spans="1:30" outlineLevel="1" x14ac:dyDescent="0.25">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row>
    <row r="23" spans="1:30" outlineLevel="1" x14ac:dyDescent="0.25">
      <c r="A23" s="242" t="s">
        <v>489</v>
      </c>
      <c r="B23" s="290">
        <v>6347.5088400000004</v>
      </c>
      <c r="C23" s="290">
        <v>5503.8080799999998</v>
      </c>
      <c r="D23" s="290">
        <v>5849.8670700000002</v>
      </c>
      <c r="E23" s="290">
        <v>6744.4547000000002</v>
      </c>
      <c r="F23" s="290">
        <v>6499.7129299999997</v>
      </c>
      <c r="G23" s="290">
        <v>7396.7907299999997</v>
      </c>
      <c r="H23" s="290">
        <v>7367.3383899999999</v>
      </c>
      <c r="I23" s="290">
        <v>7691.7066549314304</v>
      </c>
      <c r="J23" s="290">
        <v>7848.3639039464697</v>
      </c>
      <c r="K23" s="290">
        <v>6880.0608852297501</v>
      </c>
      <c r="L23" s="290">
        <v>6188.0616403938802</v>
      </c>
      <c r="M23" s="290">
        <v>5899.1678265189403</v>
      </c>
      <c r="N23" s="290">
        <v>5853.0246277833903</v>
      </c>
      <c r="O23" s="290">
        <v>5978.5642472773197</v>
      </c>
      <c r="P23" s="290">
        <v>5704.5624990409297</v>
      </c>
      <c r="Q23" s="290">
        <v>5900.8317360295196</v>
      </c>
      <c r="R23" s="290">
        <v>5540.4673661031302</v>
      </c>
      <c r="S23" s="290">
        <v>6800.9828029989303</v>
      </c>
      <c r="T23" s="290">
        <v>6796.0298327208102</v>
      </c>
      <c r="U23" s="290">
        <v>7507.7955115800396</v>
      </c>
      <c r="V23" s="290">
        <v>7739.5183482708499</v>
      </c>
      <c r="W23" s="290">
        <v>6740.0660936653903</v>
      </c>
      <c r="X23" s="290">
        <v>6230.9162484997096</v>
      </c>
      <c r="Y23" s="290">
        <v>6210.2095715283604</v>
      </c>
      <c r="Z23" s="290">
        <v>6107.0881249207596</v>
      </c>
      <c r="AA23" s="290">
        <v>6238.2721268872701</v>
      </c>
      <c r="AB23" s="290">
        <v>5920.5157599505701</v>
      </c>
      <c r="AC23" s="290">
        <v>6319.6207442831901</v>
      </c>
      <c r="AD23" s="290">
        <v>5777.9819030094204</v>
      </c>
    </row>
    <row r="24" spans="1:30" ht="15.75" outlineLevel="1" thickBot="1" x14ac:dyDescent="0.3">
      <c r="A24" s="242" t="s">
        <v>490</v>
      </c>
      <c r="B24" s="292">
        <v>1610.89905</v>
      </c>
      <c r="C24" s="292">
        <v>1848.5395799999999</v>
      </c>
      <c r="D24" s="292">
        <v>1374.6034199999999</v>
      </c>
      <c r="E24" s="292">
        <v>1143.9704300000001</v>
      </c>
      <c r="F24" s="292">
        <v>666.49761999999998</v>
      </c>
      <c r="G24" s="292">
        <v>356.12711000000002</v>
      </c>
      <c r="H24" s="292">
        <v>233.24591000000001</v>
      </c>
      <c r="I24" s="292">
        <v>281.29136629895999</v>
      </c>
      <c r="J24" s="292">
        <v>278.606201969126</v>
      </c>
      <c r="K24" s="292">
        <v>293.96239775357998</v>
      </c>
      <c r="L24" s="292">
        <v>444.94448662485001</v>
      </c>
      <c r="M24" s="292">
        <v>813.48841446872598</v>
      </c>
      <c r="N24" s="292">
        <v>1404.0269832286899</v>
      </c>
      <c r="O24" s="292">
        <v>1790.8651644235799</v>
      </c>
      <c r="P24" s="292">
        <v>1572.9914180533201</v>
      </c>
      <c r="Q24" s="292">
        <v>1117.3084852292</v>
      </c>
      <c r="R24" s="292">
        <v>639.98098658276297</v>
      </c>
      <c r="S24" s="292">
        <v>440.41305014640898</v>
      </c>
      <c r="T24" s="292">
        <v>290.63043772262</v>
      </c>
      <c r="U24" s="292">
        <v>267.04948184994299</v>
      </c>
      <c r="V24" s="292">
        <v>263.53332016100097</v>
      </c>
      <c r="W24" s="292">
        <v>278.57682199278202</v>
      </c>
      <c r="X24" s="292">
        <v>437.73828417451699</v>
      </c>
      <c r="Y24" s="292">
        <v>803.23142160228701</v>
      </c>
      <c r="Z24" s="292">
        <v>1369.9620244154801</v>
      </c>
      <c r="AA24" s="292">
        <v>1727.5007680519</v>
      </c>
      <c r="AB24" s="292">
        <v>1513.2767862820399</v>
      </c>
      <c r="AC24" s="292">
        <v>1077.9918528824101</v>
      </c>
      <c r="AD24" s="292">
        <v>624.83621118379699</v>
      </c>
    </row>
    <row r="25" spans="1:30" outlineLevel="1" x14ac:dyDescent="0.25">
      <c r="A25" s="259" t="s">
        <v>491</v>
      </c>
      <c r="B25" s="290">
        <v>7958.4078900000004</v>
      </c>
      <c r="C25" s="290">
        <v>7352.3476600000004</v>
      </c>
      <c r="D25" s="290">
        <v>7224.4704899999997</v>
      </c>
      <c r="E25" s="290">
        <v>7888.4251299999996</v>
      </c>
      <c r="F25" s="290">
        <v>7166.2105499999998</v>
      </c>
      <c r="G25" s="290">
        <v>7752.9178400000001</v>
      </c>
      <c r="H25" s="290">
        <v>7600.5843000000004</v>
      </c>
      <c r="I25" s="290">
        <v>7972.9980212303899</v>
      </c>
      <c r="J25" s="290">
        <v>8126.9701059155996</v>
      </c>
      <c r="K25" s="290">
        <v>7174.0232829833303</v>
      </c>
      <c r="L25" s="290">
        <v>6633.0061270187298</v>
      </c>
      <c r="M25" s="290">
        <v>6712.6562409876697</v>
      </c>
      <c r="N25" s="290">
        <v>7257.0516110120898</v>
      </c>
      <c r="O25" s="290">
        <v>7769.4294117009003</v>
      </c>
      <c r="P25" s="290">
        <v>7277.5539170942502</v>
      </c>
      <c r="Q25" s="290">
        <v>7018.14022125873</v>
      </c>
      <c r="R25" s="290">
        <v>6180.4483526859003</v>
      </c>
      <c r="S25" s="290">
        <v>7241.39585314534</v>
      </c>
      <c r="T25" s="290">
        <v>7086.6602704434299</v>
      </c>
      <c r="U25" s="290">
        <v>7774.8449934299797</v>
      </c>
      <c r="V25" s="290">
        <v>8003.05166843185</v>
      </c>
      <c r="W25" s="290">
        <v>7018.6429156581698</v>
      </c>
      <c r="X25" s="290">
        <v>6668.6545326742298</v>
      </c>
      <c r="Y25" s="290">
        <v>7013.44099313065</v>
      </c>
      <c r="Z25" s="290">
        <v>7477.0501493362499</v>
      </c>
      <c r="AA25" s="290">
        <v>7965.7728949391803</v>
      </c>
      <c r="AB25" s="290">
        <v>7433.7925462326202</v>
      </c>
      <c r="AC25" s="290">
        <v>7397.6125971656102</v>
      </c>
      <c r="AD25" s="290">
        <v>6402.81811419321</v>
      </c>
    </row>
    <row r="26" spans="1:30" outlineLevel="1" x14ac:dyDescent="0.25">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row>
    <row r="27" spans="1:30" ht="15.75" outlineLevel="1" thickBot="1" x14ac:dyDescent="0.3">
      <c r="A27" s="242" t="s">
        <v>492</v>
      </c>
      <c r="B27" s="292">
        <v>0</v>
      </c>
      <c r="C27" s="292">
        <v>0</v>
      </c>
      <c r="D27" s="292">
        <v>0</v>
      </c>
      <c r="E27" s="292">
        <v>0</v>
      </c>
      <c r="F27" s="292">
        <v>0</v>
      </c>
      <c r="G27" s="292">
        <v>0</v>
      </c>
      <c r="H27" s="292">
        <v>0</v>
      </c>
      <c r="I27" s="292">
        <v>0</v>
      </c>
      <c r="J27" s="292">
        <v>0</v>
      </c>
      <c r="K27" s="292">
        <v>0</v>
      </c>
      <c r="L27" s="292">
        <v>0</v>
      </c>
      <c r="M27" s="292">
        <v>0</v>
      </c>
      <c r="N27" s="292">
        <v>0</v>
      </c>
      <c r="O27" s="292">
        <v>0</v>
      </c>
      <c r="P27" s="292">
        <v>0</v>
      </c>
      <c r="Q27" s="292">
        <v>0</v>
      </c>
      <c r="R27" s="292">
        <v>0</v>
      </c>
      <c r="S27" s="292">
        <v>0</v>
      </c>
      <c r="T27" s="292">
        <v>0</v>
      </c>
      <c r="U27" s="292">
        <v>0</v>
      </c>
      <c r="V27" s="292">
        <v>0</v>
      </c>
      <c r="W27" s="292">
        <v>0</v>
      </c>
      <c r="X27" s="292">
        <v>0</v>
      </c>
      <c r="Y27" s="292">
        <v>0</v>
      </c>
      <c r="Z27" s="292">
        <v>0</v>
      </c>
      <c r="AA27" s="292">
        <v>0</v>
      </c>
      <c r="AB27" s="292">
        <v>0</v>
      </c>
      <c r="AC27" s="292">
        <v>0</v>
      </c>
      <c r="AD27" s="292">
        <v>0</v>
      </c>
    </row>
    <row r="28" spans="1:30" outlineLevel="1" x14ac:dyDescent="0.25">
      <c r="A28" s="259" t="s">
        <v>493</v>
      </c>
      <c r="B28" s="290">
        <v>0</v>
      </c>
      <c r="C28" s="290">
        <v>0</v>
      </c>
      <c r="D28" s="290">
        <v>0</v>
      </c>
      <c r="E28" s="290">
        <v>0</v>
      </c>
      <c r="F28" s="290">
        <v>0</v>
      </c>
      <c r="G28" s="290">
        <v>0</v>
      </c>
      <c r="H28" s="290">
        <v>0</v>
      </c>
      <c r="I28" s="290">
        <v>0</v>
      </c>
      <c r="J28" s="290">
        <v>0</v>
      </c>
      <c r="K28" s="290">
        <v>0</v>
      </c>
      <c r="L28" s="290">
        <v>0</v>
      </c>
      <c r="M28" s="290">
        <v>0</v>
      </c>
      <c r="N28" s="290">
        <v>0</v>
      </c>
      <c r="O28" s="290">
        <v>0</v>
      </c>
      <c r="P28" s="290">
        <v>0</v>
      </c>
      <c r="Q28" s="290">
        <v>0</v>
      </c>
      <c r="R28" s="290">
        <v>0</v>
      </c>
      <c r="S28" s="290">
        <v>0</v>
      </c>
      <c r="T28" s="290">
        <v>0</v>
      </c>
      <c r="U28" s="290">
        <v>0</v>
      </c>
      <c r="V28" s="290">
        <v>0</v>
      </c>
      <c r="W28" s="290">
        <v>0</v>
      </c>
      <c r="X28" s="290">
        <v>0</v>
      </c>
      <c r="Y28" s="290">
        <v>0</v>
      </c>
      <c r="Z28" s="290">
        <v>0</v>
      </c>
      <c r="AA28" s="290">
        <v>0</v>
      </c>
      <c r="AB28" s="290">
        <v>0</v>
      </c>
      <c r="AC28" s="290">
        <v>0</v>
      </c>
      <c r="AD28" s="290">
        <v>0</v>
      </c>
    </row>
    <row r="29" spans="1:30" outlineLevel="1" x14ac:dyDescent="0.25">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row>
    <row r="30" spans="1:30" outlineLevel="1" x14ac:dyDescent="0.25">
      <c r="A30" s="242" t="s">
        <v>494</v>
      </c>
      <c r="B30" s="290">
        <v>11236.870419999999</v>
      </c>
      <c r="C30" s="290">
        <v>9504.0490900000004</v>
      </c>
      <c r="D30" s="290">
        <v>10526.413920000001</v>
      </c>
      <c r="E30" s="290">
        <v>10541.73503</v>
      </c>
      <c r="F30" s="290">
        <v>10589.498239999901</v>
      </c>
      <c r="G30" s="290">
        <v>10225.524649999999</v>
      </c>
      <c r="H30" s="290">
        <v>10555.34482</v>
      </c>
      <c r="I30" s="290">
        <v>11012.036032068499</v>
      </c>
      <c r="J30" s="290">
        <v>11297.456560528601</v>
      </c>
      <c r="K30" s="290">
        <v>11038.8656836762</v>
      </c>
      <c r="L30" s="290">
        <v>11128.642789031001</v>
      </c>
      <c r="M30" s="290">
        <v>11058.984405969801</v>
      </c>
      <c r="N30" s="290">
        <v>10574.525498429301</v>
      </c>
      <c r="O30" s="290">
        <v>11027.5125583016</v>
      </c>
      <c r="P30" s="290">
        <v>11231.9783088319</v>
      </c>
      <c r="Q30" s="290">
        <v>11392.4819468149</v>
      </c>
      <c r="R30" s="290">
        <v>11979.0789703962</v>
      </c>
      <c r="S30" s="290">
        <v>14523.301555616699</v>
      </c>
      <c r="T30" s="290">
        <v>14715.631291726801</v>
      </c>
      <c r="U30" s="290">
        <v>14893.462651584499</v>
      </c>
      <c r="V30" s="290">
        <v>14908.087038509901</v>
      </c>
      <c r="W30" s="290">
        <v>14864.102204192999</v>
      </c>
      <c r="X30" s="290">
        <v>14672.5002292809</v>
      </c>
      <c r="Y30" s="290">
        <v>14216.9960074049</v>
      </c>
      <c r="Z30" s="290">
        <v>14053.0808617035</v>
      </c>
      <c r="AA30" s="290">
        <v>14448.5128728081</v>
      </c>
      <c r="AB30" s="290">
        <v>14504.957000783401</v>
      </c>
      <c r="AC30" s="290">
        <v>13999.245928230401</v>
      </c>
      <c r="AD30" s="290">
        <v>14889.5771388023</v>
      </c>
    </row>
    <row r="31" spans="1:30" outlineLevel="1" x14ac:dyDescent="0.25">
      <c r="A31" s="242" t="s">
        <v>495</v>
      </c>
      <c r="B31" s="290">
        <v>1544.0099700000001</v>
      </c>
      <c r="C31" s="290">
        <v>954.97523000000001</v>
      </c>
      <c r="D31" s="290">
        <v>876.11171000000002</v>
      </c>
      <c r="E31" s="290">
        <v>1119.5418099999999</v>
      </c>
      <c r="F31" s="290">
        <v>1673.4468899999999</v>
      </c>
      <c r="G31" s="290">
        <v>1435.2724499999999</v>
      </c>
      <c r="H31" s="290">
        <v>1448.41975999999</v>
      </c>
      <c r="I31" s="290">
        <v>1478.3341260643499</v>
      </c>
      <c r="J31" s="290">
        <v>1579.0363785478601</v>
      </c>
      <c r="K31" s="290">
        <v>1397.4281377175901</v>
      </c>
      <c r="L31" s="290">
        <v>1072.04463230898</v>
      </c>
      <c r="M31" s="290">
        <v>1108.9807409738301</v>
      </c>
      <c r="N31" s="290">
        <v>2182.7266121738198</v>
      </c>
      <c r="O31" s="290">
        <v>582.81885370609098</v>
      </c>
      <c r="P31" s="290">
        <v>495.62254369942002</v>
      </c>
      <c r="Q31" s="290">
        <v>505.23499431441201</v>
      </c>
      <c r="R31" s="290">
        <v>511.75220535106598</v>
      </c>
      <c r="S31" s="290">
        <v>583.59617681932502</v>
      </c>
      <c r="T31" s="290">
        <v>666.08590869924706</v>
      </c>
      <c r="U31" s="290">
        <v>1056.7704010008299</v>
      </c>
      <c r="V31" s="290">
        <v>718.24565373402004</v>
      </c>
      <c r="W31" s="290">
        <v>751.88666687887098</v>
      </c>
      <c r="X31" s="290">
        <v>588.12844044538497</v>
      </c>
      <c r="Y31" s="290">
        <v>609.86197443356298</v>
      </c>
      <c r="Z31" s="290">
        <v>666.98026885333297</v>
      </c>
      <c r="AA31" s="290">
        <v>553.07713140439205</v>
      </c>
      <c r="AB31" s="290">
        <v>473.97286603505802</v>
      </c>
      <c r="AC31" s="290">
        <v>486.02545061681002</v>
      </c>
      <c r="AD31" s="290">
        <v>491.18688483964598</v>
      </c>
    </row>
    <row r="32" spans="1:30" outlineLevel="1" x14ac:dyDescent="0.25">
      <c r="A32" s="242" t="s">
        <v>496</v>
      </c>
      <c r="B32" s="290">
        <v>319.98680000000002</v>
      </c>
      <c r="C32" s="290">
        <v>-136.48061000000001</v>
      </c>
      <c r="D32" s="290">
        <v>246.30674999999999</v>
      </c>
      <c r="E32" s="290">
        <v>197.07425000000001</v>
      </c>
      <c r="F32" s="290">
        <v>293.56813</v>
      </c>
      <c r="G32" s="290">
        <v>271.36669000000001</v>
      </c>
      <c r="H32" s="290">
        <v>252.01468</v>
      </c>
      <c r="I32" s="290">
        <v>-5.83060661533227</v>
      </c>
      <c r="J32" s="290">
        <v>315.36539338466702</v>
      </c>
      <c r="K32" s="290">
        <v>147.94239338466701</v>
      </c>
      <c r="L32" s="290">
        <v>201.39439338466701</v>
      </c>
      <c r="M32" s="290">
        <v>300.63139338466698</v>
      </c>
      <c r="N32" s="290">
        <v>-506.43760661533202</v>
      </c>
      <c r="O32" s="290">
        <v>179.01773637847799</v>
      </c>
      <c r="P32" s="290">
        <v>173.89673637847801</v>
      </c>
      <c r="Q32" s="290">
        <v>171.841736378478</v>
      </c>
      <c r="R32" s="290">
        <v>161.08673637847801</v>
      </c>
      <c r="S32" s="290">
        <v>163.64873637847799</v>
      </c>
      <c r="T32" s="290">
        <v>184.30073637847801</v>
      </c>
      <c r="U32" s="290">
        <v>169.88373637847801</v>
      </c>
      <c r="V32" s="290">
        <v>194.030736378478</v>
      </c>
      <c r="W32" s="290">
        <v>193.59473637847799</v>
      </c>
      <c r="X32" s="290">
        <v>207.82773637847799</v>
      </c>
      <c r="Y32" s="290">
        <v>234.01673637847799</v>
      </c>
      <c r="Z32" s="290">
        <v>231.62973637847799</v>
      </c>
      <c r="AA32" s="290">
        <v>180.093180070953</v>
      </c>
      <c r="AB32" s="290">
        <v>174.99718007095299</v>
      </c>
      <c r="AC32" s="290">
        <v>172.91218007095301</v>
      </c>
      <c r="AD32" s="290">
        <v>162.18518007095301</v>
      </c>
    </row>
    <row r="33" spans="1:30" ht="15.75" outlineLevel="1" thickBot="1" x14ac:dyDescent="0.3">
      <c r="A33" s="242" t="s">
        <v>497</v>
      </c>
      <c r="B33" s="292">
        <v>270.50503999999898</v>
      </c>
      <c r="C33" s="292">
        <v>317.58474000000001</v>
      </c>
      <c r="D33" s="292">
        <v>183.63128</v>
      </c>
      <c r="E33" s="292">
        <v>220.12673000000001</v>
      </c>
      <c r="F33" s="292">
        <v>141.31645</v>
      </c>
      <c r="G33" s="292">
        <v>339.89231000000001</v>
      </c>
      <c r="H33" s="292">
        <v>343.09836999999999</v>
      </c>
      <c r="I33" s="292">
        <v>442.72552646948202</v>
      </c>
      <c r="J33" s="292">
        <v>465.35027644948201</v>
      </c>
      <c r="K33" s="292">
        <v>442.609967725682</v>
      </c>
      <c r="L33" s="292">
        <v>457.516087519682</v>
      </c>
      <c r="M33" s="292">
        <v>442.418856364482</v>
      </c>
      <c r="N33" s="292">
        <v>428.89305970598201</v>
      </c>
      <c r="O33" s="292">
        <v>1033.3278779367599</v>
      </c>
      <c r="P33" s="292">
        <v>959.59928153446594</v>
      </c>
      <c r="Q33" s="292">
        <v>943.62236227946596</v>
      </c>
      <c r="R33" s="292">
        <v>847.27680156646602</v>
      </c>
      <c r="S33" s="292">
        <v>1012.80217248946</v>
      </c>
      <c r="T33" s="292">
        <v>1009.15667326776</v>
      </c>
      <c r="U33" s="292">
        <v>1017.07231627996</v>
      </c>
      <c r="V33" s="292">
        <v>1021.01774875196</v>
      </c>
      <c r="W33" s="292">
        <v>1019.11315312046</v>
      </c>
      <c r="X33" s="292">
        <v>1029.49365365376</v>
      </c>
      <c r="Y33" s="292">
        <v>1014.88373861976</v>
      </c>
      <c r="Z33" s="292">
        <v>1051.61691485029</v>
      </c>
      <c r="AA33" s="292">
        <v>1494.8984093301001</v>
      </c>
      <c r="AB33" s="292">
        <v>1481.3599206501001</v>
      </c>
      <c r="AC33" s="292">
        <v>1511.5727677166001</v>
      </c>
      <c r="AD33" s="292">
        <v>1540.9120311736001</v>
      </c>
    </row>
    <row r="34" spans="1:30" outlineLevel="1" x14ac:dyDescent="0.25">
      <c r="A34" s="259" t="s">
        <v>498</v>
      </c>
      <c r="B34" s="290">
        <v>13371.372229999901</v>
      </c>
      <c r="C34" s="290">
        <v>10640.12845</v>
      </c>
      <c r="D34" s="290">
        <v>11832.463659999999</v>
      </c>
      <c r="E34" s="290">
        <v>12078.47782</v>
      </c>
      <c r="F34" s="290">
        <v>12697.8297099999</v>
      </c>
      <c r="G34" s="290">
        <v>12272.0561</v>
      </c>
      <c r="H34" s="290">
        <v>12598.877629999901</v>
      </c>
      <c r="I34" s="290">
        <v>12927.265077987</v>
      </c>
      <c r="J34" s="290">
        <v>13657.2086089106</v>
      </c>
      <c r="K34" s="290">
        <v>13026.846182504099</v>
      </c>
      <c r="L34" s="290">
        <v>12859.597902244401</v>
      </c>
      <c r="M34" s="290">
        <v>12911.015396692799</v>
      </c>
      <c r="N34" s="290">
        <v>12679.707563693801</v>
      </c>
      <c r="O34" s="290">
        <v>12822.677026322999</v>
      </c>
      <c r="P34" s="290">
        <v>12861.0968704442</v>
      </c>
      <c r="Q34" s="290">
        <v>13013.1810397873</v>
      </c>
      <c r="R34" s="290">
        <v>13499.194713692201</v>
      </c>
      <c r="S34" s="290">
        <v>16283.348641303999</v>
      </c>
      <c r="T34" s="290">
        <v>16575.174610072299</v>
      </c>
      <c r="U34" s="290">
        <v>17137.189105243699</v>
      </c>
      <c r="V34" s="290">
        <v>16841.381177374398</v>
      </c>
      <c r="W34" s="290">
        <v>16828.696760570801</v>
      </c>
      <c r="X34" s="290">
        <v>16497.950059758499</v>
      </c>
      <c r="Y34" s="290">
        <v>16075.7584568367</v>
      </c>
      <c r="Z34" s="290">
        <v>16003.307781785599</v>
      </c>
      <c r="AA34" s="290">
        <v>16676.581593613599</v>
      </c>
      <c r="AB34" s="290">
        <v>16635.286967539501</v>
      </c>
      <c r="AC34" s="290">
        <v>16169.756326634801</v>
      </c>
      <c r="AD34" s="290">
        <v>17083.861234886499</v>
      </c>
    </row>
    <row r="35" spans="1:30" outlineLevel="1" x14ac:dyDescent="0.25"/>
    <row r="36" spans="1:30" outlineLevel="1" x14ac:dyDescent="0.25"/>
    <row r="37" spans="1:30" x14ac:dyDescent="0.25">
      <c r="A37" s="244" t="s">
        <v>1164</v>
      </c>
      <c r="B37" s="290">
        <v>140810.20428000001</v>
      </c>
      <c r="C37" s="290">
        <v>142950.26908999999</v>
      </c>
      <c r="D37" s="290">
        <v>117496.43068</v>
      </c>
      <c r="E37" s="290">
        <v>116876.34716999999</v>
      </c>
      <c r="F37" s="290">
        <v>100282.29253000001</v>
      </c>
      <c r="G37" s="290">
        <v>108438.919879999</v>
      </c>
      <c r="H37" s="290">
        <v>112319.24821000001</v>
      </c>
      <c r="I37" s="290">
        <v>116844.492182958</v>
      </c>
      <c r="J37" s="290">
        <v>118102.18542859099</v>
      </c>
      <c r="K37" s="290">
        <v>102664.93294741301</v>
      </c>
      <c r="L37" s="290">
        <v>94805.956582648505</v>
      </c>
      <c r="M37" s="290">
        <v>105927.510283272</v>
      </c>
      <c r="N37" s="290">
        <v>128256.062408741</v>
      </c>
      <c r="O37" s="290">
        <v>143886.850419578</v>
      </c>
      <c r="P37" s="290">
        <v>131385.236698105</v>
      </c>
      <c r="Q37" s="290">
        <v>119553.00517024699</v>
      </c>
      <c r="R37" s="290">
        <v>99529.540047478396</v>
      </c>
      <c r="S37" s="290">
        <v>108788.166435744</v>
      </c>
      <c r="T37" s="290">
        <v>112837.07773108099</v>
      </c>
      <c r="U37" s="290">
        <v>124766.45364578</v>
      </c>
      <c r="V37" s="290">
        <v>126074.545810931</v>
      </c>
      <c r="W37" s="290">
        <v>110720.711044353</v>
      </c>
      <c r="X37" s="290">
        <v>101712.23406167699</v>
      </c>
      <c r="Y37" s="290">
        <v>113970.208023322</v>
      </c>
      <c r="Z37" s="290">
        <v>135428.35053142899</v>
      </c>
      <c r="AA37" s="290">
        <v>151397.40546527601</v>
      </c>
      <c r="AB37" s="290">
        <v>138081.59397788299</v>
      </c>
      <c r="AC37" s="290">
        <v>128204.25711435601</v>
      </c>
      <c r="AD37" s="290">
        <v>106123.788461224</v>
      </c>
    </row>
    <row r="39" spans="1:30" x14ac:dyDescent="0.25">
      <c r="A39" s="242" t="s">
        <v>499</v>
      </c>
      <c r="B39" s="290">
        <v>0</v>
      </c>
      <c r="C39" s="290">
        <v>0</v>
      </c>
      <c r="D39" s="290">
        <v>0</v>
      </c>
      <c r="E39" s="290">
        <v>0</v>
      </c>
      <c r="F39" s="290">
        <v>0</v>
      </c>
      <c r="G39" s="290">
        <v>0</v>
      </c>
      <c r="H39" s="290">
        <v>0</v>
      </c>
      <c r="I39" s="290">
        <v>0</v>
      </c>
      <c r="J39" s="290">
        <v>0</v>
      </c>
      <c r="K39" s="290">
        <v>0</v>
      </c>
      <c r="L39" s="290">
        <v>0</v>
      </c>
      <c r="M39" s="290">
        <v>0</v>
      </c>
      <c r="N39" s="290">
        <v>0</v>
      </c>
      <c r="O39" s="290">
        <v>0</v>
      </c>
      <c r="P39" s="290">
        <v>0</v>
      </c>
      <c r="Q39" s="290">
        <v>0</v>
      </c>
      <c r="R39" s="290">
        <v>0</v>
      </c>
      <c r="S39" s="290">
        <v>0</v>
      </c>
      <c r="T39" s="290">
        <v>0</v>
      </c>
      <c r="U39" s="290">
        <v>0</v>
      </c>
      <c r="V39" s="290">
        <v>0</v>
      </c>
      <c r="W39" s="290">
        <v>0</v>
      </c>
      <c r="X39" s="290">
        <v>0</v>
      </c>
      <c r="Y39" s="290">
        <v>0</v>
      </c>
      <c r="Z39" s="290">
        <v>0</v>
      </c>
      <c r="AA39" s="290">
        <v>0</v>
      </c>
      <c r="AB39" s="290">
        <v>0</v>
      </c>
      <c r="AC39" s="290">
        <v>0</v>
      </c>
      <c r="AD39" s="290">
        <v>0</v>
      </c>
    </row>
    <row r="40" spans="1:30" x14ac:dyDescent="0.25">
      <c r="A40" s="242" t="s">
        <v>476</v>
      </c>
      <c r="B40" s="290">
        <v>1195.56051</v>
      </c>
      <c r="C40" s="290">
        <v>18801.12428</v>
      </c>
      <c r="D40" s="290">
        <v>427.55056000000002</v>
      </c>
      <c r="E40" s="290">
        <v>532.57516999999996</v>
      </c>
      <c r="F40" s="290">
        <v>1411.38834</v>
      </c>
      <c r="G40" s="290">
        <v>825.29782999999998</v>
      </c>
      <c r="H40" s="290">
        <v>473.99909000000002</v>
      </c>
      <c r="I40" s="290">
        <v>710.62737317887195</v>
      </c>
      <c r="J40" s="290">
        <v>452.82276200220798</v>
      </c>
      <c r="K40" s="290">
        <v>1014.9760551495</v>
      </c>
      <c r="L40" s="290">
        <v>1207.10304606574</v>
      </c>
      <c r="M40" s="290">
        <v>524.52460653517096</v>
      </c>
      <c r="N40" s="290">
        <v>2133.3692727245598</v>
      </c>
      <c r="O40" s="290">
        <v>861.4703208894</v>
      </c>
      <c r="P40" s="290">
        <v>771.61178829898699</v>
      </c>
      <c r="Q40" s="290">
        <v>1233.4936780647299</v>
      </c>
      <c r="R40" s="290">
        <v>377.22176671286201</v>
      </c>
      <c r="S40" s="290">
        <v>495.13693627391899</v>
      </c>
      <c r="T40" s="290">
        <v>437.29635458342602</v>
      </c>
      <c r="U40" s="290">
        <v>422.24716153056198</v>
      </c>
      <c r="V40" s="290">
        <v>292.350932657236</v>
      </c>
      <c r="W40" s="290">
        <v>461.07336235557102</v>
      </c>
      <c r="X40" s="290">
        <v>279.45916616600601</v>
      </c>
      <c r="Y40" s="290">
        <v>17.807939892021501</v>
      </c>
      <c r="Z40" s="290">
        <v>1391.2890885516299</v>
      </c>
      <c r="AA40" s="290">
        <v>737.78968994906097</v>
      </c>
      <c r="AB40" s="290">
        <v>848.01759911773604</v>
      </c>
      <c r="AC40" s="290">
        <v>255.67881284129899</v>
      </c>
      <c r="AD40" s="290">
        <v>432.23170160017901</v>
      </c>
    </row>
    <row r="41" spans="1:30" x14ac:dyDescent="0.25">
      <c r="A41" s="242" t="s">
        <v>500</v>
      </c>
      <c r="B41" s="290">
        <v>0</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row>
    <row r="42" spans="1:30" x14ac:dyDescent="0.25">
      <c r="A42" s="242" t="s">
        <v>501</v>
      </c>
      <c r="B42" s="290">
        <v>5094.3487999999998</v>
      </c>
      <c r="C42" s="290">
        <v>5770.3649500000001</v>
      </c>
      <c r="D42" s="290">
        <v>2436.5582399999998</v>
      </c>
      <c r="E42" s="290">
        <v>4180.9399700000004</v>
      </c>
      <c r="F42" s="290">
        <v>1621.4001799999901</v>
      </c>
      <c r="G42" s="290">
        <v>1101.5574999999999</v>
      </c>
      <c r="H42" s="290">
        <v>1155.5797500000001</v>
      </c>
      <c r="I42" s="290">
        <v>1138.3936999999901</v>
      </c>
      <c r="J42" s="290">
        <v>1444.3729000000001</v>
      </c>
      <c r="K42" s="290">
        <v>2746.0195999999901</v>
      </c>
      <c r="L42" s="290">
        <v>2123.7955999999999</v>
      </c>
      <c r="M42" s="290">
        <v>3067.2006999999999</v>
      </c>
      <c r="N42" s="290">
        <v>6385.4115999999904</v>
      </c>
      <c r="O42" s="290">
        <v>6576.8886999999904</v>
      </c>
      <c r="P42" s="290">
        <v>4986.5882999999903</v>
      </c>
      <c r="Q42" s="290">
        <v>4316.1904999999997</v>
      </c>
      <c r="R42" s="290">
        <v>2689.7147</v>
      </c>
      <c r="S42" s="290">
        <v>2294.9373000000001</v>
      </c>
      <c r="T42" s="290">
        <v>1396.5302999999999</v>
      </c>
      <c r="U42" s="290">
        <v>1089.5035</v>
      </c>
      <c r="V42" s="290">
        <v>976.2826</v>
      </c>
      <c r="W42" s="290">
        <v>1566.1632999999999</v>
      </c>
      <c r="X42" s="290">
        <v>1854.8505</v>
      </c>
      <c r="Y42" s="290">
        <v>4256.3441999999995</v>
      </c>
      <c r="Z42" s="290">
        <v>5445.8319000000001</v>
      </c>
      <c r="AA42" s="290">
        <v>5689.6603999999998</v>
      </c>
      <c r="AB42" s="290">
        <v>3938.076</v>
      </c>
      <c r="AC42" s="290">
        <v>8039.3729999999996</v>
      </c>
      <c r="AD42" s="290">
        <v>1911.2873</v>
      </c>
    </row>
    <row r="43" spans="1:30" x14ac:dyDescent="0.25">
      <c r="A43" s="242" t="s">
        <v>502</v>
      </c>
      <c r="B43" s="290">
        <v>0</v>
      </c>
      <c r="C43" s="290">
        <v>1908.32698</v>
      </c>
      <c r="D43" s="290">
        <v>0</v>
      </c>
      <c r="E43" s="290">
        <v>0</v>
      </c>
      <c r="F43" s="290">
        <v>0</v>
      </c>
      <c r="G43" s="290">
        <v>0</v>
      </c>
      <c r="H43" s="290">
        <v>0</v>
      </c>
      <c r="I43" s="290">
        <v>0</v>
      </c>
      <c r="J43" s="290">
        <v>0</v>
      </c>
      <c r="K43" s="290">
        <v>0</v>
      </c>
      <c r="L43" s="290">
        <v>0</v>
      </c>
      <c r="M43" s="290">
        <v>0</v>
      </c>
      <c r="N43" s="290">
        <v>0</v>
      </c>
      <c r="O43" s="290">
        <v>0</v>
      </c>
      <c r="P43" s="290">
        <v>0</v>
      </c>
      <c r="Q43" s="290">
        <v>0</v>
      </c>
      <c r="R43" s="290">
        <v>0</v>
      </c>
      <c r="S43" s="290">
        <v>0</v>
      </c>
      <c r="T43" s="290">
        <v>0</v>
      </c>
      <c r="U43" s="290">
        <v>0</v>
      </c>
      <c r="V43" s="290">
        <v>0</v>
      </c>
      <c r="W43" s="290">
        <v>0</v>
      </c>
      <c r="X43" s="290">
        <v>0</v>
      </c>
      <c r="Y43" s="290">
        <v>0</v>
      </c>
      <c r="Z43" s="290">
        <v>0</v>
      </c>
      <c r="AA43" s="290">
        <v>0</v>
      </c>
      <c r="AB43" s="290">
        <v>0</v>
      </c>
      <c r="AC43" s="290">
        <v>0</v>
      </c>
      <c r="AD43" s="290">
        <v>0</v>
      </c>
    </row>
    <row r="44" spans="1:30" ht="15.75" thickBot="1" x14ac:dyDescent="0.3">
      <c r="A44" s="242" t="s">
        <v>503</v>
      </c>
      <c r="B44" s="292">
        <v>272.80470000000003</v>
      </c>
      <c r="C44" s="292">
        <v>310.16627</v>
      </c>
      <c r="D44" s="292">
        <v>295.62016</v>
      </c>
      <c r="E44" s="292">
        <v>265.23622999999998</v>
      </c>
      <c r="F44" s="292">
        <v>191.28704999999999</v>
      </c>
      <c r="G44" s="292">
        <v>417.01940000000002</v>
      </c>
      <c r="H44" s="292">
        <v>287.98388999999997</v>
      </c>
      <c r="I44" s="292">
        <v>282.84956652586197</v>
      </c>
      <c r="J44" s="292">
        <v>286.33677172573499</v>
      </c>
      <c r="K44" s="292">
        <v>287.86111645383602</v>
      </c>
      <c r="L44" s="292">
        <v>240.33420610934999</v>
      </c>
      <c r="M44" s="292">
        <v>348.61645205907098</v>
      </c>
      <c r="N44" s="292">
        <v>340.319148053427</v>
      </c>
      <c r="O44" s="292">
        <v>348.83519175641499</v>
      </c>
      <c r="P44" s="292">
        <v>375.86998221412102</v>
      </c>
      <c r="Q44" s="292">
        <v>312.96562426938402</v>
      </c>
      <c r="R44" s="292">
        <v>373.02333448047699</v>
      </c>
      <c r="S44" s="292">
        <v>355.28298029837202</v>
      </c>
      <c r="T44" s="292">
        <v>287.51773070809298</v>
      </c>
      <c r="U44" s="292">
        <v>263.62932981194899</v>
      </c>
      <c r="V44" s="292">
        <v>258.075795067699</v>
      </c>
      <c r="W44" s="292">
        <v>314.74141288941598</v>
      </c>
      <c r="X44" s="292">
        <v>249.30394477617</v>
      </c>
      <c r="Y44" s="292">
        <v>307.84174513048299</v>
      </c>
      <c r="Z44" s="292">
        <v>371.08356613660698</v>
      </c>
      <c r="AA44" s="292">
        <v>338.87284428727997</v>
      </c>
      <c r="AB44" s="292">
        <v>349.40654868681099</v>
      </c>
      <c r="AC44" s="292">
        <v>337.66113319294402</v>
      </c>
      <c r="AD44" s="292">
        <v>332.88274617972201</v>
      </c>
    </row>
    <row r="45" spans="1:30" x14ac:dyDescent="0.25">
      <c r="A45" s="259" t="s">
        <v>504</v>
      </c>
      <c r="B45" s="290">
        <v>6562.7140099999997</v>
      </c>
      <c r="C45" s="290">
        <v>26789.982479999999</v>
      </c>
      <c r="D45" s="290">
        <v>3159.7289599999999</v>
      </c>
      <c r="E45" s="290">
        <v>4978.75137</v>
      </c>
      <c r="F45" s="290">
        <v>3224.07557</v>
      </c>
      <c r="G45" s="290">
        <v>2343.87473</v>
      </c>
      <c r="H45" s="290">
        <v>1917.5627300000001</v>
      </c>
      <c r="I45" s="290">
        <v>2131.8706397047299</v>
      </c>
      <c r="J45" s="290">
        <v>2183.5324337279399</v>
      </c>
      <c r="K45" s="290">
        <v>4048.8567716033399</v>
      </c>
      <c r="L45" s="290">
        <v>3571.2328521750901</v>
      </c>
      <c r="M45" s="290">
        <v>3940.3417585942402</v>
      </c>
      <c r="N45" s="290">
        <v>8859.1000207779907</v>
      </c>
      <c r="O45" s="290">
        <v>7787.1942126458098</v>
      </c>
      <c r="P45" s="290">
        <v>6134.0700705131003</v>
      </c>
      <c r="Q45" s="290">
        <v>5862.6498023341201</v>
      </c>
      <c r="R45" s="290">
        <v>3439.9598011933399</v>
      </c>
      <c r="S45" s="290">
        <v>3145.3572165722899</v>
      </c>
      <c r="T45" s="290">
        <v>2121.3443852915102</v>
      </c>
      <c r="U45" s="290">
        <v>1775.37999134251</v>
      </c>
      <c r="V45" s="290">
        <v>1526.7093277249301</v>
      </c>
      <c r="W45" s="290">
        <v>2341.9780752449801</v>
      </c>
      <c r="X45" s="290">
        <v>2383.61361094217</v>
      </c>
      <c r="Y45" s="290">
        <v>4581.9938850224999</v>
      </c>
      <c r="Z45" s="290">
        <v>7208.20455468824</v>
      </c>
      <c r="AA45" s="290">
        <v>6766.3229342363402</v>
      </c>
      <c r="AB45" s="290">
        <v>5135.5001478045397</v>
      </c>
      <c r="AC45" s="290">
        <v>8632.7129460342403</v>
      </c>
      <c r="AD45" s="290">
        <v>2676.4017477798998</v>
      </c>
    </row>
    <row r="47" spans="1:30" x14ac:dyDescent="0.25">
      <c r="A47" s="242" t="s">
        <v>505</v>
      </c>
      <c r="B47" s="290">
        <v>199.42839000000001</v>
      </c>
      <c r="C47" s="290">
        <v>265.17410999999998</v>
      </c>
      <c r="D47" s="290">
        <v>336.94344000000001</v>
      </c>
      <c r="E47" s="290">
        <v>184.64671999999999</v>
      </c>
      <c r="F47" s="290">
        <v>140.84802999999999</v>
      </c>
      <c r="G47" s="290">
        <v>191.17168000000001</v>
      </c>
      <c r="H47" s="290">
        <v>201.45929999999899</v>
      </c>
      <c r="I47" s="290">
        <v>288.10770666666701</v>
      </c>
      <c r="J47" s="290">
        <v>397.87133333333298</v>
      </c>
      <c r="K47" s="290">
        <v>284.50550333333302</v>
      </c>
      <c r="L47" s="290">
        <v>230.34508666666699</v>
      </c>
      <c r="M47" s="290">
        <v>136.767396666667</v>
      </c>
      <c r="N47" s="290">
        <v>169.27195</v>
      </c>
      <c r="O47" s="290">
        <v>238.78933000000001</v>
      </c>
      <c r="P47" s="290">
        <v>276.94877333333301</v>
      </c>
      <c r="Q47" s="290">
        <v>189.64506333333301</v>
      </c>
      <c r="R47" s="290">
        <v>168.13290333333299</v>
      </c>
      <c r="S47" s="290">
        <v>138.46476999999999</v>
      </c>
      <c r="T47" s="290">
        <v>191.27621666666701</v>
      </c>
      <c r="U47" s="290">
        <v>288.10770666666701</v>
      </c>
      <c r="V47" s="290">
        <v>397.87133333333298</v>
      </c>
      <c r="W47" s="290">
        <v>284.50550333333302</v>
      </c>
      <c r="X47" s="290">
        <v>230.34508666666699</v>
      </c>
      <c r="Y47" s="290">
        <v>136.767396666667</v>
      </c>
      <c r="Z47" s="290">
        <v>169.27195</v>
      </c>
      <c r="AA47" s="290">
        <v>238.78933000000001</v>
      </c>
      <c r="AB47" s="290">
        <v>276.94877333333301</v>
      </c>
      <c r="AC47" s="290">
        <v>189.64506333333301</v>
      </c>
      <c r="AD47" s="290">
        <v>168.13290333333299</v>
      </c>
    </row>
    <row r="48" spans="1:30" x14ac:dyDescent="0.25">
      <c r="A48" s="242" t="s">
        <v>506</v>
      </c>
      <c r="B48" s="290">
        <v>66.929550000000006</v>
      </c>
      <c r="C48" s="290">
        <v>106.56625</v>
      </c>
      <c r="D48" s="290">
        <v>159.35794999999999</v>
      </c>
      <c r="E48" s="290">
        <v>160.14510000000001</v>
      </c>
      <c r="F48" s="290">
        <v>155.5</v>
      </c>
      <c r="G48" s="290">
        <v>167.08947000000001</v>
      </c>
      <c r="H48" s="290">
        <v>208.78614999999999</v>
      </c>
      <c r="I48" s="290">
        <v>101.380586111111</v>
      </c>
      <c r="J48" s="290">
        <v>135.16725277777701</v>
      </c>
      <c r="K48" s="290">
        <v>119.440586111111</v>
      </c>
      <c r="L48" s="290">
        <v>131.79791944444401</v>
      </c>
      <c r="M48" s="290">
        <v>113.644586111111</v>
      </c>
      <c r="N48" s="290">
        <v>96.583252777777702</v>
      </c>
      <c r="O48" s="290">
        <v>106.672586111111</v>
      </c>
      <c r="P48" s="290">
        <v>131.65791944444399</v>
      </c>
      <c r="Q48" s="290">
        <v>144.033919444444</v>
      </c>
      <c r="R48" s="290">
        <v>143.91258611111101</v>
      </c>
      <c r="S48" s="290">
        <v>120.28620277777701</v>
      </c>
      <c r="T48" s="290">
        <v>128.52191944444399</v>
      </c>
      <c r="U48" s="290">
        <v>101.380586111111</v>
      </c>
      <c r="V48" s="290">
        <v>135.16725277777701</v>
      </c>
      <c r="W48" s="290">
        <v>119.440586111111</v>
      </c>
      <c r="X48" s="290">
        <v>131.79791944444401</v>
      </c>
      <c r="Y48" s="290">
        <v>113.644586111111</v>
      </c>
      <c r="Z48" s="290">
        <v>96.583252777777702</v>
      </c>
      <c r="AA48" s="290">
        <v>106.672586111111</v>
      </c>
      <c r="AB48" s="290">
        <v>131.65791944444399</v>
      </c>
      <c r="AC48" s="290">
        <v>144.033919444444</v>
      </c>
      <c r="AD48" s="290">
        <v>143.91258611111101</v>
      </c>
    </row>
    <row r="49" spans="1:30" x14ac:dyDescent="0.25">
      <c r="A49" s="242" t="s">
        <v>507</v>
      </c>
      <c r="B49" s="290">
        <v>288.39294000000001</v>
      </c>
      <c r="C49" s="290">
        <v>339.81637999999998</v>
      </c>
      <c r="D49" s="290">
        <v>412.45105999999998</v>
      </c>
      <c r="E49" s="290">
        <v>290.32227999999998</v>
      </c>
      <c r="F49" s="290">
        <v>290.46868999999998</v>
      </c>
      <c r="G49" s="290">
        <v>291.15127999999999</v>
      </c>
      <c r="H49" s="290">
        <v>304.44391000000002</v>
      </c>
      <c r="I49" s="290">
        <v>315.78137249999997</v>
      </c>
      <c r="J49" s="290">
        <v>315.78137249999997</v>
      </c>
      <c r="K49" s="290">
        <v>315.78137249999997</v>
      </c>
      <c r="L49" s="290">
        <v>315.78137249999997</v>
      </c>
      <c r="M49" s="290">
        <v>315.78137249999997</v>
      </c>
      <c r="N49" s="290">
        <v>315.78137249999997</v>
      </c>
      <c r="O49" s="290">
        <v>315.78137249999997</v>
      </c>
      <c r="P49" s="290">
        <v>315.78137249999997</v>
      </c>
      <c r="Q49" s="290">
        <v>315.78137249999997</v>
      </c>
      <c r="R49" s="290">
        <v>315.78137249999997</v>
      </c>
      <c r="S49" s="290">
        <v>315.78137249999997</v>
      </c>
      <c r="T49" s="290">
        <v>315.78137249999997</v>
      </c>
      <c r="U49" s="290">
        <v>315.78137249999997</v>
      </c>
      <c r="V49" s="290">
        <v>315.78137249999997</v>
      </c>
      <c r="W49" s="290">
        <v>315.78137249999997</v>
      </c>
      <c r="X49" s="290">
        <v>315.78137249999997</v>
      </c>
      <c r="Y49" s="290">
        <v>315.78137249999997</v>
      </c>
      <c r="Z49" s="290">
        <v>315.78137249999997</v>
      </c>
      <c r="AA49" s="290">
        <v>315.78137249999997</v>
      </c>
      <c r="AB49" s="290">
        <v>315.78137249999997</v>
      </c>
      <c r="AC49" s="290">
        <v>315.78137249999997</v>
      </c>
      <c r="AD49" s="290">
        <v>315.78137249999997</v>
      </c>
    </row>
    <row r="50" spans="1:30" x14ac:dyDescent="0.25">
      <c r="A50" s="242" t="s">
        <v>508</v>
      </c>
      <c r="B50" s="290">
        <v>24.070889999999999</v>
      </c>
      <c r="C50" s="290">
        <v>24.18158</v>
      </c>
      <c r="D50" s="290">
        <v>24.190359999999998</v>
      </c>
      <c r="E50" s="290">
        <v>24.175730000000001</v>
      </c>
      <c r="F50" s="290">
        <v>24.116679999999999</v>
      </c>
      <c r="G50" s="290">
        <v>23.55256</v>
      </c>
      <c r="H50" s="290">
        <v>23.593599999999999</v>
      </c>
      <c r="I50" s="290">
        <v>27.501000000000001</v>
      </c>
      <c r="J50" s="290">
        <v>27.501000000000001</v>
      </c>
      <c r="K50" s="290">
        <v>27.501000000000001</v>
      </c>
      <c r="L50" s="290">
        <v>27.501000000000001</v>
      </c>
      <c r="M50" s="290">
        <v>27.501000000000001</v>
      </c>
      <c r="N50" s="290">
        <v>27.501000000000001</v>
      </c>
      <c r="O50" s="290">
        <v>24.042999999999999</v>
      </c>
      <c r="P50" s="290">
        <v>24.042999999999999</v>
      </c>
      <c r="Q50" s="290">
        <v>24.042999999999999</v>
      </c>
      <c r="R50" s="290">
        <v>24.042999999999999</v>
      </c>
      <c r="S50" s="290">
        <v>24.042999999999999</v>
      </c>
      <c r="T50" s="290">
        <v>24.042999999999999</v>
      </c>
      <c r="U50" s="290">
        <v>24.042999999999999</v>
      </c>
      <c r="V50" s="290">
        <v>24.042999999999999</v>
      </c>
      <c r="W50" s="290">
        <v>24.042999999999999</v>
      </c>
      <c r="X50" s="290">
        <v>24.042999999999999</v>
      </c>
      <c r="Y50" s="290">
        <v>24.042999999999999</v>
      </c>
      <c r="Z50" s="290">
        <v>24.042999999999999</v>
      </c>
      <c r="AA50" s="290">
        <v>24.042999999999999</v>
      </c>
      <c r="AB50" s="290">
        <v>24.042999999999999</v>
      </c>
      <c r="AC50" s="290">
        <v>24.042999999999999</v>
      </c>
      <c r="AD50" s="290">
        <v>24.042999999999999</v>
      </c>
    </row>
    <row r="51" spans="1:30" x14ac:dyDescent="0.25">
      <c r="A51" s="242" t="s">
        <v>509</v>
      </c>
      <c r="B51" s="290">
        <v>69.616739999999993</v>
      </c>
      <c r="C51" s="290">
        <v>9.5910899999999994</v>
      </c>
      <c r="D51" s="290">
        <v>9.5910899999999994</v>
      </c>
      <c r="E51" s="290">
        <v>9.5910899999999994</v>
      </c>
      <c r="F51" s="290">
        <v>9.5910899999999994</v>
      </c>
      <c r="G51" s="290">
        <v>9.5910899999999994</v>
      </c>
      <c r="H51" s="290">
        <v>9.5910899999999994</v>
      </c>
      <c r="I51" s="290">
        <v>9.9740000000000002</v>
      </c>
      <c r="J51" s="290">
        <v>9.9740000000000002</v>
      </c>
      <c r="K51" s="290">
        <v>9.9740000000000002</v>
      </c>
      <c r="L51" s="290">
        <v>9.9740000000000002</v>
      </c>
      <c r="M51" s="290">
        <v>9.9740000000000002</v>
      </c>
      <c r="N51" s="290">
        <v>9.9740000000000002</v>
      </c>
      <c r="O51" s="290">
        <v>10.224</v>
      </c>
      <c r="P51" s="290">
        <v>10.224</v>
      </c>
      <c r="Q51" s="290">
        <v>10.224</v>
      </c>
      <c r="R51" s="290">
        <v>10.224</v>
      </c>
      <c r="S51" s="290">
        <v>10.224</v>
      </c>
      <c r="T51" s="290">
        <v>10.224</v>
      </c>
      <c r="U51" s="290">
        <v>10.224</v>
      </c>
      <c r="V51" s="290">
        <v>10.224</v>
      </c>
      <c r="W51" s="290">
        <v>10.224</v>
      </c>
      <c r="X51" s="290">
        <v>10.224</v>
      </c>
      <c r="Y51" s="290">
        <v>10.224</v>
      </c>
      <c r="Z51" s="290">
        <v>10.224</v>
      </c>
      <c r="AA51" s="290">
        <v>10.48</v>
      </c>
      <c r="AB51" s="290">
        <v>10.48</v>
      </c>
      <c r="AC51" s="290">
        <v>10.48</v>
      </c>
      <c r="AD51" s="290">
        <v>10.48</v>
      </c>
    </row>
    <row r="52" spans="1:30" x14ac:dyDescent="0.25">
      <c r="A52" s="242" t="s">
        <v>510</v>
      </c>
      <c r="B52" s="290">
        <v>1008.55236999999</v>
      </c>
      <c r="C52" s="290">
        <v>1186.7744</v>
      </c>
      <c r="D52" s="290">
        <v>998.78116999999997</v>
      </c>
      <c r="E52" s="290">
        <v>894.68637999999999</v>
      </c>
      <c r="F52" s="290">
        <v>862.73266999999998</v>
      </c>
      <c r="G52" s="290">
        <v>974.84639999999899</v>
      </c>
      <c r="H52" s="290">
        <v>1134.9118000000001</v>
      </c>
      <c r="I52" s="290">
        <v>1183.9885277732801</v>
      </c>
      <c r="J52" s="290">
        <v>1158.9261854129199</v>
      </c>
      <c r="K52" s="290">
        <v>1155.0764540206501</v>
      </c>
      <c r="L52" s="290">
        <v>973.67569196148202</v>
      </c>
      <c r="M52" s="290">
        <v>1030.27225894412</v>
      </c>
      <c r="N52" s="290">
        <v>1092.3262687092299</v>
      </c>
      <c r="O52" s="290">
        <v>1111.3157360595001</v>
      </c>
      <c r="P52" s="290">
        <v>1086.82702443639</v>
      </c>
      <c r="Q52" s="290">
        <v>989.89052079660098</v>
      </c>
      <c r="R52" s="290">
        <v>905.89954237879999</v>
      </c>
      <c r="S52" s="290">
        <v>1019.39924656731</v>
      </c>
      <c r="T52" s="290">
        <v>1086.7470131835801</v>
      </c>
      <c r="U52" s="290">
        <v>1174.3408202297301</v>
      </c>
      <c r="V52" s="290">
        <v>1161.18746029623</v>
      </c>
      <c r="W52" s="290">
        <v>1137.3734382509299</v>
      </c>
      <c r="X52" s="290">
        <v>929.97109541133398</v>
      </c>
      <c r="Y52" s="290">
        <v>969.592442305389</v>
      </c>
      <c r="Z52" s="290">
        <v>960.19578512413898</v>
      </c>
      <c r="AA52" s="290">
        <v>1083.8159339527799</v>
      </c>
      <c r="AB52" s="290">
        <v>1080.99478249394</v>
      </c>
      <c r="AC52" s="290">
        <v>999.62325336080596</v>
      </c>
      <c r="AD52" s="290">
        <v>918.33100152445695</v>
      </c>
    </row>
    <row r="53" spans="1:30" ht="15.75" thickBot="1" x14ac:dyDescent="0.3">
      <c r="A53" s="242" t="s">
        <v>511</v>
      </c>
      <c r="B53" s="292">
        <v>40.74794</v>
      </c>
      <c r="C53" s="292">
        <v>84.686769999999996</v>
      </c>
      <c r="D53" s="292">
        <v>42.3319299999999</v>
      </c>
      <c r="E53" s="292">
        <v>68.395229999999998</v>
      </c>
      <c r="F53" s="292">
        <v>92.371579999999994</v>
      </c>
      <c r="G53" s="292">
        <v>72.67698</v>
      </c>
      <c r="H53" s="292">
        <v>85.436869999999999</v>
      </c>
      <c r="I53" s="292">
        <v>73.019865277777697</v>
      </c>
      <c r="J53" s="292">
        <v>72.915865277777698</v>
      </c>
      <c r="K53" s="292">
        <v>71.657865277777702</v>
      </c>
      <c r="L53" s="292">
        <v>72.973865277777705</v>
      </c>
      <c r="M53" s="292">
        <v>73.127865277777701</v>
      </c>
      <c r="N53" s="292">
        <v>71.518015277777707</v>
      </c>
      <c r="O53" s="292">
        <v>83.496165277777706</v>
      </c>
      <c r="P53" s="292">
        <v>47.7821652777777</v>
      </c>
      <c r="Q53" s="292">
        <v>73.580165277777695</v>
      </c>
      <c r="R53" s="292">
        <v>73.574165277777695</v>
      </c>
      <c r="S53" s="292">
        <v>73.493165277777706</v>
      </c>
      <c r="T53" s="292">
        <v>73.6582152777777</v>
      </c>
      <c r="U53" s="292">
        <v>73.524165277777698</v>
      </c>
      <c r="V53" s="292">
        <v>73.503165277777697</v>
      </c>
      <c r="W53" s="292">
        <v>73.621165277777706</v>
      </c>
      <c r="X53" s="292">
        <v>73.535165277777693</v>
      </c>
      <c r="Y53" s="292">
        <v>73.695165277777704</v>
      </c>
      <c r="Z53" s="292">
        <v>73.735165277777696</v>
      </c>
      <c r="AA53" s="292">
        <v>83.670315277777703</v>
      </c>
      <c r="AB53" s="292">
        <v>47.9613152777777</v>
      </c>
      <c r="AC53" s="292">
        <v>73.706315277777705</v>
      </c>
      <c r="AD53" s="292">
        <v>73.751315277777707</v>
      </c>
    </row>
    <row r="54" spans="1:30" x14ac:dyDescent="0.25">
      <c r="A54" s="259" t="s">
        <v>512</v>
      </c>
      <c r="B54" s="290">
        <v>1697.73881999999</v>
      </c>
      <c r="C54" s="290">
        <v>2016.7905800000001</v>
      </c>
      <c r="D54" s="290">
        <v>1983.6469999999999</v>
      </c>
      <c r="E54" s="290">
        <v>1631.96253</v>
      </c>
      <c r="F54" s="290">
        <v>1575.6287400000001</v>
      </c>
      <c r="G54" s="290">
        <v>1730.0794599999999</v>
      </c>
      <c r="H54" s="290">
        <v>1968.22272</v>
      </c>
      <c r="I54" s="290">
        <v>1999.7530583288401</v>
      </c>
      <c r="J54" s="290">
        <v>2118.1370093018099</v>
      </c>
      <c r="K54" s="290">
        <v>1983.93678124287</v>
      </c>
      <c r="L54" s="290">
        <v>1762.0489358503701</v>
      </c>
      <c r="M54" s="290">
        <v>1707.06847949967</v>
      </c>
      <c r="N54" s="290">
        <v>1782.95585926479</v>
      </c>
      <c r="O54" s="290">
        <v>1890.3221899483799</v>
      </c>
      <c r="P54" s="290">
        <v>1893.2642549919501</v>
      </c>
      <c r="Q54" s="290">
        <v>1747.1980413521501</v>
      </c>
      <c r="R54" s="290">
        <v>1641.5675696010201</v>
      </c>
      <c r="S54" s="290">
        <v>1701.6917571228701</v>
      </c>
      <c r="T54" s="290">
        <v>1830.25173707247</v>
      </c>
      <c r="U54" s="290">
        <v>1987.40165078528</v>
      </c>
      <c r="V54" s="290">
        <v>2117.7775841851198</v>
      </c>
      <c r="W54" s="290">
        <v>1964.98906547315</v>
      </c>
      <c r="X54" s="290">
        <v>1715.6976393002201</v>
      </c>
      <c r="Y54" s="290">
        <v>1643.7479628609401</v>
      </c>
      <c r="Z54" s="290">
        <v>1649.8345256796899</v>
      </c>
      <c r="AA54" s="290">
        <v>1863.2525378416699</v>
      </c>
      <c r="AB54" s="290">
        <v>1887.8671630495</v>
      </c>
      <c r="AC54" s="290">
        <v>1757.31292391636</v>
      </c>
      <c r="AD54" s="290">
        <v>1654.4321787466699</v>
      </c>
    </row>
    <row r="56" spans="1:30" x14ac:dyDescent="0.25">
      <c r="A56" s="242" t="s">
        <v>513</v>
      </c>
      <c r="B56" s="290">
        <v>93.982550000000003</v>
      </c>
      <c r="C56" s="290">
        <v>192.70992000000001</v>
      </c>
      <c r="D56" s="290">
        <v>249.05631</v>
      </c>
      <c r="E56" s="290">
        <v>137.27501999999899</v>
      </c>
      <c r="F56" s="290">
        <v>98.973179999999999</v>
      </c>
      <c r="G56" s="290">
        <v>98.886660000000006</v>
      </c>
      <c r="H56" s="290">
        <v>60.71116</v>
      </c>
      <c r="I56" s="290">
        <v>58.2381933333333</v>
      </c>
      <c r="J56" s="290">
        <v>66.120876666666703</v>
      </c>
      <c r="K56" s="290">
        <v>46.6364466666667</v>
      </c>
      <c r="L56" s="290">
        <v>41.147833333333303</v>
      </c>
      <c r="M56" s="290">
        <v>35.372860000000003</v>
      </c>
      <c r="N56" s="290">
        <v>79.260356666666695</v>
      </c>
      <c r="O56" s="290">
        <v>156.28439</v>
      </c>
      <c r="P56" s="290">
        <v>201.52302666666699</v>
      </c>
      <c r="Q56" s="290">
        <v>139.85096666666701</v>
      </c>
      <c r="R56" s="290">
        <v>113.394113333333</v>
      </c>
      <c r="S56" s="290">
        <v>68.548159999999996</v>
      </c>
      <c r="T56" s="290">
        <v>59.571696666666703</v>
      </c>
      <c r="U56" s="290">
        <v>58.2381933333333</v>
      </c>
      <c r="V56" s="290">
        <v>66.120876666666703</v>
      </c>
      <c r="W56" s="290">
        <v>46.6364466666667</v>
      </c>
      <c r="X56" s="290">
        <v>41.147833333333303</v>
      </c>
      <c r="Y56" s="290">
        <v>35.372860000000003</v>
      </c>
      <c r="Z56" s="290">
        <v>79.260356666666695</v>
      </c>
      <c r="AA56" s="290">
        <v>156.28439</v>
      </c>
      <c r="AB56" s="290">
        <v>201.52302666666699</v>
      </c>
      <c r="AC56" s="290">
        <v>139.85096666666701</v>
      </c>
      <c r="AD56" s="290">
        <v>113.394113333333</v>
      </c>
    </row>
    <row r="57" spans="1:30" x14ac:dyDescent="0.25">
      <c r="A57" s="242" t="s">
        <v>514</v>
      </c>
      <c r="B57" s="290">
        <v>2.86314</v>
      </c>
      <c r="C57" s="290">
        <v>5.6954799999999999</v>
      </c>
      <c r="D57" s="290">
        <v>6.4867999999999997</v>
      </c>
      <c r="E57" s="290">
        <v>11.88148</v>
      </c>
      <c r="F57" s="290">
        <v>12.82748</v>
      </c>
      <c r="G57" s="290">
        <v>24.501480000000001</v>
      </c>
      <c r="H57" s="290">
        <v>11.18948</v>
      </c>
      <c r="I57" s="290">
        <v>6.7053161111111104</v>
      </c>
      <c r="J57" s="290">
        <v>5.2679827777777701</v>
      </c>
      <c r="K57" s="290">
        <v>4.2599827777777701</v>
      </c>
      <c r="L57" s="290">
        <v>4.22264944444444</v>
      </c>
      <c r="M57" s="290">
        <v>4.0173161111111098</v>
      </c>
      <c r="N57" s="290">
        <v>4.0359827777777699</v>
      </c>
      <c r="O57" s="290">
        <v>4.7359827777777701</v>
      </c>
      <c r="P57" s="290">
        <v>6.3599827777777698</v>
      </c>
      <c r="Q57" s="290">
        <v>11.3253161111111</v>
      </c>
      <c r="R57" s="290">
        <v>15.4786494444444</v>
      </c>
      <c r="S57" s="290">
        <v>13.807982777777699</v>
      </c>
      <c r="T57" s="290">
        <v>10.7746494444444</v>
      </c>
      <c r="U57" s="290">
        <v>6.7053161111111104</v>
      </c>
      <c r="V57" s="290">
        <v>5.2679827777777701</v>
      </c>
      <c r="W57" s="290">
        <v>4.2599827777777701</v>
      </c>
      <c r="X57" s="290">
        <v>4.22264944444444</v>
      </c>
      <c r="Y57" s="290">
        <v>4.0173161111111098</v>
      </c>
      <c r="Z57" s="290">
        <v>4.0359827777777699</v>
      </c>
      <c r="AA57" s="290">
        <v>4.7359827777777701</v>
      </c>
      <c r="AB57" s="290">
        <v>6.3599827777777698</v>
      </c>
      <c r="AC57" s="290">
        <v>11.3253161111111</v>
      </c>
      <c r="AD57" s="290">
        <v>15.4786494444444</v>
      </c>
    </row>
    <row r="58" spans="1:30" x14ac:dyDescent="0.25">
      <c r="A58" s="242" t="s">
        <v>515</v>
      </c>
      <c r="B58" s="290">
        <v>921.16233</v>
      </c>
      <c r="C58" s="290">
        <v>380.53789999999998</v>
      </c>
      <c r="D58" s="290">
        <v>183.10489000000001</v>
      </c>
      <c r="E58" s="290">
        <v>1002.49384</v>
      </c>
      <c r="F58" s="290">
        <v>532.70106999999996</v>
      </c>
      <c r="G58" s="290">
        <v>459.77551999999997</v>
      </c>
      <c r="H58" s="290">
        <v>419.36867000000001</v>
      </c>
      <c r="I58" s="290">
        <v>336.36258009144598</v>
      </c>
      <c r="J58" s="290">
        <v>349.25804002124198</v>
      </c>
      <c r="K58" s="290">
        <v>365.57774190038702</v>
      </c>
      <c r="L58" s="290">
        <v>500.52168981869801</v>
      </c>
      <c r="M58" s="290">
        <v>599.34740289827005</v>
      </c>
      <c r="N58" s="290">
        <v>649.15700035467796</v>
      </c>
      <c r="O58" s="290">
        <v>646.69587008891301</v>
      </c>
      <c r="P58" s="290">
        <v>530.85260416188305</v>
      </c>
      <c r="Q58" s="290">
        <v>458.83658043580198</v>
      </c>
      <c r="R58" s="290">
        <v>321.83294469208602</v>
      </c>
      <c r="S58" s="290">
        <v>453.73777358010199</v>
      </c>
      <c r="T58" s="290">
        <v>441.025919453021</v>
      </c>
      <c r="U58" s="290">
        <v>453.10931458471498</v>
      </c>
      <c r="V58" s="290">
        <v>485.36753531662299</v>
      </c>
      <c r="W58" s="290">
        <v>502.179229223319</v>
      </c>
      <c r="X58" s="290">
        <v>696.10838760144998</v>
      </c>
      <c r="Y58" s="290">
        <v>833.64312161156397</v>
      </c>
      <c r="Z58" s="290">
        <v>876.29480220048197</v>
      </c>
      <c r="AA58" s="290">
        <v>853.21957250966102</v>
      </c>
      <c r="AB58" s="290">
        <v>677.97043725608899</v>
      </c>
      <c r="AC58" s="290">
        <v>586.80771494614396</v>
      </c>
      <c r="AD58" s="290">
        <v>430.05188726559697</v>
      </c>
    </row>
    <row r="59" spans="1:30" x14ac:dyDescent="0.25">
      <c r="A59" s="242" t="s">
        <v>516</v>
      </c>
      <c r="B59" s="290">
        <v>0</v>
      </c>
      <c r="C59" s="290">
        <v>0</v>
      </c>
      <c r="D59" s="290">
        <v>0</v>
      </c>
      <c r="E59" s="290">
        <v>0</v>
      </c>
      <c r="F59" s="290">
        <v>0</v>
      </c>
      <c r="G59" s="290">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row>
    <row r="60" spans="1:30" x14ac:dyDescent="0.25">
      <c r="A60" s="242" t="s">
        <v>517</v>
      </c>
      <c r="B60" s="290">
        <v>19.21866</v>
      </c>
      <c r="C60" s="290">
        <v>38.43732</v>
      </c>
      <c r="D60" s="290">
        <v>19.21866</v>
      </c>
      <c r="E60" s="290">
        <v>19.60303</v>
      </c>
      <c r="F60" s="290">
        <v>19.60303</v>
      </c>
      <c r="G60" s="290">
        <v>19.60303</v>
      </c>
      <c r="H60" s="290">
        <v>19.60303</v>
      </c>
      <c r="I60" s="290">
        <v>18.015532222222198</v>
      </c>
      <c r="J60" s="290">
        <v>18.015532222222198</v>
      </c>
      <c r="K60" s="290">
        <v>18.015532222222198</v>
      </c>
      <c r="L60" s="290">
        <v>18.015532222222198</v>
      </c>
      <c r="M60" s="290">
        <v>18.015532222222198</v>
      </c>
      <c r="N60" s="290">
        <v>18.015532222222198</v>
      </c>
      <c r="O60" s="290">
        <v>18.015532222222198</v>
      </c>
      <c r="P60" s="290">
        <v>18.015532222222198</v>
      </c>
      <c r="Q60" s="290">
        <v>18.015532222222198</v>
      </c>
      <c r="R60" s="290">
        <v>18.015532222222198</v>
      </c>
      <c r="S60" s="290">
        <v>18.015532222222198</v>
      </c>
      <c r="T60" s="290">
        <v>18.015532222222198</v>
      </c>
      <c r="U60" s="290">
        <v>18.015532222222198</v>
      </c>
      <c r="V60" s="290">
        <v>18.015532222222198</v>
      </c>
      <c r="W60" s="290">
        <v>18.015532222222198</v>
      </c>
      <c r="X60" s="290">
        <v>18.015532222222198</v>
      </c>
      <c r="Y60" s="290">
        <v>18.015532222222198</v>
      </c>
      <c r="Z60" s="290">
        <v>18.015532222222198</v>
      </c>
      <c r="AA60" s="290">
        <v>18.015532222222198</v>
      </c>
      <c r="AB60" s="290">
        <v>18.015532222222198</v>
      </c>
      <c r="AC60" s="290">
        <v>18.015532222222198</v>
      </c>
      <c r="AD60" s="290">
        <v>18.015532222222198</v>
      </c>
    </row>
    <row r="61" spans="1:30" x14ac:dyDescent="0.25">
      <c r="A61" s="242" t="s">
        <v>518</v>
      </c>
      <c r="B61" s="290">
        <v>8.7360299999999995</v>
      </c>
      <c r="C61" s="290">
        <v>8.7790199999999992</v>
      </c>
      <c r="D61" s="290">
        <v>8.7829499999999996</v>
      </c>
      <c r="E61" s="290">
        <v>8.7763899999999992</v>
      </c>
      <c r="F61" s="290">
        <v>8.7498699999999996</v>
      </c>
      <c r="G61" s="290">
        <v>8.7158999999999995</v>
      </c>
      <c r="H61" s="290">
        <v>8.6964600000000001</v>
      </c>
      <c r="I61" s="290">
        <v>10.45</v>
      </c>
      <c r="J61" s="290">
        <v>10.45</v>
      </c>
      <c r="K61" s="290">
        <v>10.45</v>
      </c>
      <c r="L61" s="290">
        <v>10.45</v>
      </c>
      <c r="M61" s="290">
        <v>10.45</v>
      </c>
      <c r="N61" s="290">
        <v>10.45</v>
      </c>
      <c r="O61" s="290">
        <v>8.7609999999999992</v>
      </c>
      <c r="P61" s="290">
        <v>8.7609999999999992</v>
      </c>
      <c r="Q61" s="290">
        <v>8.7609999999999992</v>
      </c>
      <c r="R61" s="290">
        <v>8.7609999999999992</v>
      </c>
      <c r="S61" s="290">
        <v>8.7609999999999992</v>
      </c>
      <c r="T61" s="290">
        <v>8.7609999999999992</v>
      </c>
      <c r="U61" s="290">
        <v>8.7609999999999992</v>
      </c>
      <c r="V61" s="290">
        <v>8.7609999999999992</v>
      </c>
      <c r="W61" s="290">
        <v>8.7609999999999992</v>
      </c>
      <c r="X61" s="290">
        <v>8.7609999999999992</v>
      </c>
      <c r="Y61" s="290">
        <v>8.7609999999999992</v>
      </c>
      <c r="Z61" s="290">
        <v>8.7609999999999992</v>
      </c>
      <c r="AA61" s="290">
        <v>8.7609999999999992</v>
      </c>
      <c r="AB61" s="290">
        <v>8.7609999999999992</v>
      </c>
      <c r="AC61" s="290">
        <v>8.7609999999999992</v>
      </c>
      <c r="AD61" s="290">
        <v>8.7609999999999992</v>
      </c>
    </row>
    <row r="62" spans="1:30" x14ac:dyDescent="0.25">
      <c r="A62" s="242" t="s">
        <v>519</v>
      </c>
      <c r="B62" s="290">
        <v>4.1700400000000002</v>
      </c>
      <c r="C62" s="290">
        <v>4.30905</v>
      </c>
      <c r="D62" s="290">
        <v>4.30905</v>
      </c>
      <c r="E62" s="290">
        <v>4.30905</v>
      </c>
      <c r="F62" s="290">
        <v>4.30905</v>
      </c>
      <c r="G62" s="290">
        <v>4.30905</v>
      </c>
      <c r="H62" s="290">
        <v>4.30905</v>
      </c>
      <c r="I62" s="290">
        <v>4.2750000000000004</v>
      </c>
      <c r="J62" s="290">
        <v>4.2750000000000004</v>
      </c>
      <c r="K62" s="290">
        <v>4.2750000000000004</v>
      </c>
      <c r="L62" s="290">
        <v>4.2750000000000004</v>
      </c>
      <c r="M62" s="290">
        <v>4.2750000000000004</v>
      </c>
      <c r="N62" s="290">
        <v>4.2750000000000004</v>
      </c>
      <c r="O62" s="290">
        <v>4.3819999999999997</v>
      </c>
      <c r="P62" s="290">
        <v>4.3819999999999997</v>
      </c>
      <c r="Q62" s="290">
        <v>4.3819999999999997</v>
      </c>
      <c r="R62" s="290">
        <v>4.3819999999999997</v>
      </c>
      <c r="S62" s="290">
        <v>4.3819999999999997</v>
      </c>
      <c r="T62" s="290">
        <v>4.3819999999999997</v>
      </c>
      <c r="U62" s="290">
        <v>4.3819999999999997</v>
      </c>
      <c r="V62" s="290">
        <v>4.3819999999999997</v>
      </c>
      <c r="W62" s="290">
        <v>4.3819999999999997</v>
      </c>
      <c r="X62" s="290">
        <v>4.3819999999999997</v>
      </c>
      <c r="Y62" s="290">
        <v>4.3819999999999997</v>
      </c>
      <c r="Z62" s="290">
        <v>4.3819999999999997</v>
      </c>
      <c r="AA62" s="290">
        <v>4.492</v>
      </c>
      <c r="AB62" s="290">
        <v>4.492</v>
      </c>
      <c r="AC62" s="290">
        <v>4.492</v>
      </c>
      <c r="AD62" s="290">
        <v>4.492</v>
      </c>
    </row>
    <row r="63" spans="1:30" ht="15.75" thickBot="1" x14ac:dyDescent="0.3">
      <c r="A63" s="242" t="s">
        <v>520</v>
      </c>
      <c r="B63" s="292">
        <v>1.4500000000000001E-2</v>
      </c>
      <c r="C63" s="292">
        <v>1.4500000000000001E-2</v>
      </c>
      <c r="D63" s="292">
        <v>1.4500000000000001E-2</v>
      </c>
      <c r="E63" s="292">
        <v>1.4500000000000001E-2</v>
      </c>
      <c r="F63" s="292">
        <v>1.4500000000000001E-2</v>
      </c>
      <c r="G63" s="292">
        <v>1.4500000000000001E-2</v>
      </c>
      <c r="H63" s="292">
        <v>1.4500000000000001E-2</v>
      </c>
      <c r="I63" s="292">
        <v>2.7154166666666701E-2</v>
      </c>
      <c r="J63" s="292">
        <v>2.7154166666666701E-2</v>
      </c>
      <c r="K63" s="292">
        <v>2.7154166666666701E-2</v>
      </c>
      <c r="L63" s="292">
        <v>2.7154166666666701E-2</v>
      </c>
      <c r="M63" s="292">
        <v>2.7154166666666701E-2</v>
      </c>
      <c r="N63" s="292">
        <v>2.7154166666666701E-2</v>
      </c>
      <c r="O63" s="292">
        <v>2.7154166666666701E-2</v>
      </c>
      <c r="P63" s="292">
        <v>2.7154166666666701E-2</v>
      </c>
      <c r="Q63" s="292">
        <v>2.7154166666666701E-2</v>
      </c>
      <c r="R63" s="292">
        <v>2.7154166666666701E-2</v>
      </c>
      <c r="S63" s="292">
        <v>2.7154166666666701E-2</v>
      </c>
      <c r="T63" s="292">
        <v>2.7154166666666701E-2</v>
      </c>
      <c r="U63" s="292">
        <v>2.7154166666666701E-2</v>
      </c>
      <c r="V63" s="292">
        <v>2.7154166666666701E-2</v>
      </c>
      <c r="W63" s="292">
        <v>2.7154166666666701E-2</v>
      </c>
      <c r="X63" s="292">
        <v>2.7154166666666701E-2</v>
      </c>
      <c r="Y63" s="292">
        <v>2.7154166666666701E-2</v>
      </c>
      <c r="Z63" s="292">
        <v>2.7154166666666701E-2</v>
      </c>
      <c r="AA63" s="292">
        <v>2.7154166666666701E-2</v>
      </c>
      <c r="AB63" s="292">
        <v>2.7154166666666701E-2</v>
      </c>
      <c r="AC63" s="292">
        <v>2.7154166666666701E-2</v>
      </c>
      <c r="AD63" s="292">
        <v>2.7154166666666701E-2</v>
      </c>
    </row>
    <row r="64" spans="1:30" x14ac:dyDescent="0.25">
      <c r="A64" s="259" t="s">
        <v>521</v>
      </c>
      <c r="B64" s="290">
        <v>1050.14725</v>
      </c>
      <c r="C64" s="290">
        <v>630.48318999999901</v>
      </c>
      <c r="D64" s="290">
        <v>470.97316000000001</v>
      </c>
      <c r="E64" s="290">
        <v>1184.35331</v>
      </c>
      <c r="F64" s="290">
        <v>677.17817999999897</v>
      </c>
      <c r="G64" s="290">
        <v>615.806139999999</v>
      </c>
      <c r="H64" s="290">
        <v>523.89234999999996</v>
      </c>
      <c r="I64" s="290">
        <v>434.073775924779</v>
      </c>
      <c r="J64" s="290">
        <v>453.41458585457502</v>
      </c>
      <c r="K64" s="290">
        <v>449.24185773372102</v>
      </c>
      <c r="L64" s="290">
        <v>578.65985898536496</v>
      </c>
      <c r="M64" s="290">
        <v>671.50526539827001</v>
      </c>
      <c r="N64" s="290">
        <v>765.22102618801102</v>
      </c>
      <c r="O64" s="290">
        <v>838.90192925557994</v>
      </c>
      <c r="P64" s="290">
        <v>769.92129999521603</v>
      </c>
      <c r="Q64" s="290">
        <v>641.19854960246903</v>
      </c>
      <c r="R64" s="290">
        <v>481.89139385875302</v>
      </c>
      <c r="S64" s="290">
        <v>567.279602746769</v>
      </c>
      <c r="T64" s="290">
        <v>542.55795195302096</v>
      </c>
      <c r="U64" s="290">
        <v>549.23851041804801</v>
      </c>
      <c r="V64" s="290">
        <v>587.94208114995604</v>
      </c>
      <c r="W64" s="290">
        <v>584.26134505665198</v>
      </c>
      <c r="X64" s="290">
        <v>772.66455676811597</v>
      </c>
      <c r="Y64" s="290">
        <v>904.21898411156405</v>
      </c>
      <c r="Z64" s="290">
        <v>990.77682803381595</v>
      </c>
      <c r="AA64" s="290">
        <v>1045.53563167632</v>
      </c>
      <c r="AB64" s="290">
        <v>917.14913308942198</v>
      </c>
      <c r="AC64" s="290">
        <v>769.27968411281097</v>
      </c>
      <c r="AD64" s="290">
        <v>590.22033643226303</v>
      </c>
    </row>
    <row r="65" spans="1:30" x14ac:dyDescent="0.25">
      <c r="A65" s="242" t="s">
        <v>522</v>
      </c>
    </row>
    <row r="66" spans="1:30" x14ac:dyDescent="0.25">
      <c r="A66" s="242" t="s">
        <v>523</v>
      </c>
      <c r="B66" s="290">
        <v>0</v>
      </c>
      <c r="C66" s="290">
        <v>0</v>
      </c>
      <c r="D66" s="290">
        <v>0</v>
      </c>
      <c r="E66" s="290">
        <v>0</v>
      </c>
      <c r="F66" s="290">
        <v>0</v>
      </c>
      <c r="G66" s="290">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row>
    <row r="68" spans="1:30" x14ac:dyDescent="0.25">
      <c r="A68" s="244" t="s">
        <v>524</v>
      </c>
      <c r="B68" s="290">
        <v>150120.80436000001</v>
      </c>
      <c r="C68" s="290">
        <v>172387.52533999999</v>
      </c>
      <c r="D68" s="290">
        <v>123110.779799999</v>
      </c>
      <c r="E68" s="290">
        <v>124671.41438</v>
      </c>
      <c r="F68" s="290">
        <v>105759.17502</v>
      </c>
      <c r="G68" s="290">
        <v>113128.680209999</v>
      </c>
      <c r="H68" s="290">
        <v>116728.92601</v>
      </c>
      <c r="I68" s="290">
        <v>121410.189656916</v>
      </c>
      <c r="J68" s="290">
        <v>122857.269457476</v>
      </c>
      <c r="K68" s="290">
        <v>109146.968357993</v>
      </c>
      <c r="L68" s="290">
        <v>100717.898229659</v>
      </c>
      <c r="M68" s="290">
        <v>112246.425786764</v>
      </c>
      <c r="N68" s="290">
        <v>139663.339314971</v>
      </c>
      <c r="O68" s="290">
        <v>154403.268751428</v>
      </c>
      <c r="P68" s="290">
        <v>140182.49232360499</v>
      </c>
      <c r="Q68" s="290">
        <v>127804.05156353601</v>
      </c>
      <c r="R68" s="290">
        <v>105092.95881213099</v>
      </c>
      <c r="S68" s="290">
        <v>114202.495012186</v>
      </c>
      <c r="T68" s="290">
        <v>117331.231805398</v>
      </c>
      <c r="U68" s="290">
        <v>129078.473798326</v>
      </c>
      <c r="V68" s="290">
        <v>130306.974803991</v>
      </c>
      <c r="W68" s="290">
        <v>115611.939530128</v>
      </c>
      <c r="X68" s="290">
        <v>106584.209868687</v>
      </c>
      <c r="Y68" s="290">
        <v>121100.168855317</v>
      </c>
      <c r="Z68" s="290">
        <v>145277.16643983099</v>
      </c>
      <c r="AA68" s="290">
        <v>161072.516569031</v>
      </c>
      <c r="AB68" s="290">
        <v>146022.11042182599</v>
      </c>
      <c r="AC68" s="290">
        <v>139363.56266841901</v>
      </c>
      <c r="AD68" s="290">
        <v>111044.84272418301</v>
      </c>
    </row>
    <row r="70" spans="1:30" x14ac:dyDescent="0.25">
      <c r="A70" s="244" t="s">
        <v>525</v>
      </c>
    </row>
    <row r="72" spans="1:30" x14ac:dyDescent="0.25">
      <c r="A72" s="242" t="s">
        <v>526</v>
      </c>
      <c r="B72" s="290">
        <v>22671.37617</v>
      </c>
      <c r="C72" s="290">
        <v>24774.01454</v>
      </c>
      <c r="D72" s="290">
        <v>19318.03499</v>
      </c>
      <c r="E72" s="290">
        <v>19292.752259999899</v>
      </c>
      <c r="F72" s="290">
        <v>14676.133390000001</v>
      </c>
      <c r="G72" s="290">
        <v>20321.223499999898</v>
      </c>
      <c r="H72" s="290">
        <v>23018.899159999899</v>
      </c>
      <c r="I72" s="290">
        <v>22577.708893498799</v>
      </c>
      <c r="J72" s="290">
        <v>23101.458211498801</v>
      </c>
      <c r="K72" s="290">
        <v>20508.867739289199</v>
      </c>
      <c r="L72" s="290">
        <v>17104.715812498798</v>
      </c>
      <c r="M72" s="290">
        <v>17102.0692247488</v>
      </c>
      <c r="N72" s="290">
        <v>22171.644989045199</v>
      </c>
      <c r="O72" s="290">
        <v>23679.518561045199</v>
      </c>
      <c r="P72" s="290">
        <v>20468.944478589201</v>
      </c>
      <c r="Q72" s="290">
        <v>19792.3229536404</v>
      </c>
      <c r="R72" s="290">
        <v>15927.5953387892</v>
      </c>
      <c r="S72" s="290">
        <v>19911.623699699201</v>
      </c>
      <c r="T72" s="290">
        <v>20904.531649789202</v>
      </c>
      <c r="U72" s="290">
        <v>23246.283724998801</v>
      </c>
      <c r="V72" s="290">
        <v>22726.1938189988</v>
      </c>
      <c r="W72" s="290">
        <v>19444.3784907892</v>
      </c>
      <c r="X72" s="290">
        <v>16204.7081759988</v>
      </c>
      <c r="Y72" s="290">
        <v>17599.966783127598</v>
      </c>
      <c r="Z72" s="290">
        <v>22105.779847834801</v>
      </c>
      <c r="AA72" s="290">
        <v>23112.355643834799</v>
      </c>
      <c r="AB72" s="290">
        <v>20353.919414781001</v>
      </c>
      <c r="AC72" s="290">
        <v>25161.446517115201</v>
      </c>
      <c r="AD72" s="290">
        <v>15550.0277689617</v>
      </c>
    </row>
    <row r="73" spans="1:30" x14ac:dyDescent="0.25">
      <c r="A73" s="242" t="s">
        <v>527</v>
      </c>
      <c r="B73" s="290">
        <v>415.36962999999997</v>
      </c>
      <c r="C73" s="290">
        <v>580.77710000000002</v>
      </c>
      <c r="D73" s="290">
        <v>96.664339999999996</v>
      </c>
      <c r="E73" s="290">
        <v>40.98509</v>
      </c>
      <c r="F73" s="290">
        <v>285.80874999999997</v>
      </c>
      <c r="G73" s="290">
        <v>231.31255999999999</v>
      </c>
      <c r="H73" s="290">
        <v>108.82462</v>
      </c>
      <c r="I73" s="290">
        <v>275.54026140009802</v>
      </c>
      <c r="J73" s="290">
        <v>172.53522937855499</v>
      </c>
      <c r="K73" s="290">
        <v>376.567709876827</v>
      </c>
      <c r="L73" s="290">
        <v>608.93730064306101</v>
      </c>
      <c r="M73" s="290">
        <v>89.884845421078694</v>
      </c>
      <c r="N73" s="290">
        <v>274.07454704393803</v>
      </c>
      <c r="O73" s="290">
        <v>249.52624949398</v>
      </c>
      <c r="P73" s="290">
        <v>224.32901159197999</v>
      </c>
      <c r="Q73" s="290">
        <v>493.44191289148398</v>
      </c>
      <c r="R73" s="290">
        <v>128.30010424943799</v>
      </c>
      <c r="S73" s="290">
        <v>263.39969468133501</v>
      </c>
      <c r="T73" s="290">
        <v>251.45082454403399</v>
      </c>
      <c r="U73" s="290">
        <v>232.69477451768199</v>
      </c>
      <c r="V73" s="290">
        <v>136.80171663380801</v>
      </c>
      <c r="W73" s="290">
        <v>214.37151978340799</v>
      </c>
      <c r="X73" s="290">
        <v>145.362150467823</v>
      </c>
      <c r="Y73" s="290">
        <v>9.9065544519890398</v>
      </c>
      <c r="Z73" s="290">
        <v>525.72997911054404</v>
      </c>
      <c r="AA73" s="290">
        <v>268.43435548661</v>
      </c>
      <c r="AB73" s="290">
        <v>396.75417948926298</v>
      </c>
      <c r="AC73" s="290">
        <v>81.253137800788906</v>
      </c>
      <c r="AD73" s="290">
        <v>236.425022236209</v>
      </c>
    </row>
    <row r="74" spans="1:30" ht="15.75" thickBot="1" x14ac:dyDescent="0.3">
      <c r="A74" s="242" t="s">
        <v>1089</v>
      </c>
      <c r="B74" s="292">
        <v>2.0389999999999998E-2</v>
      </c>
      <c r="C74" s="292">
        <v>0.24510000000000001</v>
      </c>
      <c r="D74" s="292">
        <v>32.511850000000003</v>
      </c>
      <c r="E74" s="292">
        <v>0</v>
      </c>
      <c r="F74" s="292">
        <v>20.99756</v>
      </c>
      <c r="G74" s="292">
        <v>47.389519999999997</v>
      </c>
      <c r="H74" s="292">
        <v>25.038540000000001</v>
      </c>
      <c r="I74" s="292">
        <v>103.765117331326</v>
      </c>
      <c r="J74" s="292">
        <v>32.507928563789697</v>
      </c>
      <c r="K74" s="292">
        <v>45.863191369966799</v>
      </c>
      <c r="L74" s="292">
        <v>115.013488184388</v>
      </c>
      <c r="M74" s="292">
        <v>12.615533153395599</v>
      </c>
      <c r="N74" s="292">
        <v>0</v>
      </c>
      <c r="O74" s="292">
        <v>4.1495633755061698</v>
      </c>
      <c r="P74" s="292">
        <v>0.392904175617173</v>
      </c>
      <c r="Q74" s="292">
        <v>4.4690491110196904</v>
      </c>
      <c r="R74" s="292">
        <v>27.630977394127399</v>
      </c>
      <c r="S74" s="292">
        <v>131.23757543571301</v>
      </c>
      <c r="T74" s="292">
        <v>131.43419432955301</v>
      </c>
      <c r="U74" s="292">
        <v>159.36457451589101</v>
      </c>
      <c r="V74" s="292">
        <v>94.813970607015506</v>
      </c>
      <c r="W74" s="292">
        <v>187.30382289821301</v>
      </c>
      <c r="X74" s="292">
        <v>27.776518560014701</v>
      </c>
      <c r="Y74" s="292">
        <v>2.5677555601685</v>
      </c>
      <c r="Z74" s="292">
        <v>9.6377851257342098</v>
      </c>
      <c r="AA74" s="292">
        <v>1.4703647603199801</v>
      </c>
      <c r="AB74" s="292">
        <v>11.9521737552917</v>
      </c>
      <c r="AC74" s="292">
        <v>0</v>
      </c>
      <c r="AD74" s="292">
        <v>81.656537563833695</v>
      </c>
    </row>
    <row r="75" spans="1:30" x14ac:dyDescent="0.25">
      <c r="A75" s="260" t="s">
        <v>528</v>
      </c>
      <c r="B75" s="290">
        <v>23086.766189999998</v>
      </c>
      <c r="C75" s="290">
        <v>25355.03674</v>
      </c>
      <c r="D75" s="290">
        <v>19447.211179999998</v>
      </c>
      <c r="E75" s="290">
        <v>19333.737349999901</v>
      </c>
      <c r="F75" s="290">
        <v>14982.939700000001</v>
      </c>
      <c r="G75" s="290">
        <v>20599.925579999901</v>
      </c>
      <c r="H75" s="290">
        <v>23152.7623199999</v>
      </c>
      <c r="I75" s="290">
        <v>22957.014272230201</v>
      </c>
      <c r="J75" s="290">
        <v>23306.501369441201</v>
      </c>
      <c r="K75" s="290">
        <v>20931.298640535999</v>
      </c>
      <c r="L75" s="290">
        <v>17828.666601326298</v>
      </c>
      <c r="M75" s="290">
        <v>17204.5696033233</v>
      </c>
      <c r="N75" s="290">
        <v>22445.719536089098</v>
      </c>
      <c r="O75" s="290">
        <v>23933.194373914601</v>
      </c>
      <c r="P75" s="290">
        <v>20693.666394356798</v>
      </c>
      <c r="Q75" s="290">
        <v>20290.233915642901</v>
      </c>
      <c r="R75" s="290">
        <v>16083.5264204327</v>
      </c>
      <c r="S75" s="290">
        <v>20306.2609698163</v>
      </c>
      <c r="T75" s="290">
        <v>21287.416668662801</v>
      </c>
      <c r="U75" s="290">
        <v>23638.3430740324</v>
      </c>
      <c r="V75" s="290">
        <v>22957.809506239599</v>
      </c>
      <c r="W75" s="290">
        <v>19846.0538334708</v>
      </c>
      <c r="X75" s="290">
        <v>16377.846845026699</v>
      </c>
      <c r="Y75" s="290">
        <v>17612.441093139802</v>
      </c>
      <c r="Z75" s="290">
        <v>22641.147612071101</v>
      </c>
      <c r="AA75" s="290">
        <v>23382.260364081802</v>
      </c>
      <c r="AB75" s="290">
        <v>20762.6257680255</v>
      </c>
      <c r="AC75" s="290">
        <v>25242.699654915999</v>
      </c>
      <c r="AD75" s="290">
        <v>15868.1093287618</v>
      </c>
    </row>
    <row r="76" spans="1:30" x14ac:dyDescent="0.25">
      <c r="A76" s="242" t="s">
        <v>529</v>
      </c>
      <c r="B76" s="290">
        <v>0</v>
      </c>
      <c r="C76" s="290">
        <v>0</v>
      </c>
      <c r="D76" s="290">
        <v>0</v>
      </c>
      <c r="E76" s="290">
        <v>0</v>
      </c>
      <c r="F76" s="290">
        <v>0</v>
      </c>
      <c r="G76" s="290">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row>
    <row r="77" spans="1:30" x14ac:dyDescent="0.25">
      <c r="A77" s="242" t="s">
        <v>530</v>
      </c>
      <c r="B77" s="290">
        <v>458.91147999999998</v>
      </c>
      <c r="C77" s="290">
        <v>405.84933999999998</v>
      </c>
      <c r="D77" s="290">
        <v>394.72602999999998</v>
      </c>
      <c r="E77" s="290">
        <v>413.81407000000002</v>
      </c>
      <c r="F77" s="290">
        <v>401.02650999999997</v>
      </c>
      <c r="G77" s="290">
        <v>406.27134000000001</v>
      </c>
      <c r="H77" s="290">
        <v>399.50700000000001</v>
      </c>
      <c r="I77" s="290">
        <v>409.43200000000002</v>
      </c>
      <c r="J77" s="290">
        <v>514.02</v>
      </c>
      <c r="K77" s="290">
        <v>440.63099999999997</v>
      </c>
      <c r="L77" s="290">
        <v>486.01399999999899</v>
      </c>
      <c r="M77" s="290">
        <v>420.26400000000001</v>
      </c>
      <c r="N77" s="290">
        <v>386.16300000000001</v>
      </c>
      <c r="O77" s="290">
        <v>427.589</v>
      </c>
      <c r="P77" s="290">
        <v>377.73599999999999</v>
      </c>
      <c r="Q77" s="290">
        <v>444.875</v>
      </c>
      <c r="R77" s="290">
        <v>409.339</v>
      </c>
      <c r="S77" s="290">
        <v>437.59699999999998</v>
      </c>
      <c r="T77" s="290">
        <v>415.72</v>
      </c>
      <c r="U77" s="290">
        <v>439.834</v>
      </c>
      <c r="V77" s="290">
        <v>446.85</v>
      </c>
      <c r="W77" s="290">
        <v>437.065</v>
      </c>
      <c r="X77" s="290">
        <v>471.37900000000002</v>
      </c>
      <c r="Y77" s="290">
        <v>431.11799999999999</v>
      </c>
      <c r="Z77" s="290">
        <v>383.65499999999997</v>
      </c>
      <c r="AA77" s="290">
        <v>464.94600000000003</v>
      </c>
      <c r="AB77" s="290">
        <v>406.815</v>
      </c>
      <c r="AC77" s="290">
        <v>478.90899999999999</v>
      </c>
      <c r="AD77" s="290">
        <v>431.44499999999999</v>
      </c>
    </row>
    <row r="78" spans="1:30" x14ac:dyDescent="0.25">
      <c r="A78" s="242" t="s">
        <v>531</v>
      </c>
      <c r="B78" s="290">
        <v>912.76421000000005</v>
      </c>
      <c r="C78" s="290">
        <v>895.27035999999998</v>
      </c>
      <c r="D78" s="290">
        <v>825.17285999999899</v>
      </c>
      <c r="E78" s="290">
        <v>986.24862999999903</v>
      </c>
      <c r="F78" s="290">
        <v>866.22500000000002</v>
      </c>
      <c r="G78" s="290">
        <v>920.19070999999997</v>
      </c>
      <c r="H78" s="290">
        <v>850.49018999999998</v>
      </c>
      <c r="I78" s="290">
        <v>998.99999999999898</v>
      </c>
      <c r="J78" s="290">
        <v>1087.454</v>
      </c>
      <c r="K78" s="290">
        <v>911.56500000000005</v>
      </c>
      <c r="L78" s="290">
        <v>1050.8209999999999</v>
      </c>
      <c r="M78" s="290">
        <v>936.65599999999995</v>
      </c>
      <c r="N78" s="290">
        <v>947.93</v>
      </c>
      <c r="O78" s="290">
        <v>1116.4739999999999</v>
      </c>
      <c r="P78" s="290">
        <v>1087.566</v>
      </c>
      <c r="Q78" s="290">
        <v>1095.9639999999999</v>
      </c>
      <c r="R78" s="290">
        <v>1143.1659999999999</v>
      </c>
      <c r="S78" s="290">
        <v>1225.0219999999999</v>
      </c>
      <c r="T78" s="290">
        <v>1075.78</v>
      </c>
      <c r="U78" s="290">
        <v>1221.02</v>
      </c>
      <c r="V78" s="290">
        <v>1222.182</v>
      </c>
      <c r="W78" s="290">
        <v>1127.7619999999999</v>
      </c>
      <c r="X78" s="290">
        <v>1269.4839999999999</v>
      </c>
      <c r="Y78" s="290">
        <v>1101.57</v>
      </c>
      <c r="Z78" s="290">
        <v>1145.5039999999999</v>
      </c>
      <c r="AA78" s="290">
        <v>1262.4490000000001</v>
      </c>
      <c r="AB78" s="290">
        <v>1158.797</v>
      </c>
      <c r="AC78" s="290">
        <v>1212.7559999999901</v>
      </c>
      <c r="AD78" s="290">
        <v>1207.0119999999999</v>
      </c>
    </row>
    <row r="79" spans="1:30" x14ac:dyDescent="0.25">
      <c r="A79" s="242" t="s">
        <v>532</v>
      </c>
      <c r="B79" s="290">
        <v>50.761629999999997</v>
      </c>
      <c r="C79" s="290">
        <v>33.948720000000002</v>
      </c>
      <c r="D79" s="290">
        <v>30.442160000000001</v>
      </c>
      <c r="E79" s="290">
        <v>20.149640000000002</v>
      </c>
      <c r="F79" s="290">
        <v>13.52923</v>
      </c>
      <c r="G79" s="290">
        <v>25.544919999999902</v>
      </c>
      <c r="H79" s="290">
        <v>-21.227340000000002</v>
      </c>
      <c r="I79" s="290">
        <v>-3.6359797171751902</v>
      </c>
      <c r="J79" s="290">
        <v>33.176351188851697</v>
      </c>
      <c r="K79" s="290">
        <v>21.3228928165321</v>
      </c>
      <c r="L79" s="290">
        <v>17.914834832260102</v>
      </c>
      <c r="M79" s="290">
        <v>29.3938796324096</v>
      </c>
      <c r="N79" s="290">
        <v>-11.36756761943</v>
      </c>
      <c r="O79" s="290">
        <v>13.303341082569601</v>
      </c>
      <c r="P79" s="290">
        <v>-8.8110059458480894</v>
      </c>
      <c r="Q79" s="290">
        <v>-27.349852568996699</v>
      </c>
      <c r="R79" s="290">
        <v>-9.4320562483486494</v>
      </c>
      <c r="S79" s="290">
        <v>-10.7048979949287</v>
      </c>
      <c r="T79" s="290">
        <v>-7.9380653932268199</v>
      </c>
      <c r="U79" s="290">
        <v>-7.77767098684728</v>
      </c>
      <c r="V79" s="290">
        <v>26.3584962932932</v>
      </c>
      <c r="W79" s="290">
        <v>23.1262870721499</v>
      </c>
      <c r="X79" s="290">
        <v>25.950212185448301</v>
      </c>
      <c r="Y79" s="290">
        <v>31.6109691237404</v>
      </c>
      <c r="Z79" s="290">
        <v>23.440929257953702</v>
      </c>
      <c r="AA79" s="290">
        <v>38.507192186085497</v>
      </c>
      <c r="AB79" s="290">
        <v>13.926207064573299</v>
      </c>
      <c r="AC79" s="290">
        <v>18.2804270782567</v>
      </c>
      <c r="AD79" s="290">
        <v>12.901767032054099</v>
      </c>
    </row>
    <row r="80" spans="1:30" x14ac:dyDescent="0.25">
      <c r="A80" s="242" t="s">
        <v>533</v>
      </c>
      <c r="B80" s="290">
        <v>6.3078099999999999</v>
      </c>
      <c r="C80" s="290">
        <v>8.3502299999999998</v>
      </c>
      <c r="D80" s="290">
        <v>1.44004</v>
      </c>
      <c r="E80" s="290">
        <v>0.85351999999999995</v>
      </c>
      <c r="F80" s="290">
        <v>5.31257</v>
      </c>
      <c r="G80" s="290">
        <v>4.66296</v>
      </c>
      <c r="H80" s="290">
        <v>2.51186</v>
      </c>
      <c r="I80" s="290">
        <v>14.383979717175199</v>
      </c>
      <c r="J80" s="290">
        <v>9.5716488111482292</v>
      </c>
      <c r="K80" s="290">
        <v>21.117107183467802</v>
      </c>
      <c r="L80" s="290">
        <v>24.5251651677398</v>
      </c>
      <c r="M80" s="290">
        <v>13.046120367590399</v>
      </c>
      <c r="N80" s="290">
        <v>53.2965676194301</v>
      </c>
      <c r="O80" s="290">
        <v>18.696658917430302</v>
      </c>
      <c r="P80" s="290">
        <v>16.811005945848098</v>
      </c>
      <c r="Q80" s="290">
        <v>27.349852568996699</v>
      </c>
      <c r="R80" s="290">
        <v>9.4320562483486494</v>
      </c>
      <c r="S80" s="290">
        <v>10.7048979949287</v>
      </c>
      <c r="T80" s="290">
        <v>7.9380653932268199</v>
      </c>
      <c r="U80" s="290">
        <v>7.77767098684728</v>
      </c>
      <c r="V80" s="290">
        <v>5.6415037067067404</v>
      </c>
      <c r="W80" s="290">
        <v>8.8737129278500202</v>
      </c>
      <c r="X80" s="290">
        <v>6.0497878145517001</v>
      </c>
      <c r="Y80" s="290">
        <v>0.38903087625959398</v>
      </c>
      <c r="Z80" s="290">
        <v>31.773070742046201</v>
      </c>
      <c r="AA80" s="290">
        <v>17.1708078139145</v>
      </c>
      <c r="AB80" s="290">
        <v>17.7517929354267</v>
      </c>
      <c r="AC80" s="290">
        <v>5.3975729217432402</v>
      </c>
      <c r="AD80" s="290">
        <v>10.7762329679459</v>
      </c>
    </row>
    <row r="81" spans="1:30" x14ac:dyDescent="0.25">
      <c r="A81" s="242" t="s">
        <v>534</v>
      </c>
      <c r="B81" s="290">
        <v>467.63490999999902</v>
      </c>
      <c r="C81" s="290">
        <v>615.49237000000005</v>
      </c>
      <c r="D81" s="290">
        <v>453.94264999999899</v>
      </c>
      <c r="E81" s="290">
        <v>471.58364</v>
      </c>
      <c r="F81" s="290">
        <v>398.55059999999997</v>
      </c>
      <c r="G81" s="290">
        <v>487.50187999999901</v>
      </c>
      <c r="H81" s="290">
        <v>571.75355000000002</v>
      </c>
      <c r="I81" s="290">
        <v>500.64593761415102</v>
      </c>
      <c r="J81" s="290">
        <v>511.483779752641</v>
      </c>
      <c r="K81" s="290">
        <v>435.11368418649897</v>
      </c>
      <c r="L81" s="290">
        <v>442.76892301664799</v>
      </c>
      <c r="M81" s="290">
        <v>391.43441278580502</v>
      </c>
      <c r="N81" s="290">
        <v>494.325432380569</v>
      </c>
      <c r="O81" s="290">
        <v>638.94290445807496</v>
      </c>
      <c r="P81" s="290">
        <v>624.27529822976896</v>
      </c>
      <c r="Q81" s="290">
        <v>580.47359654202296</v>
      </c>
      <c r="R81" s="290">
        <v>483.72172114577802</v>
      </c>
      <c r="S81" s="290">
        <v>603.65707744078395</v>
      </c>
      <c r="T81" s="290">
        <v>627.28482893632702</v>
      </c>
      <c r="U81" s="290">
        <v>690.62390352904299</v>
      </c>
      <c r="V81" s="290">
        <v>676.16796690030799</v>
      </c>
      <c r="W81" s="290">
        <v>577.27750997036298</v>
      </c>
      <c r="X81" s="290">
        <v>517.41853074546304</v>
      </c>
      <c r="Y81" s="290">
        <v>550.45592468390805</v>
      </c>
      <c r="Z81" s="290">
        <v>684.99241438368801</v>
      </c>
      <c r="AA81" s="290">
        <v>750.33075694640502</v>
      </c>
      <c r="AB81" s="290">
        <v>653.24928081986502</v>
      </c>
      <c r="AC81" s="290">
        <v>777.07542707825598</v>
      </c>
      <c r="AD81" s="290">
        <v>513.352104595887</v>
      </c>
    </row>
    <row r="82" spans="1:30" x14ac:dyDescent="0.25">
      <c r="A82" s="242" t="s">
        <v>1090</v>
      </c>
      <c r="B82" s="290">
        <v>0</v>
      </c>
      <c r="C82" s="290">
        <v>0</v>
      </c>
      <c r="D82" s="290">
        <v>0</v>
      </c>
      <c r="E82" s="290">
        <v>0</v>
      </c>
      <c r="F82" s="290">
        <v>0</v>
      </c>
      <c r="G82" s="290">
        <v>0</v>
      </c>
      <c r="H82" s="290">
        <v>0</v>
      </c>
      <c r="I82" s="290">
        <v>14.383979717175199</v>
      </c>
      <c r="J82" s="290">
        <v>9.5716488111482292</v>
      </c>
      <c r="K82" s="290">
        <v>21.117107183467802</v>
      </c>
      <c r="L82" s="290">
        <v>24.5251651677398</v>
      </c>
      <c r="M82" s="290">
        <v>13.046120367590399</v>
      </c>
      <c r="N82" s="290">
        <v>53.2965676194301</v>
      </c>
      <c r="O82" s="290">
        <v>18.696658917430302</v>
      </c>
      <c r="P82" s="290">
        <v>16.811005945848098</v>
      </c>
      <c r="Q82" s="290">
        <v>27.349852568996699</v>
      </c>
      <c r="R82" s="290">
        <v>9.4320562483486494</v>
      </c>
      <c r="S82" s="290">
        <v>10.7048979949287</v>
      </c>
      <c r="T82" s="290">
        <v>7.9380653932268199</v>
      </c>
      <c r="U82" s="290">
        <v>7.77767098684728</v>
      </c>
      <c r="V82" s="290">
        <v>5.6415037067067404</v>
      </c>
      <c r="W82" s="290">
        <v>8.8737129278500202</v>
      </c>
      <c r="X82" s="290">
        <v>6.0497878145517001</v>
      </c>
      <c r="Y82" s="290">
        <v>0.38903087625959398</v>
      </c>
      <c r="Z82" s="290">
        <v>31.773070742046201</v>
      </c>
      <c r="AA82" s="290">
        <v>17.1708078139145</v>
      </c>
      <c r="AB82" s="290">
        <v>17.7517929354267</v>
      </c>
      <c r="AC82" s="290">
        <v>5.3975729217432402</v>
      </c>
      <c r="AD82" s="290">
        <v>10.7762329679459</v>
      </c>
    </row>
    <row r="83" spans="1:30" x14ac:dyDescent="0.25">
      <c r="A83" s="242" t="s">
        <v>1091</v>
      </c>
      <c r="B83" s="290">
        <v>2.9E-4</v>
      </c>
      <c r="C83" s="290">
        <v>3.0400000000000002E-3</v>
      </c>
      <c r="D83" s="290">
        <v>0.48734</v>
      </c>
      <c r="E83" s="290">
        <v>0</v>
      </c>
      <c r="F83" s="290">
        <v>0.40077000000000002</v>
      </c>
      <c r="G83" s="290">
        <v>0.95225000000000004</v>
      </c>
      <c r="H83" s="290">
        <v>0.58209</v>
      </c>
      <c r="I83" s="290">
        <v>6.9170826686734799</v>
      </c>
      <c r="J83" s="290">
        <v>2.1945714362102402</v>
      </c>
      <c r="K83" s="290">
        <v>3.1752086300331999</v>
      </c>
      <c r="L83" s="290">
        <v>7.2929118156112898</v>
      </c>
      <c r="M83" s="290">
        <v>0.97746684660433603</v>
      </c>
      <c r="N83" s="290">
        <v>0</v>
      </c>
      <c r="O83" s="290">
        <v>0.31443662449382798</v>
      </c>
      <c r="P83" s="290">
        <v>3.0695824382826399E-2</v>
      </c>
      <c r="Q83" s="290">
        <v>0.36055088898030602</v>
      </c>
      <c r="R83" s="290">
        <v>2.2932226058725398</v>
      </c>
      <c r="S83" s="290">
        <v>9.2330245642865503</v>
      </c>
      <c r="T83" s="290">
        <v>7.9701056704460997</v>
      </c>
      <c r="U83" s="290">
        <v>10.278425484109</v>
      </c>
      <c r="V83" s="290">
        <v>6.1115293929844601</v>
      </c>
      <c r="W83" s="290">
        <v>12.9987771017861</v>
      </c>
      <c r="X83" s="290">
        <v>1.98368143998524</v>
      </c>
      <c r="Y83" s="290">
        <v>0.202044439831499</v>
      </c>
      <c r="Z83" s="290">
        <v>0.749514874265784</v>
      </c>
      <c r="AA83" s="290">
        <v>0.121435239680017</v>
      </c>
      <c r="AB83" s="290">
        <v>0.89592624470829096</v>
      </c>
      <c r="AC83" s="290">
        <v>0</v>
      </c>
      <c r="AD83" s="290">
        <v>6.6886624361662399</v>
      </c>
    </row>
    <row r="84" spans="1:30" x14ac:dyDescent="0.25">
      <c r="A84" s="242" t="s">
        <v>535</v>
      </c>
      <c r="B84" s="290">
        <v>0</v>
      </c>
      <c r="C84" s="290">
        <v>0</v>
      </c>
      <c r="D84" s="290">
        <v>0</v>
      </c>
      <c r="E84" s="290">
        <v>0</v>
      </c>
      <c r="F84" s="290">
        <v>0</v>
      </c>
      <c r="G84" s="290">
        <v>0</v>
      </c>
      <c r="H84" s="290">
        <v>0</v>
      </c>
      <c r="I84" s="290">
        <v>0</v>
      </c>
      <c r="J84" s="290">
        <v>0</v>
      </c>
      <c r="K84" s="290">
        <v>0</v>
      </c>
      <c r="L84" s="290">
        <v>0</v>
      </c>
      <c r="M84" s="290">
        <v>0</v>
      </c>
      <c r="N84" s="290">
        <v>0</v>
      </c>
      <c r="O84" s="290">
        <v>0</v>
      </c>
      <c r="P84" s="290">
        <v>0</v>
      </c>
      <c r="Q84" s="290">
        <v>0</v>
      </c>
      <c r="R84" s="290">
        <v>0</v>
      </c>
      <c r="S84" s="290">
        <v>0</v>
      </c>
      <c r="T84" s="290">
        <v>0</v>
      </c>
      <c r="U84" s="290">
        <v>0</v>
      </c>
      <c r="V84" s="290">
        <v>0</v>
      </c>
      <c r="W84" s="290">
        <v>0</v>
      </c>
      <c r="X84" s="290">
        <v>0</v>
      </c>
      <c r="Y84" s="290">
        <v>0</v>
      </c>
      <c r="Z84" s="290">
        <v>0</v>
      </c>
      <c r="AA84" s="290">
        <v>0</v>
      </c>
      <c r="AB84" s="290">
        <v>0</v>
      </c>
      <c r="AC84" s="290">
        <v>0</v>
      </c>
      <c r="AD84" s="290">
        <v>0</v>
      </c>
    </row>
    <row r="85" spans="1:30" x14ac:dyDescent="0.25">
      <c r="A85" s="242" t="s">
        <v>536</v>
      </c>
      <c r="B85" s="290">
        <v>238.52074999999999</v>
      </c>
      <c r="C85" s="290">
        <v>236.56710999999899</v>
      </c>
      <c r="D85" s="290">
        <v>225.52628999999999</v>
      </c>
      <c r="E85" s="290">
        <v>280.304229999999</v>
      </c>
      <c r="F85" s="290">
        <v>229.77035999999899</v>
      </c>
      <c r="G85" s="290">
        <v>248.73017999999999</v>
      </c>
      <c r="H85" s="290">
        <v>206.06106</v>
      </c>
      <c r="I85" s="290">
        <v>189.26</v>
      </c>
      <c r="J85" s="290">
        <v>206.226</v>
      </c>
      <c r="K85" s="290">
        <v>170.875</v>
      </c>
      <c r="L85" s="290">
        <v>204.74199999999999</v>
      </c>
      <c r="M85" s="290">
        <v>181.37200000000001</v>
      </c>
      <c r="N85" s="290">
        <v>166.494</v>
      </c>
      <c r="O85" s="290">
        <v>201.08699999999999</v>
      </c>
      <c r="P85" s="290">
        <v>177.761</v>
      </c>
      <c r="Q85" s="290">
        <v>182.60300000000001</v>
      </c>
      <c r="R85" s="290">
        <v>186.464</v>
      </c>
      <c r="S85" s="290">
        <v>197.38800000000001</v>
      </c>
      <c r="T85" s="290">
        <v>166.21899999999999</v>
      </c>
      <c r="U85" s="290">
        <v>195.74299999999999</v>
      </c>
      <c r="V85" s="290">
        <v>196.88800000000001</v>
      </c>
      <c r="W85" s="290">
        <v>175.577</v>
      </c>
      <c r="X85" s="290">
        <v>206.542</v>
      </c>
      <c r="Y85" s="290">
        <v>175.31899999999999</v>
      </c>
      <c r="Z85" s="290">
        <v>181.24700000000001</v>
      </c>
      <c r="AA85" s="290">
        <v>205.24600000000001</v>
      </c>
      <c r="AB85" s="290">
        <v>182.017</v>
      </c>
      <c r="AC85" s="290">
        <v>194.702</v>
      </c>
      <c r="AD85" s="290">
        <v>189.99700000000001</v>
      </c>
    </row>
    <row r="86" spans="1:30" x14ac:dyDescent="0.25">
      <c r="A86" s="242" t="s">
        <v>537</v>
      </c>
      <c r="B86" s="290">
        <v>576.97465999999997</v>
      </c>
      <c r="C86" s="290">
        <v>705.19027000000006</v>
      </c>
      <c r="D86" s="290">
        <v>653.81917999999996</v>
      </c>
      <c r="E86" s="290">
        <v>657.41255999999998</v>
      </c>
      <c r="F86" s="290">
        <v>621.91269999999895</v>
      </c>
      <c r="G86" s="290">
        <v>607.86762999999996</v>
      </c>
      <c r="H86" s="290">
        <v>674.06132999999897</v>
      </c>
      <c r="I86" s="290">
        <v>579.55200000000002</v>
      </c>
      <c r="J86" s="290">
        <v>571.20999999999901</v>
      </c>
      <c r="K86" s="290">
        <v>539.88699999999994</v>
      </c>
      <c r="L86" s="290">
        <v>610.84100000000001</v>
      </c>
      <c r="M86" s="290">
        <v>547.47400000000005</v>
      </c>
      <c r="N86" s="290">
        <v>637.524</v>
      </c>
      <c r="O86" s="290">
        <v>528.97900000000004</v>
      </c>
      <c r="P86" s="290">
        <v>512.14800000000002</v>
      </c>
      <c r="Q86" s="290">
        <v>521.63199999999995</v>
      </c>
      <c r="R86" s="290">
        <v>607.18200000000002</v>
      </c>
      <c r="S86" s="290">
        <v>551.19000000000005</v>
      </c>
      <c r="T86" s="290">
        <v>566.02499999999998</v>
      </c>
      <c r="U86" s="290">
        <v>540.61</v>
      </c>
      <c r="V86" s="290">
        <v>552.42200000000003</v>
      </c>
      <c r="W86" s="290">
        <v>535.35500000000002</v>
      </c>
      <c r="X86" s="290">
        <v>596.93499999999995</v>
      </c>
      <c r="Y86" s="290">
        <v>530.14700000000005</v>
      </c>
      <c r="Z86" s="290">
        <v>537.76499999999999</v>
      </c>
      <c r="AA86" s="290">
        <v>559.62400000000002</v>
      </c>
      <c r="AB86" s="290">
        <v>542.55399999999997</v>
      </c>
      <c r="AC86" s="290">
        <v>558.85500000000002</v>
      </c>
      <c r="AD86" s="290">
        <v>637.01099999999997</v>
      </c>
    </row>
    <row r="87" spans="1:30" x14ac:dyDescent="0.25">
      <c r="A87" s="242" t="s">
        <v>538</v>
      </c>
      <c r="B87" s="290">
        <v>614.26049999999998</v>
      </c>
      <c r="C87" s="290">
        <v>439.28334999999998</v>
      </c>
      <c r="D87" s="290">
        <v>484.48842000000002</v>
      </c>
      <c r="E87" s="290">
        <v>270.57776000000001</v>
      </c>
      <c r="F87" s="290">
        <v>343.85699</v>
      </c>
      <c r="G87" s="290">
        <v>325.91059999999999</v>
      </c>
      <c r="H87" s="290">
        <v>419.16351999999898</v>
      </c>
      <c r="I87" s="290">
        <v>452.13299999999998</v>
      </c>
      <c r="J87" s="290">
        <v>521.96399999999903</v>
      </c>
      <c r="K87" s="290">
        <v>475.23200000000003</v>
      </c>
      <c r="L87" s="290">
        <v>440.28899999999999</v>
      </c>
      <c r="M87" s="290">
        <v>414.464</v>
      </c>
      <c r="N87" s="290">
        <v>523.92099999999903</v>
      </c>
      <c r="O87" s="290">
        <v>548.15699999999902</v>
      </c>
      <c r="P87" s="290">
        <v>473.135999999999</v>
      </c>
      <c r="Q87" s="290">
        <v>486.58699999999999</v>
      </c>
      <c r="R87" s="290">
        <v>391.70599999999899</v>
      </c>
      <c r="S87" s="290">
        <v>440.346</v>
      </c>
      <c r="T87" s="290">
        <v>470.72199999999901</v>
      </c>
      <c r="U87" s="290">
        <v>522.803</v>
      </c>
      <c r="V87" s="290">
        <v>507.459</v>
      </c>
      <c r="W87" s="290">
        <v>446.99099999999999</v>
      </c>
      <c r="X87" s="290">
        <v>325.77100000000002</v>
      </c>
      <c r="Y87" s="290">
        <v>374.17399999999998</v>
      </c>
      <c r="Z87" s="290">
        <v>516.86900000000003</v>
      </c>
      <c r="AA87" s="290">
        <v>554.30999999999995</v>
      </c>
      <c r="AB87" s="290">
        <v>495.16399999999999</v>
      </c>
      <c r="AC87" s="290">
        <v>607.15</v>
      </c>
      <c r="AD87" s="290">
        <v>418.534999999999</v>
      </c>
    </row>
    <row r="88" spans="1:30" x14ac:dyDescent="0.25">
      <c r="A88" s="242" t="s">
        <v>539</v>
      </c>
      <c r="B88" s="290">
        <v>2.1284800000000001</v>
      </c>
      <c r="C88" s="290">
        <v>4.4274800000000001</v>
      </c>
      <c r="D88" s="290">
        <v>0.55927000000000004</v>
      </c>
      <c r="E88" s="290">
        <v>0.36196</v>
      </c>
      <c r="F88" s="290">
        <v>2.0404800000000001</v>
      </c>
      <c r="G88" s="290">
        <v>1.85867</v>
      </c>
      <c r="H88" s="290">
        <v>0.95372999999999997</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0</v>
      </c>
      <c r="AD88" s="290">
        <v>0</v>
      </c>
    </row>
    <row r="89" spans="1:30" x14ac:dyDescent="0.25">
      <c r="A89" s="242" t="s">
        <v>540</v>
      </c>
      <c r="B89" s="290">
        <v>177.94081</v>
      </c>
      <c r="C89" s="290">
        <v>265.76774</v>
      </c>
      <c r="D89" s="290">
        <v>172.670209999999</v>
      </c>
      <c r="E89" s="290">
        <v>150.83153999999999</v>
      </c>
      <c r="F89" s="290">
        <v>105.36954</v>
      </c>
      <c r="G89" s="290">
        <v>156.3357</v>
      </c>
      <c r="H89" s="290">
        <v>190.83672999999899</v>
      </c>
      <c r="I89" s="290">
        <v>231.58</v>
      </c>
      <c r="J89" s="290">
        <v>285.08199999999999</v>
      </c>
      <c r="K89" s="290">
        <v>254.03100000000001</v>
      </c>
      <c r="L89" s="290">
        <v>214.58099999999999</v>
      </c>
      <c r="M89" s="290">
        <v>176.45099999999999</v>
      </c>
      <c r="N89" s="290">
        <v>272.63900000000001</v>
      </c>
      <c r="O89" s="290">
        <v>240.53200000000001</v>
      </c>
      <c r="P89" s="290">
        <v>208.274</v>
      </c>
      <c r="Q89" s="290">
        <v>208.624</v>
      </c>
      <c r="R89" s="290">
        <v>158.19200000000001</v>
      </c>
      <c r="S89" s="290">
        <v>215.291</v>
      </c>
      <c r="T89" s="290">
        <v>218.393</v>
      </c>
      <c r="U89" s="290">
        <v>243.55500000000001</v>
      </c>
      <c r="V89" s="290">
        <v>236.26</v>
      </c>
      <c r="W89" s="290">
        <v>193.05099999999999</v>
      </c>
      <c r="X89" s="290">
        <v>155.06100000000001</v>
      </c>
      <c r="Y89" s="290">
        <v>152.471</v>
      </c>
      <c r="Z89" s="290">
        <v>204.76400000000001</v>
      </c>
      <c r="AA89" s="290">
        <v>244.34100000000001</v>
      </c>
      <c r="AB89" s="290">
        <v>215.453</v>
      </c>
      <c r="AC89" s="290">
        <v>250.00899999999999</v>
      </c>
      <c r="AD89" s="290">
        <v>198.18</v>
      </c>
    </row>
    <row r="90" spans="1:30" x14ac:dyDescent="0.25">
      <c r="A90" s="242" t="s">
        <v>1092</v>
      </c>
      <c r="B90" s="290">
        <v>9.3613099999999996</v>
      </c>
      <c r="C90" s="290">
        <v>9.04312</v>
      </c>
      <c r="D90" s="290">
        <v>2.23454</v>
      </c>
      <c r="E90" s="290">
        <v>0.49103999999999998</v>
      </c>
      <c r="F90" s="290">
        <v>5.5743</v>
      </c>
      <c r="G90" s="290">
        <v>3.1840700000000002</v>
      </c>
      <c r="H90" s="290">
        <v>1.67252</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row>
    <row r="91" spans="1:30" x14ac:dyDescent="0.25">
      <c r="A91" s="242" t="s">
        <v>1093</v>
      </c>
      <c r="B91" s="290">
        <v>1E-4</v>
      </c>
      <c r="C91" s="290">
        <v>1.6100000000000001E-3</v>
      </c>
      <c r="D91" s="290">
        <v>0.18942000000000001</v>
      </c>
      <c r="E91" s="290">
        <v>0</v>
      </c>
      <c r="F91" s="290">
        <v>0.15393999999999999</v>
      </c>
      <c r="G91" s="290">
        <v>0.37957000000000002</v>
      </c>
      <c r="H91" s="290">
        <v>0.221</v>
      </c>
      <c r="I91" s="290">
        <v>0</v>
      </c>
      <c r="J91" s="290">
        <v>0</v>
      </c>
      <c r="K91" s="290">
        <v>0</v>
      </c>
      <c r="L91" s="290">
        <v>0</v>
      </c>
      <c r="M91" s="290">
        <v>0</v>
      </c>
      <c r="N91" s="290">
        <v>0</v>
      </c>
      <c r="O91" s="290">
        <v>0</v>
      </c>
      <c r="P91" s="290">
        <v>0</v>
      </c>
      <c r="Q91" s="290">
        <v>0</v>
      </c>
      <c r="R91" s="290">
        <v>0</v>
      </c>
      <c r="S91" s="290">
        <v>0</v>
      </c>
      <c r="T91" s="290">
        <v>0</v>
      </c>
      <c r="U91" s="290">
        <v>0</v>
      </c>
      <c r="V91" s="290">
        <v>0</v>
      </c>
      <c r="W91" s="290">
        <v>0</v>
      </c>
      <c r="X91" s="290">
        <v>0</v>
      </c>
      <c r="Y91" s="290">
        <v>0</v>
      </c>
      <c r="Z91" s="290">
        <v>0</v>
      </c>
      <c r="AA91" s="290">
        <v>0</v>
      </c>
      <c r="AB91" s="290">
        <v>0</v>
      </c>
      <c r="AC91" s="290">
        <v>0</v>
      </c>
      <c r="AD91" s="290">
        <v>0</v>
      </c>
    </row>
    <row r="92" spans="1:30" x14ac:dyDescent="0.25">
      <c r="A92" s="242" t="s">
        <v>541</v>
      </c>
      <c r="B92" s="290">
        <v>0</v>
      </c>
      <c r="C92" s="290">
        <v>0</v>
      </c>
      <c r="D92" s="290">
        <v>0</v>
      </c>
      <c r="E92" s="290">
        <v>0</v>
      </c>
      <c r="F92" s="290">
        <v>0</v>
      </c>
      <c r="G92" s="290">
        <v>0</v>
      </c>
      <c r="H92" s="290">
        <v>0</v>
      </c>
      <c r="I92" s="290">
        <v>0</v>
      </c>
      <c r="J92" s="290">
        <v>0</v>
      </c>
      <c r="K92" s="290">
        <v>0</v>
      </c>
      <c r="L92" s="290">
        <v>0</v>
      </c>
      <c r="M92" s="290">
        <v>0</v>
      </c>
      <c r="N92" s="290">
        <v>0</v>
      </c>
      <c r="O92" s="290">
        <v>0</v>
      </c>
      <c r="P92" s="290">
        <v>0</v>
      </c>
      <c r="Q92" s="290">
        <v>0</v>
      </c>
      <c r="R92" s="290">
        <v>0</v>
      </c>
      <c r="S92" s="290">
        <v>0</v>
      </c>
      <c r="T92" s="290">
        <v>0</v>
      </c>
      <c r="U92" s="290">
        <v>0</v>
      </c>
      <c r="V92" s="290">
        <v>0</v>
      </c>
      <c r="W92" s="290">
        <v>0</v>
      </c>
      <c r="X92" s="290">
        <v>0</v>
      </c>
      <c r="Y92" s="290">
        <v>0</v>
      </c>
      <c r="Z92" s="290">
        <v>0</v>
      </c>
      <c r="AA92" s="290">
        <v>0</v>
      </c>
      <c r="AB92" s="290">
        <v>0</v>
      </c>
      <c r="AC92" s="290">
        <v>0</v>
      </c>
      <c r="AD92" s="290">
        <v>0</v>
      </c>
    </row>
    <row r="93" spans="1:30" x14ac:dyDescent="0.25">
      <c r="A93" s="242" t="s">
        <v>542</v>
      </c>
      <c r="B93" s="290">
        <v>4.2999999999999999E-4</v>
      </c>
      <c r="C93" s="290">
        <v>3.5999999999999899E-4</v>
      </c>
      <c r="D93" s="290">
        <v>1.9000000000000001E-4</v>
      </c>
      <c r="E93" s="290">
        <v>2.9E-4</v>
      </c>
      <c r="F93" s="290">
        <v>2.4000000000000001E-4</v>
      </c>
      <c r="G93" s="290">
        <v>2.5999999999999998E-4</v>
      </c>
      <c r="H93" s="290">
        <v>2.7E-4</v>
      </c>
      <c r="I93" s="290">
        <v>0</v>
      </c>
      <c r="J93" s="290">
        <v>1</v>
      </c>
      <c r="K93" s="290">
        <v>0</v>
      </c>
      <c r="L93" s="290">
        <v>0</v>
      </c>
      <c r="M93" s="290">
        <v>0</v>
      </c>
      <c r="N93" s="290">
        <v>1</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row>
    <row r="94" spans="1:30" x14ac:dyDescent="0.25">
      <c r="A94" s="242" t="s">
        <v>543</v>
      </c>
      <c r="B94" s="290">
        <v>0</v>
      </c>
      <c r="C94" s="290">
        <v>0</v>
      </c>
      <c r="D94" s="290">
        <v>0</v>
      </c>
      <c r="E94" s="290">
        <v>0</v>
      </c>
      <c r="F94" s="290">
        <v>0</v>
      </c>
      <c r="G94" s="290">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row>
    <row r="95" spans="1:30" ht="15.75" thickBot="1" x14ac:dyDescent="0.3">
      <c r="A95" s="242" t="s">
        <v>1094</v>
      </c>
      <c r="B95" s="292">
        <v>0</v>
      </c>
      <c r="C95" s="292">
        <v>0</v>
      </c>
      <c r="D95" s="292">
        <v>0</v>
      </c>
      <c r="E95" s="292">
        <v>0</v>
      </c>
      <c r="F95" s="292">
        <v>0</v>
      </c>
      <c r="G95" s="292">
        <v>0</v>
      </c>
      <c r="H95" s="292">
        <v>0</v>
      </c>
      <c r="I95" s="292">
        <v>0</v>
      </c>
      <c r="J95" s="292">
        <v>0</v>
      </c>
      <c r="K95" s="292">
        <v>0</v>
      </c>
      <c r="L95" s="292">
        <v>0</v>
      </c>
      <c r="M95" s="292">
        <v>0</v>
      </c>
      <c r="N95" s="292">
        <v>0</v>
      </c>
      <c r="O95" s="292">
        <v>0</v>
      </c>
      <c r="P95" s="292">
        <v>0</v>
      </c>
      <c r="Q95" s="292">
        <v>0</v>
      </c>
      <c r="R95" s="292">
        <v>0</v>
      </c>
      <c r="S95" s="292">
        <v>0</v>
      </c>
      <c r="T95" s="292">
        <v>0</v>
      </c>
      <c r="U95" s="292">
        <v>0</v>
      </c>
      <c r="V95" s="292">
        <v>0</v>
      </c>
      <c r="W95" s="292">
        <v>0</v>
      </c>
      <c r="X95" s="292">
        <v>0</v>
      </c>
      <c r="Y95" s="292">
        <v>0</v>
      </c>
      <c r="Z95" s="292">
        <v>0</v>
      </c>
      <c r="AA95" s="292">
        <v>0</v>
      </c>
      <c r="AB95" s="292">
        <v>0</v>
      </c>
      <c r="AC95" s="292">
        <v>0</v>
      </c>
      <c r="AD95" s="292">
        <v>0</v>
      </c>
    </row>
    <row r="96" spans="1:30" x14ac:dyDescent="0.25">
      <c r="A96" s="260" t="s">
        <v>544</v>
      </c>
      <c r="B96" s="290">
        <v>3515.5673699999902</v>
      </c>
      <c r="C96" s="290">
        <v>3619.1950999999999</v>
      </c>
      <c r="D96" s="290">
        <v>3245.6985999999902</v>
      </c>
      <c r="E96" s="290">
        <v>3252.6288800000002</v>
      </c>
      <c r="F96" s="290">
        <v>2993.7232300000001</v>
      </c>
      <c r="G96" s="290">
        <v>3189.3907399999998</v>
      </c>
      <c r="H96" s="290">
        <v>3296.5875099999898</v>
      </c>
      <c r="I96" s="290">
        <v>3393.652</v>
      </c>
      <c r="J96" s="290">
        <v>3752.9540000000002</v>
      </c>
      <c r="K96" s="290">
        <v>3294.067</v>
      </c>
      <c r="L96" s="290">
        <v>3524.3150000000001</v>
      </c>
      <c r="M96" s="290">
        <v>3124.5790000000002</v>
      </c>
      <c r="N96" s="290">
        <v>3525.2220000000002</v>
      </c>
      <c r="O96" s="290">
        <v>3752.7719999999999</v>
      </c>
      <c r="P96" s="290">
        <v>3485.7379999999998</v>
      </c>
      <c r="Q96" s="290">
        <v>3548.4690000000001</v>
      </c>
      <c r="R96" s="290">
        <v>3391.4960000000001</v>
      </c>
      <c r="S96" s="290">
        <v>3690.4290000000001</v>
      </c>
      <c r="T96" s="290">
        <v>3556.0519999999901</v>
      </c>
      <c r="U96" s="290">
        <v>3872.2449999999999</v>
      </c>
      <c r="V96" s="290">
        <v>3881.982</v>
      </c>
      <c r="W96" s="290">
        <v>3546.951</v>
      </c>
      <c r="X96" s="290">
        <v>3582.6239999999998</v>
      </c>
      <c r="Y96" s="290">
        <v>3347.846</v>
      </c>
      <c r="Z96" s="290">
        <v>3742.5329999999999</v>
      </c>
      <c r="AA96" s="290">
        <v>4114.2169999999996</v>
      </c>
      <c r="AB96" s="290">
        <v>3704.37499999999</v>
      </c>
      <c r="AC96" s="290">
        <v>4108.5320000000002</v>
      </c>
      <c r="AD96" s="290">
        <v>3636.6749999999902</v>
      </c>
    </row>
    <row r="97" spans="1:30" x14ac:dyDescent="0.25">
      <c r="A97" s="242" t="s">
        <v>545</v>
      </c>
      <c r="B97" s="290">
        <v>309.41293999999999</v>
      </c>
      <c r="C97" s="290">
        <v>388.69476999999898</v>
      </c>
      <c r="D97" s="290">
        <v>361.67191000000003</v>
      </c>
      <c r="E97" s="290">
        <v>590.36145999999997</v>
      </c>
      <c r="F97" s="290">
        <v>595.16886999999997</v>
      </c>
      <c r="G97" s="290">
        <v>378.22232000000002</v>
      </c>
      <c r="H97" s="290">
        <v>469.94085000000001</v>
      </c>
      <c r="I97" s="290">
        <v>310.56799999999998</v>
      </c>
      <c r="J97" s="290">
        <v>398.87099999999998</v>
      </c>
      <c r="K97" s="290">
        <v>465.88499999999999</v>
      </c>
      <c r="L97" s="290">
        <v>768.851</v>
      </c>
      <c r="M97" s="290">
        <v>339.41899999999998</v>
      </c>
      <c r="N97" s="290">
        <v>254.149</v>
      </c>
      <c r="O97" s="290">
        <v>406.70100000000002</v>
      </c>
      <c r="P97" s="290">
        <v>377.97800000000001</v>
      </c>
      <c r="Q97" s="290">
        <v>566.84100000000001</v>
      </c>
      <c r="R97" s="290">
        <v>593.77200000000005</v>
      </c>
      <c r="S97" s="290">
        <v>365.19600000000003</v>
      </c>
      <c r="T97" s="290">
        <v>397.63400000000001</v>
      </c>
      <c r="U97" s="290">
        <v>385.68799999999999</v>
      </c>
      <c r="V97" s="290">
        <v>427.47699999999998</v>
      </c>
      <c r="W97" s="290">
        <v>413.32499999999999</v>
      </c>
      <c r="X97" s="290">
        <v>746.49</v>
      </c>
      <c r="Y97" s="290">
        <v>549.09699999999998</v>
      </c>
      <c r="Z97" s="290">
        <v>312.40300000000002</v>
      </c>
      <c r="AA97" s="290">
        <v>457.11599999999999</v>
      </c>
      <c r="AB97" s="290">
        <v>344.32399999999899</v>
      </c>
      <c r="AC97" s="290">
        <v>577.59299999999996</v>
      </c>
      <c r="AD97" s="290">
        <v>636.23399999999901</v>
      </c>
    </row>
    <row r="98" spans="1:30" x14ac:dyDescent="0.25">
      <c r="A98" s="242" t="s">
        <v>546</v>
      </c>
      <c r="B98" s="290">
        <v>285.79235</v>
      </c>
      <c r="C98" s="290">
        <v>130.92167000000001</v>
      </c>
      <c r="D98" s="290">
        <v>172.70423</v>
      </c>
      <c r="E98" s="290">
        <v>215.94284999999999</v>
      </c>
      <c r="F98" s="290">
        <v>172.45876999999999</v>
      </c>
      <c r="G98" s="290">
        <v>184.42176000000001</v>
      </c>
      <c r="H98" s="290">
        <v>212.75451000000001</v>
      </c>
      <c r="I98" s="290">
        <v>348.80500000000001</v>
      </c>
      <c r="J98" s="290">
        <v>247.523</v>
      </c>
      <c r="K98" s="290">
        <v>405.14699999999999</v>
      </c>
      <c r="L98" s="290">
        <v>321.01499999999999</v>
      </c>
      <c r="M98" s="290">
        <v>232.09800000000001</v>
      </c>
      <c r="N98" s="290">
        <v>217.74799999999999</v>
      </c>
      <c r="O98" s="290">
        <v>212.464</v>
      </c>
      <c r="P98" s="290">
        <v>209.57300000000001</v>
      </c>
      <c r="Q98" s="290">
        <v>243.67</v>
      </c>
      <c r="R98" s="290">
        <v>236.58</v>
      </c>
      <c r="S98" s="290">
        <v>231.703</v>
      </c>
      <c r="T98" s="290">
        <v>287.24299999999999</v>
      </c>
      <c r="U98" s="290">
        <v>249.81899999999999</v>
      </c>
      <c r="V98" s="290">
        <v>250.309</v>
      </c>
      <c r="W98" s="290">
        <v>222.06</v>
      </c>
      <c r="X98" s="290">
        <v>285.67700000000002</v>
      </c>
      <c r="Y98" s="290">
        <v>233.703</v>
      </c>
      <c r="Z98" s="290">
        <v>226.03800000000001</v>
      </c>
      <c r="AA98" s="290">
        <v>217.69300000000001</v>
      </c>
      <c r="AB98" s="290">
        <v>214.864</v>
      </c>
      <c r="AC98" s="290">
        <v>215.06399999999999</v>
      </c>
      <c r="AD98" s="290">
        <v>246.90700000000001</v>
      </c>
    </row>
    <row r="99" spans="1:30" x14ac:dyDescent="0.25">
      <c r="A99" s="242" t="s">
        <v>547</v>
      </c>
      <c r="B99" s="290">
        <v>2798.7379499999902</v>
      </c>
      <c r="C99" s="290">
        <v>1551.7406800000001</v>
      </c>
      <c r="D99" s="290">
        <v>1568.14409</v>
      </c>
      <c r="E99" s="290">
        <v>2715.8733099999899</v>
      </c>
      <c r="F99" s="290">
        <v>3927.8072399999901</v>
      </c>
      <c r="G99" s="290">
        <v>2243.2682799999998</v>
      </c>
      <c r="H99" s="290">
        <v>1526.7155499999999</v>
      </c>
      <c r="I99" s="290">
        <v>1730.443</v>
      </c>
      <c r="J99" s="290">
        <v>2119.3029999999999</v>
      </c>
      <c r="K99" s="290">
        <v>2284.7809999999899</v>
      </c>
      <c r="L99" s="290">
        <v>4047.692</v>
      </c>
      <c r="M99" s="290">
        <v>3267.5740000000001</v>
      </c>
      <c r="N99" s="290">
        <v>1954.25</v>
      </c>
      <c r="O99" s="290">
        <v>1504.992</v>
      </c>
      <c r="P99" s="290">
        <v>1929.19099999999</v>
      </c>
      <c r="Q99" s="290">
        <v>2868.4180000000001</v>
      </c>
      <c r="R99" s="290">
        <v>3753.4110000000001</v>
      </c>
      <c r="S99" s="290">
        <v>2552.5940000000001</v>
      </c>
      <c r="T99" s="290">
        <v>1906.9459999999999</v>
      </c>
      <c r="U99" s="290">
        <v>2000.82</v>
      </c>
      <c r="V99" s="290">
        <v>1849.1579999999999</v>
      </c>
      <c r="W99" s="290">
        <v>2592.7449999999999</v>
      </c>
      <c r="X99" s="290">
        <v>4061.848</v>
      </c>
      <c r="Y99" s="290">
        <v>3430.6</v>
      </c>
      <c r="Z99" s="290">
        <v>2056.9839999999999</v>
      </c>
      <c r="AA99" s="290">
        <v>1613.0319999999999</v>
      </c>
      <c r="AB99" s="290">
        <v>1857.673</v>
      </c>
      <c r="AC99" s="290">
        <v>3344.998</v>
      </c>
      <c r="AD99" s="290">
        <v>4079.3409999999999</v>
      </c>
    </row>
    <row r="100" spans="1:30" x14ac:dyDescent="0.25">
      <c r="A100" s="242" t="s">
        <v>548</v>
      </c>
      <c r="B100" s="290">
        <v>197.74790999999999</v>
      </c>
      <c r="C100" s="290">
        <v>194.44654999999901</v>
      </c>
      <c r="D100" s="290">
        <v>139.57514</v>
      </c>
      <c r="E100" s="290">
        <v>406.03548000000001</v>
      </c>
      <c r="F100" s="290">
        <v>335.96824999999899</v>
      </c>
      <c r="G100" s="290">
        <v>160.15306000000001</v>
      </c>
      <c r="H100" s="290">
        <v>204.65826999999999</v>
      </c>
      <c r="I100" s="290">
        <v>312.68099999999998</v>
      </c>
      <c r="J100" s="290">
        <v>337.07</v>
      </c>
      <c r="K100" s="290">
        <v>269.59100000000001</v>
      </c>
      <c r="L100" s="290">
        <v>382.15600000000001</v>
      </c>
      <c r="M100" s="290">
        <v>392.54300000000001</v>
      </c>
      <c r="N100" s="290">
        <v>268.892</v>
      </c>
      <c r="O100" s="290">
        <v>256.149</v>
      </c>
      <c r="P100" s="290">
        <v>253.79300000000001</v>
      </c>
      <c r="Q100" s="290">
        <v>257.75400000000002</v>
      </c>
      <c r="R100" s="290">
        <v>625.34</v>
      </c>
      <c r="S100" s="290">
        <v>276.57600000000002</v>
      </c>
      <c r="T100" s="290">
        <v>265.95499999999998</v>
      </c>
      <c r="U100" s="290">
        <v>312.89800000000002</v>
      </c>
      <c r="V100" s="290">
        <v>276.50299999999999</v>
      </c>
      <c r="W100" s="290">
        <v>420.471</v>
      </c>
      <c r="X100" s="290">
        <v>432.3</v>
      </c>
      <c r="Y100" s="290">
        <v>268.49900000000002</v>
      </c>
      <c r="Z100" s="290">
        <v>346.70699999999903</v>
      </c>
      <c r="AA100" s="290">
        <v>362.548</v>
      </c>
      <c r="AB100" s="290">
        <v>355.09099999999899</v>
      </c>
      <c r="AC100" s="290">
        <v>359.351</v>
      </c>
      <c r="AD100" s="290">
        <v>610.74900000000002</v>
      </c>
    </row>
    <row r="101" spans="1:30" x14ac:dyDescent="0.25">
      <c r="A101" s="242" t="s">
        <v>549</v>
      </c>
      <c r="B101" s="290">
        <v>414.84960999999998</v>
      </c>
      <c r="C101" s="290">
        <v>291.02555999999998</v>
      </c>
      <c r="D101" s="290">
        <v>432.09449999999998</v>
      </c>
      <c r="E101" s="290">
        <v>857.56255999999996</v>
      </c>
      <c r="F101" s="290">
        <v>2001.1455100000001</v>
      </c>
      <c r="G101" s="290">
        <v>760.69302000000005</v>
      </c>
      <c r="H101" s="290">
        <v>368.18036999999998</v>
      </c>
      <c r="I101" s="290">
        <v>454.45499999999998</v>
      </c>
      <c r="J101" s="290">
        <v>631.53700000000003</v>
      </c>
      <c r="K101" s="290">
        <v>560.85400000000004</v>
      </c>
      <c r="L101" s="290">
        <v>1696.5650000000001</v>
      </c>
      <c r="M101" s="290">
        <v>1514.5840000000001</v>
      </c>
      <c r="N101" s="290">
        <v>485.78</v>
      </c>
      <c r="O101" s="290">
        <v>512.596</v>
      </c>
      <c r="P101" s="290">
        <v>498.96899999999999</v>
      </c>
      <c r="Q101" s="290">
        <v>1043.646</v>
      </c>
      <c r="R101" s="290">
        <v>2213.1079999999902</v>
      </c>
      <c r="S101" s="290">
        <v>961.50800000000004</v>
      </c>
      <c r="T101" s="290">
        <v>736.52800000000002</v>
      </c>
      <c r="U101" s="290">
        <v>644.11199999999997</v>
      </c>
      <c r="V101" s="290">
        <v>519.07500000000005</v>
      </c>
      <c r="W101" s="290">
        <v>674.16499999999996</v>
      </c>
      <c r="X101" s="290">
        <v>2137.6059999999902</v>
      </c>
      <c r="Y101" s="290">
        <v>1766.56</v>
      </c>
      <c r="Z101" s="290">
        <v>605.48599999999999</v>
      </c>
      <c r="AA101" s="290">
        <v>577.39699999999903</v>
      </c>
      <c r="AB101" s="290">
        <v>519.58600000000001</v>
      </c>
      <c r="AC101" s="290">
        <v>1021.035</v>
      </c>
      <c r="AD101" s="290">
        <v>2053.453</v>
      </c>
    </row>
    <row r="102" spans="1:30" ht="15.75" thickBot="1" x14ac:dyDescent="0.3">
      <c r="A102" s="242" t="s">
        <v>550</v>
      </c>
      <c r="B102" s="292">
        <v>462.81529</v>
      </c>
      <c r="C102" s="292">
        <v>224.20392999999899</v>
      </c>
      <c r="D102" s="292">
        <v>183.58832000000001</v>
      </c>
      <c r="E102" s="292">
        <v>183.73083</v>
      </c>
      <c r="F102" s="292">
        <v>197.01963000000001</v>
      </c>
      <c r="G102" s="292">
        <v>190.01719</v>
      </c>
      <c r="H102" s="292">
        <v>254.22441000000001</v>
      </c>
      <c r="I102" s="292">
        <v>199.10900000000001</v>
      </c>
      <c r="J102" s="292">
        <v>155.74799999999999</v>
      </c>
      <c r="K102" s="292">
        <v>154.27799999999999</v>
      </c>
      <c r="L102" s="292">
        <v>162.392</v>
      </c>
      <c r="M102" s="292">
        <v>125.425</v>
      </c>
      <c r="N102" s="292">
        <v>111.622</v>
      </c>
      <c r="O102" s="292">
        <v>131.267</v>
      </c>
      <c r="P102" s="292">
        <v>122.733</v>
      </c>
      <c r="Q102" s="292">
        <v>122.76600000000001</v>
      </c>
      <c r="R102" s="292">
        <v>123.809</v>
      </c>
      <c r="S102" s="292">
        <v>124.529</v>
      </c>
      <c r="T102" s="292">
        <v>152.97300000000001</v>
      </c>
      <c r="U102" s="292">
        <v>153.489</v>
      </c>
      <c r="V102" s="292">
        <v>154.44300000000001</v>
      </c>
      <c r="W102" s="292">
        <v>180.89699999999999</v>
      </c>
      <c r="X102" s="292">
        <v>120.779</v>
      </c>
      <c r="Y102" s="292">
        <v>123.623</v>
      </c>
      <c r="Z102" s="292">
        <v>120.38200000000001</v>
      </c>
      <c r="AA102" s="292">
        <v>124.57899999999999</v>
      </c>
      <c r="AB102" s="292">
        <v>123.77500000000001</v>
      </c>
      <c r="AC102" s="292">
        <v>124.697</v>
      </c>
      <c r="AD102" s="292">
        <v>124.116</v>
      </c>
    </row>
    <row r="103" spans="1:30" x14ac:dyDescent="0.25">
      <c r="A103" s="260" t="s">
        <v>551</v>
      </c>
      <c r="B103" s="290">
        <v>4469.3560500000003</v>
      </c>
      <c r="C103" s="290">
        <v>2781.03316</v>
      </c>
      <c r="D103" s="290">
        <v>2857.77819</v>
      </c>
      <c r="E103" s="290">
        <v>4969.5064899999998</v>
      </c>
      <c r="F103" s="290">
        <v>7229.5682699999998</v>
      </c>
      <c r="G103" s="290">
        <v>3916.7756300000001</v>
      </c>
      <c r="H103" s="290">
        <v>3036.4739599999998</v>
      </c>
      <c r="I103" s="290">
        <v>3356.0609999999901</v>
      </c>
      <c r="J103" s="290">
        <v>3890.0520000000001</v>
      </c>
      <c r="K103" s="290">
        <v>4140.5359999999901</v>
      </c>
      <c r="L103" s="290">
        <v>7378.6710000000003</v>
      </c>
      <c r="M103" s="290">
        <v>5871.643</v>
      </c>
      <c r="N103" s="290">
        <v>3292.4409999999898</v>
      </c>
      <c r="O103" s="290">
        <v>3024.1689999999999</v>
      </c>
      <c r="P103" s="290">
        <v>3392.2370000000001</v>
      </c>
      <c r="Q103" s="290">
        <v>5103.0949999999903</v>
      </c>
      <c r="R103" s="290">
        <v>7546.0199999999904</v>
      </c>
      <c r="S103" s="290">
        <v>4512.1059999999998</v>
      </c>
      <c r="T103" s="290">
        <v>3747.279</v>
      </c>
      <c r="U103" s="290">
        <v>3746.826</v>
      </c>
      <c r="V103" s="290">
        <v>3476.9650000000001</v>
      </c>
      <c r="W103" s="290">
        <v>4503.6629999999996</v>
      </c>
      <c r="X103" s="290">
        <v>7784.7</v>
      </c>
      <c r="Y103" s="290">
        <v>6372.0820000000003</v>
      </c>
      <c r="Z103" s="290">
        <v>3668</v>
      </c>
      <c r="AA103" s="290">
        <v>3352.3649999999998</v>
      </c>
      <c r="AB103" s="290">
        <v>3415.3129999999901</v>
      </c>
      <c r="AC103" s="290">
        <v>5642.7379999999903</v>
      </c>
      <c r="AD103" s="290">
        <v>7750.8</v>
      </c>
    </row>
    <row r="104" spans="1:30" ht="15.75" thickBot="1" x14ac:dyDescent="0.3">
      <c r="A104" s="242" t="s">
        <v>552</v>
      </c>
      <c r="B104" s="292">
        <v>3</v>
      </c>
      <c r="C104" s="292">
        <v>3</v>
      </c>
      <c r="D104" s="292">
        <v>3</v>
      </c>
      <c r="E104" s="292">
        <v>3</v>
      </c>
      <c r="F104" s="292">
        <v>3</v>
      </c>
      <c r="G104" s="292">
        <v>3</v>
      </c>
      <c r="H104" s="292">
        <v>3</v>
      </c>
      <c r="I104" s="292">
        <v>0</v>
      </c>
      <c r="J104" s="292">
        <v>0</v>
      </c>
      <c r="K104" s="292">
        <v>0</v>
      </c>
      <c r="L104" s="292">
        <v>0</v>
      </c>
      <c r="M104" s="292">
        <v>0</v>
      </c>
      <c r="N104" s="292">
        <v>0</v>
      </c>
      <c r="O104" s="292">
        <v>0</v>
      </c>
      <c r="P104" s="292">
        <v>0</v>
      </c>
      <c r="Q104" s="292">
        <v>0</v>
      </c>
      <c r="R104" s="292">
        <v>0</v>
      </c>
      <c r="S104" s="292">
        <v>0</v>
      </c>
      <c r="T104" s="292">
        <v>0</v>
      </c>
      <c r="U104" s="292">
        <v>0</v>
      </c>
      <c r="V104" s="292">
        <v>0</v>
      </c>
      <c r="W104" s="292">
        <v>0</v>
      </c>
      <c r="X104" s="292">
        <v>0</v>
      </c>
      <c r="Y104" s="292">
        <v>0</v>
      </c>
      <c r="Z104" s="292">
        <v>0</v>
      </c>
      <c r="AA104" s="292">
        <v>0</v>
      </c>
      <c r="AB104" s="292">
        <v>0</v>
      </c>
      <c r="AC104" s="292">
        <v>0</v>
      </c>
      <c r="AD104" s="292">
        <v>0</v>
      </c>
    </row>
    <row r="105" spans="1:30" ht="15.75" thickBot="1" x14ac:dyDescent="0.3">
      <c r="A105" s="242" t="s">
        <v>553</v>
      </c>
      <c r="B105" s="292">
        <v>3</v>
      </c>
      <c r="C105" s="292">
        <v>3</v>
      </c>
      <c r="D105" s="292">
        <v>3</v>
      </c>
      <c r="E105" s="292">
        <v>3</v>
      </c>
      <c r="F105" s="292">
        <v>3</v>
      </c>
      <c r="G105" s="292">
        <v>3</v>
      </c>
      <c r="H105" s="292">
        <v>3</v>
      </c>
      <c r="I105" s="292">
        <v>0</v>
      </c>
      <c r="J105" s="292">
        <v>0</v>
      </c>
      <c r="K105" s="292">
        <v>0</v>
      </c>
      <c r="L105" s="292">
        <v>0</v>
      </c>
      <c r="M105" s="292">
        <v>0</v>
      </c>
      <c r="N105" s="292">
        <v>0</v>
      </c>
      <c r="O105" s="292">
        <v>0</v>
      </c>
      <c r="P105" s="292">
        <v>0</v>
      </c>
      <c r="Q105" s="292">
        <v>0</v>
      </c>
      <c r="R105" s="292">
        <v>0</v>
      </c>
      <c r="S105" s="292">
        <v>0</v>
      </c>
      <c r="T105" s="292">
        <v>0</v>
      </c>
      <c r="U105" s="292">
        <v>0</v>
      </c>
      <c r="V105" s="292">
        <v>0</v>
      </c>
      <c r="W105" s="292">
        <v>0</v>
      </c>
      <c r="X105" s="292">
        <v>0</v>
      </c>
      <c r="Y105" s="292">
        <v>0</v>
      </c>
      <c r="Z105" s="292">
        <v>0</v>
      </c>
      <c r="AA105" s="292">
        <v>0</v>
      </c>
      <c r="AB105" s="292">
        <v>0</v>
      </c>
      <c r="AC105" s="292">
        <v>0</v>
      </c>
      <c r="AD105" s="292">
        <v>0</v>
      </c>
    </row>
    <row r="106" spans="1:30" x14ac:dyDescent="0.25">
      <c r="A106" s="259" t="s">
        <v>554</v>
      </c>
      <c r="B106" s="289">
        <v>31074.689610000001</v>
      </c>
      <c r="C106" s="289">
        <v>31758.264999999999</v>
      </c>
      <c r="D106" s="289">
        <v>25553.687969999999</v>
      </c>
      <c r="E106" s="289">
        <v>27558.872719999901</v>
      </c>
      <c r="F106" s="289">
        <v>25209.231199999998</v>
      </c>
      <c r="G106" s="289">
        <v>27709.0919499999</v>
      </c>
      <c r="H106" s="289">
        <v>29488.8237899999</v>
      </c>
      <c r="I106" s="289">
        <v>29706.7272722302</v>
      </c>
      <c r="J106" s="289">
        <v>30949.507369441199</v>
      </c>
      <c r="K106" s="289">
        <v>28365.901640536002</v>
      </c>
      <c r="L106" s="289">
        <v>28731.652601326299</v>
      </c>
      <c r="M106" s="289">
        <v>26200.791603323301</v>
      </c>
      <c r="N106" s="289">
        <v>29263.382536089099</v>
      </c>
      <c r="O106" s="289">
        <v>30710.1353739146</v>
      </c>
      <c r="P106" s="289">
        <v>27571.6413943568</v>
      </c>
      <c r="Q106" s="289">
        <v>28941.797915642899</v>
      </c>
      <c r="R106" s="289">
        <v>27021.042420432699</v>
      </c>
      <c r="S106" s="289">
        <v>28508.795969816299</v>
      </c>
      <c r="T106" s="289">
        <v>28590.7476686628</v>
      </c>
      <c r="U106" s="289">
        <v>31257.4140740324</v>
      </c>
      <c r="V106" s="289">
        <v>30316.756506239599</v>
      </c>
      <c r="W106" s="289">
        <v>27896.667833470801</v>
      </c>
      <c r="X106" s="289">
        <v>27745.1708450267</v>
      </c>
      <c r="Y106" s="289">
        <v>27332.369093139801</v>
      </c>
      <c r="Z106" s="289">
        <v>30051.680612071101</v>
      </c>
      <c r="AA106" s="289">
        <v>30848.8423640818</v>
      </c>
      <c r="AB106" s="289">
        <v>27882.313768025499</v>
      </c>
      <c r="AC106" s="289">
        <v>34993.969654916</v>
      </c>
      <c r="AD106" s="289">
        <v>27255.584328761801</v>
      </c>
    </row>
    <row r="107" spans="1:30" x14ac:dyDescent="0.25">
      <c r="A107" s="242" t="s">
        <v>522</v>
      </c>
    </row>
    <row r="108" spans="1:30" x14ac:dyDescent="0.25">
      <c r="A108" s="242" t="s">
        <v>555</v>
      </c>
      <c r="B108" s="290">
        <v>8.8575099999999996</v>
      </c>
      <c r="C108" s="290">
        <v>11.945069999999999</v>
      </c>
      <c r="D108" s="290">
        <v>11.019920000000001</v>
      </c>
      <c r="E108" s="290">
        <v>12.087249999999999</v>
      </c>
      <c r="F108" s="290">
        <v>11.68797</v>
      </c>
      <c r="G108" s="290">
        <v>2.9573200000000002</v>
      </c>
      <c r="H108" s="290">
        <v>12.2744</v>
      </c>
      <c r="I108" s="290">
        <v>10.225</v>
      </c>
      <c r="J108" s="290">
        <v>11.061999999999999</v>
      </c>
      <c r="K108" s="290">
        <v>9.1379999999999999</v>
      </c>
      <c r="L108" s="290">
        <v>10.760999999999999</v>
      </c>
      <c r="M108" s="290">
        <v>10.37</v>
      </c>
      <c r="N108" s="290">
        <v>7.9630000000000001</v>
      </c>
      <c r="O108" s="290">
        <v>11.769</v>
      </c>
      <c r="P108" s="290">
        <v>10.127000000000001</v>
      </c>
      <c r="Q108" s="290">
        <v>10.423</v>
      </c>
      <c r="R108" s="290">
        <v>11.648999999999999</v>
      </c>
      <c r="S108" s="290">
        <v>10.618</v>
      </c>
      <c r="T108" s="290">
        <v>9.484</v>
      </c>
      <c r="U108" s="290">
        <v>10.968999999999999</v>
      </c>
      <c r="V108" s="290">
        <v>11.48</v>
      </c>
      <c r="W108" s="290">
        <v>11.132999999999999</v>
      </c>
      <c r="X108" s="290">
        <v>11.731</v>
      </c>
      <c r="Y108" s="290">
        <v>10.416</v>
      </c>
      <c r="Z108" s="290">
        <v>8.83</v>
      </c>
      <c r="AA108" s="290">
        <v>12.132999999999999</v>
      </c>
      <c r="AB108" s="290">
        <v>10.438000000000001</v>
      </c>
      <c r="AC108" s="290">
        <v>11.340999999999999</v>
      </c>
      <c r="AD108" s="290">
        <v>12.009</v>
      </c>
    </row>
    <row r="109" spans="1:30" x14ac:dyDescent="0.25">
      <c r="A109" s="242" t="s">
        <v>556</v>
      </c>
      <c r="B109" s="290">
        <v>3.2210800000000002</v>
      </c>
      <c r="C109" s="290">
        <v>3.2276699999999998</v>
      </c>
      <c r="D109" s="290">
        <v>3.2276699999999998</v>
      </c>
      <c r="E109" s="290">
        <v>3.2276699999999998</v>
      </c>
      <c r="F109" s="290">
        <v>3.7595700000000001</v>
      </c>
      <c r="G109" s="290">
        <v>3.2301700000000002</v>
      </c>
      <c r="H109" s="290">
        <v>3.2301700000000002</v>
      </c>
      <c r="I109" s="290">
        <v>3.4180000000000001</v>
      </c>
      <c r="J109" s="290">
        <v>3.4180000000000001</v>
      </c>
      <c r="K109" s="290">
        <v>3.4180000000000001</v>
      </c>
      <c r="L109" s="290">
        <v>3.4180000000000001</v>
      </c>
      <c r="M109" s="290">
        <v>3.4180000000000001</v>
      </c>
      <c r="N109" s="290">
        <v>3.4180000000000001</v>
      </c>
      <c r="O109" s="290">
        <v>3.4689999999999999</v>
      </c>
      <c r="P109" s="290">
        <v>3.4689999999999999</v>
      </c>
      <c r="Q109" s="290">
        <v>3.4689999999999999</v>
      </c>
      <c r="R109" s="290">
        <v>3.4689999999999999</v>
      </c>
      <c r="S109" s="290">
        <v>3.4689999999999999</v>
      </c>
      <c r="T109" s="290">
        <v>3.4689999999999999</v>
      </c>
      <c r="U109" s="290">
        <v>3.4689999999999999</v>
      </c>
      <c r="V109" s="290">
        <v>3.4689999999999999</v>
      </c>
      <c r="W109" s="290">
        <v>3.4689999999999999</v>
      </c>
      <c r="X109" s="290">
        <v>3.4689999999999999</v>
      </c>
      <c r="Y109" s="290">
        <v>3.4689999999999999</v>
      </c>
      <c r="Z109" s="290">
        <v>3.4689999999999999</v>
      </c>
      <c r="AA109" s="290">
        <v>3.5209999999999999</v>
      </c>
      <c r="AB109" s="290">
        <v>3.5209999999999999</v>
      </c>
      <c r="AC109" s="290">
        <v>3.5209999999999999</v>
      </c>
      <c r="AD109" s="290">
        <v>3.5209999999999999</v>
      </c>
    </row>
    <row r="110" spans="1:30" x14ac:dyDescent="0.25">
      <c r="A110" s="242" t="s">
        <v>557</v>
      </c>
      <c r="B110" s="290">
        <v>28.476099999999999</v>
      </c>
      <c r="C110" s="290">
        <v>40.782710000000002</v>
      </c>
      <c r="D110" s="290">
        <v>36.501080000000002</v>
      </c>
      <c r="E110" s="290">
        <v>29.329180000000001</v>
      </c>
      <c r="F110" s="290">
        <v>25.881360000000001</v>
      </c>
      <c r="G110" s="290">
        <v>32.348439999999997</v>
      </c>
      <c r="H110" s="290">
        <v>29.067789999999999</v>
      </c>
      <c r="I110" s="290">
        <v>35.564999999999998</v>
      </c>
      <c r="J110" s="290">
        <v>38.283999999999999</v>
      </c>
      <c r="K110" s="290">
        <v>31.934999999999999</v>
      </c>
      <c r="L110" s="290">
        <v>37.357999999999997</v>
      </c>
      <c r="M110" s="290">
        <v>36.091000000000001</v>
      </c>
      <c r="N110" s="290">
        <v>28.532</v>
      </c>
      <c r="O110" s="290">
        <v>30.600999999999999</v>
      </c>
      <c r="P110" s="290">
        <v>26.492000000000001</v>
      </c>
      <c r="Q110" s="290">
        <v>27.286000000000001</v>
      </c>
      <c r="R110" s="290">
        <v>30.207999999999998</v>
      </c>
      <c r="S110" s="290">
        <v>27.971</v>
      </c>
      <c r="T110" s="290">
        <v>25.021999999999998</v>
      </c>
      <c r="U110" s="290">
        <v>28.773</v>
      </c>
      <c r="V110" s="290">
        <v>29.821999999999999</v>
      </c>
      <c r="W110" s="290">
        <v>28.91</v>
      </c>
      <c r="X110" s="290">
        <v>30.515000000000001</v>
      </c>
      <c r="Y110" s="290">
        <v>27.332999999999998</v>
      </c>
      <c r="Z110" s="290">
        <v>23.831</v>
      </c>
      <c r="AA110" s="290">
        <v>31.398</v>
      </c>
      <c r="AB110" s="290">
        <v>27.177</v>
      </c>
      <c r="AC110" s="290">
        <v>29.475000000000001</v>
      </c>
      <c r="AD110" s="290">
        <v>30.995000000000001</v>
      </c>
    </row>
    <row r="111" spans="1:30" ht="15.75" thickBot="1" x14ac:dyDescent="0.3">
      <c r="A111" s="242" t="s">
        <v>558</v>
      </c>
      <c r="B111" s="292">
        <v>8.9037099999999896</v>
      </c>
      <c r="C111" s="292">
        <v>11.655329999999999</v>
      </c>
      <c r="D111" s="292">
        <v>24.839639999999999</v>
      </c>
      <c r="E111" s="292">
        <v>5.5862699999999998</v>
      </c>
      <c r="F111" s="292">
        <v>15.20341</v>
      </c>
      <c r="G111" s="292">
        <v>13.05613</v>
      </c>
      <c r="H111" s="292">
        <v>45.884709999999998</v>
      </c>
      <c r="I111" s="292">
        <v>12.388</v>
      </c>
      <c r="J111" s="292">
        <v>40.454999999999998</v>
      </c>
      <c r="K111" s="292">
        <v>26.643999999999998</v>
      </c>
      <c r="L111" s="292">
        <v>22.984000000000002</v>
      </c>
      <c r="M111" s="292">
        <v>15.949</v>
      </c>
      <c r="N111" s="292">
        <v>16.846</v>
      </c>
      <c r="O111" s="292">
        <v>12.223000000000001</v>
      </c>
      <c r="P111" s="292">
        <v>12.223000000000001</v>
      </c>
      <c r="Q111" s="292">
        <v>19.577999999999999</v>
      </c>
      <c r="R111" s="292">
        <v>13.44</v>
      </c>
      <c r="S111" s="292">
        <v>13.44</v>
      </c>
      <c r="T111" s="292">
        <v>20.574000000000002</v>
      </c>
      <c r="U111" s="292">
        <v>12.997999999999999</v>
      </c>
      <c r="V111" s="292">
        <v>12.997999999999999</v>
      </c>
      <c r="W111" s="292">
        <v>20.131</v>
      </c>
      <c r="X111" s="292">
        <v>12.997999999999999</v>
      </c>
      <c r="Y111" s="292">
        <v>12.223000000000001</v>
      </c>
      <c r="Z111" s="292">
        <v>19.577999999999999</v>
      </c>
      <c r="AA111" s="292">
        <v>12.43</v>
      </c>
      <c r="AB111" s="292">
        <v>12.43</v>
      </c>
      <c r="AC111" s="292">
        <v>19.332000000000001</v>
      </c>
      <c r="AD111" s="292">
        <v>13.673</v>
      </c>
    </row>
    <row r="112" spans="1:30" x14ac:dyDescent="0.25">
      <c r="A112" s="260" t="s">
        <v>544</v>
      </c>
      <c r="B112" s="290">
        <v>49.458399999999997</v>
      </c>
      <c r="C112" s="290">
        <v>67.610780000000005</v>
      </c>
      <c r="D112" s="290">
        <v>75.588310000000007</v>
      </c>
      <c r="E112" s="290">
        <v>50.230370000000001</v>
      </c>
      <c r="F112" s="290">
        <v>56.532310000000003</v>
      </c>
      <c r="G112" s="290">
        <v>51.592059999999897</v>
      </c>
      <c r="H112" s="290">
        <v>90.457070000000002</v>
      </c>
      <c r="I112" s="290">
        <v>61.595999999999997</v>
      </c>
      <c r="J112" s="290">
        <v>93.218999999999994</v>
      </c>
      <c r="K112" s="290">
        <v>71.135000000000005</v>
      </c>
      <c r="L112" s="290">
        <v>74.521000000000001</v>
      </c>
      <c r="M112" s="290">
        <v>65.828000000000003</v>
      </c>
      <c r="N112" s="290">
        <v>56.759</v>
      </c>
      <c r="O112" s="290">
        <v>58.061999999999998</v>
      </c>
      <c r="P112" s="290">
        <v>52.311</v>
      </c>
      <c r="Q112" s="290">
        <v>60.756</v>
      </c>
      <c r="R112" s="290">
        <v>58.765999999999998</v>
      </c>
      <c r="S112" s="290">
        <v>55.497999999999998</v>
      </c>
      <c r="T112" s="290">
        <v>58.548999999999999</v>
      </c>
      <c r="U112" s="290">
        <v>56.209000000000003</v>
      </c>
      <c r="V112" s="290">
        <v>57.768999999999998</v>
      </c>
      <c r="W112" s="290">
        <v>63.643000000000001</v>
      </c>
      <c r="X112" s="290">
        <v>58.713000000000001</v>
      </c>
      <c r="Y112" s="290">
        <v>53.441000000000003</v>
      </c>
      <c r="Z112" s="290">
        <v>55.707999999999998</v>
      </c>
      <c r="AA112" s="290">
        <v>59.481999999999999</v>
      </c>
      <c r="AB112" s="290">
        <v>53.565999999999903</v>
      </c>
      <c r="AC112" s="290">
        <v>63.668999999999997</v>
      </c>
      <c r="AD112" s="290">
        <v>60.198</v>
      </c>
    </row>
    <row r="113" spans="1:30" x14ac:dyDescent="0.25">
      <c r="A113" s="242" t="s">
        <v>559</v>
      </c>
      <c r="B113" s="290">
        <v>0</v>
      </c>
      <c r="C113" s="290">
        <v>0</v>
      </c>
      <c r="D113" s="290">
        <v>0</v>
      </c>
      <c r="E113" s="290">
        <v>0</v>
      </c>
      <c r="F113" s="290">
        <v>0</v>
      </c>
      <c r="G113" s="290">
        <v>0</v>
      </c>
      <c r="H113" s="290">
        <v>0</v>
      </c>
      <c r="I113" s="290">
        <v>0</v>
      </c>
      <c r="J113" s="290">
        <v>0</v>
      </c>
      <c r="K113" s="290">
        <v>0</v>
      </c>
      <c r="L113" s="290">
        <v>0</v>
      </c>
      <c r="M113" s="290">
        <v>0</v>
      </c>
      <c r="N113" s="290">
        <v>0</v>
      </c>
      <c r="O113" s="290">
        <v>0</v>
      </c>
      <c r="P113" s="290">
        <v>0</v>
      </c>
      <c r="Q113" s="290">
        <v>0</v>
      </c>
      <c r="R113" s="290">
        <v>0</v>
      </c>
      <c r="S113" s="290">
        <v>0</v>
      </c>
      <c r="T113" s="290">
        <v>0</v>
      </c>
      <c r="U113" s="290">
        <v>0</v>
      </c>
      <c r="V113" s="290">
        <v>0</v>
      </c>
      <c r="W113" s="290">
        <v>0</v>
      </c>
      <c r="X113" s="290">
        <v>0</v>
      </c>
      <c r="Y113" s="290">
        <v>0</v>
      </c>
      <c r="Z113" s="290">
        <v>0</v>
      </c>
      <c r="AA113" s="290">
        <v>0</v>
      </c>
      <c r="AB113" s="290">
        <v>0</v>
      </c>
      <c r="AC113" s="290">
        <v>0</v>
      </c>
      <c r="AD113" s="290">
        <v>0</v>
      </c>
    </row>
    <row r="114" spans="1:30" x14ac:dyDescent="0.25">
      <c r="A114" s="242" t="s">
        <v>560</v>
      </c>
      <c r="B114" s="290">
        <v>17.527290000000001</v>
      </c>
      <c r="C114" s="290">
        <v>13.272180000000001</v>
      </c>
      <c r="D114" s="290">
        <v>16.558610000000002</v>
      </c>
      <c r="E114" s="290">
        <v>3.17441</v>
      </c>
      <c r="F114" s="290">
        <v>27.31457</v>
      </c>
      <c r="G114" s="290">
        <v>46.422240000000002</v>
      </c>
      <c r="H114" s="290">
        <v>26.803169999999898</v>
      </c>
      <c r="I114" s="290">
        <v>14.752000000000001</v>
      </c>
      <c r="J114" s="290">
        <v>42.173000000000002</v>
      </c>
      <c r="K114" s="290">
        <v>71.040999999999997</v>
      </c>
      <c r="L114" s="290">
        <v>40.311999999999998</v>
      </c>
      <c r="M114" s="290">
        <v>10.476000000000001</v>
      </c>
      <c r="N114" s="290">
        <v>57.448999999999998</v>
      </c>
      <c r="O114" s="290">
        <v>10.207000000000001</v>
      </c>
      <c r="P114" s="290">
        <v>11.816000000000001</v>
      </c>
      <c r="Q114" s="290">
        <v>22.687999999999999</v>
      </c>
      <c r="R114" s="290">
        <v>61.637</v>
      </c>
      <c r="S114" s="290">
        <v>9.8019999999999996</v>
      </c>
      <c r="T114" s="290">
        <v>65.180999999999997</v>
      </c>
      <c r="U114" s="290">
        <v>47.143000000000001</v>
      </c>
      <c r="V114" s="290">
        <v>12.329000000000001</v>
      </c>
      <c r="W114" s="290">
        <v>45.95</v>
      </c>
      <c r="X114" s="290">
        <v>47.115000000000002</v>
      </c>
      <c r="Y114" s="290">
        <v>9.7040000000000006</v>
      </c>
      <c r="Z114" s="290">
        <v>46.034999999999997</v>
      </c>
      <c r="AA114" s="290">
        <v>7.8890000000000002</v>
      </c>
      <c r="AB114" s="290">
        <v>9.5220000000000002</v>
      </c>
      <c r="AC114" s="290">
        <v>20.783000000000001</v>
      </c>
      <c r="AD114" s="290">
        <v>24.89</v>
      </c>
    </row>
    <row r="115" spans="1:30" x14ac:dyDescent="0.25">
      <c r="A115" s="242" t="s">
        <v>561</v>
      </c>
      <c r="B115" s="290">
        <v>0.92381999999999997</v>
      </c>
      <c r="C115" s="290">
        <v>2.3231899999999999</v>
      </c>
      <c r="D115" s="290">
        <v>0.99851999999999996</v>
      </c>
      <c r="E115" s="290">
        <v>3.1108199999999999</v>
      </c>
      <c r="F115" s="290">
        <v>7.5359699999999998</v>
      </c>
      <c r="G115" s="290">
        <v>43.621180000000003</v>
      </c>
      <c r="H115" s="290">
        <v>7.8669000000000002</v>
      </c>
      <c r="I115" s="290">
        <v>14.98</v>
      </c>
      <c r="J115" s="290">
        <v>12.045999999999999</v>
      </c>
      <c r="K115" s="290">
        <v>7.0830000000000002</v>
      </c>
      <c r="L115" s="290">
        <v>3.1339999999999999</v>
      </c>
      <c r="M115" s="290">
        <v>6.2990000000000004</v>
      </c>
      <c r="N115" s="290">
        <v>11.79</v>
      </c>
      <c r="O115" s="290">
        <v>8.5329999999999995</v>
      </c>
      <c r="P115" s="290">
        <v>8.0540000000000003</v>
      </c>
      <c r="Q115" s="290">
        <v>16.254000000000001</v>
      </c>
      <c r="R115" s="290">
        <v>8.4870000000000001</v>
      </c>
      <c r="S115" s="290">
        <v>8.2260000000000009</v>
      </c>
      <c r="T115" s="290">
        <v>15.99</v>
      </c>
      <c r="U115" s="290">
        <v>19.306999999999999</v>
      </c>
      <c r="V115" s="290">
        <v>8.4420000000000002</v>
      </c>
      <c r="W115" s="290">
        <v>12.818</v>
      </c>
      <c r="X115" s="290">
        <v>8.5229999999999997</v>
      </c>
      <c r="Y115" s="290">
        <v>8.1519999999999992</v>
      </c>
      <c r="Z115" s="290">
        <v>12.226000000000001</v>
      </c>
      <c r="AA115" s="290">
        <v>8.6989999999999998</v>
      </c>
      <c r="AB115" s="290">
        <v>8.2059999999999995</v>
      </c>
      <c r="AC115" s="290">
        <v>91.703999999999994</v>
      </c>
      <c r="AD115" s="290">
        <v>8.6519999999999992</v>
      </c>
    </row>
    <row r="116" spans="1:30" x14ac:dyDescent="0.25">
      <c r="A116" s="242" t="s">
        <v>562</v>
      </c>
      <c r="B116" s="290">
        <v>18.662759999999999</v>
      </c>
      <c r="C116" s="290">
        <v>14.847160000000001</v>
      </c>
      <c r="D116" s="290">
        <v>41.239229999999999</v>
      </c>
      <c r="E116" s="290">
        <v>96.193299999999994</v>
      </c>
      <c r="F116" s="290">
        <v>49.1614</v>
      </c>
      <c r="G116" s="290">
        <v>2.1915399999999998</v>
      </c>
      <c r="H116" s="290">
        <v>40.509970000000003</v>
      </c>
      <c r="I116" s="290">
        <v>63.932000000000002</v>
      </c>
      <c r="J116" s="290">
        <v>32.542000000000002</v>
      </c>
      <c r="K116" s="290">
        <v>18.920999999999999</v>
      </c>
      <c r="L116" s="290">
        <v>19.681000000000001</v>
      </c>
      <c r="M116" s="290">
        <v>15.888999999999999</v>
      </c>
      <c r="N116" s="290">
        <v>33.747999999999998</v>
      </c>
      <c r="O116" s="290">
        <v>12.891</v>
      </c>
      <c r="P116" s="290">
        <v>23.43</v>
      </c>
      <c r="Q116" s="290">
        <v>21.308</v>
      </c>
      <c r="R116" s="290">
        <v>12.744</v>
      </c>
      <c r="S116" s="290">
        <v>18.427</v>
      </c>
      <c r="T116" s="290">
        <v>48.372</v>
      </c>
      <c r="U116" s="290">
        <v>12.206</v>
      </c>
      <c r="V116" s="290">
        <v>12.599</v>
      </c>
      <c r="W116" s="290">
        <v>21.917000000000002</v>
      </c>
      <c r="X116" s="290">
        <v>19.381</v>
      </c>
      <c r="Y116" s="290">
        <v>11.666</v>
      </c>
      <c r="Z116" s="290">
        <v>47.924999999999997</v>
      </c>
      <c r="AA116" s="290">
        <v>13.206</v>
      </c>
      <c r="AB116" s="290">
        <v>23.884</v>
      </c>
      <c r="AC116" s="290">
        <v>22.29</v>
      </c>
      <c r="AD116" s="290">
        <v>13.055</v>
      </c>
    </row>
    <row r="117" spans="1:30" ht="15.75" thickBot="1" x14ac:dyDescent="0.3">
      <c r="A117" s="242" t="s">
        <v>563</v>
      </c>
      <c r="B117" s="292">
        <v>5.0867899999999997</v>
      </c>
      <c r="C117" s="292">
        <v>5.5154199999999998</v>
      </c>
      <c r="D117" s="292">
        <v>5.5154199999999998</v>
      </c>
      <c r="E117" s="292">
        <v>5.4971699999999997</v>
      </c>
      <c r="F117" s="292">
        <v>5.5334899999999996</v>
      </c>
      <c r="G117" s="292">
        <v>5.8129200000000001</v>
      </c>
      <c r="H117" s="292">
        <v>6.90435</v>
      </c>
      <c r="I117" s="292">
        <v>6.16</v>
      </c>
      <c r="J117" s="292">
        <v>6.16</v>
      </c>
      <c r="K117" s="292">
        <v>6.16</v>
      </c>
      <c r="L117" s="292">
        <v>6.16</v>
      </c>
      <c r="M117" s="292">
        <v>6.16</v>
      </c>
      <c r="N117" s="292">
        <v>6.16</v>
      </c>
      <c r="O117" s="292">
        <v>6.27</v>
      </c>
      <c r="P117" s="292">
        <v>6.27</v>
      </c>
      <c r="Q117" s="292">
        <v>6.27</v>
      </c>
      <c r="R117" s="292">
        <v>6.27</v>
      </c>
      <c r="S117" s="292">
        <v>6.27</v>
      </c>
      <c r="T117" s="292">
        <v>6.27</v>
      </c>
      <c r="U117" s="292">
        <v>6.27</v>
      </c>
      <c r="V117" s="292">
        <v>6.27</v>
      </c>
      <c r="W117" s="292">
        <v>6.27</v>
      </c>
      <c r="X117" s="292">
        <v>6.27</v>
      </c>
      <c r="Y117" s="292">
        <v>6.27</v>
      </c>
      <c r="Z117" s="292">
        <v>6.27</v>
      </c>
      <c r="AA117" s="292">
        <v>6.3920000000000003</v>
      </c>
      <c r="AB117" s="292">
        <v>6.3920000000000003</v>
      </c>
      <c r="AC117" s="292">
        <v>6.3920000000000003</v>
      </c>
      <c r="AD117" s="292">
        <v>6.3920000000000003</v>
      </c>
    </row>
    <row r="118" spans="1:30" x14ac:dyDescent="0.25">
      <c r="A118" s="260" t="s">
        <v>551</v>
      </c>
      <c r="B118" s="290">
        <v>42.200659999999999</v>
      </c>
      <c r="C118" s="290">
        <v>35.957949999999997</v>
      </c>
      <c r="D118" s="290">
        <v>64.311779999999999</v>
      </c>
      <c r="E118" s="290">
        <v>107.9757</v>
      </c>
      <c r="F118" s="290">
        <v>89.545429999999996</v>
      </c>
      <c r="G118" s="290">
        <v>98.047880000000006</v>
      </c>
      <c r="H118" s="290">
        <v>82.0843899999999</v>
      </c>
      <c r="I118" s="290">
        <v>99.823999999999998</v>
      </c>
      <c r="J118" s="290">
        <v>92.920999999999907</v>
      </c>
      <c r="K118" s="290">
        <v>103.204999999999</v>
      </c>
      <c r="L118" s="290">
        <v>69.286999999999907</v>
      </c>
      <c r="M118" s="290">
        <v>38.823999999999998</v>
      </c>
      <c r="N118" s="290">
        <v>109.146999999999</v>
      </c>
      <c r="O118" s="290">
        <v>37.901000000000003</v>
      </c>
      <c r="P118" s="290">
        <v>49.57</v>
      </c>
      <c r="Q118" s="290">
        <v>66.52</v>
      </c>
      <c r="R118" s="290">
        <v>89.137999999999906</v>
      </c>
      <c r="S118" s="290">
        <v>42.725000000000001</v>
      </c>
      <c r="T118" s="290">
        <v>135.81299999999999</v>
      </c>
      <c r="U118" s="290">
        <v>84.926000000000002</v>
      </c>
      <c r="V118" s="290">
        <v>39.64</v>
      </c>
      <c r="W118" s="290">
        <v>86.954999999999998</v>
      </c>
      <c r="X118" s="290">
        <v>81.289000000000001</v>
      </c>
      <c r="Y118" s="290">
        <v>35.792000000000002</v>
      </c>
      <c r="Z118" s="290">
        <v>112.456</v>
      </c>
      <c r="AA118" s="290">
        <v>36.186</v>
      </c>
      <c r="AB118" s="290">
        <v>48.003999999999998</v>
      </c>
      <c r="AC118" s="290">
        <v>141.16900000000001</v>
      </c>
      <c r="AD118" s="290">
        <v>52.988999999999997</v>
      </c>
    </row>
    <row r="119" spans="1:30" ht="15.75" thickBot="1" x14ac:dyDescent="0.3">
      <c r="A119" s="242" t="s">
        <v>564</v>
      </c>
      <c r="B119" s="292">
        <v>48.82996</v>
      </c>
      <c r="C119" s="292">
        <v>42.143219999999999</v>
      </c>
      <c r="D119" s="292">
        <v>38.177070000000001</v>
      </c>
      <c r="E119" s="292">
        <v>37.344230000000003</v>
      </c>
      <c r="F119" s="292">
        <v>30.433229999999998</v>
      </c>
      <c r="G119" s="292">
        <v>28.683779999999999</v>
      </c>
      <c r="H119" s="292">
        <v>28.340720000000001</v>
      </c>
      <c r="I119" s="292">
        <v>45</v>
      </c>
      <c r="J119" s="292">
        <v>45</v>
      </c>
      <c r="K119" s="292">
        <v>45</v>
      </c>
      <c r="L119" s="292">
        <v>45</v>
      </c>
      <c r="M119" s="292">
        <v>45</v>
      </c>
      <c r="N119" s="292">
        <v>45</v>
      </c>
      <c r="O119" s="292">
        <v>45.674999999999997</v>
      </c>
      <c r="P119" s="292">
        <v>45.674999999999997</v>
      </c>
      <c r="Q119" s="292">
        <v>45.674999999999997</v>
      </c>
      <c r="R119" s="292">
        <v>45.674999999999997</v>
      </c>
      <c r="S119" s="292">
        <v>45.674999999999997</v>
      </c>
      <c r="T119" s="292">
        <v>45.674999999999997</v>
      </c>
      <c r="U119" s="292">
        <v>45.674999999999997</v>
      </c>
      <c r="V119" s="292">
        <v>45.674999999999997</v>
      </c>
      <c r="W119" s="292">
        <v>45.674999999999997</v>
      </c>
      <c r="X119" s="292">
        <v>45.674999999999997</v>
      </c>
      <c r="Y119" s="292">
        <v>45.674999999999997</v>
      </c>
      <c r="Z119" s="292">
        <v>45.674999999999997</v>
      </c>
      <c r="AA119" s="292">
        <v>46.36</v>
      </c>
      <c r="AB119" s="292">
        <v>46.36</v>
      </c>
      <c r="AC119" s="292">
        <v>46.36</v>
      </c>
      <c r="AD119" s="292">
        <v>46.36</v>
      </c>
    </row>
    <row r="120" spans="1:30" ht="15.75" thickBot="1" x14ac:dyDescent="0.3">
      <c r="A120" s="260" t="s">
        <v>553</v>
      </c>
      <c r="B120" s="292">
        <v>48.82996</v>
      </c>
      <c r="C120" s="292">
        <v>42.143219999999999</v>
      </c>
      <c r="D120" s="292">
        <v>38.177070000000001</v>
      </c>
      <c r="E120" s="292">
        <v>37.344230000000003</v>
      </c>
      <c r="F120" s="292">
        <v>30.433229999999998</v>
      </c>
      <c r="G120" s="292">
        <v>28.683779999999999</v>
      </c>
      <c r="H120" s="292">
        <v>28.340720000000001</v>
      </c>
      <c r="I120" s="292">
        <v>45</v>
      </c>
      <c r="J120" s="292">
        <v>45</v>
      </c>
      <c r="K120" s="292">
        <v>45</v>
      </c>
      <c r="L120" s="292">
        <v>45</v>
      </c>
      <c r="M120" s="292">
        <v>45</v>
      </c>
      <c r="N120" s="292">
        <v>45</v>
      </c>
      <c r="O120" s="292">
        <v>45.674999999999997</v>
      </c>
      <c r="P120" s="292">
        <v>45.674999999999997</v>
      </c>
      <c r="Q120" s="292">
        <v>45.674999999999997</v>
      </c>
      <c r="R120" s="292">
        <v>45.674999999999997</v>
      </c>
      <c r="S120" s="292">
        <v>45.674999999999997</v>
      </c>
      <c r="T120" s="292">
        <v>45.674999999999997</v>
      </c>
      <c r="U120" s="292">
        <v>45.674999999999997</v>
      </c>
      <c r="V120" s="292">
        <v>45.674999999999997</v>
      </c>
      <c r="W120" s="292">
        <v>45.674999999999997</v>
      </c>
      <c r="X120" s="292">
        <v>45.674999999999997</v>
      </c>
      <c r="Y120" s="292">
        <v>45.674999999999997</v>
      </c>
      <c r="Z120" s="292">
        <v>45.674999999999997</v>
      </c>
      <c r="AA120" s="292">
        <v>46.36</v>
      </c>
      <c r="AB120" s="292">
        <v>46.36</v>
      </c>
      <c r="AC120" s="292">
        <v>46.36</v>
      </c>
      <c r="AD120" s="292">
        <v>46.36</v>
      </c>
    </row>
    <row r="121" spans="1:30" x14ac:dyDescent="0.25">
      <c r="A121" s="259" t="s">
        <v>565</v>
      </c>
      <c r="B121" s="289">
        <v>140.48901999999899</v>
      </c>
      <c r="C121" s="289">
        <v>145.71195</v>
      </c>
      <c r="D121" s="289">
        <v>178.07715999999999</v>
      </c>
      <c r="E121" s="289">
        <v>195.55029999999999</v>
      </c>
      <c r="F121" s="289">
        <v>176.51096999999999</v>
      </c>
      <c r="G121" s="289">
        <v>178.32371999999901</v>
      </c>
      <c r="H121" s="289">
        <v>200.88217999999901</v>
      </c>
      <c r="I121" s="289">
        <v>206.42</v>
      </c>
      <c r="J121" s="289">
        <v>231.14</v>
      </c>
      <c r="K121" s="289">
        <v>219.33999999999901</v>
      </c>
      <c r="L121" s="289">
        <v>188.80799999999999</v>
      </c>
      <c r="M121" s="289">
        <v>149.65199999999999</v>
      </c>
      <c r="N121" s="289">
        <v>210.90600000000001</v>
      </c>
      <c r="O121" s="289">
        <v>141.63800000000001</v>
      </c>
      <c r="P121" s="289">
        <v>147.55600000000001</v>
      </c>
      <c r="Q121" s="289">
        <v>172.95099999999999</v>
      </c>
      <c r="R121" s="289">
        <v>193.57900000000001</v>
      </c>
      <c r="S121" s="289">
        <v>143.898</v>
      </c>
      <c r="T121" s="289">
        <v>240.03700000000001</v>
      </c>
      <c r="U121" s="289">
        <v>186.81</v>
      </c>
      <c r="V121" s="289">
        <v>143.084</v>
      </c>
      <c r="W121" s="289">
        <v>196.273</v>
      </c>
      <c r="X121" s="289">
        <v>185.67699999999999</v>
      </c>
      <c r="Y121" s="289">
        <v>134.90799999999999</v>
      </c>
      <c r="Z121" s="289">
        <v>213.839</v>
      </c>
      <c r="AA121" s="289">
        <v>142.02799999999999</v>
      </c>
      <c r="AB121" s="289">
        <v>147.93</v>
      </c>
      <c r="AC121" s="289">
        <v>251.19800000000001</v>
      </c>
      <c r="AD121" s="289">
        <v>159.547</v>
      </c>
    </row>
    <row r="122" spans="1:30" x14ac:dyDescent="0.25">
      <c r="A122" s="242" t="s">
        <v>522</v>
      </c>
    </row>
    <row r="123" spans="1:30" x14ac:dyDescent="0.25">
      <c r="A123" s="242" t="s">
        <v>566</v>
      </c>
      <c r="B123" s="290">
        <v>4474.5356000000002</v>
      </c>
      <c r="C123" s="290">
        <v>7676.1310800000001</v>
      </c>
      <c r="D123" s="290">
        <v>3641.10889</v>
      </c>
      <c r="E123" s="290">
        <v>4873.7865899999997</v>
      </c>
      <c r="F123" s="290">
        <v>5667.9965000000002</v>
      </c>
      <c r="G123" s="290">
        <v>4855.8665700000001</v>
      </c>
      <c r="H123" s="290">
        <v>3719.7486399999998</v>
      </c>
      <c r="I123" s="290">
        <v>5018.9086526344799</v>
      </c>
      <c r="J123" s="290">
        <v>4989.4292436344804</v>
      </c>
      <c r="K123" s="290">
        <v>3374.90639913015</v>
      </c>
      <c r="L123" s="290">
        <v>2689.8824296344801</v>
      </c>
      <c r="M123" s="290">
        <v>3422.59134288106</v>
      </c>
      <c r="N123" s="290">
        <v>4082.6631928973702</v>
      </c>
      <c r="O123" s="290">
        <v>4554.0611008973701</v>
      </c>
      <c r="P123" s="290">
        <v>3625.1520259395602</v>
      </c>
      <c r="Q123" s="290">
        <v>4279.9245509437596</v>
      </c>
      <c r="R123" s="290">
        <v>4334.5318441301497</v>
      </c>
      <c r="S123" s="290">
        <v>4203.2459786843201</v>
      </c>
      <c r="T123" s="290">
        <v>3674.5197121301499</v>
      </c>
      <c r="U123" s="290">
        <v>4304.5742556344803</v>
      </c>
      <c r="V123" s="290">
        <v>4538.6400496344804</v>
      </c>
      <c r="W123" s="290">
        <v>3238.42760813015</v>
      </c>
      <c r="X123" s="290">
        <v>4003.4516136344801</v>
      </c>
      <c r="Y123" s="290">
        <v>5844.8152533398397</v>
      </c>
      <c r="Z123" s="290">
        <v>4001.7382282404901</v>
      </c>
      <c r="AA123" s="290">
        <v>5051.8383472404903</v>
      </c>
      <c r="AB123" s="290">
        <v>3224.7794373862698</v>
      </c>
      <c r="AC123" s="290">
        <v>3773.3034171178401</v>
      </c>
      <c r="AD123" s="290">
        <v>4033.33979586039</v>
      </c>
    </row>
    <row r="124" spans="1:30" x14ac:dyDescent="0.25">
      <c r="A124" s="242" t="s">
        <v>567</v>
      </c>
      <c r="B124" s="290">
        <v>37.309950000000001</v>
      </c>
      <c r="C124" s="290">
        <v>1139.3329099999901</v>
      </c>
      <c r="D124" s="290">
        <v>2.7124299999999999</v>
      </c>
      <c r="E124" s="290">
        <v>9.5659799999999997</v>
      </c>
      <c r="F124" s="290">
        <v>79.403599999999997</v>
      </c>
      <c r="G124" s="290">
        <v>55.984310000000001</v>
      </c>
      <c r="H124" s="290">
        <v>63.923749999999998</v>
      </c>
      <c r="I124" s="290">
        <v>0</v>
      </c>
      <c r="J124" s="290">
        <v>0</v>
      </c>
      <c r="K124" s="290">
        <v>0</v>
      </c>
      <c r="L124" s="290">
        <v>0</v>
      </c>
      <c r="M124" s="290">
        <v>0</v>
      </c>
      <c r="N124" s="290">
        <v>0</v>
      </c>
      <c r="O124" s="290">
        <v>0</v>
      </c>
      <c r="P124" s="290">
        <v>0</v>
      </c>
      <c r="Q124" s="290">
        <v>0</v>
      </c>
      <c r="R124" s="290">
        <v>0</v>
      </c>
      <c r="S124" s="290">
        <v>0</v>
      </c>
      <c r="T124" s="290">
        <v>0</v>
      </c>
      <c r="U124" s="290">
        <v>0</v>
      </c>
      <c r="V124" s="290">
        <v>0</v>
      </c>
      <c r="W124" s="290">
        <v>0</v>
      </c>
      <c r="X124" s="290">
        <v>0</v>
      </c>
      <c r="Y124" s="290">
        <v>0</v>
      </c>
      <c r="Z124" s="290">
        <v>0</v>
      </c>
      <c r="AA124" s="290">
        <v>0</v>
      </c>
      <c r="AB124" s="290">
        <v>0</v>
      </c>
      <c r="AC124" s="290">
        <v>0</v>
      </c>
      <c r="AD124" s="290">
        <v>0</v>
      </c>
    </row>
    <row r="125" spans="1:30" ht="15.75" thickBot="1" x14ac:dyDescent="0.3">
      <c r="A125" s="242" t="s">
        <v>1095</v>
      </c>
      <c r="B125" s="292">
        <v>0</v>
      </c>
      <c r="C125" s="292">
        <v>0</v>
      </c>
      <c r="D125" s="292">
        <v>0</v>
      </c>
      <c r="E125" s="292">
        <v>0</v>
      </c>
      <c r="F125" s="292">
        <v>0.27376</v>
      </c>
      <c r="G125" s="292">
        <v>27.082049999999999</v>
      </c>
      <c r="H125" s="292">
        <v>30.102239999999998</v>
      </c>
      <c r="I125" s="292">
        <v>0</v>
      </c>
      <c r="J125" s="292">
        <v>0</v>
      </c>
      <c r="K125" s="292">
        <v>0</v>
      </c>
      <c r="L125" s="292">
        <v>0</v>
      </c>
      <c r="M125" s="292">
        <v>0</v>
      </c>
      <c r="N125" s="292">
        <v>0</v>
      </c>
      <c r="O125" s="292">
        <v>0</v>
      </c>
      <c r="P125" s="292">
        <v>0</v>
      </c>
      <c r="Q125" s="292">
        <v>0</v>
      </c>
      <c r="R125" s="292">
        <v>0</v>
      </c>
      <c r="S125" s="292">
        <v>0</v>
      </c>
      <c r="T125" s="292">
        <v>0</v>
      </c>
      <c r="U125" s="292">
        <v>0</v>
      </c>
      <c r="V125" s="292">
        <v>0</v>
      </c>
      <c r="W125" s="292">
        <v>0</v>
      </c>
      <c r="X125" s="292">
        <v>0</v>
      </c>
      <c r="Y125" s="292">
        <v>0</v>
      </c>
      <c r="Z125" s="292">
        <v>0</v>
      </c>
      <c r="AA125" s="292">
        <v>0</v>
      </c>
      <c r="AB125" s="292">
        <v>0</v>
      </c>
      <c r="AC125" s="292">
        <v>0</v>
      </c>
      <c r="AD125" s="292">
        <v>0</v>
      </c>
    </row>
    <row r="126" spans="1:30" x14ac:dyDescent="0.25">
      <c r="A126" s="260" t="s">
        <v>568</v>
      </c>
      <c r="B126" s="290">
        <v>4511.84555</v>
      </c>
      <c r="C126" s="290">
        <v>8815.4639900000002</v>
      </c>
      <c r="D126" s="290">
        <v>3643.82132</v>
      </c>
      <c r="E126" s="290">
        <v>4883.35257</v>
      </c>
      <c r="F126" s="290">
        <v>5747.6738599999999</v>
      </c>
      <c r="G126" s="290">
        <v>4938.9329299999999</v>
      </c>
      <c r="H126" s="290">
        <v>3813.7746299999999</v>
      </c>
      <c r="I126" s="290">
        <v>5018.9086526344799</v>
      </c>
      <c r="J126" s="290">
        <v>4989.4292436344804</v>
      </c>
      <c r="K126" s="290">
        <v>3374.90639913015</v>
      </c>
      <c r="L126" s="290">
        <v>2689.8824296344801</v>
      </c>
      <c r="M126" s="290">
        <v>3422.59134288106</v>
      </c>
      <c r="N126" s="290">
        <v>4082.6631928973702</v>
      </c>
      <c r="O126" s="290">
        <v>4554.0611008973701</v>
      </c>
      <c r="P126" s="290">
        <v>3625.1520259395602</v>
      </c>
      <c r="Q126" s="290">
        <v>4279.9245509437596</v>
      </c>
      <c r="R126" s="290">
        <v>4334.5318441301497</v>
      </c>
      <c r="S126" s="290">
        <v>4203.2459786843201</v>
      </c>
      <c r="T126" s="290">
        <v>3674.5197121301499</v>
      </c>
      <c r="U126" s="290">
        <v>4304.5742556344803</v>
      </c>
      <c r="V126" s="290">
        <v>4538.6400496344804</v>
      </c>
      <c r="W126" s="290">
        <v>3238.42760813015</v>
      </c>
      <c r="X126" s="290">
        <v>4003.4516136344801</v>
      </c>
      <c r="Y126" s="290">
        <v>5844.8152533398397</v>
      </c>
      <c r="Z126" s="290">
        <v>4001.7382282404901</v>
      </c>
      <c r="AA126" s="290">
        <v>5051.8383472404903</v>
      </c>
      <c r="AB126" s="290">
        <v>3224.7794373862698</v>
      </c>
      <c r="AC126" s="290">
        <v>3773.3034171178401</v>
      </c>
      <c r="AD126" s="290">
        <v>4033.33979586039</v>
      </c>
    </row>
    <row r="127" spans="1:30" x14ac:dyDescent="0.25">
      <c r="A127" s="242" t="s">
        <v>569</v>
      </c>
      <c r="B127" s="290">
        <v>29.872990000000001</v>
      </c>
      <c r="C127" s="290">
        <v>34.060339999999997</v>
      </c>
      <c r="D127" s="290">
        <v>27.975999999999999</v>
      </c>
      <c r="E127" s="290">
        <v>42.486179999999997</v>
      </c>
      <c r="F127" s="290">
        <v>32.253819999999997</v>
      </c>
      <c r="G127" s="290">
        <v>28.72541</v>
      </c>
      <c r="H127" s="290">
        <v>33.259729999999998</v>
      </c>
      <c r="I127" s="290">
        <v>31.012</v>
      </c>
      <c r="J127" s="290">
        <v>40.408000000000001</v>
      </c>
      <c r="K127" s="290">
        <v>33.848999999999997</v>
      </c>
      <c r="L127" s="290">
        <v>38.531999999999996</v>
      </c>
      <c r="M127" s="290">
        <v>32.726999999999997</v>
      </c>
      <c r="N127" s="290">
        <v>29.073</v>
      </c>
      <c r="O127" s="290">
        <v>31.212</v>
      </c>
      <c r="P127" s="290">
        <v>27.276</v>
      </c>
      <c r="Q127" s="290">
        <v>33.206000000000003</v>
      </c>
      <c r="R127" s="290">
        <v>29.274999999999999</v>
      </c>
      <c r="S127" s="290">
        <v>30.815000000000001</v>
      </c>
      <c r="T127" s="290">
        <v>29.372</v>
      </c>
      <c r="U127" s="290">
        <v>30.097000000000001</v>
      </c>
      <c r="V127" s="290">
        <v>30.439999999999898</v>
      </c>
      <c r="W127" s="290">
        <v>29.673999999999999</v>
      </c>
      <c r="X127" s="290">
        <v>32.744</v>
      </c>
      <c r="Y127" s="290">
        <v>30.759999999999899</v>
      </c>
      <c r="Z127" s="290">
        <v>26.157</v>
      </c>
      <c r="AA127" s="290">
        <v>31.715</v>
      </c>
      <c r="AB127" s="290">
        <v>27.675999999999998</v>
      </c>
      <c r="AC127" s="290">
        <v>33.465000000000003</v>
      </c>
      <c r="AD127" s="290">
        <v>29.547999999999998</v>
      </c>
    </row>
    <row r="128" spans="1:30" x14ac:dyDescent="0.25">
      <c r="A128" s="242" t="s">
        <v>570</v>
      </c>
      <c r="B128" s="290">
        <v>16.02731</v>
      </c>
      <c r="C128" s="290">
        <v>27.576699999999999</v>
      </c>
      <c r="D128" s="290">
        <v>19.662420000000001</v>
      </c>
      <c r="E128" s="290">
        <v>23.273019999999999</v>
      </c>
      <c r="F128" s="290">
        <v>19.116289999999999</v>
      </c>
      <c r="G128" s="290">
        <v>25.004899999999999</v>
      </c>
      <c r="H128" s="290">
        <v>24.332329999999999</v>
      </c>
      <c r="I128" s="290">
        <v>15.484999999999999</v>
      </c>
      <c r="J128" s="290">
        <v>16.081999999999901</v>
      </c>
      <c r="K128" s="290">
        <v>15.555</v>
      </c>
      <c r="L128" s="290">
        <v>15.818</v>
      </c>
      <c r="M128" s="290">
        <v>16.387999999999899</v>
      </c>
      <c r="N128" s="290">
        <v>14.608000000000001</v>
      </c>
      <c r="O128" s="290">
        <v>21.617000000000001</v>
      </c>
      <c r="P128" s="290">
        <v>19.77</v>
      </c>
      <c r="Q128" s="290">
        <v>21.797000000000001</v>
      </c>
      <c r="R128" s="290">
        <v>20.277999999999999</v>
      </c>
      <c r="S128" s="290">
        <v>22.094999999999999</v>
      </c>
      <c r="T128" s="290">
        <v>20.036999999999999</v>
      </c>
      <c r="U128" s="290">
        <v>21.459</v>
      </c>
      <c r="V128" s="290">
        <v>21.866</v>
      </c>
      <c r="W128" s="290">
        <v>22.844000000000001</v>
      </c>
      <c r="X128" s="290">
        <v>22.030999999999999</v>
      </c>
      <c r="Y128" s="290">
        <v>20.29</v>
      </c>
      <c r="Z128" s="290">
        <v>20.611000000000001</v>
      </c>
      <c r="AA128" s="290">
        <v>21.896999999999998</v>
      </c>
      <c r="AB128" s="290">
        <v>20.152999999999999</v>
      </c>
      <c r="AC128" s="290">
        <v>22.49</v>
      </c>
      <c r="AD128" s="290">
        <v>20.529</v>
      </c>
    </row>
    <row r="129" spans="1:30" x14ac:dyDescent="0.25">
      <c r="A129" s="242" t="s">
        <v>571</v>
      </c>
      <c r="B129" s="290">
        <v>-5.5167900000000003</v>
      </c>
      <c r="C129" s="290">
        <v>84.675539999999998</v>
      </c>
      <c r="D129" s="290">
        <v>103.75769</v>
      </c>
      <c r="E129" s="290">
        <v>89.258889999999994</v>
      </c>
      <c r="F129" s="290">
        <v>88.409729999999996</v>
      </c>
      <c r="G129" s="290">
        <v>95.44171</v>
      </c>
      <c r="H129" s="290">
        <v>108.5445</v>
      </c>
      <c r="I129" s="290">
        <v>96.888000000000005</v>
      </c>
      <c r="J129" s="290">
        <v>114.187</v>
      </c>
      <c r="K129" s="290">
        <v>106.917</v>
      </c>
      <c r="L129" s="290">
        <v>100.46299999999999</v>
      </c>
      <c r="M129" s="290">
        <v>121.646</v>
      </c>
      <c r="N129" s="290">
        <v>103.286</v>
      </c>
      <c r="O129" s="290">
        <v>106.185</v>
      </c>
      <c r="P129" s="290">
        <v>102.52</v>
      </c>
      <c r="Q129" s="290">
        <v>103.584</v>
      </c>
      <c r="R129" s="290">
        <v>108.556</v>
      </c>
      <c r="S129" s="290">
        <v>126.56100000000001</v>
      </c>
      <c r="T129" s="290">
        <v>115.461</v>
      </c>
      <c r="U129" s="290">
        <v>117.578</v>
      </c>
      <c r="V129" s="290">
        <v>121.711</v>
      </c>
      <c r="W129" s="290">
        <v>118.628</v>
      </c>
      <c r="X129" s="290">
        <v>120.139</v>
      </c>
      <c r="Y129" s="290">
        <v>118.58499999999999</v>
      </c>
      <c r="Z129" s="290">
        <v>115.858</v>
      </c>
      <c r="AA129" s="290">
        <v>118.422</v>
      </c>
      <c r="AB129" s="290">
        <v>106.43899999999999</v>
      </c>
      <c r="AC129" s="290">
        <v>75.314999999999998</v>
      </c>
      <c r="AD129" s="290">
        <v>122.631</v>
      </c>
    </row>
    <row r="130" spans="1:30" x14ac:dyDescent="0.25">
      <c r="A130" s="242" t="s">
        <v>572</v>
      </c>
      <c r="B130" s="290">
        <v>0</v>
      </c>
      <c r="C130" s="290">
        <v>0</v>
      </c>
      <c r="D130" s="290">
        <v>0</v>
      </c>
      <c r="E130" s="290">
        <v>0</v>
      </c>
      <c r="F130" s="290">
        <v>0</v>
      </c>
      <c r="G130" s="290">
        <v>0</v>
      </c>
      <c r="H130" s="290">
        <v>0</v>
      </c>
      <c r="I130" s="290">
        <v>0</v>
      </c>
      <c r="J130" s="290">
        <v>0</v>
      </c>
      <c r="K130" s="290">
        <v>0</v>
      </c>
      <c r="L130" s="290">
        <v>0</v>
      </c>
      <c r="M130" s="290">
        <v>0</v>
      </c>
      <c r="N130" s="290">
        <v>0</v>
      </c>
      <c r="O130" s="290">
        <v>0</v>
      </c>
      <c r="P130" s="290">
        <v>0</v>
      </c>
      <c r="Q130" s="290">
        <v>0</v>
      </c>
      <c r="R130" s="290">
        <v>0</v>
      </c>
      <c r="S130" s="290">
        <v>0</v>
      </c>
      <c r="T130" s="290">
        <v>0</v>
      </c>
      <c r="U130" s="290">
        <v>0</v>
      </c>
      <c r="V130" s="290">
        <v>0</v>
      </c>
      <c r="W130" s="290">
        <v>0</v>
      </c>
      <c r="X130" s="290">
        <v>0</v>
      </c>
      <c r="Y130" s="290">
        <v>0</v>
      </c>
      <c r="Z130" s="290">
        <v>0</v>
      </c>
      <c r="AA130" s="290">
        <v>0</v>
      </c>
      <c r="AB130" s="290">
        <v>0</v>
      </c>
      <c r="AC130" s="290">
        <v>0</v>
      </c>
      <c r="AD130" s="290">
        <v>0</v>
      </c>
    </row>
    <row r="131" spans="1:30" ht="15.75" thickBot="1" x14ac:dyDescent="0.3">
      <c r="A131" s="242" t="s">
        <v>573</v>
      </c>
      <c r="B131" s="292">
        <v>0</v>
      </c>
      <c r="C131" s="292">
        <v>0</v>
      </c>
      <c r="D131" s="292">
        <v>0</v>
      </c>
      <c r="E131" s="292">
        <v>0</v>
      </c>
      <c r="F131" s="292">
        <v>0</v>
      </c>
      <c r="G131" s="292">
        <v>0</v>
      </c>
      <c r="H131" s="292">
        <v>0</v>
      </c>
      <c r="I131" s="292">
        <v>0</v>
      </c>
      <c r="J131" s="292">
        <v>0</v>
      </c>
      <c r="K131" s="292">
        <v>0</v>
      </c>
      <c r="L131" s="292">
        <v>0</v>
      </c>
      <c r="M131" s="292">
        <v>0</v>
      </c>
      <c r="N131" s="292">
        <v>0</v>
      </c>
      <c r="O131" s="292">
        <v>0</v>
      </c>
      <c r="P131" s="292">
        <v>0</v>
      </c>
      <c r="Q131" s="292">
        <v>0</v>
      </c>
      <c r="R131" s="292">
        <v>0</v>
      </c>
      <c r="S131" s="292">
        <v>0</v>
      </c>
      <c r="T131" s="292">
        <v>0</v>
      </c>
      <c r="U131" s="292">
        <v>0</v>
      </c>
      <c r="V131" s="292">
        <v>0</v>
      </c>
      <c r="W131" s="292">
        <v>0</v>
      </c>
      <c r="X131" s="292">
        <v>0</v>
      </c>
      <c r="Y131" s="292">
        <v>0</v>
      </c>
      <c r="Z131" s="292">
        <v>0</v>
      </c>
      <c r="AA131" s="292">
        <v>0</v>
      </c>
      <c r="AB131" s="292">
        <v>0</v>
      </c>
      <c r="AC131" s="292">
        <v>0</v>
      </c>
      <c r="AD131" s="292">
        <v>0</v>
      </c>
    </row>
    <row r="132" spans="1:30" x14ac:dyDescent="0.25">
      <c r="A132" s="260" t="s">
        <v>544</v>
      </c>
      <c r="B132" s="290">
        <v>40.383510000000001</v>
      </c>
      <c r="C132" s="290">
        <v>146.31258</v>
      </c>
      <c r="D132" s="290">
        <v>151.39610999999999</v>
      </c>
      <c r="E132" s="290">
        <v>155.01809</v>
      </c>
      <c r="F132" s="290">
        <v>139.77984000000001</v>
      </c>
      <c r="G132" s="290">
        <v>149.17202</v>
      </c>
      <c r="H132" s="290">
        <v>166.13656</v>
      </c>
      <c r="I132" s="290">
        <v>143.38499999999999</v>
      </c>
      <c r="J132" s="290">
        <v>170.67699999999999</v>
      </c>
      <c r="K132" s="290">
        <v>156.321</v>
      </c>
      <c r="L132" s="290">
        <v>154.81299999999999</v>
      </c>
      <c r="M132" s="290">
        <v>170.761</v>
      </c>
      <c r="N132" s="290">
        <v>146.96699999999899</v>
      </c>
      <c r="O132" s="290">
        <v>159.01400000000001</v>
      </c>
      <c r="P132" s="290">
        <v>149.566</v>
      </c>
      <c r="Q132" s="290">
        <v>158.58699999999999</v>
      </c>
      <c r="R132" s="290">
        <v>158.10899999999901</v>
      </c>
      <c r="S132" s="290">
        <v>179.471</v>
      </c>
      <c r="T132" s="290">
        <v>164.87</v>
      </c>
      <c r="U132" s="290">
        <v>169.13399999999999</v>
      </c>
      <c r="V132" s="290">
        <v>174.017</v>
      </c>
      <c r="W132" s="290">
        <v>171.14599999999999</v>
      </c>
      <c r="X132" s="290">
        <v>174.91399999999999</v>
      </c>
      <c r="Y132" s="290">
        <v>169.63499999999999</v>
      </c>
      <c r="Z132" s="290">
        <v>162.626</v>
      </c>
      <c r="AA132" s="290">
        <v>172.03399999999999</v>
      </c>
      <c r="AB132" s="290">
        <v>154.268</v>
      </c>
      <c r="AC132" s="290">
        <v>131.27000000000001</v>
      </c>
      <c r="AD132" s="290">
        <v>172.708</v>
      </c>
    </row>
    <row r="133" spans="1:30" x14ac:dyDescent="0.25">
      <c r="A133" s="242" t="s">
        <v>574</v>
      </c>
      <c r="B133" s="290">
        <v>10.681389999999899</v>
      </c>
      <c r="C133" s="290">
        <v>11.98232</v>
      </c>
      <c r="D133" s="290">
        <v>11.913599999999899</v>
      </c>
      <c r="E133" s="290">
        <v>12.51878</v>
      </c>
      <c r="F133" s="290">
        <v>12.83456</v>
      </c>
      <c r="G133" s="290">
        <v>13.40326</v>
      </c>
      <c r="H133" s="290">
        <v>16.619509999999998</v>
      </c>
      <c r="I133" s="290">
        <v>7.6219999999999999</v>
      </c>
      <c r="J133" s="290">
        <v>12.314</v>
      </c>
      <c r="K133" s="290">
        <v>9.5500000000000007</v>
      </c>
      <c r="L133" s="290">
        <v>18.966999999999999</v>
      </c>
      <c r="M133" s="290">
        <v>9.3149999999999995</v>
      </c>
      <c r="N133" s="290">
        <v>7.306</v>
      </c>
      <c r="O133" s="290">
        <v>8.6129999999999995</v>
      </c>
      <c r="P133" s="290">
        <v>7.8949999999999996</v>
      </c>
      <c r="Q133" s="290">
        <v>8.6549999999999994</v>
      </c>
      <c r="R133" s="290">
        <v>8.3330000000000002</v>
      </c>
      <c r="S133" s="290">
        <v>9.157</v>
      </c>
      <c r="T133" s="290">
        <v>8.41</v>
      </c>
      <c r="U133" s="290">
        <v>7.875</v>
      </c>
      <c r="V133" s="290">
        <v>8.7129999999999992</v>
      </c>
      <c r="W133" s="290">
        <v>8.9049999999999994</v>
      </c>
      <c r="X133" s="290">
        <v>8.9489999999999998</v>
      </c>
      <c r="Y133" s="290">
        <v>8.6880000000000006</v>
      </c>
      <c r="Z133" s="290">
        <v>6.6549999999999896</v>
      </c>
      <c r="AA133" s="290">
        <v>8.7089999999999996</v>
      </c>
      <c r="AB133" s="290">
        <v>7.968</v>
      </c>
      <c r="AC133" s="290">
        <v>27.151</v>
      </c>
      <c r="AD133" s="290">
        <v>8.4969999999999999</v>
      </c>
    </row>
    <row r="134" spans="1:30" x14ac:dyDescent="0.25">
      <c r="A134" s="242" t="s">
        <v>575</v>
      </c>
      <c r="B134" s="290">
        <v>13.17543</v>
      </c>
      <c r="C134" s="290">
        <v>12.877000000000001</v>
      </c>
      <c r="D134" s="290">
        <v>13.30148</v>
      </c>
      <c r="E134" s="290">
        <v>27.69763</v>
      </c>
      <c r="F134" s="290">
        <v>26.110530000000001</v>
      </c>
      <c r="G134" s="290">
        <v>17.237490000000001</v>
      </c>
      <c r="H134" s="290">
        <v>24.095310000000001</v>
      </c>
      <c r="I134" s="290">
        <v>7.9390000000000001</v>
      </c>
      <c r="J134" s="290">
        <v>27.286999999999999</v>
      </c>
      <c r="K134" s="290">
        <v>16.087</v>
      </c>
      <c r="L134" s="290">
        <v>172.535</v>
      </c>
      <c r="M134" s="290">
        <v>17.698</v>
      </c>
      <c r="N134" s="290">
        <v>16.170999999999999</v>
      </c>
      <c r="O134" s="290">
        <v>16.628</v>
      </c>
      <c r="P134" s="290">
        <v>15.875</v>
      </c>
      <c r="Q134" s="290">
        <v>17.067</v>
      </c>
      <c r="R134" s="290">
        <v>21.087</v>
      </c>
      <c r="S134" s="290">
        <v>17.471</v>
      </c>
      <c r="T134" s="290">
        <v>17.052</v>
      </c>
      <c r="U134" s="290">
        <v>17.524000000000001</v>
      </c>
      <c r="V134" s="290">
        <v>17.414999999999999</v>
      </c>
      <c r="W134" s="290">
        <v>18.739000000000001</v>
      </c>
      <c r="X134" s="290">
        <v>19.821999999999999</v>
      </c>
      <c r="Y134" s="290">
        <v>23.248000000000001</v>
      </c>
      <c r="Z134" s="290">
        <v>18.538</v>
      </c>
      <c r="AA134" s="290">
        <v>16.302</v>
      </c>
      <c r="AB134" s="290">
        <v>16.567</v>
      </c>
      <c r="AC134" s="290">
        <v>16.95</v>
      </c>
      <c r="AD134" s="290">
        <v>16.658000000000001</v>
      </c>
    </row>
    <row r="135" spans="1:30" x14ac:dyDescent="0.25">
      <c r="A135" s="242" t="s">
        <v>576</v>
      </c>
      <c r="B135" s="290">
        <v>157.28002000000001</v>
      </c>
      <c r="C135" s="290">
        <v>112.73358</v>
      </c>
      <c r="D135" s="290">
        <v>135.33336</v>
      </c>
      <c r="E135" s="290">
        <v>184.61662000000001</v>
      </c>
      <c r="F135" s="290">
        <v>98.978750000000005</v>
      </c>
      <c r="G135" s="290">
        <v>217.6671</v>
      </c>
      <c r="H135" s="290">
        <v>18.557969999999901</v>
      </c>
      <c r="I135" s="290">
        <v>-67.555999999999997</v>
      </c>
      <c r="J135" s="290">
        <v>425.99299999999999</v>
      </c>
      <c r="K135" s="290">
        <v>91.260999999999996</v>
      </c>
      <c r="L135" s="290">
        <v>314.74599999999998</v>
      </c>
      <c r="M135" s="290">
        <v>236.786</v>
      </c>
      <c r="N135" s="290">
        <v>209.65600000000001</v>
      </c>
      <c r="O135" s="290">
        <v>121.423</v>
      </c>
      <c r="P135" s="290">
        <v>143.46899999999999</v>
      </c>
      <c r="Q135" s="290">
        <v>164.27699999999999</v>
      </c>
      <c r="R135" s="290">
        <v>272.46899999999999</v>
      </c>
      <c r="S135" s="290">
        <v>179.66</v>
      </c>
      <c r="T135" s="290">
        <v>238.727</v>
      </c>
      <c r="U135" s="290">
        <v>147.20099999999999</v>
      </c>
      <c r="V135" s="290">
        <v>139.19399999999999</v>
      </c>
      <c r="W135" s="290">
        <v>165.90199999999999</v>
      </c>
      <c r="X135" s="290">
        <v>324.16199999999998</v>
      </c>
      <c r="Y135" s="290">
        <v>194.803</v>
      </c>
      <c r="Z135" s="290">
        <v>177.53899999999999</v>
      </c>
      <c r="AA135" s="290">
        <v>138.81899999999999</v>
      </c>
      <c r="AB135" s="290">
        <v>158.78399999999999</v>
      </c>
      <c r="AC135" s="290">
        <v>368.09899999999999</v>
      </c>
      <c r="AD135" s="290">
        <v>223.679</v>
      </c>
    </row>
    <row r="136" spans="1:30" ht="15.75" thickBot="1" x14ac:dyDescent="0.3">
      <c r="A136" s="242" t="s">
        <v>577</v>
      </c>
      <c r="B136" s="292">
        <v>50.76052</v>
      </c>
      <c r="C136" s="292">
        <v>42.4407</v>
      </c>
      <c r="D136" s="292">
        <v>75.473439999999997</v>
      </c>
      <c r="E136" s="292">
        <v>55.469519999999903</v>
      </c>
      <c r="F136" s="292">
        <v>56.616729999999997</v>
      </c>
      <c r="G136" s="292">
        <v>67.736069999999998</v>
      </c>
      <c r="H136" s="292">
        <v>-51.735349999999997</v>
      </c>
      <c r="I136" s="292">
        <v>70.251000000000005</v>
      </c>
      <c r="J136" s="292">
        <v>102.319</v>
      </c>
      <c r="K136" s="292">
        <v>90.495000000000005</v>
      </c>
      <c r="L136" s="292">
        <v>255.81299999999999</v>
      </c>
      <c r="M136" s="292">
        <v>161.18100000000001</v>
      </c>
      <c r="N136" s="292">
        <v>124.92400000000001</v>
      </c>
      <c r="O136" s="292">
        <v>75.540999999999997</v>
      </c>
      <c r="P136" s="292">
        <v>78.441999999999993</v>
      </c>
      <c r="Q136" s="292">
        <v>93.57</v>
      </c>
      <c r="R136" s="292">
        <v>114.5</v>
      </c>
      <c r="S136" s="292">
        <v>130.791</v>
      </c>
      <c r="T136" s="292">
        <v>102.41800000000001</v>
      </c>
      <c r="U136" s="292">
        <v>104.95399999999999</v>
      </c>
      <c r="V136" s="292">
        <v>97.180999999999997</v>
      </c>
      <c r="W136" s="292">
        <v>168.05799999999999</v>
      </c>
      <c r="X136" s="292">
        <v>179.94900000000001</v>
      </c>
      <c r="Y136" s="292">
        <v>119.56100000000001</v>
      </c>
      <c r="Z136" s="292">
        <v>100.58</v>
      </c>
      <c r="AA136" s="292">
        <v>89.741</v>
      </c>
      <c r="AB136" s="292">
        <v>112.542</v>
      </c>
      <c r="AC136" s="292">
        <v>295.27800000000002</v>
      </c>
      <c r="AD136" s="292">
        <v>219.524</v>
      </c>
    </row>
    <row r="137" spans="1:30" x14ac:dyDescent="0.25">
      <c r="A137" s="260" t="s">
        <v>551</v>
      </c>
      <c r="B137" s="290">
        <v>231.89735999999999</v>
      </c>
      <c r="C137" s="290">
        <v>180.03360000000001</v>
      </c>
      <c r="D137" s="290">
        <v>236.02188000000001</v>
      </c>
      <c r="E137" s="290">
        <v>280.30255</v>
      </c>
      <c r="F137" s="290">
        <v>194.54057</v>
      </c>
      <c r="G137" s="290">
        <v>316.04392000000001</v>
      </c>
      <c r="H137" s="290">
        <v>7.5374399999999904</v>
      </c>
      <c r="I137" s="290">
        <v>18.256</v>
      </c>
      <c r="J137" s="290">
        <v>567.91300000000001</v>
      </c>
      <c r="K137" s="290">
        <v>207.393</v>
      </c>
      <c r="L137" s="290">
        <v>762.06100000000004</v>
      </c>
      <c r="M137" s="290">
        <v>424.98</v>
      </c>
      <c r="N137" s="290">
        <v>358.05700000000002</v>
      </c>
      <c r="O137" s="290">
        <v>222.20499999999899</v>
      </c>
      <c r="P137" s="290">
        <v>245.68100000000001</v>
      </c>
      <c r="Q137" s="290">
        <v>283.56900000000002</v>
      </c>
      <c r="R137" s="290">
        <v>416.38900000000001</v>
      </c>
      <c r="S137" s="290">
        <v>337.07900000000001</v>
      </c>
      <c r="T137" s="290">
        <v>366.60700000000003</v>
      </c>
      <c r="U137" s="290">
        <v>277.55399999999997</v>
      </c>
      <c r="V137" s="290">
        <v>262.50299999999999</v>
      </c>
      <c r="W137" s="290">
        <v>361.60399999999998</v>
      </c>
      <c r="X137" s="290">
        <v>532.88199999999995</v>
      </c>
      <c r="Y137" s="290">
        <v>346.3</v>
      </c>
      <c r="Z137" s="290">
        <v>303.31200000000001</v>
      </c>
      <c r="AA137" s="290">
        <v>253.570999999999</v>
      </c>
      <c r="AB137" s="290">
        <v>295.86099999999999</v>
      </c>
      <c r="AC137" s="290">
        <v>707.47799999999995</v>
      </c>
      <c r="AD137" s="290">
        <v>468.358</v>
      </c>
    </row>
    <row r="138" spans="1:30" ht="15.75" thickBot="1" x14ac:dyDescent="0.3">
      <c r="A138" s="242" t="s">
        <v>578</v>
      </c>
      <c r="B138" s="292">
        <v>1.24569</v>
      </c>
      <c r="C138" s="292">
        <v>1.35734</v>
      </c>
      <c r="D138" s="292">
        <v>1.9818899999999999</v>
      </c>
      <c r="E138" s="292">
        <v>1.16137</v>
      </c>
      <c r="F138" s="292">
        <v>1.2203900000000001</v>
      </c>
      <c r="G138" s="292">
        <v>1.20912</v>
      </c>
      <c r="H138" s="292">
        <v>1.2203900000000001</v>
      </c>
      <c r="I138" s="292">
        <v>0.92200000000000004</v>
      </c>
      <c r="J138" s="292">
        <v>0.92200000000000004</v>
      </c>
      <c r="K138" s="292">
        <v>0.92200000000000004</v>
      </c>
      <c r="L138" s="292">
        <v>0.92200000000000004</v>
      </c>
      <c r="M138" s="292">
        <v>0.92200000000000004</v>
      </c>
      <c r="N138" s="292">
        <v>0.92200000000000004</v>
      </c>
      <c r="O138" s="292">
        <v>0.93500000000000005</v>
      </c>
      <c r="P138" s="292">
        <v>0.93500000000000005</v>
      </c>
      <c r="Q138" s="292">
        <v>0.93500000000000005</v>
      </c>
      <c r="R138" s="292">
        <v>0.93500000000000005</v>
      </c>
      <c r="S138" s="292">
        <v>0.93500000000000005</v>
      </c>
      <c r="T138" s="292">
        <v>0.93500000000000005</v>
      </c>
      <c r="U138" s="292">
        <v>0.93500000000000005</v>
      </c>
      <c r="V138" s="292">
        <v>0.93500000000000005</v>
      </c>
      <c r="W138" s="292">
        <v>0.93500000000000005</v>
      </c>
      <c r="X138" s="292">
        <v>0.93500000000000005</v>
      </c>
      <c r="Y138" s="292">
        <v>0.93500000000000005</v>
      </c>
      <c r="Z138" s="292">
        <v>0.93500000000000005</v>
      </c>
      <c r="AA138" s="292">
        <v>0.94899999999999995</v>
      </c>
      <c r="AB138" s="292">
        <v>0.94899999999999995</v>
      </c>
      <c r="AC138" s="292">
        <v>0.94899999999999995</v>
      </c>
      <c r="AD138" s="292">
        <v>0.94899999999999995</v>
      </c>
    </row>
    <row r="139" spans="1:30" ht="15.75" thickBot="1" x14ac:dyDescent="0.3">
      <c r="A139" s="260" t="s">
        <v>553</v>
      </c>
      <c r="B139" s="292">
        <v>1.24569</v>
      </c>
      <c r="C139" s="292">
        <v>1.35734</v>
      </c>
      <c r="D139" s="292">
        <v>1.9818899999999999</v>
      </c>
      <c r="E139" s="292">
        <v>1.16137</v>
      </c>
      <c r="F139" s="292">
        <v>1.2203900000000001</v>
      </c>
      <c r="G139" s="292">
        <v>1.20912</v>
      </c>
      <c r="H139" s="292">
        <v>1.2203900000000001</v>
      </c>
      <c r="I139" s="292">
        <v>0.92200000000000004</v>
      </c>
      <c r="J139" s="292">
        <v>0.92200000000000004</v>
      </c>
      <c r="K139" s="292">
        <v>0.92200000000000004</v>
      </c>
      <c r="L139" s="292">
        <v>0.92200000000000004</v>
      </c>
      <c r="M139" s="292">
        <v>0.92200000000000004</v>
      </c>
      <c r="N139" s="292">
        <v>0.92200000000000004</v>
      </c>
      <c r="O139" s="292">
        <v>0.93500000000000005</v>
      </c>
      <c r="P139" s="292">
        <v>0.93500000000000005</v>
      </c>
      <c r="Q139" s="292">
        <v>0.93500000000000005</v>
      </c>
      <c r="R139" s="292">
        <v>0.93500000000000005</v>
      </c>
      <c r="S139" s="292">
        <v>0.93500000000000005</v>
      </c>
      <c r="T139" s="292">
        <v>0.93500000000000005</v>
      </c>
      <c r="U139" s="292">
        <v>0.93500000000000005</v>
      </c>
      <c r="V139" s="292">
        <v>0.93500000000000005</v>
      </c>
      <c r="W139" s="292">
        <v>0.93500000000000005</v>
      </c>
      <c r="X139" s="292">
        <v>0.93500000000000005</v>
      </c>
      <c r="Y139" s="292">
        <v>0.93500000000000005</v>
      </c>
      <c r="Z139" s="292">
        <v>0.93500000000000005</v>
      </c>
      <c r="AA139" s="292">
        <v>0.94899999999999995</v>
      </c>
      <c r="AB139" s="292">
        <v>0.94899999999999995</v>
      </c>
      <c r="AC139" s="292">
        <v>0.94899999999999995</v>
      </c>
      <c r="AD139" s="292">
        <v>0.94899999999999995</v>
      </c>
    </row>
    <row r="140" spans="1:30" x14ac:dyDescent="0.25">
      <c r="A140" s="259" t="s">
        <v>579</v>
      </c>
      <c r="B140" s="289">
        <v>4785.3721100000002</v>
      </c>
      <c r="C140" s="289">
        <v>9143.1675099999993</v>
      </c>
      <c r="D140" s="289">
        <v>4033.2212</v>
      </c>
      <c r="E140" s="289">
        <v>5319.8345799999997</v>
      </c>
      <c r="F140" s="289">
        <v>6083.2146599999996</v>
      </c>
      <c r="G140" s="289">
        <v>5405.3579900000004</v>
      </c>
      <c r="H140" s="289">
        <v>3988.6690199999998</v>
      </c>
      <c r="I140" s="289">
        <v>5181.4716526344801</v>
      </c>
      <c r="J140" s="289">
        <v>5728.9412436344801</v>
      </c>
      <c r="K140" s="289">
        <v>3739.54239913015</v>
      </c>
      <c r="L140" s="289">
        <v>3607.6784296344799</v>
      </c>
      <c r="M140" s="289">
        <v>4019.25434288106</v>
      </c>
      <c r="N140" s="289">
        <v>4588.6091928973701</v>
      </c>
      <c r="O140" s="289">
        <v>4936.2151008973797</v>
      </c>
      <c r="P140" s="289">
        <v>4021.33402593956</v>
      </c>
      <c r="Q140" s="289">
        <v>4723.01555094376</v>
      </c>
      <c r="R140" s="289">
        <v>4909.9648441301497</v>
      </c>
      <c r="S140" s="289">
        <v>4720.7309786843198</v>
      </c>
      <c r="T140" s="289">
        <v>4206.9317121301501</v>
      </c>
      <c r="U140" s="289">
        <v>4752.1972556344799</v>
      </c>
      <c r="V140" s="289">
        <v>4976.0950496344803</v>
      </c>
      <c r="W140" s="289">
        <v>3772.11260813015</v>
      </c>
      <c r="X140" s="289">
        <v>4712.1826136344798</v>
      </c>
      <c r="Y140" s="289">
        <v>6361.6852533398396</v>
      </c>
      <c r="Z140" s="289">
        <v>4468.6112282404902</v>
      </c>
      <c r="AA140" s="289">
        <v>5478.3923472404904</v>
      </c>
      <c r="AB140" s="289">
        <v>3675.8574373862698</v>
      </c>
      <c r="AC140" s="289">
        <v>4613.0004171178398</v>
      </c>
      <c r="AD140" s="289">
        <v>4675.3547958603904</v>
      </c>
    </row>
    <row r="141" spans="1:30" x14ac:dyDescent="0.25">
      <c r="A141" s="242" t="s">
        <v>522</v>
      </c>
    </row>
    <row r="142" spans="1:30" x14ac:dyDescent="0.25">
      <c r="A142" s="242" t="s">
        <v>580</v>
      </c>
      <c r="B142" s="290">
        <v>1328.21667</v>
      </c>
      <c r="C142" s="290">
        <v>1403.3946799999901</v>
      </c>
      <c r="D142" s="290">
        <v>935.22843</v>
      </c>
      <c r="E142" s="290">
        <v>1387.7598700000001</v>
      </c>
      <c r="F142" s="290">
        <v>1099.0248300000001</v>
      </c>
      <c r="G142" s="290">
        <v>857.57497999999998</v>
      </c>
      <c r="H142" s="290">
        <v>1181.3731399999999</v>
      </c>
      <c r="I142" s="290">
        <v>1395.8083999999999</v>
      </c>
      <c r="J142" s="290">
        <v>1419.6981000000001</v>
      </c>
      <c r="K142" s="290">
        <v>1142.1871000000001</v>
      </c>
      <c r="L142" s="290">
        <v>1190.8680999999999</v>
      </c>
      <c r="M142" s="290">
        <v>1289.02519999999</v>
      </c>
      <c r="N142" s="290">
        <v>1303.5070000000001</v>
      </c>
      <c r="O142" s="290">
        <v>1420.6904999999899</v>
      </c>
      <c r="P142" s="290">
        <v>1108.6599999999901</v>
      </c>
      <c r="Q142" s="290">
        <v>1489.0547999999999</v>
      </c>
      <c r="R142" s="290">
        <v>1247.67019999999</v>
      </c>
      <c r="S142" s="290">
        <v>685.67419999999902</v>
      </c>
      <c r="T142" s="290">
        <v>940.4443</v>
      </c>
      <c r="U142" s="290">
        <v>1258.7073</v>
      </c>
      <c r="V142" s="290">
        <v>1856.6255999999901</v>
      </c>
      <c r="W142" s="290">
        <v>877.35180000000003</v>
      </c>
      <c r="X142" s="290">
        <v>944.58429999999998</v>
      </c>
      <c r="Y142" s="290">
        <v>1394.80789999999</v>
      </c>
      <c r="Z142" s="290">
        <v>1347.2909999999899</v>
      </c>
      <c r="AA142" s="290">
        <v>1364.9595999999999</v>
      </c>
      <c r="AB142" s="290">
        <v>1027.4304999999999</v>
      </c>
      <c r="AC142" s="290">
        <v>1724.2046</v>
      </c>
      <c r="AD142" s="290">
        <v>1031.0540000000001</v>
      </c>
    </row>
    <row r="143" spans="1:30" x14ac:dyDescent="0.25">
      <c r="A143" s="242" t="s">
        <v>581</v>
      </c>
      <c r="B143" s="290">
        <v>26.997450000000001</v>
      </c>
      <c r="C143" s="290">
        <v>329.81893000000002</v>
      </c>
      <c r="D143" s="290">
        <v>403.24799999999999</v>
      </c>
      <c r="E143" s="290">
        <v>0.87039999999999995</v>
      </c>
      <c r="F143" s="290">
        <v>106.92743</v>
      </c>
      <c r="G143" s="290">
        <v>610.06101000000001</v>
      </c>
      <c r="H143" s="290">
        <v>344.75533999999999</v>
      </c>
      <c r="I143" s="290">
        <v>1124.95539999999</v>
      </c>
      <c r="J143" s="290">
        <v>990.71279999999899</v>
      </c>
      <c r="K143" s="290">
        <v>394.99329999999998</v>
      </c>
      <c r="L143" s="290">
        <v>630.27409999999895</v>
      </c>
      <c r="M143" s="290">
        <v>640.35230000000001</v>
      </c>
      <c r="N143" s="290">
        <v>2.331</v>
      </c>
      <c r="O143" s="290">
        <v>34.691699999999997</v>
      </c>
      <c r="P143" s="290">
        <v>39.763500000000001</v>
      </c>
      <c r="Q143" s="290">
        <v>62.078800000000001</v>
      </c>
      <c r="R143" s="290">
        <v>418.36430000000001</v>
      </c>
      <c r="S143" s="290">
        <v>975.11109999999996</v>
      </c>
      <c r="T143" s="290">
        <v>999.58320000000003</v>
      </c>
      <c r="U143" s="290">
        <v>1183.3743999999999</v>
      </c>
      <c r="V143" s="290">
        <v>1535.1522</v>
      </c>
      <c r="W143" s="290">
        <v>1266.6401000000001</v>
      </c>
      <c r="X143" s="290">
        <v>475.657499999999</v>
      </c>
      <c r="Y143" s="290">
        <v>169.64570000000001</v>
      </c>
      <c r="Z143" s="290">
        <v>104.3081</v>
      </c>
      <c r="AA143" s="290">
        <v>66.625500000000002</v>
      </c>
      <c r="AB143" s="290">
        <v>80.188900000000004</v>
      </c>
      <c r="AC143" s="290">
        <v>0</v>
      </c>
      <c r="AD143" s="290">
        <v>481.19589999999999</v>
      </c>
    </row>
    <row r="144" spans="1:30" x14ac:dyDescent="0.25">
      <c r="A144" s="242" t="s">
        <v>582</v>
      </c>
      <c r="B144" s="290">
        <v>6.7291499999999997</v>
      </c>
      <c r="C144" s="290">
        <v>37.480840000000001</v>
      </c>
      <c r="D144" s="290">
        <v>2.18852</v>
      </c>
      <c r="E144" s="290">
        <v>1.44695</v>
      </c>
      <c r="F144" s="290">
        <v>21.94266</v>
      </c>
      <c r="G144" s="290">
        <v>22.401160000000001</v>
      </c>
      <c r="H144" s="290">
        <v>14.6983</v>
      </c>
      <c r="I144" s="290">
        <v>0</v>
      </c>
      <c r="J144" s="290">
        <v>0</v>
      </c>
      <c r="K144" s="290">
        <v>0</v>
      </c>
      <c r="L144" s="290">
        <v>0</v>
      </c>
      <c r="M144" s="290">
        <v>0</v>
      </c>
      <c r="N144" s="290">
        <v>0</v>
      </c>
      <c r="O144" s="290">
        <v>0</v>
      </c>
      <c r="P144" s="290">
        <v>0</v>
      </c>
      <c r="Q144" s="290">
        <v>0.97907143517338502</v>
      </c>
      <c r="R144" s="290">
        <v>0</v>
      </c>
      <c r="S144" s="290">
        <v>0</v>
      </c>
      <c r="T144" s="290">
        <v>0</v>
      </c>
      <c r="U144" s="290">
        <v>0</v>
      </c>
      <c r="V144" s="290">
        <v>0</v>
      </c>
      <c r="W144" s="290">
        <v>0</v>
      </c>
      <c r="X144" s="290">
        <v>2.21437525920745E-2</v>
      </c>
      <c r="Y144" s="290">
        <v>0</v>
      </c>
      <c r="Z144" s="290">
        <v>0</v>
      </c>
      <c r="AA144" s="290">
        <v>0</v>
      </c>
      <c r="AB144" s="290">
        <v>0</v>
      </c>
      <c r="AC144" s="290">
        <v>0</v>
      </c>
      <c r="AD144" s="290">
        <v>0</v>
      </c>
    </row>
    <row r="145" spans="1:30" x14ac:dyDescent="0.25">
      <c r="A145" s="242" t="s">
        <v>583</v>
      </c>
      <c r="B145" s="290">
        <v>297.41789</v>
      </c>
      <c r="C145" s="290">
        <v>4099.6743299999998</v>
      </c>
      <c r="D145" s="290">
        <v>213.94292999999999</v>
      </c>
      <c r="E145" s="290">
        <v>298.38128999999998</v>
      </c>
      <c r="F145" s="290">
        <v>474.75125000000003</v>
      </c>
      <c r="G145" s="290">
        <v>193.15588</v>
      </c>
      <c r="H145" s="290">
        <v>88.7684</v>
      </c>
      <c r="I145" s="290">
        <v>122.464</v>
      </c>
      <c r="J145" s="290">
        <v>88.909599999999998</v>
      </c>
      <c r="K145" s="290">
        <v>184.41149999999999</v>
      </c>
      <c r="L145" s="290">
        <v>109.8261</v>
      </c>
      <c r="M145" s="290">
        <v>217.79810000000001</v>
      </c>
      <c r="N145" s="290">
        <v>951.7414</v>
      </c>
      <c r="O145" s="290">
        <v>243.99369999999999</v>
      </c>
      <c r="P145" s="290">
        <v>206.1123</v>
      </c>
      <c r="Q145" s="290">
        <v>184.7253</v>
      </c>
      <c r="R145" s="290">
        <v>98.975399999999993</v>
      </c>
      <c r="S145" s="290">
        <v>41.237699999999997</v>
      </c>
      <c r="T145" s="290">
        <v>10.606999999999999</v>
      </c>
      <c r="U145" s="290">
        <v>8.3148</v>
      </c>
      <c r="V145" s="290">
        <v>38.654400000000003</v>
      </c>
      <c r="W145" s="290">
        <v>41.480899999999998</v>
      </c>
      <c r="X145" s="290">
        <v>24.337599999999998</v>
      </c>
      <c r="Y145" s="290">
        <v>3.2000000000000002E-3</v>
      </c>
      <c r="Z145" s="290">
        <v>291.48739999999998</v>
      </c>
      <c r="AA145" s="290">
        <v>147.25909999999999</v>
      </c>
      <c r="AB145" s="290">
        <v>77.059100000000001</v>
      </c>
      <c r="AC145" s="290">
        <v>56.942300000000003</v>
      </c>
      <c r="AD145" s="290">
        <v>27.425799999999999</v>
      </c>
    </row>
    <row r="146" spans="1:30" x14ac:dyDescent="0.25">
      <c r="A146" s="242" t="s">
        <v>584</v>
      </c>
      <c r="B146" s="290">
        <v>2580.3337999999999</v>
      </c>
      <c r="C146" s="290">
        <v>2067.2472299999999</v>
      </c>
      <c r="D146" s="290">
        <v>2277.9450900000002</v>
      </c>
      <c r="E146" s="290">
        <v>2385.7584200000001</v>
      </c>
      <c r="F146" s="290">
        <v>2970.0951299999901</v>
      </c>
      <c r="G146" s="290">
        <v>2918.3722499999999</v>
      </c>
      <c r="H146" s="290">
        <v>2505.5616199999999</v>
      </c>
      <c r="I146" s="290">
        <v>2657.4783154512702</v>
      </c>
      <c r="J146" s="290">
        <v>2648.1636487845999</v>
      </c>
      <c r="K146" s="290">
        <v>2628.3409487846002</v>
      </c>
      <c r="L146" s="290">
        <v>2590.4067487846</v>
      </c>
      <c r="M146" s="290">
        <v>3137.4148029512698</v>
      </c>
      <c r="N146" s="290">
        <v>3201.3575182290401</v>
      </c>
      <c r="O146" s="290">
        <v>3219.9210380812701</v>
      </c>
      <c r="P146" s="290">
        <v>3183.2032380812698</v>
      </c>
      <c r="Q146" s="290">
        <v>3249.7219380812699</v>
      </c>
      <c r="R146" s="290">
        <v>3134.0771380812698</v>
      </c>
      <c r="S146" s="290">
        <v>2300.7958380812702</v>
      </c>
      <c r="T146" s="290">
        <v>2300.7958380812702</v>
      </c>
      <c r="U146" s="290">
        <v>2300.7958380812702</v>
      </c>
      <c r="V146" s="290">
        <v>2664.5282436368202</v>
      </c>
      <c r="W146" s="290">
        <v>2664.5282436368202</v>
      </c>
      <c r="X146" s="290">
        <v>2664.5282436368202</v>
      </c>
      <c r="Y146" s="290">
        <v>2173.3693894701501</v>
      </c>
      <c r="Z146" s="290">
        <v>2053.9187741923802</v>
      </c>
      <c r="AA146" s="290">
        <v>2037.27418600287</v>
      </c>
      <c r="AB146" s="290">
        <v>2037.27418600287</v>
      </c>
      <c r="AC146" s="290">
        <v>2037.27418600287</v>
      </c>
      <c r="AD146" s="290">
        <v>2037.27418600287</v>
      </c>
    </row>
    <row r="147" spans="1:30" x14ac:dyDescent="0.25">
      <c r="A147" s="242" t="s">
        <v>585</v>
      </c>
      <c r="B147" s="290">
        <v>100.64382999999999</v>
      </c>
      <c r="C147" s="290">
        <v>108.73772</v>
      </c>
      <c r="D147" s="290">
        <v>93.789050000000003</v>
      </c>
      <c r="E147" s="290">
        <v>101.89079</v>
      </c>
      <c r="F147" s="290">
        <v>93.233410000000006</v>
      </c>
      <c r="G147" s="290">
        <v>93.187370000000001</v>
      </c>
      <c r="H147" s="290">
        <v>79.527149999999907</v>
      </c>
      <c r="I147" s="290">
        <v>101.80800000000001</v>
      </c>
      <c r="J147" s="290">
        <v>108.77500000000001</v>
      </c>
      <c r="K147" s="290">
        <v>93.165000000000006</v>
      </c>
      <c r="L147" s="290">
        <v>108.73099999999999</v>
      </c>
      <c r="M147" s="290">
        <v>98.879000000000005</v>
      </c>
      <c r="N147" s="290">
        <v>82.036000000000001</v>
      </c>
      <c r="O147" s="290">
        <v>117.143</v>
      </c>
      <c r="P147" s="290">
        <v>97.102000000000004</v>
      </c>
      <c r="Q147" s="290">
        <v>105.29</v>
      </c>
      <c r="R147" s="290">
        <v>109.68300000000001</v>
      </c>
      <c r="S147" s="290">
        <v>115.60899999999999</v>
      </c>
      <c r="T147" s="290">
        <v>96.091999999999999</v>
      </c>
      <c r="U147" s="290">
        <v>105.185</v>
      </c>
      <c r="V147" s="290">
        <v>105.009</v>
      </c>
      <c r="W147" s="290">
        <v>96.92</v>
      </c>
      <c r="X147" s="290">
        <v>104.443</v>
      </c>
      <c r="Y147" s="290">
        <v>92.206000000000003</v>
      </c>
      <c r="Z147" s="290">
        <v>89.501000000000005</v>
      </c>
      <c r="AA147" s="290">
        <v>112.438</v>
      </c>
      <c r="AB147" s="290">
        <v>93.165000000000006</v>
      </c>
      <c r="AC147" s="290">
        <v>106.428</v>
      </c>
      <c r="AD147" s="290">
        <v>104.521</v>
      </c>
    </row>
    <row r="148" spans="1:30" x14ac:dyDescent="0.25">
      <c r="A148" s="242" t="s">
        <v>586</v>
      </c>
      <c r="B148" s="290">
        <v>0</v>
      </c>
      <c r="C148" s="290">
        <v>0</v>
      </c>
      <c r="D148" s="290">
        <v>0</v>
      </c>
      <c r="E148" s="290">
        <v>20.556270000000001</v>
      </c>
      <c r="F148" s="290">
        <v>6.8520899999999996</v>
      </c>
      <c r="G148" s="290">
        <v>6.8520899999999996</v>
      </c>
      <c r="H148" s="290">
        <v>6.8520899999999996</v>
      </c>
      <c r="I148" s="290">
        <v>5.9</v>
      </c>
      <c r="J148" s="290">
        <v>5.9</v>
      </c>
      <c r="K148" s="290">
        <v>5.9</v>
      </c>
      <c r="L148" s="290">
        <v>5.9</v>
      </c>
      <c r="M148" s="290">
        <v>5.9</v>
      </c>
      <c r="N148" s="290">
        <v>5.9</v>
      </c>
      <c r="O148" s="290">
        <v>7.8</v>
      </c>
      <c r="P148" s="290">
        <v>7.8</v>
      </c>
      <c r="Q148" s="290">
        <v>7.8</v>
      </c>
      <c r="R148" s="290">
        <v>7.8</v>
      </c>
      <c r="S148" s="290">
        <v>7.8</v>
      </c>
      <c r="T148" s="290">
        <v>7.8</v>
      </c>
      <c r="U148" s="290">
        <v>7.8</v>
      </c>
      <c r="V148" s="290">
        <v>7.8</v>
      </c>
      <c r="W148" s="290">
        <v>7.8</v>
      </c>
      <c r="X148" s="290">
        <v>7.8</v>
      </c>
      <c r="Y148" s="290">
        <v>7.8</v>
      </c>
      <c r="Z148" s="290">
        <v>7.8</v>
      </c>
      <c r="AA148" s="290">
        <v>8</v>
      </c>
      <c r="AB148" s="290">
        <v>8</v>
      </c>
      <c r="AC148" s="290">
        <v>8</v>
      </c>
      <c r="AD148" s="290">
        <v>8</v>
      </c>
    </row>
    <row r="149" spans="1:30" x14ac:dyDescent="0.25">
      <c r="A149" s="242" t="s">
        <v>587</v>
      </c>
      <c r="B149" s="290">
        <v>2.8188300000000002</v>
      </c>
      <c r="C149" s="290">
        <v>600.87156000000004</v>
      </c>
      <c r="D149" s="290">
        <v>4.6916700000000002</v>
      </c>
      <c r="E149" s="290">
        <v>2.8102</v>
      </c>
      <c r="F149" s="290">
        <v>7.6437499999999998</v>
      </c>
      <c r="G149" s="290">
        <v>15.232999999999899</v>
      </c>
      <c r="H149" s="290">
        <v>-0.82915000000000005</v>
      </c>
      <c r="I149" s="290">
        <v>10.618</v>
      </c>
      <c r="J149" s="290">
        <v>4.8739999999999997</v>
      </c>
      <c r="K149" s="290">
        <v>16.074000000000002</v>
      </c>
      <c r="L149" s="290">
        <v>18.140999999999998</v>
      </c>
      <c r="M149" s="290">
        <v>5.617</v>
      </c>
      <c r="N149" s="290">
        <v>21.15</v>
      </c>
      <c r="O149" s="290">
        <v>25.86</v>
      </c>
      <c r="P149" s="290">
        <v>27.956</v>
      </c>
      <c r="Q149" s="290">
        <v>21.707000000000001</v>
      </c>
      <c r="R149" s="290">
        <v>4.7759999999999998</v>
      </c>
      <c r="S149" s="290">
        <v>8.2279999999999998</v>
      </c>
      <c r="T149" s="290">
        <v>4.4870000000000001</v>
      </c>
      <c r="U149" s="290">
        <v>5.1959999999999997</v>
      </c>
      <c r="V149" s="290">
        <v>3.1179999999999999</v>
      </c>
      <c r="W149" s="290">
        <v>6.7839999999999998</v>
      </c>
      <c r="X149" s="290">
        <v>4.0529999999999999</v>
      </c>
      <c r="Y149" s="290">
        <v>0.16700000000000001</v>
      </c>
      <c r="Z149" s="290">
        <v>15.206</v>
      </c>
      <c r="AA149" s="290">
        <v>22.26</v>
      </c>
      <c r="AB149" s="290">
        <v>31.288</v>
      </c>
      <c r="AC149" s="290">
        <v>4.5739999999999998</v>
      </c>
      <c r="AD149" s="290">
        <v>5.726</v>
      </c>
    </row>
    <row r="150" spans="1:30" ht="15.75" thickBot="1" x14ac:dyDescent="0.3">
      <c r="A150" s="242" t="s">
        <v>588</v>
      </c>
      <c r="B150" s="292">
        <v>5.3269999999999998E-2</v>
      </c>
      <c r="C150" s="292">
        <v>-3.0000000000000001E-5</v>
      </c>
      <c r="D150" s="292">
        <v>7.2999999999999996E-4</v>
      </c>
      <c r="E150" s="292">
        <v>3.8600000000000001E-3</v>
      </c>
      <c r="F150" s="292">
        <v>-3.5999999999999899E-4</v>
      </c>
      <c r="G150" s="292">
        <v>1.0000000000000001E-5</v>
      </c>
      <c r="H150" s="292">
        <v>0</v>
      </c>
      <c r="I150" s="292">
        <v>0</v>
      </c>
      <c r="J150" s="292">
        <v>4.2000000000000003E-2</v>
      </c>
      <c r="K150" s="292">
        <v>0</v>
      </c>
      <c r="L150" s="292">
        <v>0</v>
      </c>
      <c r="M150" s="292">
        <v>0</v>
      </c>
      <c r="N150" s="292">
        <v>0</v>
      </c>
      <c r="O150" s="292">
        <v>0</v>
      </c>
      <c r="P150" s="292">
        <v>0</v>
      </c>
      <c r="Q150" s="292">
        <v>0.19600000000000001</v>
      </c>
      <c r="R150" s="292">
        <v>0</v>
      </c>
      <c r="S150" s="292">
        <v>0</v>
      </c>
      <c r="T150" s="292">
        <v>2.3E-2</v>
      </c>
      <c r="U150" s="292">
        <v>0.57799999999999996</v>
      </c>
      <c r="V150" s="292">
        <v>2.2429999999999999</v>
      </c>
      <c r="W150" s="292">
        <v>0.17799999999999999</v>
      </c>
      <c r="X150" s="292">
        <v>1E-3</v>
      </c>
      <c r="Y150" s="292">
        <v>6.7000000000000004E-2</v>
      </c>
      <c r="Z150" s="292">
        <v>0</v>
      </c>
      <c r="AA150" s="292">
        <v>0</v>
      </c>
      <c r="AB150" s="292">
        <v>0</v>
      </c>
      <c r="AC150" s="292">
        <v>0</v>
      </c>
      <c r="AD150" s="292">
        <v>0</v>
      </c>
    </row>
    <row r="151" spans="1:30" x14ac:dyDescent="0.25">
      <c r="A151" s="259" t="s">
        <v>589</v>
      </c>
      <c r="B151" s="290">
        <v>4343.2108900000003</v>
      </c>
      <c r="C151" s="290">
        <v>8647.2252599999993</v>
      </c>
      <c r="D151" s="290">
        <v>3931.03442</v>
      </c>
      <c r="E151" s="290">
        <v>4199.4780499999997</v>
      </c>
      <c r="F151" s="290">
        <v>4780.47019</v>
      </c>
      <c r="G151" s="290">
        <v>4716.8377499999997</v>
      </c>
      <c r="H151" s="290">
        <v>4220.7068900000004</v>
      </c>
      <c r="I151" s="290">
        <v>5419.0321154512703</v>
      </c>
      <c r="J151" s="290">
        <v>5267.0751487846001</v>
      </c>
      <c r="K151" s="290">
        <v>4465.0718487845998</v>
      </c>
      <c r="L151" s="290">
        <v>4654.14704878459</v>
      </c>
      <c r="M151" s="290">
        <v>5394.9864029512601</v>
      </c>
      <c r="N151" s="290">
        <v>5568.0229182290304</v>
      </c>
      <c r="O151" s="290">
        <v>5070.09993808127</v>
      </c>
      <c r="P151" s="290">
        <v>4670.5970380812696</v>
      </c>
      <c r="Q151" s="290">
        <v>5121.5529095164402</v>
      </c>
      <c r="R151" s="290">
        <v>5021.3460380812703</v>
      </c>
      <c r="S151" s="290">
        <v>4134.4558380812696</v>
      </c>
      <c r="T151" s="290">
        <v>4359.8323380812699</v>
      </c>
      <c r="U151" s="290">
        <v>4869.9513380812696</v>
      </c>
      <c r="V151" s="290">
        <v>6213.13044363682</v>
      </c>
      <c r="W151" s="290">
        <v>4961.68304363682</v>
      </c>
      <c r="X151" s="290">
        <v>4225.4267873894096</v>
      </c>
      <c r="Y151" s="290">
        <v>3838.0661894701502</v>
      </c>
      <c r="Z151" s="290">
        <v>3909.5122741923801</v>
      </c>
      <c r="AA151" s="290">
        <v>3758.8163860028699</v>
      </c>
      <c r="AB151" s="290">
        <v>3354.40568600287</v>
      </c>
      <c r="AC151" s="290">
        <v>3937.4230860028601</v>
      </c>
      <c r="AD151" s="290">
        <v>3695.1968860028701</v>
      </c>
    </row>
    <row r="152" spans="1:30" x14ac:dyDescent="0.25">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row>
    <row r="153" spans="1:30" x14ac:dyDescent="0.25">
      <c r="A153" s="244" t="s">
        <v>590</v>
      </c>
      <c r="B153" s="289">
        <v>40343.761630000001</v>
      </c>
      <c r="C153" s="289">
        <v>49694.369720000002</v>
      </c>
      <c r="D153" s="289">
        <v>33696.020750000003</v>
      </c>
      <c r="E153" s="289">
        <v>37273.7356499999</v>
      </c>
      <c r="F153" s="289">
        <v>36249.427020000003</v>
      </c>
      <c r="G153" s="289">
        <v>38009.611409999903</v>
      </c>
      <c r="H153" s="289">
        <v>37899.081879999998</v>
      </c>
      <c r="I153" s="289">
        <v>40513.651040315999</v>
      </c>
      <c r="J153" s="289">
        <v>42176.663761860204</v>
      </c>
      <c r="K153" s="289">
        <v>36789.8558884507</v>
      </c>
      <c r="L153" s="289">
        <v>37182.286079745398</v>
      </c>
      <c r="M153" s="289">
        <v>35764.684349155599</v>
      </c>
      <c r="N153" s="289">
        <v>39630.920647215498</v>
      </c>
      <c r="O153" s="289">
        <v>40858.088412893303</v>
      </c>
      <c r="P153" s="289">
        <v>36411.1284583776</v>
      </c>
      <c r="Q153" s="289">
        <v>38959.317376103099</v>
      </c>
      <c r="R153" s="289">
        <v>37145.9323026442</v>
      </c>
      <c r="S153" s="289">
        <v>37507.880786581904</v>
      </c>
      <c r="T153" s="289">
        <v>37397.548718874197</v>
      </c>
      <c r="U153" s="289">
        <v>41066.372667748103</v>
      </c>
      <c r="V153" s="289">
        <v>41649.065999510902</v>
      </c>
      <c r="W153" s="289">
        <v>36826.736485237801</v>
      </c>
      <c r="X153" s="289">
        <v>36868.457246050602</v>
      </c>
      <c r="Y153" s="289">
        <v>37667.028535949801</v>
      </c>
      <c r="Z153" s="289">
        <v>38643.643114503997</v>
      </c>
      <c r="AA153" s="289">
        <v>40228.079097325099</v>
      </c>
      <c r="AB153" s="289">
        <v>35060.506891414698</v>
      </c>
      <c r="AC153" s="289">
        <v>43795.591158036703</v>
      </c>
      <c r="AD153" s="289">
        <v>35785.683010624998</v>
      </c>
    </row>
    <row r="154" spans="1:30" x14ac:dyDescent="0.25">
      <c r="A154" s="242" t="s">
        <v>522</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row>
    <row r="155" spans="1:30" x14ac:dyDescent="0.25">
      <c r="A155" s="242" t="s">
        <v>591</v>
      </c>
      <c r="B155" s="290">
        <v>68.364310000000003</v>
      </c>
      <c r="C155" s="290">
        <v>68.982339999999994</v>
      </c>
      <c r="D155" s="290">
        <v>67.092399999999998</v>
      </c>
      <c r="E155" s="290">
        <v>87.606530000000006</v>
      </c>
      <c r="F155" s="290">
        <v>68.073229999999995</v>
      </c>
      <c r="G155" s="290">
        <v>74.554720000000003</v>
      </c>
      <c r="H155" s="290">
        <v>69.220479999999995</v>
      </c>
      <c r="I155" s="290">
        <v>86.394000000000005</v>
      </c>
      <c r="J155" s="290">
        <v>96.108000000000004</v>
      </c>
      <c r="K155" s="290">
        <v>78.105000000000004</v>
      </c>
      <c r="L155" s="290">
        <v>92.378</v>
      </c>
      <c r="M155" s="290">
        <v>85.963999999999999</v>
      </c>
      <c r="N155" s="290">
        <v>73.878</v>
      </c>
      <c r="O155" s="290">
        <v>95.606999999999999</v>
      </c>
      <c r="P155" s="290">
        <v>84.944999999999993</v>
      </c>
      <c r="Q155" s="290">
        <v>89.956999999999994</v>
      </c>
      <c r="R155" s="290">
        <v>87.048000000000002</v>
      </c>
      <c r="S155" s="290">
        <v>102.309</v>
      </c>
      <c r="T155" s="290">
        <v>80.385000000000005</v>
      </c>
      <c r="U155" s="290">
        <v>95.349000000000004</v>
      </c>
      <c r="V155" s="290">
        <v>101.209</v>
      </c>
      <c r="W155" s="290">
        <v>90.173000000000002</v>
      </c>
      <c r="X155" s="290">
        <v>137.096</v>
      </c>
      <c r="Y155" s="290">
        <v>82.972999999999999</v>
      </c>
      <c r="Z155" s="290">
        <v>75.915999999999997</v>
      </c>
      <c r="AA155" s="290">
        <v>98.358999999999995</v>
      </c>
      <c r="AB155" s="290">
        <v>87.388999999999996</v>
      </c>
      <c r="AC155" s="290">
        <v>97.165999999999997</v>
      </c>
      <c r="AD155" s="290">
        <v>89.504999999999995</v>
      </c>
    </row>
    <row r="156" spans="1:30" x14ac:dyDescent="0.25">
      <c r="A156" s="242" t="s">
        <v>592</v>
      </c>
      <c r="B156" s="290">
        <v>150.36717999999999</v>
      </c>
      <c r="C156" s="290">
        <v>145.75846999999999</v>
      </c>
      <c r="D156" s="290">
        <v>139.39984000000001</v>
      </c>
      <c r="E156" s="290">
        <v>140.41156000000001</v>
      </c>
      <c r="F156" s="290">
        <v>174.99286999999899</v>
      </c>
      <c r="G156" s="290">
        <v>184.73969</v>
      </c>
      <c r="H156" s="290">
        <v>172.33881</v>
      </c>
      <c r="I156" s="290">
        <v>204.739</v>
      </c>
      <c r="J156" s="290">
        <v>224.84800000000001</v>
      </c>
      <c r="K156" s="290">
        <v>217.56700000000001</v>
      </c>
      <c r="L156" s="290">
        <v>226.44899999999899</v>
      </c>
      <c r="M156" s="290">
        <v>203.15</v>
      </c>
      <c r="N156" s="290">
        <v>175.67599999999999</v>
      </c>
      <c r="O156" s="290">
        <v>230.25</v>
      </c>
      <c r="P156" s="290">
        <v>204.346</v>
      </c>
      <c r="Q156" s="290">
        <v>219.065</v>
      </c>
      <c r="R156" s="290">
        <v>195.29300000000001</v>
      </c>
      <c r="S156" s="290">
        <v>216.85499999999999</v>
      </c>
      <c r="T156" s="290">
        <v>177.084</v>
      </c>
      <c r="U156" s="290">
        <v>208.946</v>
      </c>
      <c r="V156" s="290">
        <v>219.989</v>
      </c>
      <c r="W156" s="290">
        <v>226.494</v>
      </c>
      <c r="X156" s="290">
        <v>226.31100000000001</v>
      </c>
      <c r="Y156" s="290">
        <v>197.02499999999901</v>
      </c>
      <c r="Z156" s="290">
        <v>186.43700000000001</v>
      </c>
      <c r="AA156" s="290">
        <v>223.91800000000001</v>
      </c>
      <c r="AB156" s="290">
        <v>198.893</v>
      </c>
      <c r="AC156" s="290">
        <v>223.01</v>
      </c>
      <c r="AD156" s="290">
        <v>199.17099999999999</v>
      </c>
    </row>
    <row r="157" spans="1:30" x14ac:dyDescent="0.25">
      <c r="A157" s="242" t="s">
        <v>593</v>
      </c>
      <c r="B157" s="290">
        <v>0</v>
      </c>
      <c r="C157" s="290">
        <v>0</v>
      </c>
      <c r="D157" s="290">
        <v>0</v>
      </c>
      <c r="E157" s="290">
        <v>0</v>
      </c>
      <c r="F157" s="290">
        <v>0</v>
      </c>
      <c r="G157" s="290">
        <v>0</v>
      </c>
      <c r="H157" s="290">
        <v>0</v>
      </c>
      <c r="I157" s="290">
        <v>0</v>
      </c>
      <c r="J157" s="290">
        <v>0</v>
      </c>
      <c r="K157" s="290">
        <v>0</v>
      </c>
      <c r="L157" s="290">
        <v>0</v>
      </c>
      <c r="M157" s="290">
        <v>0</v>
      </c>
      <c r="N157" s="290">
        <v>0</v>
      </c>
      <c r="O157" s="290">
        <v>0</v>
      </c>
      <c r="P157" s="290">
        <v>0</v>
      </c>
      <c r="Q157" s="290">
        <v>0</v>
      </c>
      <c r="R157" s="290">
        <v>0</v>
      </c>
      <c r="S157" s="290">
        <v>0</v>
      </c>
      <c r="T157" s="290">
        <v>0</v>
      </c>
      <c r="U157" s="290">
        <v>0</v>
      </c>
      <c r="V157" s="290">
        <v>0</v>
      </c>
      <c r="W157" s="290">
        <v>0</v>
      </c>
      <c r="X157" s="290">
        <v>0</v>
      </c>
      <c r="Y157" s="290">
        <v>0</v>
      </c>
      <c r="Z157" s="290">
        <v>0</v>
      </c>
      <c r="AA157" s="290">
        <v>0</v>
      </c>
      <c r="AB157" s="290">
        <v>0</v>
      </c>
      <c r="AC157" s="290">
        <v>0</v>
      </c>
      <c r="AD157" s="290">
        <v>0</v>
      </c>
    </row>
    <row r="158" spans="1:30" x14ac:dyDescent="0.25">
      <c r="A158" s="242" t="s">
        <v>594</v>
      </c>
      <c r="B158" s="290">
        <v>27.230820000000001</v>
      </c>
      <c r="C158" s="290">
        <v>27.281890000000001</v>
      </c>
      <c r="D158" s="290">
        <v>28.56344</v>
      </c>
      <c r="E158" s="290">
        <v>34.261130000000001</v>
      </c>
      <c r="F158" s="290">
        <v>26.110520000000001</v>
      </c>
      <c r="G158" s="290">
        <v>27.635439999999999</v>
      </c>
      <c r="H158" s="290">
        <v>22.94444</v>
      </c>
      <c r="I158" s="290">
        <v>44.555999999999997</v>
      </c>
      <c r="J158" s="290">
        <v>23.744</v>
      </c>
      <c r="K158" s="290">
        <v>6.0609999999999999</v>
      </c>
      <c r="L158" s="290">
        <v>26.962</v>
      </c>
      <c r="M158" s="290">
        <v>23.350999999999999</v>
      </c>
      <c r="N158" s="290">
        <v>20.178999999999998</v>
      </c>
      <c r="O158" s="290">
        <v>27.097999999999999</v>
      </c>
      <c r="P158" s="290">
        <v>24.725000000000001</v>
      </c>
      <c r="Q158" s="290">
        <v>26</v>
      </c>
      <c r="R158" s="290">
        <v>25.358000000000001</v>
      </c>
      <c r="S158" s="290">
        <v>28.524000000000001</v>
      </c>
      <c r="T158" s="290">
        <v>24.239000000000001</v>
      </c>
      <c r="U158" s="290">
        <v>27.472999999999999</v>
      </c>
      <c r="V158" s="290">
        <v>28.279</v>
      </c>
      <c r="W158" s="290">
        <v>25.934999999999999</v>
      </c>
      <c r="X158" s="290">
        <v>28.571000000000002</v>
      </c>
      <c r="Y158" s="290">
        <v>24.344000000000001</v>
      </c>
      <c r="Z158" s="290">
        <v>23.286000000000001</v>
      </c>
      <c r="AA158" s="290">
        <v>27.632999999999999</v>
      </c>
      <c r="AB158" s="290">
        <v>25.196000000000002</v>
      </c>
      <c r="AC158" s="290">
        <v>27.527000000000001</v>
      </c>
      <c r="AD158" s="290">
        <v>25.806999999999999</v>
      </c>
    </row>
    <row r="159" spans="1:30" x14ac:dyDescent="0.25">
      <c r="A159" s="242" t="s">
        <v>595</v>
      </c>
      <c r="B159" s="290">
        <v>0</v>
      </c>
      <c r="C159" s="290">
        <v>0</v>
      </c>
      <c r="D159" s="290">
        <v>0</v>
      </c>
      <c r="E159" s="290">
        <v>0</v>
      </c>
      <c r="F159" s="290">
        <v>0</v>
      </c>
      <c r="G159" s="290">
        <v>0</v>
      </c>
      <c r="H159" s="290">
        <v>0</v>
      </c>
      <c r="I159" s="290">
        <v>0</v>
      </c>
      <c r="J159" s="290">
        <v>0</v>
      </c>
      <c r="K159" s="290">
        <v>0</v>
      </c>
      <c r="L159" s="290">
        <v>0</v>
      </c>
      <c r="M159" s="290">
        <v>0</v>
      </c>
      <c r="N159" s="290">
        <v>0</v>
      </c>
      <c r="O159" s="290">
        <v>0</v>
      </c>
      <c r="P159" s="290">
        <v>0</v>
      </c>
      <c r="Q159" s="290">
        <v>0</v>
      </c>
      <c r="R159" s="290">
        <v>0</v>
      </c>
      <c r="S159" s="290">
        <v>0</v>
      </c>
      <c r="T159" s="290">
        <v>0</v>
      </c>
      <c r="U159" s="290">
        <v>0</v>
      </c>
      <c r="V159" s="290">
        <v>0</v>
      </c>
      <c r="W159" s="290">
        <v>0</v>
      </c>
      <c r="X159" s="290">
        <v>0</v>
      </c>
      <c r="Y159" s="290">
        <v>0</v>
      </c>
      <c r="Z159" s="290">
        <v>0</v>
      </c>
      <c r="AA159" s="290">
        <v>0</v>
      </c>
      <c r="AB159" s="290">
        <v>0</v>
      </c>
      <c r="AC159" s="290">
        <v>0</v>
      </c>
      <c r="AD159" s="290">
        <v>0</v>
      </c>
    </row>
    <row r="160" spans="1:30" x14ac:dyDescent="0.25">
      <c r="A160" s="242" t="s">
        <v>596</v>
      </c>
      <c r="B160" s="290">
        <v>0</v>
      </c>
      <c r="C160" s="290">
        <v>0</v>
      </c>
      <c r="D160" s="290">
        <v>0</v>
      </c>
      <c r="E160" s="290">
        <v>0</v>
      </c>
      <c r="F160" s="290">
        <v>0</v>
      </c>
      <c r="G160" s="290">
        <v>0</v>
      </c>
      <c r="H160" s="290">
        <v>0</v>
      </c>
      <c r="I160" s="290">
        <v>0</v>
      </c>
      <c r="J160" s="290">
        <v>0</v>
      </c>
      <c r="K160" s="290">
        <v>0</v>
      </c>
      <c r="L160" s="290">
        <v>0</v>
      </c>
      <c r="M160" s="290">
        <v>0</v>
      </c>
      <c r="N160" s="290">
        <v>0</v>
      </c>
      <c r="O160" s="290">
        <v>0</v>
      </c>
      <c r="P160" s="290">
        <v>0</v>
      </c>
      <c r="Q160" s="290">
        <v>0</v>
      </c>
      <c r="R160" s="290">
        <v>0</v>
      </c>
      <c r="S160" s="290">
        <v>0</v>
      </c>
      <c r="T160" s="290">
        <v>0</v>
      </c>
      <c r="U160" s="290">
        <v>0</v>
      </c>
      <c r="V160" s="290">
        <v>0</v>
      </c>
      <c r="W160" s="290">
        <v>0</v>
      </c>
      <c r="X160" s="290">
        <v>0</v>
      </c>
      <c r="Y160" s="290">
        <v>0</v>
      </c>
      <c r="Z160" s="290">
        <v>0</v>
      </c>
      <c r="AA160" s="290">
        <v>0</v>
      </c>
      <c r="AB160" s="290">
        <v>0</v>
      </c>
      <c r="AC160" s="290">
        <v>0</v>
      </c>
      <c r="AD160" s="290">
        <v>0</v>
      </c>
    </row>
    <row r="161" spans="1:30" x14ac:dyDescent="0.25">
      <c r="A161" s="242" t="s">
        <v>597</v>
      </c>
      <c r="B161" s="290">
        <v>14.96862</v>
      </c>
      <c r="C161" s="290">
        <v>67.442520000000002</v>
      </c>
      <c r="D161" s="290">
        <v>103.44033</v>
      </c>
      <c r="E161" s="290">
        <v>84.908929999999998</v>
      </c>
      <c r="F161" s="290">
        <v>96.904839999999993</v>
      </c>
      <c r="G161" s="290">
        <v>87.794649999999905</v>
      </c>
      <c r="H161" s="290">
        <v>70.358559999999997</v>
      </c>
      <c r="I161" s="290">
        <v>65.646000000000001</v>
      </c>
      <c r="J161" s="290">
        <v>71.983999999999995</v>
      </c>
      <c r="K161" s="290">
        <v>74.448999999999998</v>
      </c>
      <c r="L161" s="290">
        <v>83.251999999999995</v>
      </c>
      <c r="M161" s="290">
        <v>66.86</v>
      </c>
      <c r="N161" s="290">
        <v>62.640999999999998</v>
      </c>
      <c r="O161" s="290">
        <v>67.019000000000005</v>
      </c>
      <c r="P161" s="290">
        <v>67.019000000000005</v>
      </c>
      <c r="Q161" s="290">
        <v>74.564999999999998</v>
      </c>
      <c r="R161" s="290">
        <v>74.564999999999998</v>
      </c>
      <c r="S161" s="290">
        <v>74.564999999999998</v>
      </c>
      <c r="T161" s="290">
        <v>79.269000000000005</v>
      </c>
      <c r="U161" s="290">
        <v>79.269000000000005</v>
      </c>
      <c r="V161" s="290">
        <v>67.019000000000005</v>
      </c>
      <c r="W161" s="290">
        <v>74.564999999999998</v>
      </c>
      <c r="X161" s="290">
        <v>74.564999999999998</v>
      </c>
      <c r="Y161" s="290">
        <v>67.019000000000005</v>
      </c>
      <c r="Z161" s="290">
        <v>67.070999999999998</v>
      </c>
      <c r="AA161" s="290">
        <v>70.25</v>
      </c>
      <c r="AB161" s="290">
        <v>71.756</v>
      </c>
      <c r="AC161" s="290">
        <v>71.756</v>
      </c>
      <c r="AD161" s="290">
        <v>82.5</v>
      </c>
    </row>
    <row r="162" spans="1:30" x14ac:dyDescent="0.25">
      <c r="A162" s="242" t="s">
        <v>598</v>
      </c>
      <c r="B162" s="290">
        <v>15.95786</v>
      </c>
      <c r="C162" s="290">
        <v>12.847440000000001</v>
      </c>
      <c r="D162" s="290">
        <v>8.6660199999999996</v>
      </c>
      <c r="E162" s="290">
        <v>22.216169999999899</v>
      </c>
      <c r="F162" s="290">
        <v>17.676310000000001</v>
      </c>
      <c r="G162" s="290">
        <v>13.501670000000001</v>
      </c>
      <c r="H162" s="290">
        <v>22.71782</v>
      </c>
      <c r="I162" s="290">
        <v>34.932000000000002</v>
      </c>
      <c r="J162" s="290">
        <v>19.100000000000001</v>
      </c>
      <c r="K162" s="290">
        <v>117.021</v>
      </c>
      <c r="L162" s="290">
        <v>19.7</v>
      </c>
      <c r="M162" s="290">
        <v>16.2</v>
      </c>
      <c r="N162" s="290">
        <v>32.5</v>
      </c>
      <c r="O162" s="290">
        <v>15.516</v>
      </c>
      <c r="P162" s="290">
        <v>16.172000000000001</v>
      </c>
      <c r="Q162" s="290">
        <v>23.771999999999998</v>
      </c>
      <c r="R162" s="290">
        <v>23.452000000000002</v>
      </c>
      <c r="S162" s="290">
        <v>39.671999999999997</v>
      </c>
      <c r="T162" s="290">
        <v>39.671999999999997</v>
      </c>
      <c r="U162" s="290">
        <v>22.172000000000001</v>
      </c>
      <c r="V162" s="290">
        <v>22.172000000000001</v>
      </c>
      <c r="W162" s="290">
        <v>22.172000000000001</v>
      </c>
      <c r="X162" s="290">
        <v>22.172000000000001</v>
      </c>
      <c r="Y162" s="290">
        <v>17.771999999999998</v>
      </c>
      <c r="Z162" s="290">
        <v>17.628</v>
      </c>
      <c r="AA162" s="290">
        <v>15.638999999999999</v>
      </c>
      <c r="AB162" s="290">
        <v>16.295000000000002</v>
      </c>
      <c r="AC162" s="290">
        <v>23.895</v>
      </c>
      <c r="AD162" s="290">
        <v>23.574999999999999</v>
      </c>
    </row>
    <row r="163" spans="1:30" x14ac:dyDescent="0.25">
      <c r="A163" s="242" t="s">
        <v>599</v>
      </c>
      <c r="B163" s="290">
        <v>7.9000000000000008E-3</v>
      </c>
      <c r="C163" s="290">
        <v>-4.1399999999999996E-3</v>
      </c>
      <c r="D163" s="290">
        <v>0</v>
      </c>
      <c r="E163" s="290">
        <v>-2.9260000000000001E-2</v>
      </c>
      <c r="F163" s="290">
        <v>7.5000000000000002E-4</v>
      </c>
      <c r="G163" s="290">
        <v>-3.0000000000000001E-5</v>
      </c>
      <c r="H163" s="290">
        <v>-1.7999999999999901E-4</v>
      </c>
      <c r="I163" s="290">
        <v>0</v>
      </c>
      <c r="J163" s="290">
        <v>0.20300000000000001</v>
      </c>
      <c r="K163" s="290">
        <v>0</v>
      </c>
      <c r="L163" s="290">
        <v>0</v>
      </c>
      <c r="M163" s="290">
        <v>0</v>
      </c>
      <c r="N163" s="290">
        <v>0</v>
      </c>
      <c r="O163" s="290">
        <v>0</v>
      </c>
      <c r="P163" s="290">
        <v>0</v>
      </c>
      <c r="Q163" s="290">
        <v>0.57799999999999996</v>
      </c>
      <c r="R163" s="290">
        <v>0</v>
      </c>
      <c r="S163" s="290">
        <v>0</v>
      </c>
      <c r="T163" s="290">
        <v>0.105</v>
      </c>
      <c r="U163" s="290">
        <v>2.7480000000000002</v>
      </c>
      <c r="V163" s="290">
        <v>10.441000000000001</v>
      </c>
      <c r="W163" s="290">
        <v>0.70599999999999996</v>
      </c>
      <c r="X163" s="290">
        <v>8.9999999999999993E-3</v>
      </c>
      <c r="Y163" s="290">
        <v>0.307</v>
      </c>
      <c r="Z163" s="290">
        <v>0</v>
      </c>
      <c r="AA163" s="290">
        <v>0</v>
      </c>
      <c r="AB163" s="290">
        <v>0</v>
      </c>
      <c r="AC163" s="290">
        <v>0</v>
      </c>
      <c r="AD163" s="290">
        <v>0</v>
      </c>
    </row>
    <row r="164" spans="1:30" x14ac:dyDescent="0.25">
      <c r="A164" s="242" t="s">
        <v>600</v>
      </c>
      <c r="B164" s="290">
        <v>0.25346999999999997</v>
      </c>
      <c r="C164" s="290">
        <v>6.3296799999999998</v>
      </c>
      <c r="D164" s="290">
        <v>0.65793000000000001</v>
      </c>
      <c r="E164" s="290">
        <v>0.36207</v>
      </c>
      <c r="F164" s="290">
        <v>1.0013700000000001</v>
      </c>
      <c r="G164" s="290">
        <v>0.70079999999999998</v>
      </c>
      <c r="H164" s="290">
        <v>0.32784999999999997</v>
      </c>
      <c r="I164" s="290">
        <v>0</v>
      </c>
      <c r="J164" s="290">
        <v>0</v>
      </c>
      <c r="K164" s="290">
        <v>0</v>
      </c>
      <c r="L164" s="290">
        <v>0</v>
      </c>
      <c r="M164" s="290">
        <v>0</v>
      </c>
      <c r="N164" s="290">
        <v>0</v>
      </c>
      <c r="O164" s="290">
        <v>0</v>
      </c>
      <c r="P164" s="290">
        <v>0</v>
      </c>
      <c r="Q164" s="290">
        <v>0</v>
      </c>
      <c r="R164" s="290">
        <v>0</v>
      </c>
      <c r="S164" s="290">
        <v>0</v>
      </c>
      <c r="T164" s="290">
        <v>0</v>
      </c>
      <c r="U164" s="290">
        <v>0</v>
      </c>
      <c r="V164" s="290">
        <v>0</v>
      </c>
      <c r="W164" s="290">
        <v>0</v>
      </c>
      <c r="X164" s="290">
        <v>0</v>
      </c>
      <c r="Y164" s="290">
        <v>0</v>
      </c>
      <c r="Z164" s="290">
        <v>0</v>
      </c>
      <c r="AA164" s="290">
        <v>0</v>
      </c>
      <c r="AB164" s="290">
        <v>0</v>
      </c>
      <c r="AC164" s="290">
        <v>0</v>
      </c>
      <c r="AD164" s="290">
        <v>0</v>
      </c>
    </row>
    <row r="165" spans="1:30" x14ac:dyDescent="0.25">
      <c r="A165" s="242" t="s">
        <v>601</v>
      </c>
      <c r="B165" s="290">
        <v>113.65864999999999</v>
      </c>
      <c r="C165" s="290">
        <v>833.91822999999999</v>
      </c>
      <c r="D165" s="290">
        <v>47.135750000000002</v>
      </c>
      <c r="E165" s="290">
        <v>59.189549999999997</v>
      </c>
      <c r="F165" s="290">
        <v>164.72953000000001</v>
      </c>
      <c r="G165" s="290">
        <v>95.1511</v>
      </c>
      <c r="H165" s="290">
        <v>48.520269999999996</v>
      </c>
      <c r="I165" s="290">
        <v>99.933000000000007</v>
      </c>
      <c r="J165" s="290">
        <v>49.524000000000001</v>
      </c>
      <c r="K165" s="290">
        <v>144.16200000000001</v>
      </c>
      <c r="L165" s="290">
        <v>190.32599999999999</v>
      </c>
      <c r="M165" s="290">
        <v>86.277000000000001</v>
      </c>
      <c r="N165" s="290">
        <v>250.71700000000001</v>
      </c>
      <c r="O165" s="290">
        <v>107.941</v>
      </c>
      <c r="P165" s="290">
        <v>99.295000000000002</v>
      </c>
      <c r="Q165" s="290">
        <v>146.16900000000001</v>
      </c>
      <c r="R165" s="290">
        <v>51.44</v>
      </c>
      <c r="S165" s="290">
        <v>73.314999999999998</v>
      </c>
      <c r="T165" s="290">
        <v>47.761000000000003</v>
      </c>
      <c r="U165" s="290">
        <v>50.372999999999998</v>
      </c>
      <c r="V165" s="290">
        <v>34.448</v>
      </c>
      <c r="W165" s="290">
        <v>67.350999999999999</v>
      </c>
      <c r="X165" s="290">
        <v>44.896999999999998</v>
      </c>
      <c r="Y165" s="290">
        <v>2.6989999999999998</v>
      </c>
      <c r="Z165" s="290">
        <v>191.40700000000001</v>
      </c>
      <c r="AA165" s="290">
        <v>94.909000000000006</v>
      </c>
      <c r="AB165" s="290">
        <v>115.729</v>
      </c>
      <c r="AC165" s="290">
        <v>32.133000000000003</v>
      </c>
      <c r="AD165" s="290">
        <v>64.263000000000005</v>
      </c>
    </row>
    <row r="166" spans="1:30" x14ac:dyDescent="0.25">
      <c r="A166" s="242" t="s">
        <v>602</v>
      </c>
      <c r="B166" s="290">
        <v>-38.376390000000001</v>
      </c>
      <c r="C166" s="290">
        <v>-282.29629</v>
      </c>
      <c r="D166" s="290">
        <v>-16.03462</v>
      </c>
      <c r="E166" s="290">
        <v>-20.133710000000001</v>
      </c>
      <c r="F166" s="290">
        <v>-56.050339999999998</v>
      </c>
      <c r="G166" s="290">
        <v>-32.37388</v>
      </c>
      <c r="H166" s="290">
        <v>-16.502279999999999</v>
      </c>
      <c r="I166" s="290">
        <v>0</v>
      </c>
      <c r="J166" s="290">
        <v>0.874</v>
      </c>
      <c r="K166" s="290">
        <v>0</v>
      </c>
      <c r="L166" s="290">
        <v>0</v>
      </c>
      <c r="M166" s="290">
        <v>0</v>
      </c>
      <c r="N166" s="290">
        <v>0</v>
      </c>
      <c r="O166" s="290">
        <v>0</v>
      </c>
      <c r="P166" s="290">
        <v>0</v>
      </c>
      <c r="Q166" s="290">
        <v>1.2090000000000001</v>
      </c>
      <c r="R166" s="290">
        <v>0</v>
      </c>
      <c r="S166" s="290">
        <v>0</v>
      </c>
      <c r="T166" s="290">
        <v>0.45100000000000001</v>
      </c>
      <c r="U166" s="290">
        <v>11.815</v>
      </c>
      <c r="V166" s="290">
        <v>44.088999999999999</v>
      </c>
      <c r="W166" s="290">
        <v>3.0329999999999999</v>
      </c>
      <c r="X166" s="290">
        <v>1.7999999999999999E-2</v>
      </c>
      <c r="Y166" s="290">
        <v>0.76</v>
      </c>
      <c r="Z166" s="290">
        <v>0</v>
      </c>
      <c r="AA166" s="290">
        <v>0</v>
      </c>
      <c r="AB166" s="290">
        <v>0</v>
      </c>
      <c r="AC166" s="290">
        <v>0</v>
      </c>
      <c r="AD166" s="290">
        <v>0</v>
      </c>
    </row>
    <row r="167" spans="1:30" x14ac:dyDescent="0.25">
      <c r="A167" s="242" t="s">
        <v>603</v>
      </c>
      <c r="B167" s="290">
        <v>133.96652</v>
      </c>
      <c r="C167" s="290">
        <v>199.49761999999899</v>
      </c>
      <c r="D167" s="290">
        <v>103.26948</v>
      </c>
      <c r="E167" s="290">
        <v>96.676739999999995</v>
      </c>
      <c r="F167" s="290">
        <v>189.35837000000001</v>
      </c>
      <c r="G167" s="290">
        <v>98.103999999999999</v>
      </c>
      <c r="H167" s="290">
        <v>314.40778</v>
      </c>
      <c r="I167" s="290">
        <v>109.973</v>
      </c>
      <c r="J167" s="290">
        <v>99.426999999999893</v>
      </c>
      <c r="K167" s="290">
        <v>209.01900000000001</v>
      </c>
      <c r="L167" s="290">
        <v>112.717</v>
      </c>
      <c r="M167" s="290">
        <v>110.77</v>
      </c>
      <c r="N167" s="290">
        <v>115.598</v>
      </c>
      <c r="O167" s="290">
        <v>205.86699999999999</v>
      </c>
      <c r="P167" s="290">
        <v>103.255</v>
      </c>
      <c r="Q167" s="290">
        <v>114.774</v>
      </c>
      <c r="R167" s="290">
        <v>205.35300000000001</v>
      </c>
      <c r="S167" s="290">
        <v>107.783</v>
      </c>
      <c r="T167" s="290">
        <v>106.99299999999999</v>
      </c>
      <c r="U167" s="290">
        <v>206.28700000000001</v>
      </c>
      <c r="V167" s="290">
        <v>104.578</v>
      </c>
      <c r="W167" s="290">
        <v>105.268</v>
      </c>
      <c r="X167" s="290">
        <v>205.69</v>
      </c>
      <c r="Y167" s="290">
        <v>105.467</v>
      </c>
      <c r="Z167" s="290">
        <v>103.673999999999</v>
      </c>
      <c r="AA167" s="290">
        <v>211.78</v>
      </c>
      <c r="AB167" s="290">
        <v>104.874</v>
      </c>
      <c r="AC167" s="290">
        <v>116.53700000000001</v>
      </c>
      <c r="AD167" s="290">
        <v>211.33199999999999</v>
      </c>
    </row>
    <row r="168" spans="1:30" x14ac:dyDescent="0.25">
      <c r="A168" s="242" t="s">
        <v>604</v>
      </c>
      <c r="B168" s="290">
        <v>486.01577999999898</v>
      </c>
      <c r="C168" s="290">
        <v>491.24063000000001</v>
      </c>
      <c r="D168" s="290">
        <v>544.67908999999997</v>
      </c>
      <c r="E168" s="290">
        <v>460.44809999999899</v>
      </c>
      <c r="F168" s="290">
        <v>381.35273000000001</v>
      </c>
      <c r="G168" s="290">
        <v>428.19076999999999</v>
      </c>
      <c r="H168" s="290">
        <v>449.38243999999997</v>
      </c>
      <c r="I168" s="290">
        <v>462.57499999999999</v>
      </c>
      <c r="J168" s="290">
        <v>1520.645</v>
      </c>
      <c r="K168" s="290">
        <v>616.28300000000002</v>
      </c>
      <c r="L168" s="290">
        <v>617.72500000000002</v>
      </c>
      <c r="M168" s="290">
        <v>617.00400000000002</v>
      </c>
      <c r="N168" s="290">
        <v>616.28300000000002</v>
      </c>
      <c r="O168" s="290">
        <v>682.16</v>
      </c>
      <c r="P168" s="290">
        <v>682.16</v>
      </c>
      <c r="Q168" s="290">
        <v>682.16</v>
      </c>
      <c r="R168" s="290">
        <v>682.16</v>
      </c>
      <c r="S168" s="290">
        <v>881.29600000000005</v>
      </c>
      <c r="T168" s="290">
        <v>905.54300000000001</v>
      </c>
      <c r="U168" s="290">
        <v>905.54300000000001</v>
      </c>
      <c r="V168" s="290">
        <v>905.54300000000001</v>
      </c>
      <c r="W168" s="290">
        <v>908.14400000000001</v>
      </c>
      <c r="X168" s="290">
        <v>908.14400000000001</v>
      </c>
      <c r="Y168" s="290">
        <v>908.14400000000001</v>
      </c>
      <c r="Z168" s="290">
        <v>908.14400000000001</v>
      </c>
      <c r="AA168" s="290">
        <v>890.78700000000003</v>
      </c>
      <c r="AB168" s="290">
        <v>890.78700000000003</v>
      </c>
      <c r="AC168" s="290">
        <v>890.78700000000003</v>
      </c>
      <c r="AD168" s="290">
        <v>890.78700000000003</v>
      </c>
    </row>
    <row r="169" spans="1:30" x14ac:dyDescent="0.25">
      <c r="A169" s="242" t="s">
        <v>605</v>
      </c>
      <c r="B169" s="290">
        <v>0.18966</v>
      </c>
      <c r="C169" s="290">
        <v>2.4459299999999899</v>
      </c>
      <c r="D169" s="290">
        <v>0.32488</v>
      </c>
      <c r="E169" s="290">
        <v>7.4959999999999999E-2</v>
      </c>
      <c r="F169" s="290">
        <v>1.2084299999999999</v>
      </c>
      <c r="G169" s="290">
        <v>0.12913999999999901</v>
      </c>
      <c r="H169" s="290">
        <v>0.42625999999999997</v>
      </c>
      <c r="I169" s="290">
        <v>0</v>
      </c>
      <c r="J169" s="290">
        <v>0</v>
      </c>
      <c r="K169" s="290">
        <v>0</v>
      </c>
      <c r="L169" s="290">
        <v>0</v>
      </c>
      <c r="M169" s="290">
        <v>0</v>
      </c>
      <c r="N169" s="290">
        <v>0</v>
      </c>
      <c r="O169" s="290">
        <v>0</v>
      </c>
      <c r="P169" s="290">
        <v>0</v>
      </c>
      <c r="Q169" s="290">
        <v>0</v>
      </c>
      <c r="R169" s="290">
        <v>0</v>
      </c>
      <c r="S169" s="290">
        <v>0</v>
      </c>
      <c r="T169" s="290">
        <v>0</v>
      </c>
      <c r="U169" s="290">
        <v>0</v>
      </c>
      <c r="V169" s="290">
        <v>0</v>
      </c>
      <c r="W169" s="290">
        <v>0</v>
      </c>
      <c r="X169" s="290">
        <v>0</v>
      </c>
      <c r="Y169" s="290">
        <v>0</v>
      </c>
      <c r="Z169" s="290">
        <v>0</v>
      </c>
      <c r="AA169" s="290">
        <v>0</v>
      </c>
      <c r="AB169" s="290">
        <v>0</v>
      </c>
      <c r="AC169" s="290">
        <v>0</v>
      </c>
      <c r="AD169" s="290">
        <v>0</v>
      </c>
    </row>
    <row r="170" spans="1:30" x14ac:dyDescent="0.25">
      <c r="A170" s="260" t="s">
        <v>544</v>
      </c>
      <c r="B170" s="290">
        <v>972.60437999999999</v>
      </c>
      <c r="C170" s="290">
        <v>1573.4443200000001</v>
      </c>
      <c r="D170" s="290">
        <v>1027.19454</v>
      </c>
      <c r="E170" s="290">
        <v>965.99276999999995</v>
      </c>
      <c r="F170" s="290">
        <v>1065.35860999999</v>
      </c>
      <c r="G170" s="290">
        <v>978.12806999999998</v>
      </c>
      <c r="H170" s="290">
        <v>1154.1422500000001</v>
      </c>
      <c r="I170" s="290">
        <v>1108.748</v>
      </c>
      <c r="J170" s="290">
        <v>2106.4569999999999</v>
      </c>
      <c r="K170" s="290">
        <v>1462.6669999999999</v>
      </c>
      <c r="L170" s="290">
        <v>1369.509</v>
      </c>
      <c r="M170" s="290">
        <v>1209.576</v>
      </c>
      <c r="N170" s="290">
        <v>1347.472</v>
      </c>
      <c r="O170" s="290">
        <v>1431.4580000000001</v>
      </c>
      <c r="P170" s="290">
        <v>1281.9169999999999</v>
      </c>
      <c r="Q170" s="290">
        <v>1378.24899999999</v>
      </c>
      <c r="R170" s="290">
        <v>1344.6689999999901</v>
      </c>
      <c r="S170" s="290">
        <v>1524.319</v>
      </c>
      <c r="T170" s="290">
        <v>1461.502</v>
      </c>
      <c r="U170" s="290">
        <v>1609.9749999999999</v>
      </c>
      <c r="V170" s="290">
        <v>1537.76699999999</v>
      </c>
      <c r="W170" s="290">
        <v>1523.8409999999999</v>
      </c>
      <c r="X170" s="290">
        <v>1647.473</v>
      </c>
      <c r="Y170" s="290">
        <v>1406.51</v>
      </c>
      <c r="Z170" s="290">
        <v>1573.5630000000001</v>
      </c>
      <c r="AA170" s="290">
        <v>1633.2750000000001</v>
      </c>
      <c r="AB170" s="290">
        <v>1510.9190000000001</v>
      </c>
      <c r="AC170" s="290">
        <v>1482.8109999999999</v>
      </c>
      <c r="AD170" s="290">
        <v>1586.94</v>
      </c>
    </row>
    <row r="171" spans="1:30" x14ac:dyDescent="0.25">
      <c r="A171" s="242" t="s">
        <v>606</v>
      </c>
      <c r="B171" s="290">
        <v>0</v>
      </c>
      <c r="C171" s="290">
        <v>0</v>
      </c>
      <c r="D171" s="290">
        <v>0</v>
      </c>
      <c r="E171" s="290">
        <v>0</v>
      </c>
      <c r="F171" s="290">
        <v>0</v>
      </c>
      <c r="G171" s="290">
        <v>0</v>
      </c>
      <c r="H171" s="290">
        <v>0</v>
      </c>
      <c r="I171" s="290">
        <v>0</v>
      </c>
      <c r="J171" s="290">
        <v>0</v>
      </c>
      <c r="K171" s="290">
        <v>0</v>
      </c>
      <c r="L171" s="290">
        <v>0</v>
      </c>
      <c r="M171" s="290">
        <v>0</v>
      </c>
      <c r="N171" s="290">
        <v>0</v>
      </c>
      <c r="O171" s="290">
        <v>0</v>
      </c>
      <c r="P171" s="290">
        <v>0</v>
      </c>
      <c r="Q171" s="290">
        <v>0</v>
      </c>
      <c r="R171" s="290">
        <v>0</v>
      </c>
      <c r="S171" s="290">
        <v>0</v>
      </c>
      <c r="T171" s="290">
        <v>0</v>
      </c>
      <c r="U171" s="290">
        <v>0</v>
      </c>
      <c r="V171" s="290">
        <v>0</v>
      </c>
      <c r="W171" s="290">
        <v>0</v>
      </c>
      <c r="X171" s="290">
        <v>0</v>
      </c>
      <c r="Y171" s="290">
        <v>0</v>
      </c>
      <c r="Z171" s="290">
        <v>0</v>
      </c>
      <c r="AA171" s="290">
        <v>0</v>
      </c>
      <c r="AB171" s="290">
        <v>0</v>
      </c>
      <c r="AC171" s="290">
        <v>0</v>
      </c>
      <c r="AD171" s="290">
        <v>0</v>
      </c>
    </row>
    <row r="172" spans="1:30" x14ac:dyDescent="0.25">
      <c r="A172" s="242" t="s">
        <v>607</v>
      </c>
      <c r="B172" s="290">
        <v>181.85129000000001</v>
      </c>
      <c r="C172" s="290">
        <v>149.48645999999999</v>
      </c>
      <c r="D172" s="290">
        <v>169.22376</v>
      </c>
      <c r="E172" s="290">
        <v>168.99148</v>
      </c>
      <c r="F172" s="290">
        <v>132.56986000000001</v>
      </c>
      <c r="G172" s="290">
        <v>156.74940000000001</v>
      </c>
      <c r="H172" s="290">
        <v>298.85534999999999</v>
      </c>
      <c r="I172" s="290">
        <v>131.48099999999999</v>
      </c>
      <c r="J172" s="290">
        <v>148.416</v>
      </c>
      <c r="K172" s="290">
        <v>150.404</v>
      </c>
      <c r="L172" s="290">
        <v>128.73400000000001</v>
      </c>
      <c r="M172" s="290">
        <v>111.39700000000001</v>
      </c>
      <c r="N172" s="290">
        <v>112.858</v>
      </c>
      <c r="O172" s="290">
        <v>122.828</v>
      </c>
      <c r="P172" s="290">
        <v>115.172</v>
      </c>
      <c r="Q172" s="290">
        <v>117.691</v>
      </c>
      <c r="R172" s="290">
        <v>112.89700000000001</v>
      </c>
      <c r="S172" s="290">
        <v>139.096</v>
      </c>
      <c r="T172" s="290">
        <v>129.66200000000001</v>
      </c>
      <c r="U172" s="290">
        <v>137.37299999999999</v>
      </c>
      <c r="V172" s="290">
        <v>136.71199999999999</v>
      </c>
      <c r="W172" s="290">
        <v>132.815</v>
      </c>
      <c r="X172" s="290">
        <v>140.124</v>
      </c>
      <c r="Y172" s="290">
        <v>130.751</v>
      </c>
      <c r="Z172" s="290">
        <v>126.285</v>
      </c>
      <c r="AA172" s="290">
        <v>141.29400000000001</v>
      </c>
      <c r="AB172" s="290">
        <v>135.47499999999999</v>
      </c>
      <c r="AC172" s="290">
        <v>141.07300000000001</v>
      </c>
      <c r="AD172" s="290">
        <v>136.18700000000001</v>
      </c>
    </row>
    <row r="173" spans="1:30" x14ac:dyDescent="0.25">
      <c r="A173" s="242" t="s">
        <v>608</v>
      </c>
      <c r="B173" s="290">
        <v>345.34219000000002</v>
      </c>
      <c r="C173" s="290">
        <v>179.61592999999999</v>
      </c>
      <c r="D173" s="290">
        <v>141.2106</v>
      </c>
      <c r="E173" s="290">
        <v>207.59237999999999</v>
      </c>
      <c r="F173" s="290">
        <v>589.84765000000004</v>
      </c>
      <c r="G173" s="290">
        <v>-308.56112000000002</v>
      </c>
      <c r="H173" s="290">
        <v>236.41310999999999</v>
      </c>
      <c r="I173" s="290">
        <v>270.745</v>
      </c>
      <c r="J173" s="290">
        <v>214.667</v>
      </c>
      <c r="K173" s="290">
        <v>536.649</v>
      </c>
      <c r="L173" s="290">
        <v>547.71699999999998</v>
      </c>
      <c r="M173" s="290">
        <v>516.79300000000001</v>
      </c>
      <c r="N173" s="290">
        <v>448.10899999999998</v>
      </c>
      <c r="O173" s="290">
        <v>149.49799999999999</v>
      </c>
      <c r="P173" s="290">
        <v>161.09</v>
      </c>
      <c r="Q173" s="290">
        <v>191.07</v>
      </c>
      <c r="R173" s="290">
        <v>171.899</v>
      </c>
      <c r="S173" s="290">
        <v>202.16</v>
      </c>
      <c r="T173" s="290">
        <v>622.51499999999999</v>
      </c>
      <c r="U173" s="290">
        <v>626.66800000000001</v>
      </c>
      <c r="V173" s="290">
        <v>574.19899999999996</v>
      </c>
      <c r="W173" s="290">
        <v>601.35799999999995</v>
      </c>
      <c r="X173" s="290">
        <v>226.85900000000001</v>
      </c>
      <c r="Y173" s="290">
        <v>211.33099999999999</v>
      </c>
      <c r="Z173" s="290">
        <v>207.029</v>
      </c>
      <c r="AA173" s="290">
        <v>167.99299999999999</v>
      </c>
      <c r="AB173" s="290">
        <v>167.422</v>
      </c>
      <c r="AC173" s="290">
        <v>205.44</v>
      </c>
      <c r="AD173" s="290">
        <v>223.06399999999999</v>
      </c>
    </row>
    <row r="174" spans="1:30" ht="15.75" thickBot="1" x14ac:dyDescent="0.3">
      <c r="A174" s="242" t="s">
        <v>609</v>
      </c>
      <c r="B174" s="292">
        <v>16.927289999999999</v>
      </c>
      <c r="C174" s="292">
        <v>13.567689999999899</v>
      </c>
      <c r="D174" s="292">
        <v>11.00356</v>
      </c>
      <c r="E174" s="292">
        <v>11.961569999999901</v>
      </c>
      <c r="F174" s="292">
        <v>31.884599999999999</v>
      </c>
      <c r="G174" s="292">
        <v>13.275840000000001</v>
      </c>
      <c r="H174" s="292">
        <v>25.82029</v>
      </c>
      <c r="I174" s="292">
        <v>18.651</v>
      </c>
      <c r="J174" s="292">
        <v>28.050999999999998</v>
      </c>
      <c r="K174" s="292">
        <v>19.335000000000001</v>
      </c>
      <c r="L174" s="292">
        <v>31.577999999999999</v>
      </c>
      <c r="M174" s="292">
        <v>26.616</v>
      </c>
      <c r="N174" s="292">
        <v>13.507</v>
      </c>
      <c r="O174" s="292">
        <v>15.497</v>
      </c>
      <c r="P174" s="292">
        <v>16.059000000000001</v>
      </c>
      <c r="Q174" s="292">
        <v>16.317</v>
      </c>
      <c r="R174" s="292">
        <v>15.565</v>
      </c>
      <c r="S174" s="292">
        <v>17.361000000000001</v>
      </c>
      <c r="T174" s="292">
        <v>27.582000000000001</v>
      </c>
      <c r="U174" s="292">
        <v>15.564</v>
      </c>
      <c r="V174" s="292">
        <v>15.59</v>
      </c>
      <c r="W174" s="292">
        <v>35.448999999999998</v>
      </c>
      <c r="X174" s="292">
        <v>25.009</v>
      </c>
      <c r="Y174" s="292">
        <v>17.981000000000002</v>
      </c>
      <c r="Z174" s="292">
        <v>22.917999999999999</v>
      </c>
      <c r="AA174" s="292">
        <v>15.631</v>
      </c>
      <c r="AB174" s="292">
        <v>16.193000000000001</v>
      </c>
      <c r="AC174" s="292">
        <v>16.451000000000001</v>
      </c>
      <c r="AD174" s="292">
        <v>15.698</v>
      </c>
    </row>
    <row r="175" spans="1:30" x14ac:dyDescent="0.25">
      <c r="A175" s="260" t="s">
        <v>551</v>
      </c>
      <c r="B175" s="290">
        <v>544.12076999999999</v>
      </c>
      <c r="C175" s="290">
        <v>342.67007999999998</v>
      </c>
      <c r="D175" s="290">
        <v>321.437919999999</v>
      </c>
      <c r="E175" s="290">
        <v>388.54543000000001</v>
      </c>
      <c r="F175" s="290">
        <v>754.30210999999997</v>
      </c>
      <c r="G175" s="290">
        <v>-138.53587999999999</v>
      </c>
      <c r="H175" s="290">
        <v>561.08875</v>
      </c>
      <c r="I175" s="290">
        <v>420.87700000000001</v>
      </c>
      <c r="J175" s="290">
        <v>391.13399999999899</v>
      </c>
      <c r="K175" s="290">
        <v>706.38800000000003</v>
      </c>
      <c r="L175" s="290">
        <v>708.029</v>
      </c>
      <c r="M175" s="290">
        <v>654.80600000000004</v>
      </c>
      <c r="N175" s="290">
        <v>574.47400000000005</v>
      </c>
      <c r="O175" s="290">
        <v>287.82299999999998</v>
      </c>
      <c r="P175" s="290">
        <v>292.32100000000003</v>
      </c>
      <c r="Q175" s="290">
        <v>325.07799999999997</v>
      </c>
      <c r="R175" s="290">
        <v>300.36099999999999</v>
      </c>
      <c r="S175" s="290">
        <v>358.616999999999</v>
      </c>
      <c r="T175" s="290">
        <v>779.75900000000001</v>
      </c>
      <c r="U175" s="290">
        <v>779.60500000000002</v>
      </c>
      <c r="V175" s="290">
        <v>726.50099999999998</v>
      </c>
      <c r="W175" s="290">
        <v>769.62199999999996</v>
      </c>
      <c r="X175" s="290">
        <v>391.99200000000002</v>
      </c>
      <c r="Y175" s="290">
        <v>360.06299999999999</v>
      </c>
      <c r="Z175" s="290">
        <v>356.23200000000003</v>
      </c>
      <c r="AA175" s="290">
        <v>324.91800000000001</v>
      </c>
      <c r="AB175" s="290">
        <v>319.08999999999997</v>
      </c>
      <c r="AC175" s="290">
        <v>362.964</v>
      </c>
      <c r="AD175" s="290">
        <v>374.94899999999899</v>
      </c>
    </row>
    <row r="176" spans="1:30" x14ac:dyDescent="0.25">
      <c r="A176" s="242" t="s">
        <v>610</v>
      </c>
      <c r="B176" s="290">
        <v>0.48499999999999999</v>
      </c>
      <c r="C176" s="290">
        <v>0.48499999999999999</v>
      </c>
      <c r="D176" s="290">
        <v>27.193009999999902</v>
      </c>
      <c r="E176" s="290">
        <v>2.6767699999999999</v>
      </c>
      <c r="F176" s="290">
        <v>0</v>
      </c>
      <c r="G176" s="290">
        <v>0.1</v>
      </c>
      <c r="H176" s="290">
        <v>12.084759999999999</v>
      </c>
      <c r="I176" s="290">
        <v>1.242</v>
      </c>
      <c r="J176" s="290">
        <v>0</v>
      </c>
      <c r="K176" s="290">
        <v>0</v>
      </c>
      <c r="L176" s="290">
        <v>0</v>
      </c>
      <c r="M176" s="290">
        <v>21.84</v>
      </c>
      <c r="N176" s="290">
        <v>25.794</v>
      </c>
      <c r="O176" s="290">
        <v>0</v>
      </c>
      <c r="P176" s="290">
        <v>0</v>
      </c>
      <c r="Q176" s="290">
        <v>2</v>
      </c>
      <c r="R176" s="290">
        <v>28</v>
      </c>
      <c r="S176" s="290">
        <v>2</v>
      </c>
      <c r="T176" s="290">
        <v>8</v>
      </c>
      <c r="U176" s="290">
        <v>2</v>
      </c>
      <c r="V176" s="290">
        <v>0</v>
      </c>
      <c r="W176" s="290">
        <v>0</v>
      </c>
      <c r="X176" s="290">
        <v>0</v>
      </c>
      <c r="Y176" s="290">
        <v>28</v>
      </c>
      <c r="Z176" s="290">
        <v>32</v>
      </c>
      <c r="AA176" s="290">
        <v>0</v>
      </c>
      <c r="AB176" s="290">
        <v>0</v>
      </c>
      <c r="AC176" s="290">
        <v>2</v>
      </c>
      <c r="AD176" s="290">
        <v>28</v>
      </c>
    </row>
    <row r="177" spans="1:30" ht="15.75" thickBot="1" x14ac:dyDescent="0.3">
      <c r="A177" s="242" t="s">
        <v>611</v>
      </c>
      <c r="B177" s="292">
        <v>0.34569</v>
      </c>
      <c r="C177" s="292">
        <v>0.34569</v>
      </c>
      <c r="D177" s="292">
        <v>0.34569</v>
      </c>
      <c r="E177" s="292">
        <v>0.34569</v>
      </c>
      <c r="F177" s="292">
        <v>0.34569</v>
      </c>
      <c r="G177" s="292">
        <v>0.38025999999999999</v>
      </c>
      <c r="H177" s="292">
        <v>0.38025999999999999</v>
      </c>
      <c r="I177" s="292">
        <v>0.36499999999999999</v>
      </c>
      <c r="J177" s="292">
        <v>0.36499999999999999</v>
      </c>
      <c r="K177" s="292">
        <v>0.36499999999999999</v>
      </c>
      <c r="L177" s="292">
        <v>0.36499999999999999</v>
      </c>
      <c r="M177" s="292">
        <v>0.36499999999999999</v>
      </c>
      <c r="N177" s="292">
        <v>0.36499999999999999</v>
      </c>
      <c r="O177" s="292">
        <v>0.35299999999999998</v>
      </c>
      <c r="P177" s="292">
        <v>0.35299999999999998</v>
      </c>
      <c r="Q177" s="292">
        <v>0.35299999999999998</v>
      </c>
      <c r="R177" s="292">
        <v>0.35299999999999998</v>
      </c>
      <c r="S177" s="292">
        <v>0.35299999999999998</v>
      </c>
      <c r="T177" s="292">
        <v>0.35299999999999998</v>
      </c>
      <c r="U177" s="292">
        <v>0.35299999999999998</v>
      </c>
      <c r="V177" s="292">
        <v>0.35299999999999998</v>
      </c>
      <c r="W177" s="292">
        <v>0.35299999999999998</v>
      </c>
      <c r="X177" s="292">
        <v>0.35299999999999998</v>
      </c>
      <c r="Y177" s="292">
        <v>0.35299999999999998</v>
      </c>
      <c r="Z177" s="292">
        <v>0.35299999999999998</v>
      </c>
      <c r="AA177" s="292">
        <v>0.35299999999999998</v>
      </c>
      <c r="AB177" s="292">
        <v>0.35299999999999998</v>
      </c>
      <c r="AC177" s="292">
        <v>0.35299999999999998</v>
      </c>
      <c r="AD177" s="292">
        <v>0.35299999999999998</v>
      </c>
    </row>
    <row r="178" spans="1:30" x14ac:dyDescent="0.25">
      <c r="A178" s="260" t="s">
        <v>553</v>
      </c>
      <c r="B178" s="290">
        <v>0.83068999999999904</v>
      </c>
      <c r="C178" s="290">
        <v>0.83068999999999904</v>
      </c>
      <c r="D178" s="290">
        <v>27.538699999999999</v>
      </c>
      <c r="E178" s="290">
        <v>3.0224599999999899</v>
      </c>
      <c r="F178" s="290">
        <v>0.34569</v>
      </c>
      <c r="G178" s="290">
        <v>0.48026000000000002</v>
      </c>
      <c r="H178" s="290">
        <v>12.465020000000001</v>
      </c>
      <c r="I178" s="290">
        <v>1.607</v>
      </c>
      <c r="J178" s="290">
        <v>0.36499999999999999</v>
      </c>
      <c r="K178" s="290">
        <v>0.36499999999999999</v>
      </c>
      <c r="L178" s="290">
        <v>0.36499999999999999</v>
      </c>
      <c r="M178" s="290">
        <v>22.204999999999998</v>
      </c>
      <c r="N178" s="290">
        <v>26.158999999999999</v>
      </c>
      <c r="O178" s="290">
        <v>0.35299999999999998</v>
      </c>
      <c r="P178" s="290">
        <v>0.35299999999999998</v>
      </c>
      <c r="Q178" s="290">
        <v>2.35299999999999</v>
      </c>
      <c r="R178" s="290">
        <v>28.353000000000002</v>
      </c>
      <c r="S178" s="290">
        <v>2.35299999999999</v>
      </c>
      <c r="T178" s="290">
        <v>8.3529999999999998</v>
      </c>
      <c r="U178" s="290">
        <v>2.35299999999999</v>
      </c>
      <c r="V178" s="290">
        <v>0.35299999999999998</v>
      </c>
      <c r="W178" s="290">
        <v>0.35299999999999998</v>
      </c>
      <c r="X178" s="290">
        <v>0.35299999999999998</v>
      </c>
      <c r="Y178" s="290">
        <v>28.353000000000002</v>
      </c>
      <c r="Z178" s="290">
        <v>32.353000000000002</v>
      </c>
      <c r="AA178" s="290">
        <v>0.35299999999999998</v>
      </c>
      <c r="AB178" s="290">
        <v>0.35299999999999998</v>
      </c>
      <c r="AC178" s="290">
        <v>2.35299999999999</v>
      </c>
      <c r="AD178" s="290">
        <v>28.353000000000002</v>
      </c>
    </row>
    <row r="179" spans="1:30" x14ac:dyDescent="0.25">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row>
    <row r="180" spans="1:30" x14ac:dyDescent="0.25">
      <c r="A180" s="244" t="s">
        <v>612</v>
      </c>
      <c r="B180" s="289">
        <v>1517.55584</v>
      </c>
      <c r="C180" s="289">
        <v>1916.9450899999999</v>
      </c>
      <c r="D180" s="289">
        <v>1376.1711600000001</v>
      </c>
      <c r="E180" s="289">
        <v>1357.5606599999901</v>
      </c>
      <c r="F180" s="289">
        <v>1820.00641</v>
      </c>
      <c r="G180" s="289">
        <v>840.07245</v>
      </c>
      <c r="H180" s="289">
        <v>1727.6960200000001</v>
      </c>
      <c r="I180" s="289">
        <v>1531.232</v>
      </c>
      <c r="J180" s="289">
        <v>2497.9559999999901</v>
      </c>
      <c r="K180" s="289">
        <v>2169.4199999999901</v>
      </c>
      <c r="L180" s="289">
        <v>2077.9029999999998</v>
      </c>
      <c r="M180" s="289">
        <v>1886.587</v>
      </c>
      <c r="N180" s="289">
        <v>1948.105</v>
      </c>
      <c r="O180" s="289">
        <v>1719.634</v>
      </c>
      <c r="P180" s="289">
        <v>1574.5909999999999</v>
      </c>
      <c r="Q180" s="289">
        <v>1705.6799999999901</v>
      </c>
      <c r="R180" s="289">
        <v>1673.38299999999</v>
      </c>
      <c r="S180" s="289">
        <v>1885.289</v>
      </c>
      <c r="T180" s="289">
        <v>2249.614</v>
      </c>
      <c r="U180" s="289">
        <v>2391.933</v>
      </c>
      <c r="V180" s="289">
        <v>2264.6210000000001</v>
      </c>
      <c r="W180" s="289">
        <v>2293.8159999999998</v>
      </c>
      <c r="X180" s="289">
        <v>2039.818</v>
      </c>
      <c r="Y180" s="289">
        <v>1794.9259999999999</v>
      </c>
      <c r="Z180" s="289">
        <v>1962.1479999999999</v>
      </c>
      <c r="AA180" s="289">
        <v>1958.546</v>
      </c>
      <c r="AB180" s="289">
        <v>1830.3620000000001</v>
      </c>
      <c r="AC180" s="289">
        <v>1848.1279999999999</v>
      </c>
      <c r="AD180" s="289">
        <v>1990.242</v>
      </c>
    </row>
    <row r="181" spans="1:30" x14ac:dyDescent="0.25">
      <c r="A181" s="242" t="s">
        <v>522</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row>
    <row r="182" spans="1:30" x14ac:dyDescent="0.25">
      <c r="A182" s="242" t="s">
        <v>613</v>
      </c>
      <c r="B182" s="290">
        <v>123.81424</v>
      </c>
      <c r="C182" s="290">
        <v>130.13055</v>
      </c>
      <c r="D182" s="290">
        <v>147.89613</v>
      </c>
      <c r="E182" s="290">
        <v>184.97282999999999</v>
      </c>
      <c r="F182" s="290">
        <v>163.15195</v>
      </c>
      <c r="G182" s="290">
        <v>159.92850999999999</v>
      </c>
      <c r="H182" s="290">
        <v>512.91186000000005</v>
      </c>
      <c r="I182" s="290">
        <v>249.88200000000001</v>
      </c>
      <c r="J182" s="290">
        <v>232.2</v>
      </c>
      <c r="K182" s="290">
        <v>205.161</v>
      </c>
      <c r="L182" s="290">
        <v>191.32900000000001</v>
      </c>
      <c r="M182" s="290">
        <v>174.233</v>
      </c>
      <c r="N182" s="290">
        <v>167.69200000000001</v>
      </c>
      <c r="O182" s="290">
        <v>155.584</v>
      </c>
      <c r="P182" s="290">
        <v>149.81</v>
      </c>
      <c r="Q182" s="290">
        <v>167.43100000000001</v>
      </c>
      <c r="R182" s="290">
        <v>194.61599999999899</v>
      </c>
      <c r="S182" s="290">
        <v>186.60199999999901</v>
      </c>
      <c r="T182" s="290">
        <v>217.44800000000001</v>
      </c>
      <c r="U182" s="290">
        <v>258.59899999999999</v>
      </c>
      <c r="V182" s="290">
        <v>203.06299999999999</v>
      </c>
      <c r="W182" s="290">
        <v>173.822</v>
      </c>
      <c r="X182" s="290">
        <v>173.62100000000001</v>
      </c>
      <c r="Y182" s="290">
        <v>156.58500000000001</v>
      </c>
      <c r="Z182" s="290">
        <v>156.64699999999999</v>
      </c>
      <c r="AA182" s="290">
        <v>159.54900000000001</v>
      </c>
      <c r="AB182" s="290">
        <v>151.43799999999999</v>
      </c>
      <c r="AC182" s="290">
        <v>177.107</v>
      </c>
      <c r="AD182" s="290">
        <v>200.429</v>
      </c>
    </row>
    <row r="183" spans="1:30" x14ac:dyDescent="0.25">
      <c r="A183" s="242" t="s">
        <v>614</v>
      </c>
      <c r="B183" s="290">
        <v>54.761369999999999</v>
      </c>
      <c r="C183" s="290">
        <v>49.022039999999997</v>
      </c>
      <c r="D183" s="290">
        <v>54.093130000000002</v>
      </c>
      <c r="E183" s="290">
        <v>42.092849999999999</v>
      </c>
      <c r="F183" s="290">
        <v>23.465150000000001</v>
      </c>
      <c r="G183" s="290">
        <v>20.80171</v>
      </c>
      <c r="H183" s="290">
        <v>13.344049999999999</v>
      </c>
      <c r="I183" s="290">
        <v>19.821000000000002</v>
      </c>
      <c r="J183" s="290">
        <v>22.527000000000001</v>
      </c>
      <c r="K183" s="290">
        <v>18.623000000000001</v>
      </c>
      <c r="L183" s="290">
        <v>22.646999999999998</v>
      </c>
      <c r="M183" s="290">
        <v>19.463000000000001</v>
      </c>
      <c r="N183" s="290">
        <v>15.891</v>
      </c>
      <c r="O183" s="290">
        <v>17.003</v>
      </c>
      <c r="P183" s="290">
        <v>15.112</v>
      </c>
      <c r="Q183" s="290">
        <v>15.481999999999999</v>
      </c>
      <c r="R183" s="290">
        <v>14.935</v>
      </c>
      <c r="S183" s="290">
        <v>17.036000000000001</v>
      </c>
      <c r="T183" s="290">
        <v>13.648999999999999</v>
      </c>
      <c r="U183" s="290">
        <v>17.651</v>
      </c>
      <c r="V183" s="290">
        <v>18.491</v>
      </c>
      <c r="W183" s="290">
        <v>17.07</v>
      </c>
      <c r="X183" s="290">
        <v>19.312000000000001</v>
      </c>
      <c r="Y183" s="290">
        <v>15.778</v>
      </c>
      <c r="Z183" s="290">
        <v>14.723000000000001</v>
      </c>
      <c r="AA183" s="290">
        <v>19.076000000000001</v>
      </c>
      <c r="AB183" s="290">
        <v>16.995000000000001</v>
      </c>
      <c r="AC183" s="290">
        <v>19.023999999999901</v>
      </c>
      <c r="AD183" s="290">
        <v>17.545000000000002</v>
      </c>
    </row>
    <row r="184" spans="1:30" x14ac:dyDescent="0.25">
      <c r="A184" s="242" t="s">
        <v>615</v>
      </c>
      <c r="B184" s="290">
        <v>236.97014999999999</v>
      </c>
      <c r="C184" s="290">
        <v>149.11438999999999</v>
      </c>
      <c r="D184" s="290">
        <v>167.23381000000001</v>
      </c>
      <c r="E184" s="290">
        <v>160.70406</v>
      </c>
      <c r="F184" s="290">
        <v>171.39883</v>
      </c>
      <c r="G184" s="290">
        <v>152.14454000000001</v>
      </c>
      <c r="H184" s="290">
        <v>172.20454000000001</v>
      </c>
      <c r="I184" s="290">
        <v>90.180999999999997</v>
      </c>
      <c r="J184" s="290">
        <v>107.934</v>
      </c>
      <c r="K184" s="290">
        <v>110.60299999999999</v>
      </c>
      <c r="L184" s="290">
        <v>113.83799999999999</v>
      </c>
      <c r="M184" s="290">
        <v>103.142</v>
      </c>
      <c r="N184" s="290">
        <v>113.672</v>
      </c>
      <c r="O184" s="290">
        <v>137.82300000000001</v>
      </c>
      <c r="P184" s="290">
        <v>132.99</v>
      </c>
      <c r="Q184" s="290">
        <v>139.31800000000001</v>
      </c>
      <c r="R184" s="290">
        <v>135.07400000000001</v>
      </c>
      <c r="S184" s="290">
        <v>136.77000000000001</v>
      </c>
      <c r="T184" s="290">
        <v>141.77600000000001</v>
      </c>
      <c r="U184" s="290">
        <v>147.679</v>
      </c>
      <c r="V184" s="290">
        <v>148.81700000000001</v>
      </c>
      <c r="W184" s="290">
        <v>134.34700000000001</v>
      </c>
      <c r="X184" s="290">
        <v>148.65299999999999</v>
      </c>
      <c r="Y184" s="290">
        <v>133.065</v>
      </c>
      <c r="Z184" s="290">
        <v>145.714</v>
      </c>
      <c r="AA184" s="290">
        <v>143.96199999999999</v>
      </c>
      <c r="AB184" s="290">
        <v>134.85599999999999</v>
      </c>
      <c r="AC184" s="290">
        <v>150.90100000000001</v>
      </c>
      <c r="AD184" s="290">
        <v>137.68299999999999</v>
      </c>
    </row>
    <row r="185" spans="1:30" x14ac:dyDescent="0.25">
      <c r="A185" s="242" t="s">
        <v>616</v>
      </c>
      <c r="B185" s="290">
        <v>494.03959999999898</v>
      </c>
      <c r="C185" s="290">
        <v>493.82745</v>
      </c>
      <c r="D185" s="290">
        <v>455.266899999999</v>
      </c>
      <c r="E185" s="290">
        <v>629.77148</v>
      </c>
      <c r="F185" s="290">
        <v>747.11341000000004</v>
      </c>
      <c r="G185" s="290">
        <v>773.90574000000004</v>
      </c>
      <c r="H185" s="290">
        <v>645.34319000000005</v>
      </c>
      <c r="I185" s="290">
        <v>672.02200000000005</v>
      </c>
      <c r="J185" s="290">
        <v>580.90699999999902</v>
      </c>
      <c r="K185" s="290">
        <v>545.48500000000001</v>
      </c>
      <c r="L185" s="290">
        <v>535.67399999999998</v>
      </c>
      <c r="M185" s="290">
        <v>473.815</v>
      </c>
      <c r="N185" s="290">
        <v>450.85399999999998</v>
      </c>
      <c r="O185" s="290">
        <v>609.55099999999902</v>
      </c>
      <c r="P185" s="290">
        <v>634.60299999999995</v>
      </c>
      <c r="Q185" s="290">
        <v>673.61599999999999</v>
      </c>
      <c r="R185" s="290">
        <v>711.74800000000005</v>
      </c>
      <c r="S185" s="290">
        <v>685.70899999999995</v>
      </c>
      <c r="T185" s="290">
        <v>707.69</v>
      </c>
      <c r="U185" s="290">
        <v>744.35500000000002</v>
      </c>
      <c r="V185" s="290">
        <v>699.57600000000002</v>
      </c>
      <c r="W185" s="290">
        <v>661.64300000000003</v>
      </c>
      <c r="X185" s="290">
        <v>657.83100000000002</v>
      </c>
      <c r="Y185" s="290">
        <v>648.07500000000005</v>
      </c>
      <c r="Z185" s="290">
        <v>604.67700000000002</v>
      </c>
      <c r="AA185" s="290">
        <v>634.62900000000002</v>
      </c>
      <c r="AB185" s="290">
        <v>632.4</v>
      </c>
      <c r="AC185" s="290">
        <v>691.28200000000004</v>
      </c>
      <c r="AD185" s="290">
        <v>748.17599999999902</v>
      </c>
    </row>
    <row r="186" spans="1:30" x14ac:dyDescent="0.25">
      <c r="A186" s="242" t="s">
        <v>617</v>
      </c>
      <c r="B186" s="290">
        <v>30.956079999999901</v>
      </c>
      <c r="C186" s="290">
        <v>70.894599999999997</v>
      </c>
      <c r="D186" s="290">
        <v>48.994059999999998</v>
      </c>
      <c r="E186" s="290">
        <v>38.984549999999999</v>
      </c>
      <c r="F186" s="290">
        <v>30.050439999999998</v>
      </c>
      <c r="G186" s="290">
        <v>24.70402</v>
      </c>
      <c r="H186" s="290">
        <v>41.022860000000001</v>
      </c>
      <c r="I186" s="290">
        <v>37.195</v>
      </c>
      <c r="J186" s="290">
        <v>37.843000000000004</v>
      </c>
      <c r="K186" s="290">
        <v>38.710999999999999</v>
      </c>
      <c r="L186" s="290">
        <v>39.713999999999999</v>
      </c>
      <c r="M186" s="290">
        <v>37.834000000000003</v>
      </c>
      <c r="N186" s="290">
        <v>37.018999999999998</v>
      </c>
      <c r="O186" s="290">
        <v>38.853999999999999</v>
      </c>
      <c r="P186" s="290">
        <v>42.377000000000002</v>
      </c>
      <c r="Q186" s="290">
        <v>44.929000000000002</v>
      </c>
      <c r="R186" s="290">
        <v>42.278999999999897</v>
      </c>
      <c r="S186" s="290">
        <v>43.395000000000003</v>
      </c>
      <c r="T186" s="290">
        <v>45.835000000000001</v>
      </c>
      <c r="U186" s="290">
        <v>46.604999999999997</v>
      </c>
      <c r="V186" s="290">
        <v>43.664999999999999</v>
      </c>
      <c r="W186" s="290">
        <v>49.655999999999999</v>
      </c>
      <c r="X186" s="290">
        <v>42.591999999999999</v>
      </c>
      <c r="Y186" s="290">
        <v>41.609000000000002</v>
      </c>
      <c r="Z186" s="290">
        <v>41.337000000000003</v>
      </c>
      <c r="AA186" s="290">
        <v>45.793999999999997</v>
      </c>
      <c r="AB186" s="290">
        <v>43.225999999999999</v>
      </c>
      <c r="AC186" s="290">
        <v>47.875</v>
      </c>
      <c r="AD186" s="290">
        <v>43.676000000000002</v>
      </c>
    </row>
    <row r="187" spans="1:30" x14ac:dyDescent="0.25">
      <c r="A187" s="242" t="s">
        <v>618</v>
      </c>
      <c r="B187" s="290">
        <v>0</v>
      </c>
      <c r="C187" s="290">
        <v>0</v>
      </c>
      <c r="D187" s="290">
        <v>0</v>
      </c>
      <c r="E187" s="290">
        <v>0</v>
      </c>
      <c r="F187" s="290">
        <v>0</v>
      </c>
      <c r="G187" s="290">
        <v>0</v>
      </c>
      <c r="H187" s="290">
        <v>0</v>
      </c>
      <c r="I187" s="290">
        <v>0</v>
      </c>
      <c r="J187" s="290">
        <v>0</v>
      </c>
      <c r="K187" s="290">
        <v>0</v>
      </c>
      <c r="L187" s="290">
        <v>0</v>
      </c>
      <c r="M187" s="290">
        <v>0</v>
      </c>
      <c r="N187" s="290">
        <v>0</v>
      </c>
      <c r="O187" s="290">
        <v>0</v>
      </c>
      <c r="P187" s="290">
        <v>0</v>
      </c>
      <c r="Q187" s="290">
        <v>0</v>
      </c>
      <c r="R187" s="290">
        <v>0</v>
      </c>
      <c r="S187" s="290">
        <v>0</v>
      </c>
      <c r="T187" s="290">
        <v>0</v>
      </c>
      <c r="U187" s="290">
        <v>0</v>
      </c>
      <c r="V187" s="290">
        <v>0</v>
      </c>
      <c r="W187" s="290">
        <v>0</v>
      </c>
      <c r="X187" s="290">
        <v>0</v>
      </c>
      <c r="Y187" s="290">
        <v>0</v>
      </c>
      <c r="Z187" s="290">
        <v>0</v>
      </c>
      <c r="AA187" s="290">
        <v>0</v>
      </c>
      <c r="AB187" s="290">
        <v>0</v>
      </c>
      <c r="AC187" s="290">
        <v>0</v>
      </c>
      <c r="AD187" s="290">
        <v>0</v>
      </c>
    </row>
    <row r="188" spans="1:30" x14ac:dyDescent="0.25">
      <c r="A188" s="242" t="s">
        <v>619</v>
      </c>
      <c r="B188" s="290">
        <v>535.27337</v>
      </c>
      <c r="C188" s="290">
        <v>545.50278000000003</v>
      </c>
      <c r="D188" s="290">
        <v>523.27715000000001</v>
      </c>
      <c r="E188" s="290">
        <v>584.57226000000003</v>
      </c>
      <c r="F188" s="290">
        <v>620.01640999999995</v>
      </c>
      <c r="G188" s="290">
        <v>491.03955999999999</v>
      </c>
      <c r="H188" s="290">
        <v>599.32416999999998</v>
      </c>
      <c r="I188" s="290">
        <v>575.58199999999999</v>
      </c>
      <c r="J188" s="290">
        <v>609.57399999999996</v>
      </c>
      <c r="K188" s="290">
        <v>577.27300000000002</v>
      </c>
      <c r="L188" s="290">
        <v>611.051999999999</v>
      </c>
      <c r="M188" s="290">
        <v>588.29100000000005</v>
      </c>
      <c r="N188" s="290">
        <v>579.15899999999999</v>
      </c>
      <c r="O188" s="290">
        <v>712.52199999999903</v>
      </c>
      <c r="P188" s="290">
        <v>642.65899999999999</v>
      </c>
      <c r="Q188" s="290">
        <v>655.495</v>
      </c>
      <c r="R188" s="290">
        <v>661.00599999999997</v>
      </c>
      <c r="S188" s="290">
        <v>703.76700000000005</v>
      </c>
      <c r="T188" s="290">
        <v>623.03499999999997</v>
      </c>
      <c r="U188" s="290">
        <v>695.02300000000002</v>
      </c>
      <c r="V188" s="290">
        <v>703.05700000000002</v>
      </c>
      <c r="W188" s="290">
        <v>675.697</v>
      </c>
      <c r="X188" s="290">
        <v>715.35199999999998</v>
      </c>
      <c r="Y188" s="290">
        <v>668.73599999999999</v>
      </c>
      <c r="Z188" s="290">
        <v>662.75900000000001</v>
      </c>
      <c r="AA188" s="290">
        <v>776.31700000000001</v>
      </c>
      <c r="AB188" s="290">
        <v>706.16800000000001</v>
      </c>
      <c r="AC188" s="290">
        <v>747.524</v>
      </c>
      <c r="AD188" s="290">
        <v>741.39099999999996</v>
      </c>
    </row>
    <row r="189" spans="1:30" x14ac:dyDescent="0.25">
      <c r="A189" s="242" t="s">
        <v>620</v>
      </c>
      <c r="B189" s="290">
        <v>0.11375</v>
      </c>
      <c r="C189" s="290">
        <v>0.28416000000000002</v>
      </c>
      <c r="D189" s="290">
        <v>0</v>
      </c>
      <c r="E189" s="290">
        <v>7.0000000000000007E-2</v>
      </c>
      <c r="F189" s="290">
        <v>0</v>
      </c>
      <c r="G189" s="290">
        <v>0</v>
      </c>
      <c r="H189" s="290">
        <v>0</v>
      </c>
      <c r="I189" s="290">
        <v>0</v>
      </c>
      <c r="J189" s="290">
        <v>0</v>
      </c>
      <c r="K189" s="290">
        <v>0</v>
      </c>
      <c r="L189" s="290">
        <v>0</v>
      </c>
      <c r="M189" s="290">
        <v>0</v>
      </c>
      <c r="N189" s="290">
        <v>0</v>
      </c>
      <c r="O189" s="290">
        <v>0</v>
      </c>
      <c r="P189" s="290">
        <v>0</v>
      </c>
      <c r="Q189" s="290">
        <v>0</v>
      </c>
      <c r="R189" s="290">
        <v>0</v>
      </c>
      <c r="S189" s="290">
        <v>0</v>
      </c>
      <c r="T189" s="290">
        <v>0</v>
      </c>
      <c r="U189" s="290">
        <v>0</v>
      </c>
      <c r="V189" s="290">
        <v>0</v>
      </c>
      <c r="W189" s="290">
        <v>0</v>
      </c>
      <c r="X189" s="290">
        <v>0</v>
      </c>
      <c r="Y189" s="290">
        <v>0</v>
      </c>
      <c r="Z189" s="290">
        <v>0</v>
      </c>
      <c r="AA189" s="290">
        <v>0</v>
      </c>
      <c r="AB189" s="290">
        <v>0</v>
      </c>
      <c r="AC189" s="290">
        <v>0</v>
      </c>
      <c r="AD189" s="290">
        <v>0</v>
      </c>
    </row>
    <row r="190" spans="1:30" ht="15.75" thickBot="1" x14ac:dyDescent="0.3">
      <c r="A190" s="242" t="s">
        <v>621</v>
      </c>
      <c r="B190" s="292">
        <v>392.27665000000002</v>
      </c>
      <c r="C190" s="292">
        <v>481.87795</v>
      </c>
      <c r="D190" s="292">
        <v>447.11590999999999</v>
      </c>
      <c r="E190" s="292">
        <v>764.99162999999999</v>
      </c>
      <c r="F190" s="292">
        <v>506.66640000000001</v>
      </c>
      <c r="G190" s="292">
        <v>470.191699999999</v>
      </c>
      <c r="H190" s="292">
        <v>403.51576999999997</v>
      </c>
      <c r="I190" s="292">
        <v>484.08600000000001</v>
      </c>
      <c r="J190" s="292">
        <v>480.34799999999899</v>
      </c>
      <c r="K190" s="292">
        <v>503.92099999999999</v>
      </c>
      <c r="L190" s="292">
        <v>511.79399999999998</v>
      </c>
      <c r="M190" s="292">
        <v>442.37599999999998</v>
      </c>
      <c r="N190" s="292">
        <v>451.971</v>
      </c>
      <c r="O190" s="292">
        <v>479.83</v>
      </c>
      <c r="P190" s="292">
        <v>473.46199999999999</v>
      </c>
      <c r="Q190" s="292">
        <v>489.733</v>
      </c>
      <c r="R190" s="292">
        <v>582.21900000000005</v>
      </c>
      <c r="S190" s="292">
        <v>518.74199999999996</v>
      </c>
      <c r="T190" s="292">
        <v>518.55999999999995</v>
      </c>
      <c r="U190" s="292">
        <v>586.9</v>
      </c>
      <c r="V190" s="292">
        <v>513.54999999999995</v>
      </c>
      <c r="W190" s="292">
        <v>532.27599999999995</v>
      </c>
      <c r="X190" s="292">
        <v>565.31600000000003</v>
      </c>
      <c r="Y190" s="292">
        <v>453.15899999999999</v>
      </c>
      <c r="Z190" s="292">
        <v>450.23</v>
      </c>
      <c r="AA190" s="292">
        <v>509.21300000000002</v>
      </c>
      <c r="AB190" s="292">
        <v>459.55</v>
      </c>
      <c r="AC190" s="292">
        <v>475.40600000000001</v>
      </c>
      <c r="AD190" s="292">
        <v>579.29099999999903</v>
      </c>
    </row>
    <row r="191" spans="1:30" x14ac:dyDescent="0.25">
      <c r="A191" s="260" t="s">
        <v>544</v>
      </c>
      <c r="B191" s="290">
        <v>1868.2052099999901</v>
      </c>
      <c r="C191" s="290">
        <v>1920.65392</v>
      </c>
      <c r="D191" s="290">
        <v>1843.87709</v>
      </c>
      <c r="E191" s="290">
        <v>2406.1596599999998</v>
      </c>
      <c r="F191" s="290">
        <v>2261.8625900000002</v>
      </c>
      <c r="G191" s="290">
        <v>2092.71578</v>
      </c>
      <c r="H191" s="290">
        <v>2387.66644</v>
      </c>
      <c r="I191" s="290">
        <v>2128.7689999999998</v>
      </c>
      <c r="J191" s="290">
        <v>2071.3329999999901</v>
      </c>
      <c r="K191" s="290">
        <v>1999.777</v>
      </c>
      <c r="L191" s="290">
        <v>2026.04799999999</v>
      </c>
      <c r="M191" s="290">
        <v>1839.154</v>
      </c>
      <c r="N191" s="290">
        <v>1816.25799999999</v>
      </c>
      <c r="O191" s="290">
        <v>2151.1669999999999</v>
      </c>
      <c r="P191" s="290">
        <v>2091.0129999999999</v>
      </c>
      <c r="Q191" s="290">
        <v>2186.0039999999999</v>
      </c>
      <c r="R191" s="290">
        <v>2341.877</v>
      </c>
      <c r="S191" s="290">
        <v>2292.0210000000002</v>
      </c>
      <c r="T191" s="290">
        <v>2267.9929999999999</v>
      </c>
      <c r="U191" s="290">
        <v>2496.8119999999999</v>
      </c>
      <c r="V191" s="290">
        <v>2330.2190000000001</v>
      </c>
      <c r="W191" s="290">
        <v>2244.511</v>
      </c>
      <c r="X191" s="290">
        <v>2322.6769999999901</v>
      </c>
      <c r="Y191" s="290">
        <v>2117.0070000000001</v>
      </c>
      <c r="Z191" s="290">
        <v>2076.087</v>
      </c>
      <c r="AA191" s="290">
        <v>2288.54</v>
      </c>
      <c r="AB191" s="290">
        <v>2144.6329999999998</v>
      </c>
      <c r="AC191" s="290">
        <v>2309.1190000000001</v>
      </c>
      <c r="AD191" s="290">
        <v>2468.1909999999998</v>
      </c>
    </row>
    <row r="192" spans="1:30" x14ac:dyDescent="0.25">
      <c r="A192" s="242" t="s">
        <v>622</v>
      </c>
      <c r="B192" s="290">
        <v>0.26619999999999999</v>
      </c>
      <c r="C192" s="290">
        <v>5.7408799999999998</v>
      </c>
      <c r="D192" s="290">
        <v>1.77355</v>
      </c>
      <c r="E192" s="290">
        <v>16.094729999999998</v>
      </c>
      <c r="F192" s="290">
        <v>0.74753999999999998</v>
      </c>
      <c r="G192" s="290">
        <v>1.7097199999999999</v>
      </c>
      <c r="H192" s="290">
        <v>6.7065199999999896</v>
      </c>
      <c r="I192" s="290">
        <v>13.775</v>
      </c>
      <c r="J192" s="290">
        <v>5.5789999999999997</v>
      </c>
      <c r="K192" s="290">
        <v>3.2810000000000001</v>
      </c>
      <c r="L192" s="290">
        <v>1.96</v>
      </c>
      <c r="M192" s="290">
        <v>1.627</v>
      </c>
      <c r="N192" s="290">
        <v>2.4529999999999998</v>
      </c>
      <c r="O192" s="290">
        <v>0.80900000000000005</v>
      </c>
      <c r="P192" s="290">
        <v>1.819</v>
      </c>
      <c r="Q192" s="290">
        <v>3.0609999999999999</v>
      </c>
      <c r="R192" s="290">
        <v>6.39</v>
      </c>
      <c r="S192" s="290">
        <v>2.3239999999999998</v>
      </c>
      <c r="T192" s="290">
        <v>8.3859999999999992</v>
      </c>
      <c r="U192" s="290">
        <v>11.553000000000001</v>
      </c>
      <c r="V192" s="290">
        <v>4.9909999999999997</v>
      </c>
      <c r="W192" s="290">
        <v>2.7029999999999998</v>
      </c>
      <c r="X192" s="290">
        <v>1.601</v>
      </c>
      <c r="Y192" s="290">
        <v>2.073</v>
      </c>
      <c r="Z192" s="290">
        <v>1.9770000000000001</v>
      </c>
      <c r="AA192" s="290">
        <v>0.83199999999999996</v>
      </c>
      <c r="AB192" s="290">
        <v>1.869</v>
      </c>
      <c r="AC192" s="290">
        <v>3.1459999999999999</v>
      </c>
      <c r="AD192" s="290">
        <v>6.5659999999999998</v>
      </c>
    </row>
    <row r="193" spans="1:30" x14ac:dyDescent="0.25">
      <c r="A193" s="242" t="s">
        <v>623</v>
      </c>
      <c r="B193" s="290">
        <v>0</v>
      </c>
      <c r="C193" s="290">
        <v>0.47611999999999999</v>
      </c>
      <c r="D193" s="290">
        <v>0</v>
      </c>
      <c r="E193" s="290">
        <v>0.15342</v>
      </c>
      <c r="F193" s="290">
        <v>0.39591999999999999</v>
      </c>
      <c r="G193" s="290">
        <v>0.38646999999999998</v>
      </c>
      <c r="H193" s="290">
        <v>0</v>
      </c>
      <c r="I193" s="290">
        <v>0</v>
      </c>
      <c r="J193" s="290">
        <v>0</v>
      </c>
      <c r="K193" s="290">
        <v>0</v>
      </c>
      <c r="L193" s="290">
        <v>0</v>
      </c>
      <c r="M193" s="290">
        <v>0</v>
      </c>
      <c r="N193" s="290">
        <v>0</v>
      </c>
      <c r="O193" s="290">
        <v>0</v>
      </c>
      <c r="P193" s="290">
        <v>0</v>
      </c>
      <c r="Q193" s="290">
        <v>0</v>
      </c>
      <c r="R193" s="290">
        <v>0</v>
      </c>
      <c r="S193" s="290">
        <v>0</v>
      </c>
      <c r="T193" s="290">
        <v>0</v>
      </c>
      <c r="U193" s="290">
        <v>0</v>
      </c>
      <c r="V193" s="290">
        <v>0</v>
      </c>
      <c r="W193" s="290">
        <v>0</v>
      </c>
      <c r="X193" s="290">
        <v>0</v>
      </c>
      <c r="Y193" s="290">
        <v>0</v>
      </c>
      <c r="Z193" s="290">
        <v>0</v>
      </c>
      <c r="AA193" s="290">
        <v>0</v>
      </c>
      <c r="AB193" s="290">
        <v>0</v>
      </c>
      <c r="AC193" s="290">
        <v>0</v>
      </c>
      <c r="AD193" s="290">
        <v>0</v>
      </c>
    </row>
    <row r="194" spans="1:30" x14ac:dyDescent="0.25">
      <c r="A194" s="242" t="s">
        <v>624</v>
      </c>
      <c r="B194" s="290">
        <v>116.28588000000001</v>
      </c>
      <c r="C194" s="290">
        <v>30.158459999999899</v>
      </c>
      <c r="D194" s="290">
        <v>93.884699999999995</v>
      </c>
      <c r="E194" s="290">
        <v>143.75140999999999</v>
      </c>
      <c r="F194" s="290">
        <v>94.788789999999906</v>
      </c>
      <c r="G194" s="290">
        <v>85.306179999999998</v>
      </c>
      <c r="H194" s="290">
        <v>79.827509999999904</v>
      </c>
      <c r="I194" s="290">
        <v>147.90100000000001</v>
      </c>
      <c r="J194" s="290">
        <v>196.917</v>
      </c>
      <c r="K194" s="290">
        <v>193.61699999999999</v>
      </c>
      <c r="L194" s="290">
        <v>177.78100000000001</v>
      </c>
      <c r="M194" s="290">
        <v>152.58699999999999</v>
      </c>
      <c r="N194" s="290">
        <v>164.62200000000001</v>
      </c>
      <c r="O194" s="290">
        <v>141.40600000000001</v>
      </c>
      <c r="P194" s="290">
        <v>123.092</v>
      </c>
      <c r="Q194" s="290">
        <v>143.42099999999999</v>
      </c>
      <c r="R194" s="290">
        <v>146.78700000000001</v>
      </c>
      <c r="S194" s="290">
        <v>153.75399999999999</v>
      </c>
      <c r="T194" s="290">
        <v>164.77799999999999</v>
      </c>
      <c r="U194" s="290">
        <v>167.78299999999999</v>
      </c>
      <c r="V194" s="290">
        <v>159.56800000000001</v>
      </c>
      <c r="W194" s="290">
        <v>164.14699999999999</v>
      </c>
      <c r="X194" s="290">
        <v>166.755</v>
      </c>
      <c r="Y194" s="290">
        <v>145.59800000000001</v>
      </c>
      <c r="Z194" s="290">
        <v>112.89</v>
      </c>
      <c r="AA194" s="290">
        <v>140.16</v>
      </c>
      <c r="AB194" s="290">
        <v>125.568</v>
      </c>
      <c r="AC194" s="290">
        <v>155.441</v>
      </c>
      <c r="AD194" s="290">
        <v>149.04</v>
      </c>
    </row>
    <row r="195" spans="1:30" x14ac:dyDescent="0.25">
      <c r="A195" s="242" t="s">
        <v>625</v>
      </c>
      <c r="B195" s="290">
        <v>1539.5747200000001</v>
      </c>
      <c r="C195" s="290">
        <v>1567.4053699999999</v>
      </c>
      <c r="D195" s="290">
        <v>1929.6675599999901</v>
      </c>
      <c r="E195" s="290">
        <v>2056.5617299999999</v>
      </c>
      <c r="F195" s="290">
        <v>1689.39931</v>
      </c>
      <c r="G195" s="290">
        <v>1701.22228</v>
      </c>
      <c r="H195" s="290">
        <v>2737.1444900000001</v>
      </c>
      <c r="I195" s="290">
        <v>4547.2879999999996</v>
      </c>
      <c r="J195" s="290">
        <v>1821.933</v>
      </c>
      <c r="K195" s="290">
        <v>1812.5709999999999</v>
      </c>
      <c r="L195" s="290">
        <v>1766.712</v>
      </c>
      <c r="M195" s="290">
        <v>-645.02599999999995</v>
      </c>
      <c r="N195" s="290">
        <v>1807.5550000000001</v>
      </c>
      <c r="O195" s="290">
        <v>1449.5050000000001</v>
      </c>
      <c r="P195" s="290">
        <v>1492.9010000000001</v>
      </c>
      <c r="Q195" s="290">
        <v>1584.0509999999999</v>
      </c>
      <c r="R195" s="290">
        <v>1744.58</v>
      </c>
      <c r="S195" s="290">
        <v>1463.375</v>
      </c>
      <c r="T195" s="290">
        <v>1740.1399999999901</v>
      </c>
      <c r="U195" s="290">
        <v>1909.865</v>
      </c>
      <c r="V195" s="290">
        <v>1581.34</v>
      </c>
      <c r="W195" s="290">
        <v>1638.345</v>
      </c>
      <c r="X195" s="290">
        <v>1580.616</v>
      </c>
      <c r="Y195" s="290">
        <v>1583.9970000000001</v>
      </c>
      <c r="Z195" s="290">
        <v>1614.8979999999999</v>
      </c>
      <c r="AA195" s="290">
        <v>1160.5119999999999</v>
      </c>
      <c r="AB195" s="290">
        <v>1183.845</v>
      </c>
      <c r="AC195" s="290">
        <v>1270.6659999999999</v>
      </c>
      <c r="AD195" s="290">
        <v>1434.2280000000001</v>
      </c>
    </row>
    <row r="196" spans="1:30" x14ac:dyDescent="0.25">
      <c r="A196" s="242" t="s">
        <v>626</v>
      </c>
      <c r="B196" s="290">
        <v>94.049210000000002</v>
      </c>
      <c r="C196" s="290">
        <v>65.191609999999997</v>
      </c>
      <c r="D196" s="290">
        <v>99.287769999999995</v>
      </c>
      <c r="E196" s="290">
        <v>139.77325999999999</v>
      </c>
      <c r="F196" s="290">
        <v>122.2432</v>
      </c>
      <c r="G196" s="290">
        <v>142.66933</v>
      </c>
      <c r="H196" s="290">
        <v>60.357909999999997</v>
      </c>
      <c r="I196" s="290">
        <v>133.16900000000001</v>
      </c>
      <c r="J196" s="290">
        <v>122.541</v>
      </c>
      <c r="K196" s="290">
        <v>115.47</v>
      </c>
      <c r="L196" s="290">
        <v>115.929</v>
      </c>
      <c r="M196" s="290">
        <v>112.43300000000001</v>
      </c>
      <c r="N196" s="290">
        <v>118.59699999999999</v>
      </c>
      <c r="O196" s="290">
        <v>110.691</v>
      </c>
      <c r="P196" s="290">
        <v>117.79</v>
      </c>
      <c r="Q196" s="290">
        <v>117.238</v>
      </c>
      <c r="R196" s="290">
        <v>126.651</v>
      </c>
      <c r="S196" s="290">
        <v>117.404</v>
      </c>
      <c r="T196" s="290">
        <v>134.81299999999999</v>
      </c>
      <c r="U196" s="290">
        <v>135.392</v>
      </c>
      <c r="V196" s="290">
        <v>124.64</v>
      </c>
      <c r="W196" s="290">
        <v>118.586</v>
      </c>
      <c r="X196" s="290">
        <v>117.88</v>
      </c>
      <c r="Y196" s="290">
        <v>112.178</v>
      </c>
      <c r="Z196" s="290">
        <v>117.886</v>
      </c>
      <c r="AA196" s="290">
        <v>124.578</v>
      </c>
      <c r="AB196" s="290">
        <v>120.30200000000001</v>
      </c>
      <c r="AC196" s="290">
        <v>123.15</v>
      </c>
      <c r="AD196" s="290">
        <v>128.21700000000001</v>
      </c>
    </row>
    <row r="197" spans="1:30" x14ac:dyDescent="0.25">
      <c r="A197" s="242" t="s">
        <v>627</v>
      </c>
      <c r="B197" s="290">
        <v>8.5063099999999991</v>
      </c>
      <c r="C197" s="290">
        <v>17.929849999999998</v>
      </c>
      <c r="D197" s="290">
        <v>17.978860000000001</v>
      </c>
      <c r="E197" s="290">
        <v>7.4956699999999996</v>
      </c>
      <c r="F197" s="290">
        <v>10.06683</v>
      </c>
      <c r="G197" s="290">
        <v>13.50188</v>
      </c>
      <c r="H197" s="290">
        <v>21.819410000000001</v>
      </c>
      <c r="I197" s="290">
        <v>14.55</v>
      </c>
      <c r="J197" s="290">
        <v>14.593999999999999</v>
      </c>
      <c r="K197" s="290">
        <v>15.952999999999999</v>
      </c>
      <c r="L197" s="290">
        <v>18.021999999999998</v>
      </c>
      <c r="M197" s="290">
        <v>18.402000000000001</v>
      </c>
      <c r="N197" s="290">
        <v>28.701000000000001</v>
      </c>
      <c r="O197" s="290">
        <v>8.0969999999999995</v>
      </c>
      <c r="P197" s="290">
        <v>13.843</v>
      </c>
      <c r="Q197" s="290">
        <v>13.08</v>
      </c>
      <c r="R197" s="290">
        <v>15.715999999999999</v>
      </c>
      <c r="S197" s="290">
        <v>15.403</v>
      </c>
      <c r="T197" s="290">
        <v>18.559999999999999</v>
      </c>
      <c r="U197" s="290">
        <v>17.164999999999999</v>
      </c>
      <c r="V197" s="290">
        <v>19.001999999999999</v>
      </c>
      <c r="W197" s="290">
        <v>15.565</v>
      </c>
      <c r="X197" s="290">
        <v>15.355</v>
      </c>
      <c r="Y197" s="290">
        <v>12.891999999999999</v>
      </c>
      <c r="Z197" s="290">
        <v>11.782999999999999</v>
      </c>
      <c r="AA197" s="290">
        <v>8.5440000000000005</v>
      </c>
      <c r="AB197" s="290">
        <v>13.821999999999999</v>
      </c>
      <c r="AC197" s="290">
        <v>12.066000000000001</v>
      </c>
      <c r="AD197" s="290">
        <v>15.718999999999999</v>
      </c>
    </row>
    <row r="198" spans="1:30" x14ac:dyDescent="0.25">
      <c r="A198" s="242" t="s">
        <v>628</v>
      </c>
      <c r="B198" s="290">
        <v>32.418419999999998</v>
      </c>
      <c r="C198" s="290">
        <v>50.686360000000001</v>
      </c>
      <c r="D198" s="290">
        <v>80.479910000000004</v>
      </c>
      <c r="E198" s="290">
        <v>40.685420000000001</v>
      </c>
      <c r="F198" s="290">
        <v>76.974819999999994</v>
      </c>
      <c r="G198" s="290">
        <v>-87.895139999999998</v>
      </c>
      <c r="H198" s="290">
        <v>25.380769999999998</v>
      </c>
      <c r="I198" s="290">
        <v>24.274999999999999</v>
      </c>
      <c r="J198" s="290">
        <v>24.274999999999999</v>
      </c>
      <c r="K198" s="290">
        <v>23.274999999999999</v>
      </c>
      <c r="L198" s="290">
        <v>23.82</v>
      </c>
      <c r="M198" s="290">
        <v>23.274999999999999</v>
      </c>
      <c r="N198" s="290">
        <v>22.536999999999999</v>
      </c>
      <c r="O198" s="290">
        <v>35</v>
      </c>
      <c r="P198" s="290">
        <v>36.533000000000001</v>
      </c>
      <c r="Q198" s="290">
        <v>37.622999999999998</v>
      </c>
      <c r="R198" s="290">
        <v>37.533000000000001</v>
      </c>
      <c r="S198" s="290">
        <v>35</v>
      </c>
      <c r="T198" s="290">
        <v>39.533000000000001</v>
      </c>
      <c r="U198" s="290">
        <v>36.090000000000003</v>
      </c>
      <c r="V198" s="290">
        <v>38.067</v>
      </c>
      <c r="W198" s="290">
        <v>35.49</v>
      </c>
      <c r="X198" s="290">
        <v>36.533000000000001</v>
      </c>
      <c r="Y198" s="290">
        <v>37.207999999999998</v>
      </c>
      <c r="Z198" s="290">
        <v>34.594000000000001</v>
      </c>
      <c r="AA198" s="290">
        <v>41.798999999999999</v>
      </c>
      <c r="AB198" s="290">
        <v>39.08</v>
      </c>
      <c r="AC198" s="290">
        <v>38.529000000000003</v>
      </c>
      <c r="AD198" s="290">
        <v>38</v>
      </c>
    </row>
    <row r="199" spans="1:30" x14ac:dyDescent="0.25">
      <c r="A199" s="242" t="s">
        <v>1096</v>
      </c>
      <c r="B199" s="290">
        <v>0</v>
      </c>
      <c r="C199" s="290">
        <v>0</v>
      </c>
      <c r="D199" s="290">
        <v>0</v>
      </c>
      <c r="E199" s="290">
        <v>0</v>
      </c>
      <c r="F199" s="290">
        <v>0</v>
      </c>
      <c r="G199" s="290">
        <v>0</v>
      </c>
      <c r="H199" s="290">
        <v>0</v>
      </c>
      <c r="I199" s="290">
        <v>0</v>
      </c>
      <c r="J199" s="290">
        <v>0</v>
      </c>
      <c r="K199" s="290">
        <v>0</v>
      </c>
      <c r="L199" s="290">
        <v>0</v>
      </c>
      <c r="M199" s="290">
        <v>0</v>
      </c>
      <c r="N199" s="290">
        <v>0</v>
      </c>
      <c r="O199" s="290">
        <v>0</v>
      </c>
      <c r="P199" s="290">
        <v>0</v>
      </c>
      <c r="Q199" s="290">
        <v>0</v>
      </c>
      <c r="R199" s="290">
        <v>0</v>
      </c>
      <c r="S199" s="290">
        <v>0</v>
      </c>
      <c r="T199" s="290">
        <v>0</v>
      </c>
      <c r="U199" s="290">
        <v>0</v>
      </c>
      <c r="V199" s="290">
        <v>0</v>
      </c>
      <c r="W199" s="290">
        <v>0</v>
      </c>
      <c r="X199" s="290">
        <v>0</v>
      </c>
      <c r="Y199" s="290">
        <v>0</v>
      </c>
      <c r="Z199" s="290">
        <v>0</v>
      </c>
      <c r="AA199" s="290">
        <v>0</v>
      </c>
      <c r="AB199" s="290">
        <v>0</v>
      </c>
      <c r="AC199" s="290">
        <v>0</v>
      </c>
      <c r="AD199" s="290">
        <v>0</v>
      </c>
    </row>
    <row r="200" spans="1:30" ht="15.75" thickBot="1" x14ac:dyDescent="0.3">
      <c r="A200" s="242" t="s">
        <v>629</v>
      </c>
      <c r="B200" s="292">
        <v>60.025370000000002</v>
      </c>
      <c r="C200" s="292">
        <v>44.380270000000003</v>
      </c>
      <c r="D200" s="292">
        <v>31.541930000000001</v>
      </c>
      <c r="E200" s="292">
        <v>48.133139999999997</v>
      </c>
      <c r="F200" s="292">
        <v>60.216279999999998</v>
      </c>
      <c r="G200" s="292">
        <v>52.98912</v>
      </c>
      <c r="H200" s="292">
        <v>53.993719999999897</v>
      </c>
      <c r="I200" s="292">
        <v>70.073999999999998</v>
      </c>
      <c r="J200" s="292">
        <v>59.860999999999997</v>
      </c>
      <c r="K200" s="292">
        <v>57.57</v>
      </c>
      <c r="L200" s="292">
        <v>53.436</v>
      </c>
      <c r="M200" s="292">
        <v>55.35</v>
      </c>
      <c r="N200" s="292">
        <v>54.753</v>
      </c>
      <c r="O200" s="292">
        <v>41.578000000000003</v>
      </c>
      <c r="P200" s="292">
        <v>44.802999999999997</v>
      </c>
      <c r="Q200" s="292">
        <v>51.116999999999997</v>
      </c>
      <c r="R200" s="292">
        <v>52.835999999999999</v>
      </c>
      <c r="S200" s="292">
        <v>48.805</v>
      </c>
      <c r="T200" s="292">
        <v>58.436999999999998</v>
      </c>
      <c r="U200" s="292">
        <v>61.231000000000002</v>
      </c>
      <c r="V200" s="292">
        <v>50.695</v>
      </c>
      <c r="W200" s="292">
        <v>51.506999999999998</v>
      </c>
      <c r="X200" s="292">
        <v>47.649000000000001</v>
      </c>
      <c r="Y200" s="292">
        <v>47.366</v>
      </c>
      <c r="Z200" s="292">
        <v>48.610999999999997</v>
      </c>
      <c r="AA200" s="292">
        <v>42.097000000000001</v>
      </c>
      <c r="AB200" s="292">
        <v>45.356999999999999</v>
      </c>
      <c r="AC200" s="292">
        <v>51.713000000000001</v>
      </c>
      <c r="AD200" s="292">
        <v>53.548000000000002</v>
      </c>
    </row>
    <row r="201" spans="1:30" x14ac:dyDescent="0.25">
      <c r="A201" s="260" t="s">
        <v>551</v>
      </c>
      <c r="B201" s="290">
        <v>1851.1261099999999</v>
      </c>
      <c r="C201" s="290">
        <v>1781.96892</v>
      </c>
      <c r="D201" s="290">
        <v>2254.6142799999998</v>
      </c>
      <c r="E201" s="290">
        <v>2452.64878</v>
      </c>
      <c r="F201" s="290">
        <v>2054.8326899999902</v>
      </c>
      <c r="G201" s="290">
        <v>1909.88983999999</v>
      </c>
      <c r="H201" s="290">
        <v>2985.2303299999999</v>
      </c>
      <c r="I201" s="290">
        <v>4951.0320000000002</v>
      </c>
      <c r="J201" s="290">
        <v>2245.6999999999998</v>
      </c>
      <c r="K201" s="290">
        <v>2221.7370000000001</v>
      </c>
      <c r="L201" s="290">
        <v>2157.66</v>
      </c>
      <c r="M201" s="290">
        <v>-281.35199999999998</v>
      </c>
      <c r="N201" s="290">
        <v>2199.2179999999998</v>
      </c>
      <c r="O201" s="290">
        <v>1787.086</v>
      </c>
      <c r="P201" s="290">
        <v>1830.7809999999999</v>
      </c>
      <c r="Q201" s="290">
        <v>1949.5909999999999</v>
      </c>
      <c r="R201" s="290">
        <v>2130.4929999999999</v>
      </c>
      <c r="S201" s="290">
        <v>1836.0650000000001</v>
      </c>
      <c r="T201" s="290">
        <v>2164.6469999999899</v>
      </c>
      <c r="U201" s="290">
        <v>2339.0790000000002</v>
      </c>
      <c r="V201" s="290">
        <v>1978.3030000000001</v>
      </c>
      <c r="W201" s="290">
        <v>2026.3430000000001</v>
      </c>
      <c r="X201" s="290">
        <v>1966.3889999999899</v>
      </c>
      <c r="Y201" s="290">
        <v>1941.3119999999999</v>
      </c>
      <c r="Z201" s="290">
        <v>1942.6389999999999</v>
      </c>
      <c r="AA201" s="290">
        <v>1518.5219999999999</v>
      </c>
      <c r="AB201" s="290">
        <v>1529.8429999999901</v>
      </c>
      <c r="AC201" s="290">
        <v>1654.711</v>
      </c>
      <c r="AD201" s="290">
        <v>1825.318</v>
      </c>
    </row>
    <row r="202" spans="1:30" ht="15.75" thickBot="1" x14ac:dyDescent="0.3">
      <c r="A202" s="242" t="s">
        <v>630</v>
      </c>
      <c r="B202" s="292">
        <v>0.97</v>
      </c>
      <c r="C202" s="292">
        <v>1.8120000000000001</v>
      </c>
      <c r="D202" s="292">
        <v>5.4983000000000004</v>
      </c>
      <c r="E202" s="292">
        <v>2.14351</v>
      </c>
      <c r="F202" s="292">
        <v>0.49954999999999999</v>
      </c>
      <c r="G202" s="292">
        <v>0</v>
      </c>
      <c r="H202" s="292">
        <v>1.1243300000000001</v>
      </c>
      <c r="I202" s="292">
        <v>4.5439999999999996</v>
      </c>
      <c r="J202" s="292">
        <v>0.60899999999999999</v>
      </c>
      <c r="K202" s="292">
        <v>0</v>
      </c>
      <c r="L202" s="292">
        <v>0</v>
      </c>
      <c r="M202" s="292">
        <v>0</v>
      </c>
      <c r="N202" s="292">
        <v>3.7919999999999998</v>
      </c>
      <c r="O202" s="292">
        <v>0</v>
      </c>
      <c r="P202" s="292">
        <v>2</v>
      </c>
      <c r="Q202" s="292">
        <v>1</v>
      </c>
      <c r="R202" s="292">
        <v>0</v>
      </c>
      <c r="S202" s="292">
        <v>3</v>
      </c>
      <c r="T202" s="292">
        <v>0</v>
      </c>
      <c r="U202" s="292">
        <v>6</v>
      </c>
      <c r="V202" s="292">
        <v>2</v>
      </c>
      <c r="W202" s="292">
        <v>0</v>
      </c>
      <c r="X202" s="292">
        <v>0</v>
      </c>
      <c r="Y202" s="292">
        <v>0</v>
      </c>
      <c r="Z202" s="292">
        <v>6</v>
      </c>
      <c r="AA202" s="292">
        <v>0</v>
      </c>
      <c r="AB202" s="292">
        <v>2</v>
      </c>
      <c r="AC202" s="292">
        <v>1</v>
      </c>
      <c r="AD202" s="292">
        <v>0</v>
      </c>
    </row>
    <row r="203" spans="1:30" x14ac:dyDescent="0.25">
      <c r="A203" s="260" t="s">
        <v>553</v>
      </c>
      <c r="B203" s="290">
        <v>0.97</v>
      </c>
      <c r="C203" s="290">
        <v>1.8120000000000001</v>
      </c>
      <c r="D203" s="290">
        <v>5.4983000000000004</v>
      </c>
      <c r="E203" s="290">
        <v>2.14351</v>
      </c>
      <c r="F203" s="290">
        <v>0.49954999999999999</v>
      </c>
      <c r="G203" s="290">
        <v>0</v>
      </c>
      <c r="H203" s="290">
        <v>1.1243300000000001</v>
      </c>
      <c r="I203" s="290">
        <v>4.5439999999999996</v>
      </c>
      <c r="J203" s="290">
        <v>0.60899999999999999</v>
      </c>
      <c r="K203" s="290">
        <v>0</v>
      </c>
      <c r="L203" s="290">
        <v>0</v>
      </c>
      <c r="M203" s="290">
        <v>0</v>
      </c>
      <c r="N203" s="290">
        <v>3.7919999999999998</v>
      </c>
      <c r="O203" s="290">
        <v>0</v>
      </c>
      <c r="P203" s="290">
        <v>2</v>
      </c>
      <c r="Q203" s="290">
        <v>1</v>
      </c>
      <c r="R203" s="290">
        <v>0</v>
      </c>
      <c r="S203" s="290">
        <v>3</v>
      </c>
      <c r="T203" s="290">
        <v>0</v>
      </c>
      <c r="U203" s="290">
        <v>6</v>
      </c>
      <c r="V203" s="290">
        <v>2</v>
      </c>
      <c r="W203" s="290">
        <v>0</v>
      </c>
      <c r="X203" s="290">
        <v>0</v>
      </c>
      <c r="Y203" s="290">
        <v>0</v>
      </c>
      <c r="Z203" s="290">
        <v>6</v>
      </c>
      <c r="AA203" s="290">
        <v>0</v>
      </c>
      <c r="AB203" s="290">
        <v>2</v>
      </c>
      <c r="AC203" s="290">
        <v>1</v>
      </c>
      <c r="AD203" s="290">
        <v>0</v>
      </c>
    </row>
    <row r="204" spans="1:30" x14ac:dyDescent="0.25">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row>
    <row r="205" spans="1:30" x14ac:dyDescent="0.25">
      <c r="A205" s="244" t="s">
        <v>631</v>
      </c>
      <c r="B205" s="289">
        <v>3720.30131999999</v>
      </c>
      <c r="C205" s="289">
        <v>3704.4348399999999</v>
      </c>
      <c r="D205" s="289">
        <v>4103.9896699999999</v>
      </c>
      <c r="E205" s="289">
        <v>4860.9519499999997</v>
      </c>
      <c r="F205" s="289">
        <v>4317.1948300000004</v>
      </c>
      <c r="G205" s="289">
        <v>4002.6056199999998</v>
      </c>
      <c r="H205" s="289">
        <v>5374.0210999999999</v>
      </c>
      <c r="I205" s="289">
        <v>7084.3450000000003</v>
      </c>
      <c r="J205" s="289">
        <v>4317.6419999999998</v>
      </c>
      <c r="K205" s="289">
        <v>4221.5140000000001</v>
      </c>
      <c r="L205" s="289">
        <v>4183.7079999999996</v>
      </c>
      <c r="M205" s="289">
        <v>1557.8019999999999</v>
      </c>
      <c r="N205" s="289">
        <v>4019.268</v>
      </c>
      <c r="O205" s="289">
        <v>3938.2529999999902</v>
      </c>
      <c r="P205" s="289">
        <v>3923.7939999999999</v>
      </c>
      <c r="Q205" s="289">
        <v>4136.5950000000003</v>
      </c>
      <c r="R205" s="289">
        <v>4472.37</v>
      </c>
      <c r="S205" s="289">
        <v>4131.0860000000002</v>
      </c>
      <c r="T205" s="289">
        <v>4432.6399999999903</v>
      </c>
      <c r="U205" s="289">
        <v>4841.8909999999996</v>
      </c>
      <c r="V205" s="289">
        <v>4310.5219999999999</v>
      </c>
      <c r="W205" s="289">
        <v>4270.8540000000003</v>
      </c>
      <c r="X205" s="289">
        <v>4289.0659999999898</v>
      </c>
      <c r="Y205" s="289">
        <v>4058.319</v>
      </c>
      <c r="Z205" s="289">
        <v>4024.7260000000001</v>
      </c>
      <c r="AA205" s="289">
        <v>3807.0619999999999</v>
      </c>
      <c r="AB205" s="289">
        <v>3676.4759999999901</v>
      </c>
      <c r="AC205" s="289">
        <v>3964.83</v>
      </c>
      <c r="AD205" s="289">
        <v>4293.509</v>
      </c>
    </row>
    <row r="207" spans="1:30" x14ac:dyDescent="0.25">
      <c r="A207" s="244" t="s">
        <v>632</v>
      </c>
      <c r="B207" s="289">
        <v>45581.61879</v>
      </c>
      <c r="C207" s="289">
        <v>55315.749649999998</v>
      </c>
      <c r="D207" s="289">
        <v>39176.181579999997</v>
      </c>
      <c r="E207" s="289">
        <v>43492.24826</v>
      </c>
      <c r="F207" s="289">
        <v>42386.628259999998</v>
      </c>
      <c r="G207" s="289">
        <v>42852.289479999898</v>
      </c>
      <c r="H207" s="289">
        <v>45000.798999999999</v>
      </c>
      <c r="I207" s="289">
        <v>49129.228040315997</v>
      </c>
      <c r="J207" s="289">
        <v>48992.261761860202</v>
      </c>
      <c r="K207" s="289">
        <v>43180.789888450701</v>
      </c>
      <c r="L207" s="289">
        <v>43443.8970797453</v>
      </c>
      <c r="M207" s="289">
        <v>39209.073349155602</v>
      </c>
      <c r="N207" s="289">
        <v>45598.293647215498</v>
      </c>
      <c r="O207" s="289">
        <v>46515.975412893298</v>
      </c>
      <c r="P207" s="289">
        <v>41909.513458377602</v>
      </c>
      <c r="Q207" s="289">
        <v>44801.592376103101</v>
      </c>
      <c r="R207" s="289">
        <v>43291.685302644197</v>
      </c>
      <c r="S207" s="289">
        <v>43524.255786581904</v>
      </c>
      <c r="T207" s="289">
        <v>44079.802718874198</v>
      </c>
      <c r="U207" s="289">
        <v>48300.196667748103</v>
      </c>
      <c r="V207" s="289">
        <v>48224.208999510898</v>
      </c>
      <c r="W207" s="289">
        <v>43391.4064852378</v>
      </c>
      <c r="X207" s="289">
        <v>43197.341246050601</v>
      </c>
      <c r="Y207" s="289">
        <v>43520.273535949796</v>
      </c>
      <c r="Z207" s="289">
        <v>44630.517114504</v>
      </c>
      <c r="AA207" s="289">
        <v>45993.687097325099</v>
      </c>
      <c r="AB207" s="289">
        <v>40567.344891414701</v>
      </c>
      <c r="AC207" s="289">
        <v>49608.549158036702</v>
      </c>
      <c r="AD207" s="289">
        <v>42069.434010625002</v>
      </c>
    </row>
    <row r="208" spans="1:30" x14ac:dyDescent="0.25">
      <c r="A208" s="242" t="s">
        <v>522</v>
      </c>
    </row>
    <row r="209" spans="1:30" x14ac:dyDescent="0.25">
      <c r="A209" s="242" t="s">
        <v>633</v>
      </c>
      <c r="B209" s="290">
        <v>0</v>
      </c>
      <c r="C209" s="290">
        <v>0</v>
      </c>
      <c r="D209" s="290">
        <v>0</v>
      </c>
      <c r="E209" s="290">
        <v>0</v>
      </c>
      <c r="F209" s="290">
        <v>0</v>
      </c>
      <c r="G209" s="290">
        <v>0</v>
      </c>
      <c r="H209" s="290">
        <v>0</v>
      </c>
      <c r="I209" s="290">
        <v>0</v>
      </c>
      <c r="J209" s="290">
        <v>0</v>
      </c>
      <c r="K209" s="290">
        <v>0</v>
      </c>
      <c r="L209" s="290">
        <v>0</v>
      </c>
      <c r="M209" s="290">
        <v>0</v>
      </c>
      <c r="N209" s="290">
        <v>0</v>
      </c>
      <c r="O209" s="290">
        <v>0</v>
      </c>
      <c r="P209" s="290">
        <v>0</v>
      </c>
      <c r="Q209" s="290">
        <v>0</v>
      </c>
      <c r="R209" s="290">
        <v>0</v>
      </c>
      <c r="S209" s="290">
        <v>0</v>
      </c>
      <c r="T209" s="290">
        <v>0</v>
      </c>
      <c r="U209" s="290">
        <v>0</v>
      </c>
      <c r="V209" s="290">
        <v>0</v>
      </c>
      <c r="W209" s="290">
        <v>0</v>
      </c>
      <c r="X209" s="290">
        <v>0</v>
      </c>
      <c r="Y209" s="290">
        <v>0</v>
      </c>
      <c r="Z209" s="290">
        <v>0</v>
      </c>
      <c r="AA209" s="290">
        <v>0</v>
      </c>
      <c r="AB209" s="290">
        <v>0</v>
      </c>
      <c r="AC209" s="290">
        <v>0</v>
      </c>
      <c r="AD209" s="290">
        <v>0</v>
      </c>
    </row>
    <row r="210" spans="1:30" x14ac:dyDescent="0.25">
      <c r="A210" s="242" t="s">
        <v>634</v>
      </c>
      <c r="B210" s="290">
        <v>0</v>
      </c>
      <c r="C210" s="290">
        <v>1526.61112</v>
      </c>
      <c r="D210" s="290">
        <v>0</v>
      </c>
      <c r="E210" s="290">
        <v>0</v>
      </c>
      <c r="F210" s="290">
        <v>0</v>
      </c>
      <c r="G210" s="290">
        <v>0</v>
      </c>
      <c r="H210" s="290">
        <v>0</v>
      </c>
      <c r="I210" s="290">
        <v>0</v>
      </c>
      <c r="J210" s="290">
        <v>0</v>
      </c>
      <c r="K210" s="290">
        <v>0</v>
      </c>
      <c r="L210" s="290">
        <v>0</v>
      </c>
      <c r="M210" s="290">
        <v>0</v>
      </c>
      <c r="N210" s="290">
        <v>0</v>
      </c>
      <c r="O210" s="290">
        <v>0</v>
      </c>
      <c r="P210" s="290">
        <v>0</v>
      </c>
      <c r="Q210" s="290">
        <v>0</v>
      </c>
      <c r="R210" s="290">
        <v>0</v>
      </c>
      <c r="S210" s="290">
        <v>0</v>
      </c>
      <c r="T210" s="290">
        <v>0</v>
      </c>
      <c r="U210" s="290">
        <v>0</v>
      </c>
      <c r="V210" s="290">
        <v>0</v>
      </c>
      <c r="W210" s="290">
        <v>0</v>
      </c>
      <c r="X210" s="290">
        <v>0</v>
      </c>
      <c r="Y210" s="290">
        <v>0</v>
      </c>
      <c r="Z210" s="290">
        <v>0</v>
      </c>
      <c r="AA210" s="290">
        <v>0</v>
      </c>
      <c r="AB210" s="290">
        <v>0</v>
      </c>
      <c r="AC210" s="290">
        <v>0</v>
      </c>
      <c r="AD210" s="290">
        <v>0</v>
      </c>
    </row>
    <row r="211" spans="1:30" x14ac:dyDescent="0.25">
      <c r="A211" s="242" t="s">
        <v>635</v>
      </c>
      <c r="B211" s="290">
        <v>14592.17202</v>
      </c>
      <c r="C211" s="290">
        <v>15792.2742</v>
      </c>
      <c r="D211" s="290">
        <v>7673.5587400000004</v>
      </c>
      <c r="E211" s="290">
        <v>7679.6801999999998</v>
      </c>
      <c r="F211" s="290">
        <v>7230.7788300000002</v>
      </c>
      <c r="G211" s="290">
        <v>7032.4736400000002</v>
      </c>
      <c r="H211" s="290">
        <v>8736.1100700000006</v>
      </c>
      <c r="I211" s="290">
        <v>11162.704132475001</v>
      </c>
      <c r="J211" s="290">
        <v>11106.9141914225</v>
      </c>
      <c r="K211" s="290">
        <v>10960.1700433225</v>
      </c>
      <c r="L211" s="290">
        <v>11393.4542813436</v>
      </c>
      <c r="M211" s="290">
        <v>11439.4596213974</v>
      </c>
      <c r="N211" s="290">
        <v>14389.693236220801</v>
      </c>
      <c r="O211" s="290">
        <v>17185.039905630802</v>
      </c>
      <c r="P211" s="290">
        <v>15030.184598101199</v>
      </c>
      <c r="Q211" s="290">
        <v>10341.448968151401</v>
      </c>
      <c r="R211" s="290">
        <v>5605.5426686815599</v>
      </c>
      <c r="S211" s="290">
        <v>3955.3964699360699</v>
      </c>
      <c r="T211" s="290">
        <v>6923.9832316523298</v>
      </c>
      <c r="U211" s="290">
        <v>10798.1269864185</v>
      </c>
      <c r="V211" s="290">
        <v>10535.06604664</v>
      </c>
      <c r="W211" s="290">
        <v>10436.645380293799</v>
      </c>
      <c r="X211" s="290">
        <v>10311.8486983493</v>
      </c>
      <c r="Y211" s="290">
        <v>11052.5239970648</v>
      </c>
      <c r="Z211" s="290">
        <v>14162.6151690798</v>
      </c>
      <c r="AA211" s="290">
        <v>16481.4273298056</v>
      </c>
      <c r="AB211" s="290">
        <v>14334.514886904701</v>
      </c>
      <c r="AC211" s="290">
        <v>9994.8625363776991</v>
      </c>
      <c r="AD211" s="290">
        <v>5408.3659483398997</v>
      </c>
    </row>
    <row r="212" spans="1:30" x14ac:dyDescent="0.25">
      <c r="A212" s="242" t="s">
        <v>636</v>
      </c>
      <c r="B212" s="290">
        <v>1340.3656599999999</v>
      </c>
      <c r="C212" s="290">
        <v>1846.2127700000001</v>
      </c>
      <c r="D212" s="290">
        <v>-1080.7765299999901</v>
      </c>
      <c r="E212" s="290">
        <v>-1197.0730799999999</v>
      </c>
      <c r="F212" s="290">
        <v>8.7021799999999701</v>
      </c>
      <c r="G212" s="290">
        <v>-157.3844</v>
      </c>
      <c r="H212" s="290">
        <v>-296.48385000000002</v>
      </c>
      <c r="I212" s="290">
        <v>0</v>
      </c>
      <c r="J212" s="290">
        <v>0</v>
      </c>
      <c r="K212" s="290">
        <v>0</v>
      </c>
      <c r="L212" s="290">
        <v>0</v>
      </c>
      <c r="M212" s="290">
        <v>0</v>
      </c>
      <c r="N212" s="290">
        <v>0</v>
      </c>
      <c r="O212" s="290">
        <v>0</v>
      </c>
      <c r="P212" s="290">
        <v>0</v>
      </c>
      <c r="Q212" s="290">
        <v>0</v>
      </c>
      <c r="R212" s="290">
        <v>0</v>
      </c>
      <c r="S212" s="290">
        <v>0</v>
      </c>
      <c r="T212" s="290">
        <v>0</v>
      </c>
      <c r="U212" s="290">
        <v>0</v>
      </c>
      <c r="V212" s="290">
        <v>0</v>
      </c>
      <c r="W212" s="290">
        <v>0</v>
      </c>
      <c r="X212" s="290">
        <v>0</v>
      </c>
      <c r="Y212" s="290">
        <v>0</v>
      </c>
      <c r="Z212" s="290">
        <v>0</v>
      </c>
      <c r="AA212" s="290">
        <v>0</v>
      </c>
      <c r="AB212" s="290">
        <v>0</v>
      </c>
      <c r="AC212" s="290">
        <v>0</v>
      </c>
      <c r="AD212" s="290">
        <v>0</v>
      </c>
    </row>
    <row r="213" spans="1:30" ht="15.75" thickBot="1" x14ac:dyDescent="0.3">
      <c r="A213" s="242" t="s">
        <v>637</v>
      </c>
      <c r="B213" s="292">
        <v>1267.9771599999999</v>
      </c>
      <c r="C213" s="292">
        <v>2013.5995600000001</v>
      </c>
      <c r="D213" s="292">
        <v>793.76862000000006</v>
      </c>
      <c r="E213" s="292">
        <v>871.87332000000004</v>
      </c>
      <c r="F213" s="292">
        <v>-873.79170999999997</v>
      </c>
      <c r="G213" s="292">
        <v>-3372.0067599999902</v>
      </c>
      <c r="H213" s="292">
        <v>-1447.50442</v>
      </c>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row>
    <row r="214" spans="1:30" x14ac:dyDescent="0.25">
      <c r="A214" s="260" t="s">
        <v>638</v>
      </c>
      <c r="B214" s="290">
        <v>17200.51484</v>
      </c>
      <c r="C214" s="290">
        <v>21178.697649999998</v>
      </c>
      <c r="D214" s="290">
        <v>7386.5508300000001</v>
      </c>
      <c r="E214" s="290">
        <v>7354.4804400000003</v>
      </c>
      <c r="F214" s="290">
        <v>6365.6893</v>
      </c>
      <c r="G214" s="290">
        <v>3503.08248</v>
      </c>
      <c r="H214" s="290">
        <v>6992.1217999999999</v>
      </c>
      <c r="I214" s="290">
        <v>11162.704132475001</v>
      </c>
      <c r="J214" s="290">
        <v>11106.9141914225</v>
      </c>
      <c r="K214" s="290">
        <v>10960.1700433225</v>
      </c>
      <c r="L214" s="290">
        <v>11393.4542813436</v>
      </c>
      <c r="M214" s="290">
        <v>11439.4596213974</v>
      </c>
      <c r="N214" s="290">
        <v>14389.693236220801</v>
      </c>
      <c r="O214" s="290">
        <v>17185.039905630802</v>
      </c>
      <c r="P214" s="290">
        <v>15030.184598101199</v>
      </c>
      <c r="Q214" s="290">
        <v>10341.448968151401</v>
      </c>
      <c r="R214" s="290">
        <v>5605.5426686815599</v>
      </c>
      <c r="S214" s="290">
        <v>3955.3964699360699</v>
      </c>
      <c r="T214" s="290">
        <v>6923.9832316523298</v>
      </c>
      <c r="U214" s="290">
        <v>10798.1269864185</v>
      </c>
      <c r="V214" s="290">
        <v>10535.06604664</v>
      </c>
      <c r="W214" s="290">
        <v>10436.645380293799</v>
      </c>
      <c r="X214" s="290">
        <v>10311.8486983493</v>
      </c>
      <c r="Y214" s="290">
        <v>11052.5239970648</v>
      </c>
      <c r="Z214" s="290">
        <v>14162.6151690798</v>
      </c>
      <c r="AA214" s="290">
        <v>16481.4273298056</v>
      </c>
      <c r="AB214" s="290">
        <v>14334.514886904701</v>
      </c>
      <c r="AC214" s="290">
        <v>9994.8625363776991</v>
      </c>
      <c r="AD214" s="290">
        <v>5408.3659483398997</v>
      </c>
    </row>
    <row r="215" spans="1:30" x14ac:dyDescent="0.25">
      <c r="A215" s="242" t="s">
        <v>639</v>
      </c>
      <c r="B215" s="290">
        <v>0</v>
      </c>
      <c r="C215" s="290">
        <v>0</v>
      </c>
      <c r="D215" s="290">
        <v>0</v>
      </c>
      <c r="E215" s="290">
        <v>0</v>
      </c>
      <c r="F215" s="290">
        <v>0</v>
      </c>
      <c r="G215" s="290">
        <v>0</v>
      </c>
      <c r="H215" s="290">
        <v>0</v>
      </c>
      <c r="I215" s="290">
        <v>0</v>
      </c>
      <c r="J215" s="290">
        <v>0</v>
      </c>
      <c r="K215" s="290">
        <v>0</v>
      </c>
      <c r="L215" s="290">
        <v>0</v>
      </c>
      <c r="M215" s="290">
        <v>0</v>
      </c>
      <c r="N215" s="290">
        <v>0</v>
      </c>
      <c r="O215" s="290">
        <v>0</v>
      </c>
      <c r="P215" s="290">
        <v>0</v>
      </c>
      <c r="Q215" s="290">
        <v>0</v>
      </c>
      <c r="R215" s="290">
        <v>0</v>
      </c>
      <c r="S215" s="290">
        <v>0</v>
      </c>
      <c r="T215" s="290">
        <v>0</v>
      </c>
      <c r="U215" s="290">
        <v>0</v>
      </c>
      <c r="V215" s="290">
        <v>0</v>
      </c>
      <c r="W215" s="290">
        <v>0</v>
      </c>
      <c r="X215" s="290">
        <v>0</v>
      </c>
      <c r="Y215" s="290">
        <v>0</v>
      </c>
      <c r="Z215" s="290">
        <v>0</v>
      </c>
      <c r="AA215" s="290">
        <v>0</v>
      </c>
      <c r="AB215" s="290">
        <v>0</v>
      </c>
      <c r="AC215" s="290">
        <v>0</v>
      </c>
      <c r="AD215" s="290">
        <v>0</v>
      </c>
    </row>
    <row r="216" spans="1:30" x14ac:dyDescent="0.25">
      <c r="A216" s="242" t="s">
        <v>640</v>
      </c>
      <c r="B216" s="290">
        <v>0</v>
      </c>
      <c r="C216" s="290">
        <v>0</v>
      </c>
      <c r="D216" s="290">
        <v>0</v>
      </c>
      <c r="E216" s="290">
        <v>0</v>
      </c>
      <c r="F216" s="290">
        <v>0</v>
      </c>
      <c r="G216" s="290">
        <v>0</v>
      </c>
      <c r="H216" s="290">
        <v>0</v>
      </c>
      <c r="I216" s="290">
        <v>0</v>
      </c>
      <c r="J216" s="290">
        <v>0</v>
      </c>
      <c r="K216" s="290">
        <v>0</v>
      </c>
      <c r="L216" s="290">
        <v>0</v>
      </c>
      <c r="M216" s="290">
        <v>0</v>
      </c>
      <c r="N216" s="290">
        <v>0</v>
      </c>
      <c r="O216" s="290">
        <v>0</v>
      </c>
      <c r="P216" s="290">
        <v>0</v>
      </c>
      <c r="Q216" s="290">
        <v>0</v>
      </c>
      <c r="R216" s="290">
        <v>0</v>
      </c>
      <c r="S216" s="290">
        <v>0</v>
      </c>
      <c r="T216" s="290">
        <v>0</v>
      </c>
      <c r="U216" s="290">
        <v>0</v>
      </c>
      <c r="V216" s="290">
        <v>0</v>
      </c>
      <c r="W216" s="290">
        <v>0</v>
      </c>
      <c r="X216" s="290">
        <v>0</v>
      </c>
      <c r="Y216" s="290">
        <v>0</v>
      </c>
      <c r="Z216" s="290">
        <v>0</v>
      </c>
      <c r="AA216" s="290">
        <v>0</v>
      </c>
      <c r="AB216" s="290">
        <v>0</v>
      </c>
      <c r="AC216" s="290">
        <v>0</v>
      </c>
      <c r="AD216" s="290">
        <v>0</v>
      </c>
    </row>
    <row r="217" spans="1:30" ht="15.75" thickBot="1" x14ac:dyDescent="0.3">
      <c r="A217" s="242" t="s">
        <v>641</v>
      </c>
      <c r="B217" s="292">
        <v>65.443190000000001</v>
      </c>
      <c r="C217" s="292">
        <v>64.9602</v>
      </c>
      <c r="D217" s="292">
        <v>69.815649999999906</v>
      </c>
      <c r="E217" s="292">
        <v>75.796049999999994</v>
      </c>
      <c r="F217" s="292">
        <v>70.821209999999994</v>
      </c>
      <c r="G217" s="292">
        <v>73.964119999999994</v>
      </c>
      <c r="H217" s="292">
        <v>73.949640000000002</v>
      </c>
      <c r="I217" s="292">
        <v>79.161000000000001</v>
      </c>
      <c r="J217" s="292">
        <v>100.589</v>
      </c>
      <c r="K217" s="292">
        <v>59.597000000000001</v>
      </c>
      <c r="L217" s="292">
        <v>77.387</v>
      </c>
      <c r="M217" s="292">
        <v>68.25</v>
      </c>
      <c r="N217" s="292">
        <v>57.734999999999999</v>
      </c>
      <c r="O217" s="292">
        <v>80.590999999999994</v>
      </c>
      <c r="P217" s="292">
        <v>67.614000000000004</v>
      </c>
      <c r="Q217" s="292">
        <v>75.103999999999999</v>
      </c>
      <c r="R217" s="292">
        <v>67.391999999999996</v>
      </c>
      <c r="S217" s="292">
        <v>92.116</v>
      </c>
      <c r="T217" s="292">
        <v>64.081999999999994</v>
      </c>
      <c r="U217" s="292">
        <v>76.272000000000006</v>
      </c>
      <c r="V217" s="292">
        <v>95.543999999999997</v>
      </c>
      <c r="W217" s="292">
        <v>85.356999999999999</v>
      </c>
      <c r="X217" s="292">
        <v>73.739999999999995</v>
      </c>
      <c r="Y217" s="292">
        <v>62.963000000000001</v>
      </c>
      <c r="Z217" s="292">
        <v>59.926000000000002</v>
      </c>
      <c r="AA217" s="292">
        <v>82.915000000000006</v>
      </c>
      <c r="AB217" s="292">
        <v>69.594999999999999</v>
      </c>
      <c r="AC217" s="292">
        <v>81.224999999999994</v>
      </c>
      <c r="AD217" s="292">
        <v>69.341999999999999</v>
      </c>
    </row>
    <row r="218" spans="1:30" x14ac:dyDescent="0.25">
      <c r="A218" s="260" t="s">
        <v>642</v>
      </c>
      <c r="B218" s="290">
        <v>65.443190000000001</v>
      </c>
      <c r="C218" s="290">
        <v>64.9602</v>
      </c>
      <c r="D218" s="290">
        <v>69.815649999999906</v>
      </c>
      <c r="E218" s="290">
        <v>75.796049999999994</v>
      </c>
      <c r="F218" s="290">
        <v>70.821209999999994</v>
      </c>
      <c r="G218" s="290">
        <v>73.964119999999994</v>
      </c>
      <c r="H218" s="290">
        <v>73.949640000000002</v>
      </c>
      <c r="I218" s="290">
        <v>79.161000000000001</v>
      </c>
      <c r="J218" s="290">
        <v>100.589</v>
      </c>
      <c r="K218" s="290">
        <v>59.597000000000001</v>
      </c>
      <c r="L218" s="290">
        <v>77.387</v>
      </c>
      <c r="M218" s="290">
        <v>68.25</v>
      </c>
      <c r="N218" s="290">
        <v>57.734999999999999</v>
      </c>
      <c r="O218" s="290">
        <v>80.590999999999994</v>
      </c>
      <c r="P218" s="290">
        <v>67.614000000000004</v>
      </c>
      <c r="Q218" s="290">
        <v>75.103999999999999</v>
      </c>
      <c r="R218" s="290">
        <v>67.391999999999996</v>
      </c>
      <c r="S218" s="290">
        <v>92.116</v>
      </c>
      <c r="T218" s="290">
        <v>64.081999999999994</v>
      </c>
      <c r="U218" s="290">
        <v>76.272000000000006</v>
      </c>
      <c r="V218" s="290">
        <v>95.543999999999997</v>
      </c>
      <c r="W218" s="290">
        <v>85.356999999999999</v>
      </c>
      <c r="X218" s="290">
        <v>73.739999999999995</v>
      </c>
      <c r="Y218" s="290">
        <v>62.963000000000001</v>
      </c>
      <c r="Z218" s="290">
        <v>59.926000000000002</v>
      </c>
      <c r="AA218" s="290">
        <v>82.915000000000006</v>
      </c>
      <c r="AB218" s="290">
        <v>69.594999999999999</v>
      </c>
      <c r="AC218" s="290">
        <v>81.224999999999994</v>
      </c>
      <c r="AD218" s="290">
        <v>69.341999999999999</v>
      </c>
    </row>
    <row r="219" spans="1:30" ht="15.75" thickBot="1" x14ac:dyDescent="0.3">
      <c r="A219" s="242" t="s">
        <v>643</v>
      </c>
      <c r="B219" s="292">
        <v>7385.7452899999998</v>
      </c>
      <c r="C219" s="292">
        <v>10856.567499999999</v>
      </c>
      <c r="D219" s="292">
        <v>9076.0292899999895</v>
      </c>
      <c r="E219" s="292">
        <v>8857.7488699999994</v>
      </c>
      <c r="F219" s="292">
        <v>3809.3409999999999</v>
      </c>
      <c r="G219" s="292">
        <v>126.28813</v>
      </c>
      <c r="H219" s="292">
        <v>2.73407</v>
      </c>
      <c r="I219" s="292">
        <v>0</v>
      </c>
      <c r="J219" s="292">
        <v>0</v>
      </c>
      <c r="K219" s="292">
        <v>0</v>
      </c>
      <c r="L219" s="292">
        <v>0</v>
      </c>
      <c r="M219" s="292">
        <v>750.87079256069399</v>
      </c>
      <c r="N219" s="292">
        <v>8063.8491720579595</v>
      </c>
      <c r="O219" s="292">
        <v>12569.1440369314</v>
      </c>
      <c r="P219" s="292">
        <v>11176.6542782491</v>
      </c>
      <c r="Q219" s="292">
        <v>7441.4308212727901</v>
      </c>
      <c r="R219" s="292">
        <v>2886.2706633780599</v>
      </c>
      <c r="S219" s="292">
        <v>629.83041242752199</v>
      </c>
      <c r="T219" s="292">
        <v>0</v>
      </c>
      <c r="U219" s="292">
        <v>0</v>
      </c>
      <c r="V219" s="292">
        <v>0</v>
      </c>
      <c r="W219" s="292">
        <v>0</v>
      </c>
      <c r="X219" s="292">
        <v>0</v>
      </c>
      <c r="Y219" s="292">
        <v>653.60267238694405</v>
      </c>
      <c r="Z219" s="292">
        <v>6996.1292602498597</v>
      </c>
      <c r="AA219" s="292">
        <v>10933.6195511316</v>
      </c>
      <c r="AB219" s="292">
        <v>9713.9795620140103</v>
      </c>
      <c r="AC219" s="292">
        <v>6459.1734093224204</v>
      </c>
      <c r="AD219" s="292">
        <v>2500.0209173419598</v>
      </c>
    </row>
    <row r="220" spans="1:30" x14ac:dyDescent="0.25">
      <c r="A220" s="260" t="s">
        <v>644</v>
      </c>
      <c r="B220" s="290">
        <v>7385.7452899999998</v>
      </c>
      <c r="C220" s="290">
        <v>10856.567499999999</v>
      </c>
      <c r="D220" s="290">
        <v>9076.0292899999895</v>
      </c>
      <c r="E220" s="290">
        <v>8857.7488699999994</v>
      </c>
      <c r="F220" s="290">
        <v>3809.3409999999999</v>
      </c>
      <c r="G220" s="290">
        <v>126.28813</v>
      </c>
      <c r="H220" s="290">
        <v>2.73407</v>
      </c>
      <c r="I220" s="290">
        <v>0</v>
      </c>
      <c r="J220" s="290">
        <v>0</v>
      </c>
      <c r="K220" s="290">
        <v>0</v>
      </c>
      <c r="L220" s="290">
        <v>0</v>
      </c>
      <c r="M220" s="290">
        <v>750.87079256069399</v>
      </c>
      <c r="N220" s="290">
        <v>8063.8491720579595</v>
      </c>
      <c r="O220" s="290">
        <v>12569.1440369314</v>
      </c>
      <c r="P220" s="290">
        <v>11176.6542782491</v>
      </c>
      <c r="Q220" s="290">
        <v>7441.4308212727901</v>
      </c>
      <c r="R220" s="290">
        <v>2886.2706633780599</v>
      </c>
      <c r="S220" s="290">
        <v>629.83041242752199</v>
      </c>
      <c r="T220" s="290">
        <v>0</v>
      </c>
      <c r="U220" s="290">
        <v>0</v>
      </c>
      <c r="V220" s="290">
        <v>0</v>
      </c>
      <c r="W220" s="290">
        <v>0</v>
      </c>
      <c r="X220" s="290">
        <v>0</v>
      </c>
      <c r="Y220" s="290">
        <v>653.60267238694405</v>
      </c>
      <c r="Z220" s="290">
        <v>6996.1292602498597</v>
      </c>
      <c r="AA220" s="290">
        <v>10933.6195511316</v>
      </c>
      <c r="AB220" s="290">
        <v>9713.9795620140103</v>
      </c>
      <c r="AC220" s="290">
        <v>6459.1734093224204</v>
      </c>
      <c r="AD220" s="290">
        <v>2500.0209173419598</v>
      </c>
    </row>
    <row r="221" spans="1:30" ht="15.75" thickBot="1" x14ac:dyDescent="0.3">
      <c r="A221" s="242" t="s">
        <v>645</v>
      </c>
      <c r="B221" s="292">
        <v>-283.00308999999999</v>
      </c>
      <c r="C221" s="292">
        <v>-105.11322</v>
      </c>
      <c r="D221" s="292">
        <v>-158.75967</v>
      </c>
      <c r="E221" s="292">
        <v>0</v>
      </c>
      <c r="F221" s="292">
        <v>-12.162739999999999</v>
      </c>
      <c r="G221" s="292">
        <v>-27.911439999999999</v>
      </c>
      <c r="H221" s="292">
        <v>-4678.90092</v>
      </c>
      <c r="I221" s="292">
        <v>-9283.3225932196892</v>
      </c>
      <c r="J221" s="292">
        <v>-9251.4108882990095</v>
      </c>
      <c r="K221" s="292">
        <v>-8857.6445609875991</v>
      </c>
      <c r="L221" s="292">
        <v>-7650.87090186972</v>
      </c>
      <c r="M221" s="292">
        <v>-1018.7008592628</v>
      </c>
      <c r="N221" s="292">
        <v>0</v>
      </c>
      <c r="O221" s="292">
        <v>0</v>
      </c>
      <c r="P221" s="292">
        <v>0</v>
      </c>
      <c r="Q221" s="292">
        <v>0</v>
      </c>
      <c r="R221" s="292">
        <v>0</v>
      </c>
      <c r="S221" s="292">
        <v>0</v>
      </c>
      <c r="T221" s="292">
        <v>-4727.6575020361197</v>
      </c>
      <c r="U221" s="292">
        <v>-9115.7289808065907</v>
      </c>
      <c r="V221" s="292">
        <v>-8933.8516662565398</v>
      </c>
      <c r="W221" s="292">
        <v>-8549.0798303437095</v>
      </c>
      <c r="X221" s="292">
        <v>-6786.4419019319203</v>
      </c>
      <c r="Y221" s="292">
        <v>-1008.75717171982</v>
      </c>
      <c r="Z221" s="292">
        <v>0</v>
      </c>
      <c r="AA221" s="292">
        <v>0</v>
      </c>
      <c r="AB221" s="292">
        <v>0</v>
      </c>
      <c r="AC221" s="292">
        <v>0</v>
      </c>
      <c r="AD221" s="292">
        <v>0</v>
      </c>
    </row>
    <row r="222" spans="1:30" x14ac:dyDescent="0.25">
      <c r="A222" s="260" t="s">
        <v>646</v>
      </c>
      <c r="B222" s="290">
        <v>-283.00308999999999</v>
      </c>
      <c r="C222" s="290">
        <v>-105.11322</v>
      </c>
      <c r="D222" s="290">
        <v>-158.75967</v>
      </c>
      <c r="E222" s="290">
        <v>0</v>
      </c>
      <c r="F222" s="290">
        <v>-12.162739999999999</v>
      </c>
      <c r="G222" s="290">
        <v>-27.911439999999999</v>
      </c>
      <c r="H222" s="290">
        <v>-4678.90092</v>
      </c>
      <c r="I222" s="290">
        <v>-9283.3225932196892</v>
      </c>
      <c r="J222" s="290">
        <v>-9251.4108882990095</v>
      </c>
      <c r="K222" s="290">
        <v>-8857.6445609875991</v>
      </c>
      <c r="L222" s="290">
        <v>-7650.87090186972</v>
      </c>
      <c r="M222" s="290">
        <v>-1018.7008592628</v>
      </c>
      <c r="N222" s="290">
        <v>0</v>
      </c>
      <c r="O222" s="290">
        <v>0</v>
      </c>
      <c r="P222" s="290">
        <v>0</v>
      </c>
      <c r="Q222" s="290">
        <v>0</v>
      </c>
      <c r="R222" s="290">
        <v>0</v>
      </c>
      <c r="S222" s="290">
        <v>0</v>
      </c>
      <c r="T222" s="290">
        <v>-4727.6575020361197</v>
      </c>
      <c r="U222" s="290">
        <v>-9115.7289808065907</v>
      </c>
      <c r="V222" s="290">
        <v>-8933.8516662565398</v>
      </c>
      <c r="W222" s="290">
        <v>-8549.0798303437095</v>
      </c>
      <c r="X222" s="290">
        <v>-6786.4419019319203</v>
      </c>
      <c r="Y222" s="290">
        <v>-1008.75717171982</v>
      </c>
      <c r="Z222" s="290">
        <v>0</v>
      </c>
      <c r="AA222" s="290">
        <v>0</v>
      </c>
      <c r="AB222" s="290">
        <v>0</v>
      </c>
      <c r="AC222" s="290">
        <v>0</v>
      </c>
      <c r="AD222" s="290">
        <v>0</v>
      </c>
    </row>
    <row r="223" spans="1:30" ht="15.75" thickBot="1" x14ac:dyDescent="0.3">
      <c r="A223" s="242" t="s">
        <v>647</v>
      </c>
      <c r="B223" s="292">
        <v>-10.669750000000001</v>
      </c>
      <c r="C223" s="292">
        <v>-24.743209999999898</v>
      </c>
      <c r="D223" s="292">
        <v>-16.017050000000001</v>
      </c>
      <c r="E223" s="292">
        <v>-12.79734</v>
      </c>
      <c r="F223" s="292">
        <v>-8.9445499999999996</v>
      </c>
      <c r="G223" s="292">
        <v>-24.148579999999999</v>
      </c>
      <c r="H223" s="292">
        <v>-33.565550000000002</v>
      </c>
      <c r="I223" s="292">
        <v>0</v>
      </c>
      <c r="J223" s="292">
        <v>0</v>
      </c>
      <c r="K223" s="292">
        <v>0</v>
      </c>
      <c r="L223" s="292">
        <v>0</v>
      </c>
      <c r="M223" s="292">
        <v>0</v>
      </c>
      <c r="N223" s="292">
        <v>0</v>
      </c>
      <c r="O223" s="292">
        <v>0</v>
      </c>
      <c r="P223" s="292">
        <v>0</v>
      </c>
      <c r="Q223" s="292">
        <v>0</v>
      </c>
      <c r="R223" s="292">
        <v>0</v>
      </c>
      <c r="S223" s="292">
        <v>0</v>
      </c>
      <c r="T223" s="292">
        <v>0</v>
      </c>
      <c r="U223" s="292">
        <v>0</v>
      </c>
      <c r="V223" s="292">
        <v>0</v>
      </c>
      <c r="W223" s="292">
        <v>0</v>
      </c>
      <c r="X223" s="292">
        <v>0</v>
      </c>
      <c r="Y223" s="292">
        <v>0</v>
      </c>
      <c r="Z223" s="292">
        <v>0</v>
      </c>
      <c r="AA223" s="292">
        <v>0</v>
      </c>
      <c r="AB223" s="292">
        <v>0</v>
      </c>
      <c r="AC223" s="292">
        <v>0</v>
      </c>
      <c r="AD223" s="292">
        <v>0</v>
      </c>
    </row>
    <row r="224" spans="1:30" x14ac:dyDescent="0.25">
      <c r="A224" s="260" t="s">
        <v>648</v>
      </c>
      <c r="B224" s="290">
        <v>-10.669750000000001</v>
      </c>
      <c r="C224" s="290">
        <v>-24.743209999999898</v>
      </c>
      <c r="D224" s="290">
        <v>-16.017050000000001</v>
      </c>
      <c r="E224" s="290">
        <v>-12.79734</v>
      </c>
      <c r="F224" s="290">
        <v>-8.9445499999999996</v>
      </c>
      <c r="G224" s="290">
        <v>-24.148579999999999</v>
      </c>
      <c r="H224" s="290">
        <v>-33.565550000000002</v>
      </c>
      <c r="I224" s="290">
        <v>0</v>
      </c>
      <c r="J224" s="290">
        <v>0</v>
      </c>
      <c r="K224" s="290">
        <v>0</v>
      </c>
      <c r="L224" s="290">
        <v>0</v>
      </c>
      <c r="M224" s="290">
        <v>0</v>
      </c>
      <c r="N224" s="290">
        <v>0</v>
      </c>
      <c r="O224" s="290">
        <v>0</v>
      </c>
      <c r="P224" s="290">
        <v>0</v>
      </c>
      <c r="Q224" s="290">
        <v>0</v>
      </c>
      <c r="R224" s="290">
        <v>0</v>
      </c>
      <c r="S224" s="290">
        <v>0</v>
      </c>
      <c r="T224" s="290">
        <v>0</v>
      </c>
      <c r="U224" s="290">
        <v>0</v>
      </c>
      <c r="V224" s="290">
        <v>0</v>
      </c>
      <c r="W224" s="290">
        <v>0</v>
      </c>
      <c r="X224" s="290">
        <v>0</v>
      </c>
      <c r="Y224" s="290">
        <v>0</v>
      </c>
      <c r="Z224" s="290">
        <v>0</v>
      </c>
      <c r="AA224" s="290">
        <v>0</v>
      </c>
      <c r="AB224" s="290">
        <v>0</v>
      </c>
      <c r="AC224" s="290">
        <v>0</v>
      </c>
      <c r="AD224" s="290">
        <v>0</v>
      </c>
    </row>
    <row r="225" spans="1:30" x14ac:dyDescent="0.25">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row>
    <row r="226" spans="1:30" x14ac:dyDescent="0.25">
      <c r="A226" s="244" t="s">
        <v>649</v>
      </c>
      <c r="B226" s="289">
        <v>24358.030480000001</v>
      </c>
      <c r="C226" s="289">
        <v>31970.368920000001</v>
      </c>
      <c r="D226" s="289">
        <v>16357.619049999999</v>
      </c>
      <c r="E226" s="289">
        <v>16275.22802</v>
      </c>
      <c r="F226" s="289">
        <v>10224.74422</v>
      </c>
      <c r="G226" s="289">
        <v>3651.2747100000001</v>
      </c>
      <c r="H226" s="289">
        <v>2356.3390399999998</v>
      </c>
      <c r="I226" s="289">
        <v>1958.54253925531</v>
      </c>
      <c r="J226" s="289">
        <v>1956.09230312349</v>
      </c>
      <c r="K226" s="289">
        <v>2162.1224823349698</v>
      </c>
      <c r="L226" s="289">
        <v>3819.9703794738998</v>
      </c>
      <c r="M226" s="289">
        <v>11239.879554695301</v>
      </c>
      <c r="N226" s="289">
        <v>22511.2774082787</v>
      </c>
      <c r="O226" s="289">
        <v>29834.774942562199</v>
      </c>
      <c r="P226" s="289">
        <v>26274.4528763503</v>
      </c>
      <c r="Q226" s="289">
        <v>17857.983789424201</v>
      </c>
      <c r="R226" s="289">
        <v>8559.2053320596206</v>
      </c>
      <c r="S226" s="289">
        <v>4677.3428823635904</v>
      </c>
      <c r="T226" s="289">
        <v>2260.4077296162</v>
      </c>
      <c r="U226" s="289">
        <v>1758.6700056119901</v>
      </c>
      <c r="V226" s="289">
        <v>1696.7583803835</v>
      </c>
      <c r="W226" s="289">
        <v>1972.9225499501199</v>
      </c>
      <c r="X226" s="289">
        <v>3599.1467964174599</v>
      </c>
      <c r="Y226" s="289">
        <v>10760.332497731901</v>
      </c>
      <c r="Z226" s="289">
        <v>21218.670429329701</v>
      </c>
      <c r="AA226" s="289">
        <v>27497.9618809372</v>
      </c>
      <c r="AB226" s="289">
        <v>24118.089448918799</v>
      </c>
      <c r="AC226" s="289">
        <v>16535.260945700102</v>
      </c>
      <c r="AD226" s="289">
        <v>7977.72886568187</v>
      </c>
    </row>
    <row r="227" spans="1:30" x14ac:dyDescent="0.25">
      <c r="A227" s="242" t="s">
        <v>522</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row>
    <row r="228" spans="1:30" x14ac:dyDescent="0.25">
      <c r="A228" s="242" t="s">
        <v>650</v>
      </c>
      <c r="B228" s="290">
        <v>167.95217</v>
      </c>
      <c r="C228" s="290">
        <v>101.38377</v>
      </c>
      <c r="D228" s="290">
        <v>75.906660000000002</v>
      </c>
      <c r="E228" s="290">
        <v>66.985879999999995</v>
      </c>
      <c r="F228" s="290">
        <v>83.916150000000002</v>
      </c>
      <c r="G228" s="290">
        <v>74.606110000000001</v>
      </c>
      <c r="H228" s="290">
        <v>77.127669999999995</v>
      </c>
      <c r="I228" s="290">
        <v>64.763999999999996</v>
      </c>
      <c r="J228" s="290">
        <v>75.849999999999994</v>
      </c>
      <c r="K228" s="290">
        <v>83.085999999999999</v>
      </c>
      <c r="L228" s="290">
        <v>81.781000000000006</v>
      </c>
      <c r="M228" s="290">
        <v>84.24</v>
      </c>
      <c r="N228" s="290">
        <v>78.176000000000002</v>
      </c>
      <c r="O228" s="290">
        <v>66.106999999999999</v>
      </c>
      <c r="P228" s="290">
        <v>66.527000000000001</v>
      </c>
      <c r="Q228" s="290">
        <v>83.350999999999999</v>
      </c>
      <c r="R228" s="290">
        <v>88.033000000000001</v>
      </c>
      <c r="S228" s="290">
        <v>106.59699999999999</v>
      </c>
      <c r="T228" s="290">
        <v>105.449</v>
      </c>
      <c r="U228" s="290">
        <v>104.96599999999999</v>
      </c>
      <c r="V228" s="290">
        <v>113.877</v>
      </c>
      <c r="W228" s="290">
        <v>93.018000000000001</v>
      </c>
      <c r="X228" s="290">
        <v>106.36499999999999</v>
      </c>
      <c r="Y228" s="290">
        <v>87.76</v>
      </c>
      <c r="Z228" s="290">
        <v>72.566000000000003</v>
      </c>
      <c r="AA228" s="290">
        <v>79.367000000000004</v>
      </c>
      <c r="AB228" s="290">
        <v>59.58</v>
      </c>
      <c r="AC228" s="290">
        <v>85.028000000000006</v>
      </c>
      <c r="AD228" s="290">
        <v>89.385999999999996</v>
      </c>
    </row>
    <row r="229" spans="1:30" x14ac:dyDescent="0.25">
      <c r="A229" s="242" t="s">
        <v>651</v>
      </c>
      <c r="B229" s="290">
        <v>5.9068699999999996</v>
      </c>
      <c r="C229" s="290">
        <v>8.2395700000000005</v>
      </c>
      <c r="D229" s="290">
        <v>6.7734899999999998</v>
      </c>
      <c r="E229" s="290">
        <v>6.47776</v>
      </c>
      <c r="F229" s="290">
        <v>6.5784500000000001</v>
      </c>
      <c r="G229" s="290">
        <v>6.7465700000000002</v>
      </c>
      <c r="H229" s="290">
        <v>4.75488</v>
      </c>
      <c r="I229" s="290">
        <v>5.6459999999999999</v>
      </c>
      <c r="J229" s="290">
        <v>5.8040000000000003</v>
      </c>
      <c r="K229" s="290">
        <v>6.6550000000000002</v>
      </c>
      <c r="L229" s="290">
        <v>5.8040000000000003</v>
      </c>
      <c r="M229" s="290">
        <v>6.92</v>
      </c>
      <c r="N229" s="290">
        <v>5.8049999999999997</v>
      </c>
      <c r="O229" s="290">
        <v>9.0269999999999992</v>
      </c>
      <c r="P229" s="290">
        <v>10.247999999999999</v>
      </c>
      <c r="Q229" s="290">
        <v>9.0459999999999994</v>
      </c>
      <c r="R229" s="290">
        <v>7.2859999999999996</v>
      </c>
      <c r="S229" s="290">
        <v>7.8710000000000004</v>
      </c>
      <c r="T229" s="290">
        <v>7.194</v>
      </c>
      <c r="U229" s="290">
        <v>8.3550000000000004</v>
      </c>
      <c r="V229" s="290">
        <v>7.8330000000000002</v>
      </c>
      <c r="W229" s="290">
        <v>10.303000000000001</v>
      </c>
      <c r="X229" s="290">
        <v>8.1419999999999995</v>
      </c>
      <c r="Y229" s="290">
        <v>7.5620000000000003</v>
      </c>
      <c r="Z229" s="290">
        <v>9.4250000000000007</v>
      </c>
      <c r="AA229" s="290">
        <v>8.9949999999999992</v>
      </c>
      <c r="AB229" s="290">
        <v>8.86</v>
      </c>
      <c r="AC229" s="290">
        <v>9.0139999999999993</v>
      </c>
      <c r="AD229" s="290">
        <v>8.6010000000000009</v>
      </c>
    </row>
    <row r="230" spans="1:30" x14ac:dyDescent="0.25">
      <c r="A230" s="242" t="s">
        <v>652</v>
      </c>
      <c r="B230" s="290">
        <v>17.558789999999998</v>
      </c>
      <c r="C230" s="290">
        <v>27.586099999999998</v>
      </c>
      <c r="D230" s="290">
        <v>17.45271</v>
      </c>
      <c r="E230" s="290">
        <v>25.05658</v>
      </c>
      <c r="F230" s="290">
        <v>20.734759999999898</v>
      </c>
      <c r="G230" s="290">
        <v>19.031169999999999</v>
      </c>
      <c r="H230" s="290">
        <v>48.778730000000003</v>
      </c>
      <c r="I230" s="290">
        <v>30.809000000000001</v>
      </c>
      <c r="J230" s="290">
        <v>54.036000000000001</v>
      </c>
      <c r="K230" s="290">
        <v>50.735999999999997</v>
      </c>
      <c r="L230" s="290">
        <v>49.597000000000001</v>
      </c>
      <c r="M230" s="290">
        <v>44.868000000000002</v>
      </c>
      <c r="N230" s="290">
        <v>35.726999999999997</v>
      </c>
      <c r="O230" s="290">
        <v>61.499000000000002</v>
      </c>
      <c r="P230" s="290">
        <v>38.186999999999998</v>
      </c>
      <c r="Q230" s="290">
        <v>40.893000000000001</v>
      </c>
      <c r="R230" s="290">
        <v>41.457000000000001</v>
      </c>
      <c r="S230" s="290">
        <v>37.865000000000002</v>
      </c>
      <c r="T230" s="290">
        <v>57.954000000000001</v>
      </c>
      <c r="U230" s="290">
        <v>46.177</v>
      </c>
      <c r="V230" s="290">
        <v>50.826000000000001</v>
      </c>
      <c r="W230" s="290">
        <v>53.027000000000001</v>
      </c>
      <c r="X230" s="290">
        <v>60.601999999999997</v>
      </c>
      <c r="Y230" s="290">
        <v>46.158000000000001</v>
      </c>
      <c r="Z230" s="290">
        <v>39.799999999999997</v>
      </c>
      <c r="AA230" s="290">
        <v>52.341999999999999</v>
      </c>
      <c r="AB230" s="290">
        <v>36.710999999999999</v>
      </c>
      <c r="AC230" s="290">
        <v>39.395000000000003</v>
      </c>
      <c r="AD230" s="290">
        <v>42.593000000000004</v>
      </c>
    </row>
    <row r="231" spans="1:30" x14ac:dyDescent="0.25">
      <c r="A231" s="242" t="s">
        <v>653</v>
      </c>
      <c r="B231" s="290">
        <v>228.77367000000001</v>
      </c>
      <c r="C231" s="290">
        <v>231.11837</v>
      </c>
      <c r="D231" s="290">
        <v>196.54578000000001</v>
      </c>
      <c r="E231" s="290">
        <v>200.4325</v>
      </c>
      <c r="F231" s="290">
        <v>142.14537999999999</v>
      </c>
      <c r="G231" s="290">
        <v>244.41423</v>
      </c>
      <c r="H231" s="290">
        <v>172.86953</v>
      </c>
      <c r="I231" s="290">
        <v>174.27</v>
      </c>
      <c r="J231" s="290">
        <v>169.63300000000001</v>
      </c>
      <c r="K231" s="290">
        <v>176.75800000000001</v>
      </c>
      <c r="L231" s="290">
        <v>180.654</v>
      </c>
      <c r="M231" s="290">
        <v>166.80699999999999</v>
      </c>
      <c r="N231" s="290">
        <v>248.136</v>
      </c>
      <c r="O231" s="290">
        <v>193.75899999999999</v>
      </c>
      <c r="P231" s="290">
        <v>171.61699999999999</v>
      </c>
      <c r="Q231" s="290">
        <v>228.941</v>
      </c>
      <c r="R231" s="290">
        <v>140.93199999999999</v>
      </c>
      <c r="S231" s="290">
        <v>145.44</v>
      </c>
      <c r="T231" s="290">
        <v>185.42599999999999</v>
      </c>
      <c r="U231" s="290">
        <v>148.626</v>
      </c>
      <c r="V231" s="290">
        <v>214.89099999999999</v>
      </c>
      <c r="W231" s="290">
        <v>179.542</v>
      </c>
      <c r="X231" s="290">
        <v>174.905</v>
      </c>
      <c r="Y231" s="290">
        <v>145.173</v>
      </c>
      <c r="Z231" s="290">
        <v>210.60599999999999</v>
      </c>
      <c r="AA231" s="290">
        <v>194.59200000000001</v>
      </c>
      <c r="AB231" s="290">
        <v>172.72300000000001</v>
      </c>
      <c r="AC231" s="290">
        <v>251.10900000000001</v>
      </c>
      <c r="AD231" s="290">
        <v>132.81</v>
      </c>
    </row>
    <row r="232" spans="1:30" x14ac:dyDescent="0.25">
      <c r="A232" s="242" t="s">
        <v>654</v>
      </c>
      <c r="B232" s="290">
        <v>83.45026</v>
      </c>
      <c r="C232" s="290">
        <v>151.95060999999899</v>
      </c>
      <c r="D232" s="290">
        <v>117.18894</v>
      </c>
      <c r="E232" s="290">
        <v>111.03756</v>
      </c>
      <c r="F232" s="290">
        <v>42.58222</v>
      </c>
      <c r="G232" s="290">
        <v>6.6308299999999996</v>
      </c>
      <c r="H232" s="290">
        <v>2.8999699999999899</v>
      </c>
      <c r="I232" s="290">
        <v>5</v>
      </c>
      <c r="J232" s="290">
        <v>6</v>
      </c>
      <c r="K232" s="290">
        <v>6</v>
      </c>
      <c r="L232" s="290">
        <v>10</v>
      </c>
      <c r="M232" s="290">
        <v>21</v>
      </c>
      <c r="N232" s="290">
        <v>130</v>
      </c>
      <c r="O232" s="290">
        <v>153</v>
      </c>
      <c r="P232" s="290">
        <v>134</v>
      </c>
      <c r="Q232" s="290">
        <v>102</v>
      </c>
      <c r="R232" s="290">
        <v>35</v>
      </c>
      <c r="S232" s="290">
        <v>15</v>
      </c>
      <c r="T232" s="290">
        <v>6</v>
      </c>
      <c r="U232" s="290">
        <v>6</v>
      </c>
      <c r="V232" s="290">
        <v>6</v>
      </c>
      <c r="W232" s="290">
        <v>5</v>
      </c>
      <c r="X232" s="290">
        <v>9</v>
      </c>
      <c r="Y232" s="290">
        <v>15</v>
      </c>
      <c r="Z232" s="290">
        <v>105</v>
      </c>
      <c r="AA232" s="290">
        <v>150</v>
      </c>
      <c r="AB232" s="290">
        <v>131</v>
      </c>
      <c r="AC232" s="290">
        <v>100</v>
      </c>
      <c r="AD232" s="290">
        <v>34</v>
      </c>
    </row>
    <row r="233" spans="1:30" x14ac:dyDescent="0.25">
      <c r="A233" s="242" t="s">
        <v>655</v>
      </c>
      <c r="B233" s="290">
        <v>430.94796000000002</v>
      </c>
      <c r="C233" s="290">
        <v>299.15710999999999</v>
      </c>
      <c r="D233" s="290">
        <v>245.31057000000001</v>
      </c>
      <c r="E233" s="290">
        <v>311.80775</v>
      </c>
      <c r="F233" s="290">
        <v>181.82272</v>
      </c>
      <c r="G233" s="290">
        <v>41.222369999999998</v>
      </c>
      <c r="H233" s="290">
        <v>12.99831</v>
      </c>
      <c r="I233" s="290">
        <v>19.256</v>
      </c>
      <c r="J233" s="290">
        <v>14.303000000000001</v>
      </c>
      <c r="K233" s="290">
        <v>10.794</v>
      </c>
      <c r="L233" s="290">
        <v>17.562999999999999</v>
      </c>
      <c r="M233" s="290">
        <v>60.432000000000002</v>
      </c>
      <c r="N233" s="290">
        <v>237.56800000000001</v>
      </c>
      <c r="O233" s="290">
        <v>302.34899999999999</v>
      </c>
      <c r="P233" s="290">
        <v>278.02800000000002</v>
      </c>
      <c r="Q233" s="290">
        <v>261.08300000000003</v>
      </c>
      <c r="R233" s="290">
        <v>214.16399999999999</v>
      </c>
      <c r="S233" s="290">
        <v>135.97200000000001</v>
      </c>
      <c r="T233" s="290">
        <v>11.324999999999999</v>
      </c>
      <c r="U233" s="290">
        <v>5.1740000000000004</v>
      </c>
      <c r="V233" s="290">
        <v>20.888999999999999</v>
      </c>
      <c r="W233" s="290">
        <v>7.3959999999999999</v>
      </c>
      <c r="X233" s="290">
        <v>78.066999999999993</v>
      </c>
      <c r="Y233" s="290">
        <v>56.905000000000001</v>
      </c>
      <c r="Z233" s="290">
        <v>396.97899999999998</v>
      </c>
      <c r="AA233" s="290">
        <v>276.584</v>
      </c>
      <c r="AB233" s="290">
        <v>257.49</v>
      </c>
      <c r="AC233" s="290">
        <v>287.101</v>
      </c>
      <c r="AD233" s="290">
        <v>302.435</v>
      </c>
    </row>
    <row r="234" spans="1:30" x14ac:dyDescent="0.25">
      <c r="A234" s="242" t="s">
        <v>656</v>
      </c>
      <c r="B234" s="290">
        <v>180.27189999999999</v>
      </c>
      <c r="C234" s="290">
        <v>153.73068000000001</v>
      </c>
      <c r="D234" s="290">
        <v>132.49254999999999</v>
      </c>
      <c r="E234" s="290">
        <v>111.14861999999999</v>
      </c>
      <c r="F234" s="290">
        <v>96.693770000000001</v>
      </c>
      <c r="G234" s="290">
        <v>98.030820000000006</v>
      </c>
      <c r="H234" s="290">
        <v>103.62356</v>
      </c>
      <c r="I234" s="290">
        <v>143</v>
      </c>
      <c r="J234" s="290">
        <v>163</v>
      </c>
      <c r="K234" s="290">
        <v>179</v>
      </c>
      <c r="L234" s="290">
        <v>196</v>
      </c>
      <c r="M234" s="290">
        <v>199</v>
      </c>
      <c r="N234" s="290">
        <v>187</v>
      </c>
      <c r="O234" s="290">
        <v>161.78299999999999</v>
      </c>
      <c r="P234" s="290">
        <v>142.06800000000001</v>
      </c>
      <c r="Q234" s="290">
        <v>119.21</v>
      </c>
      <c r="R234" s="290">
        <v>100.26600000000001</v>
      </c>
      <c r="S234" s="290">
        <v>105.054</v>
      </c>
      <c r="T234" s="290">
        <v>109.51900000000001</v>
      </c>
      <c r="U234" s="290">
        <v>135.816</v>
      </c>
      <c r="V234" s="290">
        <v>157.61799999999999</v>
      </c>
      <c r="W234" s="290">
        <v>176.108</v>
      </c>
      <c r="X234" s="290">
        <v>192.066</v>
      </c>
      <c r="Y234" s="290">
        <v>196.892</v>
      </c>
      <c r="Z234" s="290">
        <v>186.04900000000001</v>
      </c>
      <c r="AA234" s="290">
        <v>160.11699999999999</v>
      </c>
      <c r="AB234" s="290">
        <v>140.57</v>
      </c>
      <c r="AC234" s="290">
        <v>117.93899999999999</v>
      </c>
      <c r="AD234" s="290">
        <v>99.222999999999999</v>
      </c>
    </row>
    <row r="235" spans="1:30" ht="15.75" thickBot="1" x14ac:dyDescent="0.3">
      <c r="A235" s="242" t="s">
        <v>657</v>
      </c>
      <c r="B235" s="292">
        <v>6.9051999999999998</v>
      </c>
      <c r="C235" s="292">
        <v>2.7190799999999999</v>
      </c>
      <c r="D235" s="292">
        <v>2.7190799999999999</v>
      </c>
      <c r="E235" s="292">
        <v>2.7190799999999999</v>
      </c>
      <c r="F235" s="292">
        <v>2.7190799999999999</v>
      </c>
      <c r="G235" s="292">
        <v>2.7190799999999999</v>
      </c>
      <c r="H235" s="292">
        <v>2.7190799999999999</v>
      </c>
      <c r="I235" s="292">
        <v>0</v>
      </c>
      <c r="J235" s="292">
        <v>0</v>
      </c>
      <c r="K235" s="292">
        <v>0</v>
      </c>
      <c r="L235" s="292">
        <v>0</v>
      </c>
      <c r="M235" s="292">
        <v>0</v>
      </c>
      <c r="N235" s="292">
        <v>0</v>
      </c>
      <c r="O235" s="292">
        <v>0</v>
      </c>
      <c r="P235" s="292">
        <v>0</v>
      </c>
      <c r="Q235" s="292">
        <v>0</v>
      </c>
      <c r="R235" s="292">
        <v>0</v>
      </c>
      <c r="S235" s="292">
        <v>0</v>
      </c>
      <c r="T235" s="292">
        <v>0</v>
      </c>
      <c r="U235" s="292">
        <v>0</v>
      </c>
      <c r="V235" s="292">
        <v>0</v>
      </c>
      <c r="W235" s="292">
        <v>0</v>
      </c>
      <c r="X235" s="292">
        <v>0</v>
      </c>
      <c r="Y235" s="292">
        <v>0</v>
      </c>
      <c r="Z235" s="292">
        <v>0</v>
      </c>
      <c r="AA235" s="292">
        <v>0</v>
      </c>
      <c r="AB235" s="292">
        <v>0</v>
      </c>
      <c r="AC235" s="292">
        <v>0</v>
      </c>
      <c r="AD235" s="292">
        <v>0</v>
      </c>
    </row>
    <row r="236" spans="1:30" x14ac:dyDescent="0.25">
      <c r="A236" s="260" t="s">
        <v>544</v>
      </c>
      <c r="B236" s="290">
        <v>1121.7668200000001</v>
      </c>
      <c r="C236" s="290">
        <v>975.88528999999903</v>
      </c>
      <c r="D236" s="290">
        <v>794.38977999999895</v>
      </c>
      <c r="E236" s="290">
        <v>835.66572999999903</v>
      </c>
      <c r="F236" s="290">
        <v>577.19253000000003</v>
      </c>
      <c r="G236" s="290">
        <v>493.40118000000001</v>
      </c>
      <c r="H236" s="290">
        <v>425.77172999999999</v>
      </c>
      <c r="I236" s="290">
        <v>442.745</v>
      </c>
      <c r="J236" s="290">
        <v>488.62599999999998</v>
      </c>
      <c r="K236" s="290">
        <v>513.029</v>
      </c>
      <c r="L236" s="290">
        <v>541.399</v>
      </c>
      <c r="M236" s="290">
        <v>583.26700000000005</v>
      </c>
      <c r="N236" s="290">
        <v>922.41200000000003</v>
      </c>
      <c r="O236" s="290">
        <v>947.524</v>
      </c>
      <c r="P236" s="290">
        <v>840.67499999999995</v>
      </c>
      <c r="Q236" s="290">
        <v>844.524</v>
      </c>
      <c r="R236" s="290">
        <v>627.13800000000003</v>
      </c>
      <c r="S236" s="290">
        <v>553.79899999999998</v>
      </c>
      <c r="T236" s="290">
        <v>482.86700000000002</v>
      </c>
      <c r="U236" s="290">
        <v>455.11399999999998</v>
      </c>
      <c r="V236" s="290">
        <v>571.93399999999997</v>
      </c>
      <c r="W236" s="290">
        <v>524.39400000000001</v>
      </c>
      <c r="X236" s="290">
        <v>629.14700000000005</v>
      </c>
      <c r="Y236" s="290">
        <v>555.45000000000005</v>
      </c>
      <c r="Z236" s="290">
        <v>1020.425</v>
      </c>
      <c r="AA236" s="290">
        <v>921.99699999999996</v>
      </c>
      <c r="AB236" s="290">
        <v>806.93399999999997</v>
      </c>
      <c r="AC236" s="290">
        <v>889.58600000000001</v>
      </c>
      <c r="AD236" s="290">
        <v>709.048</v>
      </c>
    </row>
    <row r="237" spans="1:30" x14ac:dyDescent="0.25">
      <c r="A237" s="242" t="s">
        <v>658</v>
      </c>
      <c r="B237" s="290">
        <v>49.216809999999903</v>
      </c>
      <c r="C237" s="290">
        <v>61.637699999999903</v>
      </c>
      <c r="D237" s="290">
        <v>60.227209999999999</v>
      </c>
      <c r="E237" s="290">
        <v>52.931939999999997</v>
      </c>
      <c r="F237" s="290">
        <v>51.104599999999998</v>
      </c>
      <c r="G237" s="290">
        <v>52.11627</v>
      </c>
      <c r="H237" s="290">
        <v>44.44491</v>
      </c>
      <c r="I237" s="290">
        <v>49.408999999999999</v>
      </c>
      <c r="J237" s="290">
        <v>47.963000000000001</v>
      </c>
      <c r="K237" s="290">
        <v>46.518999999999998</v>
      </c>
      <c r="L237" s="290">
        <v>47.963000000000001</v>
      </c>
      <c r="M237" s="290">
        <v>52.298000000000002</v>
      </c>
      <c r="N237" s="290">
        <v>52.308999999999997</v>
      </c>
      <c r="O237" s="290">
        <v>39.557000000000002</v>
      </c>
      <c r="P237" s="290">
        <v>33.720999999999997</v>
      </c>
      <c r="Q237" s="290">
        <v>53.17</v>
      </c>
      <c r="R237" s="290">
        <v>42.814999999999998</v>
      </c>
      <c r="S237" s="290">
        <v>50.326999999999998</v>
      </c>
      <c r="T237" s="290">
        <v>51.78</v>
      </c>
      <c r="U237" s="290">
        <v>50.454000000000001</v>
      </c>
      <c r="V237" s="290">
        <v>59.804000000000002</v>
      </c>
      <c r="W237" s="290">
        <v>44.661000000000001</v>
      </c>
      <c r="X237" s="290">
        <v>51.747999999999998</v>
      </c>
      <c r="Y237" s="290">
        <v>48.698999999999998</v>
      </c>
      <c r="Z237" s="290">
        <v>46.581000000000003</v>
      </c>
      <c r="AA237" s="290">
        <v>43.970999999999997</v>
      </c>
      <c r="AB237" s="290">
        <v>32.110999999999997</v>
      </c>
      <c r="AC237" s="290">
        <v>54.515999999999998</v>
      </c>
      <c r="AD237" s="290">
        <v>42.679000000000002</v>
      </c>
    </row>
    <row r="238" spans="1:30" x14ac:dyDescent="0.25">
      <c r="A238" s="242" t="s">
        <v>659</v>
      </c>
      <c r="B238" s="290">
        <v>100.58796</v>
      </c>
      <c r="C238" s="290">
        <v>-34.725079999999998</v>
      </c>
      <c r="D238" s="290">
        <v>62.680280000000003</v>
      </c>
      <c r="E238" s="290">
        <v>38.1676</v>
      </c>
      <c r="F238" s="290">
        <v>7.9581900000000001</v>
      </c>
      <c r="G238" s="290">
        <v>22.220739999999999</v>
      </c>
      <c r="H238" s="290">
        <v>101.37745</v>
      </c>
      <c r="I238" s="290">
        <v>58.457000000000001</v>
      </c>
      <c r="J238" s="290">
        <v>232.45099999999999</v>
      </c>
      <c r="K238" s="290">
        <v>10.725</v>
      </c>
      <c r="L238" s="290">
        <v>15.898</v>
      </c>
      <c r="M238" s="290">
        <v>9.5860000000000003</v>
      </c>
      <c r="N238" s="290">
        <v>6.2519999999999998</v>
      </c>
      <c r="O238" s="290">
        <v>18.440000000000001</v>
      </c>
      <c r="P238" s="290">
        <v>16.486000000000001</v>
      </c>
      <c r="Q238" s="290">
        <v>13.215999999999999</v>
      </c>
      <c r="R238" s="290">
        <v>20.62</v>
      </c>
      <c r="S238" s="290">
        <v>32.695999999999998</v>
      </c>
      <c r="T238" s="290">
        <v>40.622999999999998</v>
      </c>
      <c r="U238" s="290">
        <v>67.177999999999997</v>
      </c>
      <c r="V238" s="290">
        <v>486.56400000000002</v>
      </c>
      <c r="W238" s="290">
        <v>483.27499999999998</v>
      </c>
      <c r="X238" s="290">
        <v>46.314</v>
      </c>
      <c r="Y238" s="290">
        <v>17.024999999999999</v>
      </c>
      <c r="Z238" s="290">
        <v>16.913</v>
      </c>
      <c r="AA238" s="290">
        <v>20.393999999999998</v>
      </c>
      <c r="AB238" s="290">
        <v>18.422999999999998</v>
      </c>
      <c r="AC238" s="290">
        <v>15.183</v>
      </c>
      <c r="AD238" s="290">
        <v>22.553999999999998</v>
      </c>
    </row>
    <row r="239" spans="1:30" x14ac:dyDescent="0.25">
      <c r="A239" s="242" t="s">
        <v>660</v>
      </c>
      <c r="B239" s="290">
        <v>54.688929999999999</v>
      </c>
      <c r="C239" s="290">
        <v>35.127850000000002</v>
      </c>
      <c r="D239" s="290">
        <v>20.57516</v>
      </c>
      <c r="E239" s="290">
        <v>36.356720000000003</v>
      </c>
      <c r="F239" s="290">
        <v>45.138440000000003</v>
      </c>
      <c r="G239" s="290">
        <v>97.821190000000001</v>
      </c>
      <c r="H239" s="290">
        <v>68.613029999999995</v>
      </c>
      <c r="I239" s="290">
        <v>13.276999999999999</v>
      </c>
      <c r="J239" s="290">
        <v>40.192999999999998</v>
      </c>
      <c r="K239" s="290">
        <v>35.14</v>
      </c>
      <c r="L239" s="290">
        <v>42.767000000000003</v>
      </c>
      <c r="M239" s="290">
        <v>21.123999999999999</v>
      </c>
      <c r="N239" s="290">
        <v>19.940000000000001</v>
      </c>
      <c r="O239" s="290">
        <v>37.222000000000001</v>
      </c>
      <c r="P239" s="290">
        <v>38.362000000000002</v>
      </c>
      <c r="Q239" s="290">
        <v>49.267000000000003</v>
      </c>
      <c r="R239" s="290">
        <v>79.334000000000003</v>
      </c>
      <c r="S239" s="290">
        <v>33.872999999999998</v>
      </c>
      <c r="T239" s="290">
        <v>32.244999999999997</v>
      </c>
      <c r="U239" s="290">
        <v>82.162999999999997</v>
      </c>
      <c r="V239" s="290">
        <v>87.674000000000007</v>
      </c>
      <c r="W239" s="290">
        <v>82.688999999999993</v>
      </c>
      <c r="X239" s="290">
        <v>98.430999999999997</v>
      </c>
      <c r="Y239" s="290">
        <v>48.261000000000003</v>
      </c>
      <c r="Z239" s="290">
        <v>70.206000000000003</v>
      </c>
      <c r="AA239" s="290">
        <v>35.725000000000001</v>
      </c>
      <c r="AB239" s="290">
        <v>36.838999999999999</v>
      </c>
      <c r="AC239" s="290">
        <v>47.67</v>
      </c>
      <c r="AD239" s="290">
        <v>80.168999999999997</v>
      </c>
    </row>
    <row r="240" spans="1:30" x14ac:dyDescent="0.25">
      <c r="A240" s="242" t="s">
        <v>661</v>
      </c>
      <c r="B240" s="290">
        <v>74.255679999999998</v>
      </c>
      <c r="C240" s="290">
        <v>44.168300000000002</v>
      </c>
      <c r="D240" s="290">
        <v>65.992670000000004</v>
      </c>
      <c r="E240" s="290">
        <v>90.527780000000007</v>
      </c>
      <c r="F240" s="290">
        <v>80.783360000000002</v>
      </c>
      <c r="G240" s="290">
        <v>78.546970000000002</v>
      </c>
      <c r="H240" s="290">
        <v>51.00356</v>
      </c>
      <c r="I240" s="290">
        <v>64.384</v>
      </c>
      <c r="J240" s="290">
        <v>35.837000000000003</v>
      </c>
      <c r="K240" s="290">
        <v>52.639000000000003</v>
      </c>
      <c r="L240" s="290">
        <v>45.905000000000001</v>
      </c>
      <c r="M240" s="290">
        <v>37.484999999999999</v>
      </c>
      <c r="N240" s="290">
        <v>56.826999999999998</v>
      </c>
      <c r="O240" s="290">
        <v>45.826999999999998</v>
      </c>
      <c r="P240" s="290">
        <v>27.268999999999998</v>
      </c>
      <c r="Q240" s="290">
        <v>50.935000000000002</v>
      </c>
      <c r="R240" s="290">
        <v>40.860999999999997</v>
      </c>
      <c r="S240" s="290">
        <v>23.963000000000001</v>
      </c>
      <c r="T240" s="290">
        <v>27.855</v>
      </c>
      <c r="U240" s="290">
        <v>25.949000000000002</v>
      </c>
      <c r="V240" s="290">
        <v>39.898000000000003</v>
      </c>
      <c r="W240" s="290">
        <v>35.039000000000001</v>
      </c>
      <c r="X240" s="290">
        <v>29.553999999999998</v>
      </c>
      <c r="Y240" s="290">
        <v>36.643999999999998</v>
      </c>
      <c r="Z240" s="290">
        <v>70.331000000000003</v>
      </c>
      <c r="AA240" s="290">
        <v>48.311999999999998</v>
      </c>
      <c r="AB240" s="290">
        <v>29.818000000000001</v>
      </c>
      <c r="AC240" s="290">
        <v>53.402999999999999</v>
      </c>
      <c r="AD240" s="290">
        <v>40.712000000000003</v>
      </c>
    </row>
    <row r="241" spans="1:30" x14ac:dyDescent="0.25">
      <c r="A241" s="242" t="s">
        <v>662</v>
      </c>
      <c r="B241" s="290">
        <v>10.571289999999999</v>
      </c>
      <c r="C241" s="290">
        <v>2.9726900000000001</v>
      </c>
      <c r="D241" s="290">
        <v>3.1827899999999998</v>
      </c>
      <c r="E241" s="290">
        <v>6.9577600000000004</v>
      </c>
      <c r="F241" s="290">
        <v>2.83249</v>
      </c>
      <c r="G241" s="290">
        <v>3.6469</v>
      </c>
      <c r="H241" s="290">
        <v>1.4383900000000001</v>
      </c>
      <c r="I241" s="290">
        <v>1.4379999999999999</v>
      </c>
      <c r="J241" s="290">
        <v>1.4379999999999999</v>
      </c>
      <c r="K241" s="290">
        <v>1.4379999999999999</v>
      </c>
      <c r="L241" s="290">
        <v>1.4379999999999999</v>
      </c>
      <c r="M241" s="290">
        <v>4.1449999999999996</v>
      </c>
      <c r="N241" s="290">
        <v>4.1459999999999999</v>
      </c>
      <c r="O241" s="290">
        <v>0</v>
      </c>
      <c r="P241" s="290">
        <v>0</v>
      </c>
      <c r="Q241" s="290">
        <v>0</v>
      </c>
      <c r="R241" s="290">
        <v>0</v>
      </c>
      <c r="S241" s="290">
        <v>0</v>
      </c>
      <c r="T241" s="290">
        <v>0</v>
      </c>
      <c r="U241" s="290">
        <v>0</v>
      </c>
      <c r="V241" s="290">
        <v>0</v>
      </c>
      <c r="W241" s="290">
        <v>0</v>
      </c>
      <c r="X241" s="290">
        <v>0</v>
      </c>
      <c r="Y241" s="290">
        <v>0</v>
      </c>
      <c r="Z241" s="290">
        <v>0</v>
      </c>
      <c r="AA241" s="290">
        <v>0</v>
      </c>
      <c r="AB241" s="290">
        <v>0</v>
      </c>
      <c r="AC241" s="290">
        <v>0</v>
      </c>
      <c r="AD241" s="290">
        <v>0</v>
      </c>
    </row>
    <row r="242" spans="1:30" x14ac:dyDescent="0.25">
      <c r="A242" s="242" t="s">
        <v>663</v>
      </c>
      <c r="B242" s="290">
        <v>57.481789999999997</v>
      </c>
      <c r="C242" s="290">
        <v>36.281399999999998</v>
      </c>
      <c r="D242" s="290">
        <v>29.316749999999999</v>
      </c>
      <c r="E242" s="290">
        <v>13.66841</v>
      </c>
      <c r="F242" s="290">
        <v>27.911300000000001</v>
      </c>
      <c r="G242" s="290">
        <v>93.20308</v>
      </c>
      <c r="H242" s="290">
        <v>60.521189999999997</v>
      </c>
      <c r="I242" s="290">
        <v>82.733999999999995</v>
      </c>
      <c r="J242" s="290">
        <v>84.498000000000005</v>
      </c>
      <c r="K242" s="290">
        <v>83.528000000000006</v>
      </c>
      <c r="L242" s="290">
        <v>93.161000000000001</v>
      </c>
      <c r="M242" s="290">
        <v>72.367999999999995</v>
      </c>
      <c r="N242" s="290">
        <v>54.85</v>
      </c>
      <c r="O242" s="290">
        <v>79.221000000000004</v>
      </c>
      <c r="P242" s="290">
        <v>43.597000000000001</v>
      </c>
      <c r="Q242" s="290">
        <v>37.942</v>
      </c>
      <c r="R242" s="290">
        <v>54.691000000000003</v>
      </c>
      <c r="S242" s="290">
        <v>57.064999999999998</v>
      </c>
      <c r="T242" s="290">
        <v>53.466000000000001</v>
      </c>
      <c r="U242" s="290">
        <v>45.353000000000002</v>
      </c>
      <c r="V242" s="290">
        <v>43.473999999999997</v>
      </c>
      <c r="W242" s="290">
        <v>48.427</v>
      </c>
      <c r="X242" s="290">
        <v>88.245999999999995</v>
      </c>
      <c r="Y242" s="290">
        <v>65.512</v>
      </c>
      <c r="Z242" s="290">
        <v>51.640999999999998</v>
      </c>
      <c r="AA242" s="290">
        <v>79.105999999999995</v>
      </c>
      <c r="AB242" s="290">
        <v>36.082000000000001</v>
      </c>
      <c r="AC242" s="290">
        <v>37.802999999999997</v>
      </c>
      <c r="AD242" s="290">
        <v>54.430999999999997</v>
      </c>
    </row>
    <row r="243" spans="1:30" ht="15.75" thickBot="1" x14ac:dyDescent="0.3">
      <c r="A243" s="242" t="s">
        <v>664</v>
      </c>
      <c r="B243" s="292">
        <v>21.362400000000001</v>
      </c>
      <c r="C243" s="292">
        <v>9.5317600000000002</v>
      </c>
      <c r="D243" s="292">
        <v>18.381080000000001</v>
      </c>
      <c r="E243" s="292">
        <v>33.529119999999999</v>
      </c>
      <c r="F243" s="292">
        <v>21.737660000000002</v>
      </c>
      <c r="G243" s="292">
        <v>27.01848</v>
      </c>
      <c r="H243" s="292">
        <v>18.475629999999999</v>
      </c>
      <c r="I243" s="292">
        <v>40.142000000000003</v>
      </c>
      <c r="J243" s="292">
        <v>43.164000000000001</v>
      </c>
      <c r="K243" s="292">
        <v>45.183</v>
      </c>
      <c r="L243" s="292">
        <v>39.939</v>
      </c>
      <c r="M243" s="292">
        <v>51.924999999999997</v>
      </c>
      <c r="N243" s="292">
        <v>37.031999999999996</v>
      </c>
      <c r="O243" s="292">
        <v>11.231</v>
      </c>
      <c r="P243" s="292">
        <v>6.8929999999999998</v>
      </c>
      <c r="Q243" s="292">
        <v>8.6690000000000005</v>
      </c>
      <c r="R243" s="292">
        <v>29.969000000000001</v>
      </c>
      <c r="S243" s="292">
        <v>51.731000000000002</v>
      </c>
      <c r="T243" s="292">
        <v>67.957999999999998</v>
      </c>
      <c r="U243" s="292">
        <v>37.197000000000003</v>
      </c>
      <c r="V243" s="292">
        <v>30.954999999999998</v>
      </c>
      <c r="W243" s="292">
        <v>28.984999999999999</v>
      </c>
      <c r="X243" s="292">
        <v>40.374000000000002</v>
      </c>
      <c r="Y243" s="292">
        <v>29.882000000000001</v>
      </c>
      <c r="Z243" s="292">
        <v>24.783999999999999</v>
      </c>
      <c r="AA243" s="292">
        <v>11.182</v>
      </c>
      <c r="AB243" s="292">
        <v>6.8630000000000004</v>
      </c>
      <c r="AC243" s="292">
        <v>8.6349999999999998</v>
      </c>
      <c r="AD243" s="292">
        <v>29.87</v>
      </c>
    </row>
    <row r="244" spans="1:30" x14ac:dyDescent="0.25">
      <c r="A244" s="260" t="s">
        <v>665</v>
      </c>
      <c r="B244" s="290">
        <v>368.16485999999998</v>
      </c>
      <c r="C244" s="290">
        <v>154.994619999999</v>
      </c>
      <c r="D244" s="290">
        <v>260.35593999999998</v>
      </c>
      <c r="E244" s="290">
        <v>272.13932999999997</v>
      </c>
      <c r="F244" s="290">
        <v>237.46603999999999</v>
      </c>
      <c r="G244" s="290">
        <v>374.57362999999998</v>
      </c>
      <c r="H244" s="290">
        <v>345.87416000000002</v>
      </c>
      <c r="I244" s="290">
        <v>309.84099999999899</v>
      </c>
      <c r="J244" s="290">
        <v>485.54399999999902</v>
      </c>
      <c r="K244" s="290">
        <v>275.171999999999</v>
      </c>
      <c r="L244" s="290">
        <v>287.07100000000003</v>
      </c>
      <c r="M244" s="290">
        <v>248.93099999999899</v>
      </c>
      <c r="N244" s="290">
        <v>231.35599999999999</v>
      </c>
      <c r="O244" s="290">
        <v>231.49799999999999</v>
      </c>
      <c r="P244" s="290">
        <v>166.328</v>
      </c>
      <c r="Q244" s="290">
        <v>213.19900000000001</v>
      </c>
      <c r="R244" s="290">
        <v>268.29000000000002</v>
      </c>
      <c r="S244" s="290">
        <v>249.65499999999901</v>
      </c>
      <c r="T244" s="290">
        <v>273.92700000000002</v>
      </c>
      <c r="U244" s="290">
        <v>308.29399999999998</v>
      </c>
      <c r="V244" s="290">
        <v>748.36900000000003</v>
      </c>
      <c r="W244" s="290">
        <v>723.07600000000002</v>
      </c>
      <c r="X244" s="290">
        <v>354.66699999999997</v>
      </c>
      <c r="Y244" s="290">
        <v>246.023</v>
      </c>
      <c r="Z244" s="290">
        <v>280.45600000000002</v>
      </c>
      <c r="AA244" s="290">
        <v>238.689999999999</v>
      </c>
      <c r="AB244" s="290">
        <v>160.136</v>
      </c>
      <c r="AC244" s="290">
        <v>217.20999999999901</v>
      </c>
      <c r="AD244" s="290">
        <v>270.414999999999</v>
      </c>
    </row>
    <row r="245" spans="1:30" x14ac:dyDescent="0.25">
      <c r="A245" s="242" t="s">
        <v>666</v>
      </c>
      <c r="B245" s="290">
        <v>13.665789999999999</v>
      </c>
      <c r="C245" s="290">
        <v>8.29162</v>
      </c>
      <c r="D245" s="290">
        <v>3.04569</v>
      </c>
      <c r="E245" s="290">
        <v>17.53312</v>
      </c>
      <c r="F245" s="290">
        <v>42.359870000000001</v>
      </c>
      <c r="G245" s="290">
        <v>5.2009999999999996</v>
      </c>
      <c r="H245" s="290">
        <v>4.2640000000000002</v>
      </c>
      <c r="I245" s="290">
        <v>28</v>
      </c>
      <c r="J245" s="290">
        <v>11.35</v>
      </c>
      <c r="K245" s="290">
        <v>2.6160000000000001</v>
      </c>
      <c r="L245" s="290">
        <v>12</v>
      </c>
      <c r="M245" s="290">
        <v>6</v>
      </c>
      <c r="N245" s="290">
        <v>21</v>
      </c>
      <c r="O245" s="290">
        <v>19.149000000000001</v>
      </c>
      <c r="P245" s="290">
        <v>3.4980000000000002</v>
      </c>
      <c r="Q245" s="290">
        <v>17.437999999999999</v>
      </c>
      <c r="R245" s="290">
        <v>40.106999999999999</v>
      </c>
      <c r="S245" s="290">
        <v>5.4740000000000002</v>
      </c>
      <c r="T245" s="290">
        <v>4.2729999999999997</v>
      </c>
      <c r="U245" s="290">
        <v>26.306000000000001</v>
      </c>
      <c r="V245" s="290">
        <v>11.35</v>
      </c>
      <c r="W245" s="290">
        <v>2.6160000000000001</v>
      </c>
      <c r="X245" s="290">
        <v>10.456</v>
      </c>
      <c r="Y245" s="290">
        <v>10.787000000000001</v>
      </c>
      <c r="Z245" s="290">
        <v>5.0529999999999999</v>
      </c>
      <c r="AA245" s="290">
        <v>19.149000000000001</v>
      </c>
      <c r="AB245" s="290">
        <v>3.4980000000000002</v>
      </c>
      <c r="AC245" s="290">
        <v>17.437999999999999</v>
      </c>
      <c r="AD245" s="290">
        <v>40.106999999999999</v>
      </c>
    </row>
    <row r="246" spans="1:30" ht="15.75" thickBot="1" x14ac:dyDescent="0.3">
      <c r="A246" s="242" t="s">
        <v>667</v>
      </c>
      <c r="B246" s="292">
        <v>0</v>
      </c>
      <c r="C246" s="292">
        <v>0</v>
      </c>
      <c r="D246" s="292">
        <v>0</v>
      </c>
      <c r="E246" s="292">
        <v>0</v>
      </c>
      <c r="F246" s="292">
        <v>0</v>
      </c>
      <c r="G246" s="292">
        <v>0</v>
      </c>
      <c r="H246" s="292">
        <v>0</v>
      </c>
      <c r="I246" s="292">
        <v>0</v>
      </c>
      <c r="J246" s="292">
        <v>0</v>
      </c>
      <c r="K246" s="292">
        <v>0</v>
      </c>
      <c r="L246" s="292">
        <v>0</v>
      </c>
      <c r="M246" s="292">
        <v>0</v>
      </c>
      <c r="N246" s="292">
        <v>0</v>
      </c>
      <c r="O246" s="292">
        <v>0</v>
      </c>
      <c r="P246" s="292">
        <v>0</v>
      </c>
      <c r="Q246" s="292">
        <v>0</v>
      </c>
      <c r="R246" s="292">
        <v>0</v>
      </c>
      <c r="S246" s="292">
        <v>0</v>
      </c>
      <c r="T246" s="292">
        <v>0</v>
      </c>
      <c r="U246" s="292">
        <v>0</v>
      </c>
      <c r="V246" s="292">
        <v>0</v>
      </c>
      <c r="W246" s="292">
        <v>0</v>
      </c>
      <c r="X246" s="292">
        <v>0</v>
      </c>
      <c r="Y246" s="292">
        <v>0</v>
      </c>
      <c r="Z246" s="292">
        <v>0</v>
      </c>
      <c r="AA246" s="292">
        <v>0</v>
      </c>
      <c r="AB246" s="292">
        <v>0</v>
      </c>
      <c r="AC246" s="292">
        <v>0</v>
      </c>
      <c r="AD246" s="292">
        <v>0</v>
      </c>
    </row>
    <row r="247" spans="1:30" x14ac:dyDescent="0.25">
      <c r="A247" s="260" t="s">
        <v>553</v>
      </c>
      <c r="B247" s="290">
        <v>13.665789999999999</v>
      </c>
      <c r="C247" s="290">
        <v>8.29162</v>
      </c>
      <c r="D247" s="290">
        <v>3.04569</v>
      </c>
      <c r="E247" s="290">
        <v>17.53312</v>
      </c>
      <c r="F247" s="290">
        <v>42.359870000000001</v>
      </c>
      <c r="G247" s="290">
        <v>5.2009999999999996</v>
      </c>
      <c r="H247" s="290">
        <v>4.2640000000000002</v>
      </c>
      <c r="I247" s="290">
        <v>28</v>
      </c>
      <c r="J247" s="290">
        <v>11.35</v>
      </c>
      <c r="K247" s="290">
        <v>2.6160000000000001</v>
      </c>
      <c r="L247" s="290">
        <v>12</v>
      </c>
      <c r="M247" s="290">
        <v>6</v>
      </c>
      <c r="N247" s="290">
        <v>21</v>
      </c>
      <c r="O247" s="290">
        <v>19.149000000000001</v>
      </c>
      <c r="P247" s="290">
        <v>3.4980000000000002</v>
      </c>
      <c r="Q247" s="290">
        <v>17.437999999999999</v>
      </c>
      <c r="R247" s="290">
        <v>40.106999999999999</v>
      </c>
      <c r="S247" s="290">
        <v>5.4740000000000002</v>
      </c>
      <c r="T247" s="290">
        <v>4.2729999999999997</v>
      </c>
      <c r="U247" s="290">
        <v>26.306000000000001</v>
      </c>
      <c r="V247" s="290">
        <v>11.35</v>
      </c>
      <c r="W247" s="290">
        <v>2.6160000000000001</v>
      </c>
      <c r="X247" s="290">
        <v>10.456</v>
      </c>
      <c r="Y247" s="290">
        <v>10.787000000000001</v>
      </c>
      <c r="Z247" s="290">
        <v>5.0529999999999999</v>
      </c>
      <c r="AA247" s="290">
        <v>19.149000000000001</v>
      </c>
      <c r="AB247" s="290">
        <v>3.4980000000000002</v>
      </c>
      <c r="AC247" s="290">
        <v>17.437999999999999</v>
      </c>
      <c r="AD247" s="290">
        <v>40.106999999999999</v>
      </c>
    </row>
    <row r="248" spans="1:30" x14ac:dyDescent="0.25">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row>
    <row r="249" spans="1:30" x14ac:dyDescent="0.25">
      <c r="A249" s="244" t="s">
        <v>668</v>
      </c>
      <c r="B249" s="289">
        <v>1503.5974699999999</v>
      </c>
      <c r="C249" s="289">
        <v>1139.1715299999901</v>
      </c>
      <c r="D249" s="289">
        <v>1057.79140999999</v>
      </c>
      <c r="E249" s="289">
        <v>1125.33818</v>
      </c>
      <c r="F249" s="289">
        <v>857.01844000000006</v>
      </c>
      <c r="G249" s="289">
        <v>873.17580999999996</v>
      </c>
      <c r="H249" s="289">
        <v>775.90989000000002</v>
      </c>
      <c r="I249" s="289">
        <v>780.58600000000001</v>
      </c>
      <c r="J249" s="289">
        <v>985.51999999999896</v>
      </c>
      <c r="K249" s="289">
        <v>790.81700000000001</v>
      </c>
      <c r="L249" s="289">
        <v>840.47</v>
      </c>
      <c r="M249" s="289">
        <v>838.19799999999998</v>
      </c>
      <c r="N249" s="289">
        <v>1174.768</v>
      </c>
      <c r="O249" s="289">
        <v>1198.17099999999</v>
      </c>
      <c r="P249" s="289">
        <v>1010.501</v>
      </c>
      <c r="Q249" s="289">
        <v>1075.1610000000001</v>
      </c>
      <c r="R249" s="289">
        <v>935.53499999999997</v>
      </c>
      <c r="S249" s="289">
        <v>808.928</v>
      </c>
      <c r="T249" s="289">
        <v>761.06700000000001</v>
      </c>
      <c r="U249" s="289">
        <v>789.71400000000006</v>
      </c>
      <c r="V249" s="289">
        <v>1331.653</v>
      </c>
      <c r="W249" s="289">
        <v>1250.086</v>
      </c>
      <c r="X249" s="289">
        <v>994.27</v>
      </c>
      <c r="Y249" s="289">
        <v>812.26</v>
      </c>
      <c r="Z249" s="289">
        <v>1305.934</v>
      </c>
      <c r="AA249" s="289">
        <v>1179.836</v>
      </c>
      <c r="AB249" s="289">
        <v>970.56799999999998</v>
      </c>
      <c r="AC249" s="289">
        <v>1124.2339999999999</v>
      </c>
      <c r="AD249" s="289">
        <v>1019.56999999999</v>
      </c>
    </row>
    <row r="250" spans="1:30" x14ac:dyDescent="0.25">
      <c r="A250" s="242" t="s">
        <v>522</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row>
    <row r="251" spans="1:30" x14ac:dyDescent="0.25">
      <c r="A251" s="242" t="s">
        <v>669</v>
      </c>
      <c r="B251" s="290">
        <v>-83.45026</v>
      </c>
      <c r="C251" s="290">
        <v>-151.95060999999899</v>
      </c>
      <c r="D251" s="290">
        <v>-117.18894</v>
      </c>
      <c r="E251" s="290">
        <v>-111.03756</v>
      </c>
      <c r="F251" s="290">
        <v>-42.58222</v>
      </c>
      <c r="G251" s="290">
        <v>-6.6308299999999996</v>
      </c>
      <c r="H251" s="290">
        <v>-2.8999699999999899</v>
      </c>
      <c r="I251" s="290">
        <v>-5</v>
      </c>
      <c r="J251" s="290">
        <v>-6</v>
      </c>
      <c r="K251" s="290">
        <v>-6</v>
      </c>
      <c r="L251" s="290">
        <v>-10</v>
      </c>
      <c r="M251" s="290">
        <v>-21</v>
      </c>
      <c r="N251" s="290">
        <v>-130</v>
      </c>
      <c r="O251" s="290">
        <v>-153</v>
      </c>
      <c r="P251" s="290">
        <v>-134</v>
      </c>
      <c r="Q251" s="290">
        <v>-102</v>
      </c>
      <c r="R251" s="290">
        <v>-35</v>
      </c>
      <c r="S251" s="290">
        <v>-15</v>
      </c>
      <c r="T251" s="290">
        <v>-6</v>
      </c>
      <c r="U251" s="290">
        <v>-6</v>
      </c>
      <c r="V251" s="290">
        <v>-6</v>
      </c>
      <c r="W251" s="290">
        <v>-5</v>
      </c>
      <c r="X251" s="290">
        <v>-9</v>
      </c>
      <c r="Y251" s="290">
        <v>-15</v>
      </c>
      <c r="Z251" s="290">
        <v>-105</v>
      </c>
      <c r="AA251" s="290">
        <v>-150</v>
      </c>
      <c r="AB251" s="290">
        <v>-131</v>
      </c>
      <c r="AC251" s="290">
        <v>-100</v>
      </c>
      <c r="AD251" s="290">
        <v>-34</v>
      </c>
    </row>
    <row r="252" spans="1:30" x14ac:dyDescent="0.25">
      <c r="A252" s="242" t="s">
        <v>670</v>
      </c>
      <c r="B252" s="290">
        <v>65.454509999999999</v>
      </c>
      <c r="C252" s="290">
        <v>54.396589999999897</v>
      </c>
      <c r="D252" s="290">
        <v>54.51793</v>
      </c>
      <c r="E252" s="290">
        <v>42.309429999999999</v>
      </c>
      <c r="F252" s="290">
        <v>47.488039999999998</v>
      </c>
      <c r="G252" s="290">
        <v>66.703050000000005</v>
      </c>
      <c r="H252" s="290">
        <v>69.236770000000007</v>
      </c>
      <c r="I252" s="290">
        <v>93.245999999999995</v>
      </c>
      <c r="J252" s="290">
        <v>223.26</v>
      </c>
      <c r="K252" s="290">
        <v>151.52099999999999</v>
      </c>
      <c r="L252" s="290">
        <v>136.39599999999999</v>
      </c>
      <c r="M252" s="290">
        <v>186.34299999999999</v>
      </c>
      <c r="N252" s="290">
        <v>92.453000000000003</v>
      </c>
      <c r="O252" s="290">
        <v>118.383</v>
      </c>
      <c r="P252" s="290">
        <v>105.664</v>
      </c>
      <c r="Q252" s="290">
        <v>126.146</v>
      </c>
      <c r="R252" s="290">
        <v>193.761</v>
      </c>
      <c r="S252" s="290">
        <v>235.99199999999999</v>
      </c>
      <c r="T252" s="290">
        <v>230.22399999999999</v>
      </c>
      <c r="U252" s="290">
        <v>219.69800000000001</v>
      </c>
      <c r="V252" s="290">
        <v>170.86199999999999</v>
      </c>
      <c r="W252" s="290">
        <v>161.50200000000001</v>
      </c>
      <c r="X252" s="290">
        <v>173.649</v>
      </c>
      <c r="Y252" s="290">
        <v>202.672</v>
      </c>
      <c r="Z252" s="290">
        <v>118.17400000000001</v>
      </c>
      <c r="AA252" s="290">
        <v>114.983</v>
      </c>
      <c r="AB252" s="290">
        <v>101.836</v>
      </c>
      <c r="AC252" s="290">
        <v>171.30199999999999</v>
      </c>
      <c r="AD252" s="290">
        <v>180.57499999999999</v>
      </c>
    </row>
    <row r="253" spans="1:30" x14ac:dyDescent="0.25">
      <c r="A253" s="242" t="s">
        <v>671</v>
      </c>
      <c r="B253" s="290">
        <v>30.309889999999999</v>
      </c>
      <c r="C253" s="290">
        <v>38.820230000000002</v>
      </c>
      <c r="D253" s="290">
        <v>32.943249999999999</v>
      </c>
      <c r="E253" s="290">
        <v>33.693890000000003</v>
      </c>
      <c r="F253" s="290">
        <v>35.371830000000003</v>
      </c>
      <c r="G253" s="290">
        <v>38.658140000000003</v>
      </c>
      <c r="H253" s="290">
        <v>35.89761</v>
      </c>
      <c r="I253" s="290">
        <v>46.668999999999997</v>
      </c>
      <c r="J253" s="290">
        <v>65.483999999999995</v>
      </c>
      <c r="K253" s="290">
        <v>48.853999999999999</v>
      </c>
      <c r="L253" s="290">
        <v>55.41</v>
      </c>
      <c r="M253" s="290">
        <v>45.335000000000001</v>
      </c>
      <c r="N253" s="290">
        <v>33.75</v>
      </c>
      <c r="O253" s="290">
        <v>58.241</v>
      </c>
      <c r="P253" s="290">
        <v>50.999000000000002</v>
      </c>
      <c r="Q253" s="290">
        <v>57.393999999999998</v>
      </c>
      <c r="R253" s="290">
        <v>52.597000000000001</v>
      </c>
      <c r="S253" s="290">
        <v>60.168999999999997</v>
      </c>
      <c r="T253" s="290">
        <v>53.151000000000003</v>
      </c>
      <c r="U253" s="290">
        <v>60.838000000000001</v>
      </c>
      <c r="V253" s="290">
        <v>63.302</v>
      </c>
      <c r="W253" s="290">
        <v>62.439</v>
      </c>
      <c r="X253" s="290">
        <v>65.772000000000006</v>
      </c>
      <c r="Y253" s="290">
        <v>59.768000000000001</v>
      </c>
      <c r="Z253" s="290">
        <v>57.3</v>
      </c>
      <c r="AA253" s="290">
        <v>53.970999999999997</v>
      </c>
      <c r="AB253" s="290">
        <v>44.186999999999998</v>
      </c>
      <c r="AC253" s="290">
        <v>56.451999999999998</v>
      </c>
      <c r="AD253" s="290">
        <v>47.494999999999997</v>
      </c>
    </row>
    <row r="254" spans="1:30" x14ac:dyDescent="0.25">
      <c r="A254" s="242" t="s">
        <v>672</v>
      </c>
      <c r="B254" s="290">
        <v>50.224780000000003</v>
      </c>
      <c r="C254" s="290">
        <v>31.60726</v>
      </c>
      <c r="D254" s="290">
        <v>23.865490000000001</v>
      </c>
      <c r="E254" s="290">
        <v>53.080860000000001</v>
      </c>
      <c r="F254" s="290">
        <v>34.398829999999997</v>
      </c>
      <c r="G254" s="290">
        <v>69.458910000000003</v>
      </c>
      <c r="H254" s="290">
        <v>59.26605</v>
      </c>
      <c r="I254" s="290">
        <v>76.543000000000006</v>
      </c>
      <c r="J254" s="290">
        <v>91.067999999999998</v>
      </c>
      <c r="K254" s="290">
        <v>48.883000000000003</v>
      </c>
      <c r="L254" s="290">
        <v>50.973999999999997</v>
      </c>
      <c r="M254" s="290">
        <v>46.75</v>
      </c>
      <c r="N254" s="290">
        <v>38.262999999999998</v>
      </c>
      <c r="O254" s="290">
        <v>45.406999999999996</v>
      </c>
      <c r="P254" s="290">
        <v>36.439</v>
      </c>
      <c r="Q254" s="290">
        <v>89.406000000000006</v>
      </c>
      <c r="R254" s="290">
        <v>90.492000000000004</v>
      </c>
      <c r="S254" s="290">
        <v>39.22</v>
      </c>
      <c r="T254" s="290">
        <v>71.566999999999993</v>
      </c>
      <c r="U254" s="290">
        <v>81.89</v>
      </c>
      <c r="V254" s="290">
        <v>96.936999999999998</v>
      </c>
      <c r="W254" s="290">
        <v>77.573999999999998</v>
      </c>
      <c r="X254" s="290">
        <v>82.274000000000001</v>
      </c>
      <c r="Y254" s="290">
        <v>60.033999999999999</v>
      </c>
      <c r="Z254" s="290">
        <v>44.027000000000001</v>
      </c>
      <c r="AA254" s="290">
        <v>45.28</v>
      </c>
      <c r="AB254" s="290">
        <v>36.35</v>
      </c>
      <c r="AC254" s="290">
        <v>114.309</v>
      </c>
      <c r="AD254" s="290">
        <v>115.379</v>
      </c>
    </row>
    <row r="255" spans="1:30" ht="15.75" thickBot="1" x14ac:dyDescent="0.3">
      <c r="A255" s="242" t="s">
        <v>1165</v>
      </c>
      <c r="B255" s="292">
        <v>0</v>
      </c>
      <c r="C255" s="292">
        <v>0</v>
      </c>
      <c r="D255" s="292">
        <v>0</v>
      </c>
      <c r="E255" s="292">
        <v>0</v>
      </c>
      <c r="F255" s="292">
        <v>0</v>
      </c>
      <c r="G255" s="292">
        <v>0</v>
      </c>
      <c r="H255" s="292">
        <v>7.6624499999999998</v>
      </c>
      <c r="I255" s="292">
        <v>3.331</v>
      </c>
      <c r="J255" s="292">
        <v>3.5609999999999999</v>
      </c>
      <c r="K255" s="292">
        <v>3.2589999999999999</v>
      </c>
      <c r="L255" s="292">
        <v>3.617</v>
      </c>
      <c r="M255" s="292">
        <v>3.536</v>
      </c>
      <c r="N255" s="292">
        <v>3.8719999999999999</v>
      </c>
      <c r="O255" s="292">
        <v>5.3040000000000003</v>
      </c>
      <c r="P255" s="292">
        <v>4.8460000000000001</v>
      </c>
      <c r="Q255" s="292">
        <v>4.9630000000000001</v>
      </c>
      <c r="R255" s="292">
        <v>5.0860000000000003</v>
      </c>
      <c r="S255" s="292">
        <v>5.5819999999999999</v>
      </c>
      <c r="T255" s="292">
        <v>4.8570000000000002</v>
      </c>
      <c r="U255" s="292">
        <v>5.0279999999999996</v>
      </c>
      <c r="V255" s="292">
        <v>4.9790000000000001</v>
      </c>
      <c r="W255" s="292">
        <v>5.4119999999999999</v>
      </c>
      <c r="X255" s="292">
        <v>5.5270000000000001</v>
      </c>
      <c r="Y255" s="292">
        <v>4.3760000000000003</v>
      </c>
      <c r="Z255" s="292">
        <v>3.9319999999999999</v>
      </c>
      <c r="AA255" s="292">
        <v>5.5179999999999998</v>
      </c>
      <c r="AB255" s="292">
        <v>5.1210000000000004</v>
      </c>
      <c r="AC255" s="292">
        <v>5.6459999999999999</v>
      </c>
      <c r="AD255" s="292">
        <v>5.3559999999999999</v>
      </c>
    </row>
    <row r="256" spans="1:30" x14ac:dyDescent="0.25">
      <c r="A256" s="260" t="s">
        <v>544</v>
      </c>
      <c r="B256" s="290">
        <v>62.538919999999997</v>
      </c>
      <c r="C256" s="290">
        <v>-27.126529999999899</v>
      </c>
      <c r="D256" s="290">
        <v>-5.8622699999999996</v>
      </c>
      <c r="E256" s="290">
        <v>18.046620000000001</v>
      </c>
      <c r="F256" s="290">
        <v>74.676479999999998</v>
      </c>
      <c r="G256" s="290">
        <v>168.18926999999999</v>
      </c>
      <c r="H256" s="290">
        <v>169.16291000000001</v>
      </c>
      <c r="I256" s="290">
        <v>214.78899999999999</v>
      </c>
      <c r="J256" s="290">
        <v>377.37299999999902</v>
      </c>
      <c r="K256" s="290">
        <v>246.517</v>
      </c>
      <c r="L256" s="290">
        <v>236.39699999999999</v>
      </c>
      <c r="M256" s="290">
        <v>260.964</v>
      </c>
      <c r="N256" s="290">
        <v>38.338000000000001</v>
      </c>
      <c r="O256" s="290">
        <v>74.334999999999994</v>
      </c>
      <c r="P256" s="290">
        <v>63.948</v>
      </c>
      <c r="Q256" s="290">
        <v>175.90899999999999</v>
      </c>
      <c r="R256" s="290">
        <v>306.93599999999998</v>
      </c>
      <c r="S256" s="290">
        <v>325.962999999999</v>
      </c>
      <c r="T256" s="290">
        <v>353.79899999999998</v>
      </c>
      <c r="U256" s="290">
        <v>361.45400000000001</v>
      </c>
      <c r="V256" s="290">
        <v>330.08</v>
      </c>
      <c r="W256" s="290">
        <v>301.926999999999</v>
      </c>
      <c r="X256" s="290">
        <v>318.22199999999998</v>
      </c>
      <c r="Y256" s="290">
        <v>311.849999999999</v>
      </c>
      <c r="Z256" s="290">
        <v>118.43300000000001</v>
      </c>
      <c r="AA256" s="290">
        <v>69.751999999999995</v>
      </c>
      <c r="AB256" s="290">
        <v>56.494</v>
      </c>
      <c r="AC256" s="290">
        <v>247.70899999999901</v>
      </c>
      <c r="AD256" s="290">
        <v>314.80500000000001</v>
      </c>
    </row>
    <row r="257" spans="1:30" ht="15.75" thickBot="1" x14ac:dyDescent="0.3">
      <c r="A257" s="242" t="s">
        <v>673</v>
      </c>
      <c r="B257" s="292">
        <v>73.025210000000001</v>
      </c>
      <c r="C257" s="292">
        <v>108.68265</v>
      </c>
      <c r="D257" s="292">
        <v>86.514859999999999</v>
      </c>
      <c r="E257" s="292">
        <v>106.82756999999999</v>
      </c>
      <c r="F257" s="292">
        <v>152.83555999999999</v>
      </c>
      <c r="G257" s="292">
        <v>363.39584000000002</v>
      </c>
      <c r="H257" s="292">
        <v>775.82863999999995</v>
      </c>
      <c r="I257" s="292">
        <v>712.35500000000002</v>
      </c>
      <c r="J257" s="292">
        <v>923.49199999999996</v>
      </c>
      <c r="K257" s="292">
        <v>979.88</v>
      </c>
      <c r="L257" s="292">
        <v>1010.194</v>
      </c>
      <c r="M257" s="292">
        <v>124.428</v>
      </c>
      <c r="N257" s="292">
        <v>93.48</v>
      </c>
      <c r="O257" s="292">
        <v>136.96100000000001</v>
      </c>
      <c r="P257" s="292">
        <v>125.61199999999999</v>
      </c>
      <c r="Q257" s="292">
        <v>122.45399999999999</v>
      </c>
      <c r="R257" s="292">
        <v>149.614</v>
      </c>
      <c r="S257" s="292">
        <v>181.32900000000001</v>
      </c>
      <c r="T257" s="292">
        <v>275.18200000000002</v>
      </c>
      <c r="U257" s="292">
        <v>3023.1309999999999</v>
      </c>
      <c r="V257" s="292">
        <v>2672.6370000000002</v>
      </c>
      <c r="W257" s="292">
        <v>5279.9750000000004</v>
      </c>
      <c r="X257" s="292">
        <v>143.59700000000001</v>
      </c>
      <c r="Y257" s="292">
        <v>125.474</v>
      </c>
      <c r="Z257" s="292">
        <v>129.08500000000001</v>
      </c>
      <c r="AA257" s="292">
        <v>135.952</v>
      </c>
      <c r="AB257" s="292">
        <v>124.181</v>
      </c>
      <c r="AC257" s="292">
        <v>130.25700000000001</v>
      </c>
      <c r="AD257" s="292">
        <v>155.102</v>
      </c>
    </row>
    <row r="258" spans="1:30" x14ac:dyDescent="0.25">
      <c r="A258" s="260" t="s">
        <v>665</v>
      </c>
      <c r="B258" s="290">
        <v>73.025210000000001</v>
      </c>
      <c r="C258" s="290">
        <v>108.68265</v>
      </c>
      <c r="D258" s="290">
        <v>86.514859999999999</v>
      </c>
      <c r="E258" s="290">
        <v>106.82756999999999</v>
      </c>
      <c r="F258" s="290">
        <v>152.83555999999999</v>
      </c>
      <c r="G258" s="290">
        <v>363.39584000000002</v>
      </c>
      <c r="H258" s="290">
        <v>775.82863999999995</v>
      </c>
      <c r="I258" s="290">
        <v>712.35500000000002</v>
      </c>
      <c r="J258" s="290">
        <v>923.49199999999996</v>
      </c>
      <c r="K258" s="290">
        <v>979.88</v>
      </c>
      <c r="L258" s="290">
        <v>1010.194</v>
      </c>
      <c r="M258" s="290">
        <v>124.428</v>
      </c>
      <c r="N258" s="290">
        <v>93.48</v>
      </c>
      <c r="O258" s="290">
        <v>136.96100000000001</v>
      </c>
      <c r="P258" s="290">
        <v>125.61199999999999</v>
      </c>
      <c r="Q258" s="290">
        <v>122.45399999999999</v>
      </c>
      <c r="R258" s="290">
        <v>149.614</v>
      </c>
      <c r="S258" s="290">
        <v>181.32900000000001</v>
      </c>
      <c r="T258" s="290">
        <v>275.18200000000002</v>
      </c>
      <c r="U258" s="290">
        <v>3023.1309999999999</v>
      </c>
      <c r="V258" s="290">
        <v>2672.6370000000002</v>
      </c>
      <c r="W258" s="290">
        <v>5279.9750000000004</v>
      </c>
      <c r="X258" s="290">
        <v>143.59700000000001</v>
      </c>
      <c r="Y258" s="290">
        <v>125.474</v>
      </c>
      <c r="Z258" s="290">
        <v>129.08500000000001</v>
      </c>
      <c r="AA258" s="290">
        <v>135.952</v>
      </c>
      <c r="AB258" s="290">
        <v>124.181</v>
      </c>
      <c r="AC258" s="290">
        <v>130.25700000000001</v>
      </c>
      <c r="AD258" s="290">
        <v>155.102</v>
      </c>
    </row>
    <row r="259" spans="1:30" ht="15.75" thickBot="1" x14ac:dyDescent="0.3">
      <c r="A259" s="242" t="s">
        <v>674</v>
      </c>
      <c r="B259" s="292">
        <v>1.8675200000000001</v>
      </c>
      <c r="C259" s="292">
        <v>0</v>
      </c>
      <c r="D259" s="292">
        <v>1.5423100000000001</v>
      </c>
      <c r="E259" s="292">
        <v>17.658849999999902</v>
      </c>
      <c r="F259" s="292">
        <v>4.8818400000000004</v>
      </c>
      <c r="G259" s="292">
        <v>0</v>
      </c>
      <c r="H259" s="292">
        <v>0.60396000000000005</v>
      </c>
      <c r="I259" s="292">
        <v>4.25</v>
      </c>
      <c r="J259" s="292">
        <v>-0.60899999999999999</v>
      </c>
      <c r="K259" s="292">
        <v>30</v>
      </c>
      <c r="L259" s="292">
        <v>7</v>
      </c>
      <c r="M259" s="292">
        <v>-16.84</v>
      </c>
      <c r="N259" s="292">
        <v>-19.585999999999999</v>
      </c>
      <c r="O259" s="292">
        <v>0</v>
      </c>
      <c r="P259" s="292">
        <v>5</v>
      </c>
      <c r="Q259" s="292">
        <v>0.5</v>
      </c>
      <c r="R259" s="292">
        <v>2</v>
      </c>
      <c r="S259" s="292">
        <v>0</v>
      </c>
      <c r="T259" s="292">
        <v>1</v>
      </c>
      <c r="U259" s="292">
        <v>2.5</v>
      </c>
      <c r="V259" s="292">
        <v>0</v>
      </c>
      <c r="W259" s="292">
        <v>1</v>
      </c>
      <c r="X259" s="292">
        <v>0.6</v>
      </c>
      <c r="Y259" s="292">
        <v>0.5</v>
      </c>
      <c r="Z259" s="292">
        <v>0.9</v>
      </c>
      <c r="AA259" s="292">
        <v>0</v>
      </c>
      <c r="AB259" s="292">
        <v>5</v>
      </c>
      <c r="AC259" s="292">
        <v>0.5</v>
      </c>
      <c r="AD259" s="292">
        <v>2</v>
      </c>
    </row>
    <row r="260" spans="1:30" x14ac:dyDescent="0.25">
      <c r="A260" s="260" t="s">
        <v>553</v>
      </c>
      <c r="B260" s="290">
        <v>1.8675200000000001</v>
      </c>
      <c r="C260" s="290">
        <v>0</v>
      </c>
      <c r="D260" s="290">
        <v>1.5423100000000001</v>
      </c>
      <c r="E260" s="290">
        <v>17.658849999999902</v>
      </c>
      <c r="F260" s="290">
        <v>4.8818400000000004</v>
      </c>
      <c r="G260" s="290">
        <v>0</v>
      </c>
      <c r="H260" s="290">
        <v>0.60396000000000005</v>
      </c>
      <c r="I260" s="290">
        <v>4.25</v>
      </c>
      <c r="J260" s="290">
        <v>-0.60899999999999999</v>
      </c>
      <c r="K260" s="290">
        <v>30</v>
      </c>
      <c r="L260" s="290">
        <v>7</v>
      </c>
      <c r="M260" s="290">
        <v>-16.84</v>
      </c>
      <c r="N260" s="290">
        <v>-19.585999999999999</v>
      </c>
      <c r="O260" s="290">
        <v>0</v>
      </c>
      <c r="P260" s="290">
        <v>5</v>
      </c>
      <c r="Q260" s="290">
        <v>0.5</v>
      </c>
      <c r="R260" s="290">
        <v>2</v>
      </c>
      <c r="S260" s="290">
        <v>0</v>
      </c>
      <c r="T260" s="290">
        <v>1</v>
      </c>
      <c r="U260" s="290">
        <v>2.5</v>
      </c>
      <c r="V260" s="290">
        <v>0</v>
      </c>
      <c r="W260" s="290">
        <v>1</v>
      </c>
      <c r="X260" s="290">
        <v>0.6</v>
      </c>
      <c r="Y260" s="290">
        <v>0.5</v>
      </c>
      <c r="Z260" s="290">
        <v>0.9</v>
      </c>
      <c r="AA260" s="290">
        <v>0</v>
      </c>
      <c r="AB260" s="290">
        <v>5</v>
      </c>
      <c r="AC260" s="290">
        <v>0.5</v>
      </c>
      <c r="AD260" s="290">
        <v>2</v>
      </c>
    </row>
    <row r="261" spans="1:30" x14ac:dyDescent="0.25">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row>
    <row r="262" spans="1:30" x14ac:dyDescent="0.25">
      <c r="A262" s="244" t="s">
        <v>675</v>
      </c>
      <c r="B262" s="289">
        <v>137.43164999999999</v>
      </c>
      <c r="C262" s="289">
        <v>81.556120000000007</v>
      </c>
      <c r="D262" s="289">
        <v>82.194900000000004</v>
      </c>
      <c r="E262" s="289">
        <v>142.53304</v>
      </c>
      <c r="F262" s="289">
        <v>232.39388</v>
      </c>
      <c r="G262" s="289">
        <v>531.58510999999999</v>
      </c>
      <c r="H262" s="289">
        <v>945.59550999999999</v>
      </c>
      <c r="I262" s="289">
        <v>931.39400000000001</v>
      </c>
      <c r="J262" s="289">
        <v>1300.2560000000001</v>
      </c>
      <c r="K262" s="289">
        <v>1256.3969999999999</v>
      </c>
      <c r="L262" s="289">
        <v>1253.5909999999999</v>
      </c>
      <c r="M262" s="289">
        <v>368.55200000000002</v>
      </c>
      <c r="N262" s="289">
        <v>112.232</v>
      </c>
      <c r="O262" s="289">
        <v>211.29599999999999</v>
      </c>
      <c r="P262" s="289">
        <v>194.56</v>
      </c>
      <c r="Q262" s="289">
        <v>298.863</v>
      </c>
      <c r="R262" s="289">
        <v>458.55</v>
      </c>
      <c r="S262" s="289">
        <v>507.29199999999997</v>
      </c>
      <c r="T262" s="289">
        <v>629.98099999999999</v>
      </c>
      <c r="U262" s="289">
        <v>3387.085</v>
      </c>
      <c r="V262" s="289">
        <v>3002.7170000000001</v>
      </c>
      <c r="W262" s="289">
        <v>5582.902</v>
      </c>
      <c r="X262" s="289">
        <v>462.41899999999998</v>
      </c>
      <c r="Y262" s="289">
        <v>437.82399999999899</v>
      </c>
      <c r="Z262" s="289">
        <v>248.41800000000001</v>
      </c>
      <c r="AA262" s="289">
        <v>205.70400000000001</v>
      </c>
      <c r="AB262" s="289">
        <v>185.67500000000001</v>
      </c>
      <c r="AC262" s="289">
        <v>378.46600000000001</v>
      </c>
      <c r="AD262" s="289">
        <v>471.90699999999998</v>
      </c>
    </row>
    <row r="263" spans="1:30" x14ac:dyDescent="0.25">
      <c r="A263" s="242" t="s">
        <v>522</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row>
    <row r="264" spans="1:30" x14ac:dyDescent="0.25">
      <c r="A264" s="242" t="s">
        <v>676</v>
      </c>
      <c r="B264" s="290">
        <v>44.545909999999999</v>
      </c>
      <c r="C264" s="290">
        <v>54.758559999999903</v>
      </c>
      <c r="D264" s="290">
        <v>49.165190000000003</v>
      </c>
      <c r="E264" s="290">
        <v>51.218789999999998</v>
      </c>
      <c r="F264" s="290">
        <v>53.648440000000001</v>
      </c>
      <c r="G264" s="290">
        <v>54.58399</v>
      </c>
      <c r="H264" s="290">
        <v>51.536369999999998</v>
      </c>
      <c r="I264" s="290">
        <v>61.442</v>
      </c>
      <c r="J264" s="290">
        <v>96.046000000000006</v>
      </c>
      <c r="K264" s="290">
        <v>98.013999999999996</v>
      </c>
      <c r="L264" s="290">
        <v>105.89</v>
      </c>
      <c r="M264" s="290">
        <v>104.047</v>
      </c>
      <c r="N264" s="290">
        <v>87.393000000000001</v>
      </c>
      <c r="O264" s="290">
        <v>83.924000000000007</v>
      </c>
      <c r="P264" s="290">
        <v>69.8</v>
      </c>
      <c r="Q264" s="290">
        <v>66.757999999999996</v>
      </c>
      <c r="R264" s="290">
        <v>69.8</v>
      </c>
      <c r="S264" s="290">
        <v>79.361999999999995</v>
      </c>
      <c r="T264" s="290">
        <v>52.414999999999999</v>
      </c>
      <c r="U264" s="290">
        <v>79.361999999999995</v>
      </c>
      <c r="V264" s="290">
        <v>83.403000000000006</v>
      </c>
      <c r="W264" s="290">
        <v>70.8</v>
      </c>
      <c r="X264" s="290">
        <v>80.143000000000001</v>
      </c>
      <c r="Y264" s="290">
        <v>69.8</v>
      </c>
      <c r="Z264" s="290">
        <v>70.540999999999997</v>
      </c>
      <c r="AA264" s="290">
        <v>91.486000000000004</v>
      </c>
      <c r="AB264" s="290">
        <v>76.100999999999999</v>
      </c>
      <c r="AC264" s="290">
        <v>79.361999999999995</v>
      </c>
      <c r="AD264" s="290">
        <v>79.882999999999996</v>
      </c>
    </row>
    <row r="265" spans="1:30" x14ac:dyDescent="0.25">
      <c r="A265" s="242" t="s">
        <v>677</v>
      </c>
      <c r="B265" s="290">
        <v>497.59694999999999</v>
      </c>
      <c r="C265" s="290">
        <v>437.35797000000002</v>
      </c>
      <c r="D265" s="290">
        <v>449.16901999999999</v>
      </c>
      <c r="E265" s="290">
        <v>385.55732999999998</v>
      </c>
      <c r="F265" s="290">
        <v>403.05412999999999</v>
      </c>
      <c r="G265" s="290">
        <v>402.53662000000003</v>
      </c>
      <c r="H265" s="290">
        <v>397.44412999999997</v>
      </c>
      <c r="I265" s="290">
        <v>395.54</v>
      </c>
      <c r="J265" s="290">
        <v>375.18599999999998</v>
      </c>
      <c r="K265" s="290">
        <v>346.85899999999998</v>
      </c>
      <c r="L265" s="290">
        <v>504.17399999999998</v>
      </c>
      <c r="M265" s="290">
        <v>365.98899999999998</v>
      </c>
      <c r="N265" s="290">
        <v>359.31700000000001</v>
      </c>
      <c r="O265" s="290">
        <v>425.54599999999999</v>
      </c>
      <c r="P265" s="290">
        <v>416.96300000000002</v>
      </c>
      <c r="Q265" s="290">
        <v>437.40199999999999</v>
      </c>
      <c r="R265" s="290">
        <v>533.87800000000004</v>
      </c>
      <c r="S265" s="290">
        <v>563.91300000000001</v>
      </c>
      <c r="T265" s="290">
        <v>401.08800000000002</v>
      </c>
      <c r="U265" s="290">
        <v>408.428</v>
      </c>
      <c r="V265" s="290">
        <v>416.96699999999998</v>
      </c>
      <c r="W265" s="290">
        <v>464.88099999999997</v>
      </c>
      <c r="X265" s="290">
        <v>526.01499999999999</v>
      </c>
      <c r="Y265" s="290">
        <v>425.15600000000001</v>
      </c>
      <c r="Z265" s="290">
        <v>394.137</v>
      </c>
      <c r="AA265" s="290">
        <v>443.82</v>
      </c>
      <c r="AB265" s="290">
        <v>428.83100000000002</v>
      </c>
      <c r="AC265" s="290">
        <v>467.98399999999998</v>
      </c>
      <c r="AD265" s="290">
        <v>529.47400000000005</v>
      </c>
    </row>
    <row r="266" spans="1:30" x14ac:dyDescent="0.25">
      <c r="A266" s="242" t="s">
        <v>678</v>
      </c>
      <c r="B266" s="290">
        <v>-1.4658499999999901</v>
      </c>
      <c r="C266" s="290">
        <v>-0.36699999999999999</v>
      </c>
      <c r="D266" s="290">
        <v>-4.5179999999999998</v>
      </c>
      <c r="E266" s="290">
        <v>0</v>
      </c>
      <c r="F266" s="290">
        <v>-10.889950000000001</v>
      </c>
      <c r="G266" s="290">
        <v>-1.6548399999999901</v>
      </c>
      <c r="H266" s="290">
        <v>-1.1244000000000001</v>
      </c>
      <c r="I266" s="290">
        <v>-0.96</v>
      </c>
      <c r="J266" s="290">
        <v>-0.96</v>
      </c>
      <c r="K266" s="290">
        <v>-0.96</v>
      </c>
      <c r="L266" s="290">
        <v>-0.96</v>
      </c>
      <c r="M266" s="290">
        <v>-0.96</v>
      </c>
      <c r="N266" s="290">
        <v>-0.96</v>
      </c>
      <c r="O266" s="290">
        <v>-0.36699999999999999</v>
      </c>
      <c r="P266" s="290">
        <v>-4.5179999999999998</v>
      </c>
      <c r="Q266" s="290">
        <v>0</v>
      </c>
      <c r="R266" s="290">
        <v>-10.89</v>
      </c>
      <c r="S266" s="290">
        <v>0</v>
      </c>
      <c r="T266" s="290">
        <v>0</v>
      </c>
      <c r="U266" s="290">
        <v>0</v>
      </c>
      <c r="V266" s="290">
        <v>0</v>
      </c>
      <c r="W266" s="290">
        <v>0</v>
      </c>
      <c r="X266" s="290">
        <v>0</v>
      </c>
      <c r="Y266" s="290">
        <v>0</v>
      </c>
      <c r="Z266" s="290">
        <v>0</v>
      </c>
      <c r="AA266" s="290">
        <v>0</v>
      </c>
      <c r="AB266" s="290">
        <v>0</v>
      </c>
      <c r="AC266" s="290">
        <v>0</v>
      </c>
      <c r="AD266" s="290">
        <v>0</v>
      </c>
    </row>
    <row r="267" spans="1:30" x14ac:dyDescent="0.25">
      <c r="A267" s="242" t="s">
        <v>679</v>
      </c>
      <c r="B267" s="290">
        <v>128.56050999999999</v>
      </c>
      <c r="C267" s="290">
        <v>89.276110000000003</v>
      </c>
      <c r="D267" s="290">
        <v>70.456530000000001</v>
      </c>
      <c r="E267" s="290">
        <v>75.923720000000003</v>
      </c>
      <c r="F267" s="290">
        <v>95.709209999999999</v>
      </c>
      <c r="G267" s="290">
        <v>118.99930000000001</v>
      </c>
      <c r="H267" s="290">
        <v>95.256140000000002</v>
      </c>
      <c r="I267" s="290">
        <v>104.283</v>
      </c>
      <c r="J267" s="290">
        <v>121.35</v>
      </c>
      <c r="K267" s="290">
        <v>101.611</v>
      </c>
      <c r="L267" s="290">
        <v>106.41500000000001</v>
      </c>
      <c r="M267" s="290">
        <v>72.715000000000003</v>
      </c>
      <c r="N267" s="290">
        <v>71.391000000000005</v>
      </c>
      <c r="O267" s="290">
        <v>101.82899999999999</v>
      </c>
      <c r="P267" s="290">
        <v>78.822000000000003</v>
      </c>
      <c r="Q267" s="290">
        <v>70.268000000000001</v>
      </c>
      <c r="R267" s="290">
        <v>103.373</v>
      </c>
      <c r="S267" s="290">
        <v>106.93</v>
      </c>
      <c r="T267" s="290">
        <v>116.803</v>
      </c>
      <c r="U267" s="290">
        <v>136.93</v>
      </c>
      <c r="V267" s="290">
        <v>145.97999999999999</v>
      </c>
      <c r="W267" s="290">
        <v>109.08199999999999</v>
      </c>
      <c r="X267" s="290">
        <v>123.247</v>
      </c>
      <c r="Y267" s="290">
        <v>83.266000000000005</v>
      </c>
      <c r="Z267" s="290">
        <v>92.879000000000005</v>
      </c>
      <c r="AA267" s="290">
        <v>122.79600000000001</v>
      </c>
      <c r="AB267" s="290">
        <v>99.453999999999994</v>
      </c>
      <c r="AC267" s="290">
        <v>78.242999999999995</v>
      </c>
      <c r="AD267" s="290">
        <v>105.28400000000001</v>
      </c>
    </row>
    <row r="268" spans="1:30" x14ac:dyDescent="0.25">
      <c r="A268" s="242" t="s">
        <v>680</v>
      </c>
      <c r="B268" s="290">
        <v>37.535980000000002</v>
      </c>
      <c r="C268" s="290">
        <v>25.91949</v>
      </c>
      <c r="D268" s="290">
        <v>31.955770000000001</v>
      </c>
      <c r="E268" s="290">
        <v>40.03942</v>
      </c>
      <c r="F268" s="290">
        <v>32.21425</v>
      </c>
      <c r="G268" s="290">
        <v>22.942319999999999</v>
      </c>
      <c r="H268" s="290">
        <v>30.433679999999999</v>
      </c>
      <c r="I268" s="290">
        <v>21.815999999999999</v>
      </c>
      <c r="J268" s="290">
        <v>26.300999999999998</v>
      </c>
      <c r="K268" s="290">
        <v>27.571999999999999</v>
      </c>
      <c r="L268" s="290">
        <v>24.945</v>
      </c>
      <c r="M268" s="290">
        <v>47.125</v>
      </c>
      <c r="N268" s="290">
        <v>45.119</v>
      </c>
      <c r="O268" s="290">
        <v>59.683999999999997</v>
      </c>
      <c r="P268" s="290">
        <v>61.023000000000003</v>
      </c>
      <c r="Q268" s="290">
        <v>62.023000000000003</v>
      </c>
      <c r="R268" s="290">
        <v>44</v>
      </c>
      <c r="S268" s="290">
        <v>39.220999999999997</v>
      </c>
      <c r="T268" s="290">
        <v>27.956</v>
      </c>
      <c r="U268" s="290">
        <v>27.617999999999999</v>
      </c>
      <c r="V268" s="290">
        <v>27.617999999999999</v>
      </c>
      <c r="W268" s="290">
        <v>31.274000000000001</v>
      </c>
      <c r="X268" s="290">
        <v>41.854999999999997</v>
      </c>
      <c r="Y268" s="290">
        <v>37.116</v>
      </c>
      <c r="Z268" s="290">
        <v>49.609000000000002</v>
      </c>
      <c r="AA268" s="290">
        <v>60.640999999999998</v>
      </c>
      <c r="AB268" s="290">
        <v>61.956000000000003</v>
      </c>
      <c r="AC268" s="290">
        <v>62.956000000000003</v>
      </c>
      <c r="AD268" s="290">
        <v>45.021000000000001</v>
      </c>
    </row>
    <row r="269" spans="1:30" x14ac:dyDescent="0.25">
      <c r="A269" s="242" t="s">
        <v>681</v>
      </c>
      <c r="B269" s="290">
        <v>10.048349999999999</v>
      </c>
      <c r="C269" s="290">
        <v>17.616959999999999</v>
      </c>
      <c r="D269" s="290">
        <v>23.480370000000001</v>
      </c>
      <c r="E269" s="290">
        <v>18.22156</v>
      </c>
      <c r="F269" s="290">
        <v>24.11336</v>
      </c>
      <c r="G269" s="290">
        <v>35.579410000000003</v>
      </c>
      <c r="H269" s="290">
        <v>44.971089999999997</v>
      </c>
      <c r="I269" s="290">
        <v>18.852</v>
      </c>
      <c r="J269" s="290">
        <v>21.300999999999998</v>
      </c>
      <c r="K269" s="290">
        <v>18.852</v>
      </c>
      <c r="L269" s="290">
        <v>17.414000000000001</v>
      </c>
      <c r="M269" s="290">
        <v>19.513000000000002</v>
      </c>
      <c r="N269" s="290">
        <v>13.585000000000001</v>
      </c>
      <c r="O269" s="290">
        <v>15.06</v>
      </c>
      <c r="P269" s="290">
        <v>15.308999999999999</v>
      </c>
      <c r="Q269" s="290">
        <v>21.079000000000001</v>
      </c>
      <c r="R269" s="290">
        <v>15.819000000000001</v>
      </c>
      <c r="S269" s="290">
        <v>18.818999999999999</v>
      </c>
      <c r="T269" s="290">
        <v>14.8</v>
      </c>
      <c r="U269" s="290">
        <v>17.309000000000001</v>
      </c>
      <c r="V269" s="290">
        <v>17.818999999999999</v>
      </c>
      <c r="W269" s="290">
        <v>14.308999999999999</v>
      </c>
      <c r="X269" s="290">
        <v>14.308999999999999</v>
      </c>
      <c r="Y269" s="290">
        <v>16.57</v>
      </c>
      <c r="Z269" s="290">
        <v>16.908000000000001</v>
      </c>
      <c r="AA269" s="290">
        <v>15.012</v>
      </c>
      <c r="AB269" s="290">
        <v>16.498000000000001</v>
      </c>
      <c r="AC269" s="290">
        <v>20.983000000000001</v>
      </c>
      <c r="AD269" s="290">
        <v>15.723000000000001</v>
      </c>
    </row>
    <row r="270" spans="1:30" x14ac:dyDescent="0.25">
      <c r="A270" s="242" t="s">
        <v>682</v>
      </c>
      <c r="B270" s="290">
        <v>62.495989999999999</v>
      </c>
      <c r="C270" s="290">
        <v>130.95017000000001</v>
      </c>
      <c r="D270" s="290">
        <v>104.87947</v>
      </c>
      <c r="E270" s="290">
        <v>253.14722</v>
      </c>
      <c r="F270" s="290">
        <v>87.877629999999996</v>
      </c>
      <c r="G270" s="290">
        <v>78.559250000000006</v>
      </c>
      <c r="H270" s="290">
        <v>51.119579999999999</v>
      </c>
      <c r="I270" s="290">
        <v>98.948999999999998</v>
      </c>
      <c r="J270" s="290">
        <v>98.204999999999998</v>
      </c>
      <c r="K270" s="290">
        <v>98.013000000000005</v>
      </c>
      <c r="L270" s="290">
        <v>109.256</v>
      </c>
      <c r="M270" s="290">
        <v>111.78</v>
      </c>
      <c r="N270" s="290">
        <v>239.886</v>
      </c>
      <c r="O270" s="290">
        <v>167.37299999999999</v>
      </c>
      <c r="P270" s="290">
        <v>145.63200000000001</v>
      </c>
      <c r="Q270" s="290">
        <v>82.555000000000007</v>
      </c>
      <c r="R270" s="290">
        <v>105.447</v>
      </c>
      <c r="S270" s="290">
        <v>167.71799999999999</v>
      </c>
      <c r="T270" s="290">
        <v>158.49100000000001</v>
      </c>
      <c r="U270" s="290">
        <v>157.178</v>
      </c>
      <c r="V270" s="290">
        <v>185.96</v>
      </c>
      <c r="W270" s="290">
        <v>146.929</v>
      </c>
      <c r="X270" s="290">
        <v>173.93</v>
      </c>
      <c r="Y270" s="290">
        <v>169.52600000000001</v>
      </c>
      <c r="Z270" s="290">
        <v>228.352</v>
      </c>
      <c r="AA270" s="290">
        <v>241.45599999999999</v>
      </c>
      <c r="AB270" s="290">
        <v>198.001</v>
      </c>
      <c r="AC270" s="290">
        <v>171.99199999999999</v>
      </c>
      <c r="AD270" s="290">
        <v>193.67699999999999</v>
      </c>
    </row>
    <row r="271" spans="1:30" x14ac:dyDescent="0.25">
      <c r="A271" s="242" t="s">
        <v>683</v>
      </c>
      <c r="B271" s="290">
        <v>108.08296</v>
      </c>
      <c r="C271" s="290">
        <v>75.645399999999995</v>
      </c>
      <c r="D271" s="290">
        <v>74.289280000000005</v>
      </c>
      <c r="E271" s="290">
        <v>79.106070000000003</v>
      </c>
      <c r="F271" s="290">
        <v>87.677089999999893</v>
      </c>
      <c r="G271" s="290">
        <v>81.406399999999906</v>
      </c>
      <c r="H271" s="290">
        <v>69.439340000000001</v>
      </c>
      <c r="I271" s="290">
        <v>51.777000000000001</v>
      </c>
      <c r="J271" s="290">
        <v>51.777000000000001</v>
      </c>
      <c r="K271" s="290">
        <v>51.777000000000001</v>
      </c>
      <c r="L271" s="290">
        <v>51.777000000000001</v>
      </c>
      <c r="M271" s="290">
        <v>51.777000000000001</v>
      </c>
      <c r="N271" s="290">
        <v>51.777000000000001</v>
      </c>
      <c r="O271" s="290">
        <v>70.396000000000001</v>
      </c>
      <c r="P271" s="290">
        <v>51.936</v>
      </c>
      <c r="Q271" s="290">
        <v>72.667000000000002</v>
      </c>
      <c r="R271" s="290">
        <v>82.963999999999999</v>
      </c>
      <c r="S271" s="290">
        <v>0</v>
      </c>
      <c r="T271" s="290">
        <v>0</v>
      </c>
      <c r="U271" s="290">
        <v>0</v>
      </c>
      <c r="V271" s="290">
        <v>0</v>
      </c>
      <c r="W271" s="290">
        <v>0</v>
      </c>
      <c r="X271" s="290">
        <v>0</v>
      </c>
      <c r="Y271" s="290">
        <v>0</v>
      </c>
      <c r="Z271" s="290">
        <v>0</v>
      </c>
      <c r="AA271" s="290">
        <v>0</v>
      </c>
      <c r="AB271" s="290">
        <v>0</v>
      </c>
      <c r="AC271" s="290">
        <v>0</v>
      </c>
      <c r="AD271" s="290">
        <v>0</v>
      </c>
    </row>
    <row r="272" spans="1:30" x14ac:dyDescent="0.25">
      <c r="A272" s="242" t="s">
        <v>684</v>
      </c>
      <c r="B272" s="290">
        <v>34.773669999999903</v>
      </c>
      <c r="C272" s="290">
        <v>26.584309999999999</v>
      </c>
      <c r="D272" s="290">
        <v>33.739370000000001</v>
      </c>
      <c r="E272" s="290">
        <v>42.78172</v>
      </c>
      <c r="F272" s="290">
        <v>33.838900000000002</v>
      </c>
      <c r="G272" s="290">
        <v>36.224420000000002</v>
      </c>
      <c r="H272" s="290">
        <v>29.206489999999999</v>
      </c>
      <c r="I272" s="290">
        <v>15.898999999999999</v>
      </c>
      <c r="J272" s="290">
        <v>19.013999999999999</v>
      </c>
      <c r="K272" s="290">
        <v>16.739999999999998</v>
      </c>
      <c r="L272" s="290">
        <v>20.152000000000001</v>
      </c>
      <c r="M272" s="290">
        <v>21.873999999999999</v>
      </c>
      <c r="N272" s="290">
        <v>21.431000000000001</v>
      </c>
      <c r="O272" s="290">
        <v>28.628</v>
      </c>
      <c r="P272" s="290">
        <v>31.603999999999999</v>
      </c>
      <c r="Q272" s="290">
        <v>46.142000000000003</v>
      </c>
      <c r="R272" s="290">
        <v>30.518999999999998</v>
      </c>
      <c r="S272" s="290">
        <v>12.750999999999999</v>
      </c>
      <c r="T272" s="290">
        <v>11.202999999999999</v>
      </c>
      <c r="U272" s="290">
        <v>11.733000000000001</v>
      </c>
      <c r="V272" s="290">
        <v>10.486000000000001</v>
      </c>
      <c r="W272" s="290">
        <v>11.988</v>
      </c>
      <c r="X272" s="290">
        <v>12.175000000000001</v>
      </c>
      <c r="Y272" s="290">
        <v>20.614000000000001</v>
      </c>
      <c r="Z272" s="290">
        <v>21.949000000000002</v>
      </c>
      <c r="AA272" s="290">
        <v>17.462</v>
      </c>
      <c r="AB272" s="290">
        <v>15.484999999999999</v>
      </c>
      <c r="AC272" s="290">
        <v>18.414000000000001</v>
      </c>
      <c r="AD272" s="290">
        <v>15.315</v>
      </c>
    </row>
    <row r="273" spans="1:30" x14ac:dyDescent="0.25">
      <c r="A273" s="242" t="s">
        <v>685</v>
      </c>
      <c r="B273" s="290">
        <v>-12.253740000000001</v>
      </c>
      <c r="C273" s="290">
        <v>-8.4153199999999995</v>
      </c>
      <c r="D273" s="290">
        <v>-13.374739999999999</v>
      </c>
      <c r="E273" s="290">
        <v>-24.976289999999999</v>
      </c>
      <c r="F273" s="290">
        <v>-17.847090000000001</v>
      </c>
      <c r="G273" s="290">
        <v>-17.107050000000001</v>
      </c>
      <c r="H273" s="290">
        <v>-15.05068</v>
      </c>
      <c r="I273" s="290">
        <v>-4.5030000000000001</v>
      </c>
      <c r="J273" s="290">
        <v>-4.5030000000000001</v>
      </c>
      <c r="K273" s="290">
        <v>-4.5030000000000001</v>
      </c>
      <c r="L273" s="290">
        <v>-4.5030000000000001</v>
      </c>
      <c r="M273" s="290">
        <v>-4.5030000000000001</v>
      </c>
      <c r="N273" s="290">
        <v>-4.5030000000000001</v>
      </c>
      <c r="O273" s="290">
        <v>-8.4149999999999991</v>
      </c>
      <c r="P273" s="290">
        <v>-13.375</v>
      </c>
      <c r="Q273" s="290">
        <v>-24.975999999999999</v>
      </c>
      <c r="R273" s="290">
        <v>-17.847000000000001</v>
      </c>
      <c r="S273" s="290">
        <v>0</v>
      </c>
      <c r="T273" s="290">
        <v>0</v>
      </c>
      <c r="U273" s="290">
        <v>0</v>
      </c>
      <c r="V273" s="290">
        <v>0</v>
      </c>
      <c r="W273" s="290">
        <v>0</v>
      </c>
      <c r="X273" s="290">
        <v>0</v>
      </c>
      <c r="Y273" s="290">
        <v>0</v>
      </c>
      <c r="Z273" s="290">
        <v>0</v>
      </c>
      <c r="AA273" s="290">
        <v>0</v>
      </c>
      <c r="AB273" s="290">
        <v>0</v>
      </c>
      <c r="AC273" s="290">
        <v>0</v>
      </c>
      <c r="AD273" s="290">
        <v>0</v>
      </c>
    </row>
    <row r="274" spans="1:30" x14ac:dyDescent="0.25">
      <c r="A274" s="242" t="s">
        <v>686</v>
      </c>
      <c r="B274" s="290">
        <v>224.89158</v>
      </c>
      <c r="C274" s="290">
        <v>375.589439999999</v>
      </c>
      <c r="D274" s="290">
        <v>512.27035000000001</v>
      </c>
      <c r="E274" s="290">
        <v>267.09559000000002</v>
      </c>
      <c r="F274" s="290">
        <v>395.24968999999999</v>
      </c>
      <c r="G274" s="290">
        <v>493.97910999999999</v>
      </c>
      <c r="H274" s="290">
        <v>391.43146000000002</v>
      </c>
      <c r="I274" s="290">
        <v>442.197</v>
      </c>
      <c r="J274" s="290">
        <v>473.43200000000002</v>
      </c>
      <c r="K274" s="290">
        <v>516.15599999999995</v>
      </c>
      <c r="L274" s="290">
        <v>480.40499999999997</v>
      </c>
      <c r="M274" s="290">
        <v>425.058999999999</v>
      </c>
      <c r="N274" s="290">
        <v>350.24700000000001</v>
      </c>
      <c r="O274" s="290">
        <v>380.98200000000003</v>
      </c>
      <c r="P274" s="290">
        <v>352.98099999999999</v>
      </c>
      <c r="Q274" s="290">
        <v>353.85399999999998</v>
      </c>
      <c r="R274" s="290">
        <v>370.84500000000003</v>
      </c>
      <c r="S274" s="290">
        <v>395.82600000000002</v>
      </c>
      <c r="T274" s="290">
        <v>385.07799999999997</v>
      </c>
      <c r="U274" s="290">
        <v>374.39600000000002</v>
      </c>
      <c r="V274" s="290">
        <v>394.17500000000001</v>
      </c>
      <c r="W274" s="290">
        <v>409.66</v>
      </c>
      <c r="X274" s="290">
        <v>406.38499999999999</v>
      </c>
      <c r="Y274" s="290">
        <v>352.65499999999997</v>
      </c>
      <c r="Z274" s="290">
        <v>329.82900000000001</v>
      </c>
      <c r="AA274" s="290">
        <v>389.91899999999998</v>
      </c>
      <c r="AB274" s="290">
        <v>370.97399999999999</v>
      </c>
      <c r="AC274" s="290">
        <v>392.11799999999999</v>
      </c>
      <c r="AD274" s="290">
        <v>390.18599999999998</v>
      </c>
    </row>
    <row r="275" spans="1:30" ht="15.75" thickBot="1" x14ac:dyDescent="0.3">
      <c r="A275" s="242" t="s">
        <v>687</v>
      </c>
      <c r="B275" s="292">
        <v>1.1769700000000001</v>
      </c>
      <c r="C275" s="292">
        <v>34.591009999999997</v>
      </c>
      <c r="D275" s="292">
        <v>13.17755</v>
      </c>
      <c r="E275" s="292">
        <v>15.59442</v>
      </c>
      <c r="F275" s="292">
        <v>19.45459</v>
      </c>
      <c r="G275" s="292">
        <v>20.309279999999902</v>
      </c>
      <c r="H275" s="292">
        <v>26.064609999999998</v>
      </c>
      <c r="I275" s="292">
        <v>17.417999999999999</v>
      </c>
      <c r="J275" s="292">
        <v>17.684999999999999</v>
      </c>
      <c r="K275" s="292">
        <v>17.530999999999999</v>
      </c>
      <c r="L275" s="292">
        <v>11.614000000000001</v>
      </c>
      <c r="M275" s="292">
        <v>16.297000000000001</v>
      </c>
      <c r="N275" s="292">
        <v>4.1829999999999998</v>
      </c>
      <c r="O275" s="292">
        <v>9.8170000000000002</v>
      </c>
      <c r="P275" s="292">
        <v>12.497999999999999</v>
      </c>
      <c r="Q275" s="292">
        <v>15.398</v>
      </c>
      <c r="R275" s="292">
        <v>12.625999999999999</v>
      </c>
      <c r="S275" s="292">
        <v>18</v>
      </c>
      <c r="T275" s="292">
        <v>18</v>
      </c>
      <c r="U275" s="292">
        <v>18</v>
      </c>
      <c r="V275" s="292">
        <v>18</v>
      </c>
      <c r="W275" s="292">
        <v>18</v>
      </c>
      <c r="X275" s="292">
        <v>17</v>
      </c>
      <c r="Y275" s="292">
        <v>17</v>
      </c>
      <c r="Z275" s="292">
        <v>17</v>
      </c>
      <c r="AA275" s="292">
        <v>18</v>
      </c>
      <c r="AB275" s="292">
        <v>18</v>
      </c>
      <c r="AC275" s="292">
        <v>18</v>
      </c>
      <c r="AD275" s="292">
        <v>18</v>
      </c>
    </row>
    <row r="276" spans="1:30" x14ac:dyDescent="0.25">
      <c r="A276" s="242" t="s">
        <v>544</v>
      </c>
      <c r="B276" s="290">
        <v>1135.98928</v>
      </c>
      <c r="C276" s="290">
        <v>1259.5071</v>
      </c>
      <c r="D276" s="290">
        <v>1344.6901600000001</v>
      </c>
      <c r="E276" s="290">
        <v>1203.70954999999</v>
      </c>
      <c r="F276" s="290">
        <v>1204.10025</v>
      </c>
      <c r="G276" s="290">
        <v>1326.3582100000001</v>
      </c>
      <c r="H276" s="290">
        <v>1170.7278100000001</v>
      </c>
      <c r="I276" s="290">
        <v>1222.70999999999</v>
      </c>
      <c r="J276" s="290">
        <v>1294.8340000000001</v>
      </c>
      <c r="K276" s="290">
        <v>1287.662</v>
      </c>
      <c r="L276" s="290">
        <v>1426.579</v>
      </c>
      <c r="M276" s="290">
        <v>1230.713</v>
      </c>
      <c r="N276" s="290">
        <v>1238.866</v>
      </c>
      <c r="O276" s="290">
        <v>1334.4570000000001</v>
      </c>
      <c r="P276" s="290">
        <v>1218.675</v>
      </c>
      <c r="Q276" s="290">
        <v>1203.17</v>
      </c>
      <c r="R276" s="290">
        <v>1340.5340000000001</v>
      </c>
      <c r="S276" s="290">
        <v>1402.54</v>
      </c>
      <c r="T276" s="290">
        <v>1185.8339999999901</v>
      </c>
      <c r="U276" s="290">
        <v>1230.954</v>
      </c>
      <c r="V276" s="290">
        <v>1300.4079999999999</v>
      </c>
      <c r="W276" s="290">
        <v>1276.923</v>
      </c>
      <c r="X276" s="290">
        <v>1395.059</v>
      </c>
      <c r="Y276" s="290">
        <v>1191.703</v>
      </c>
      <c r="Z276" s="290">
        <v>1221.204</v>
      </c>
      <c r="AA276" s="290">
        <v>1400.5920000000001</v>
      </c>
      <c r="AB276" s="290">
        <v>1285.3</v>
      </c>
      <c r="AC276" s="290">
        <v>1310.0519999999999</v>
      </c>
      <c r="AD276" s="290">
        <v>1392.5630000000001</v>
      </c>
    </row>
    <row r="277" spans="1:30" x14ac:dyDescent="0.25">
      <c r="A277" s="242" t="s">
        <v>688</v>
      </c>
      <c r="B277" s="290">
        <v>0</v>
      </c>
      <c r="C277" s="290">
        <v>0</v>
      </c>
      <c r="D277" s="290">
        <v>0</v>
      </c>
      <c r="E277" s="290">
        <v>0</v>
      </c>
      <c r="F277" s="290">
        <v>0</v>
      </c>
      <c r="G277" s="290">
        <v>0</v>
      </c>
      <c r="H277" s="290">
        <v>0</v>
      </c>
      <c r="I277" s="290">
        <v>0</v>
      </c>
      <c r="J277" s="290">
        <v>0</v>
      </c>
      <c r="K277" s="290">
        <v>0</v>
      </c>
      <c r="L277" s="290">
        <v>0</v>
      </c>
      <c r="M277" s="290">
        <v>0</v>
      </c>
      <c r="N277" s="290">
        <v>0</v>
      </c>
      <c r="O277" s="290">
        <v>0</v>
      </c>
      <c r="P277" s="290">
        <v>0</v>
      </c>
      <c r="Q277" s="290">
        <v>0</v>
      </c>
      <c r="R277" s="290">
        <v>0</v>
      </c>
      <c r="S277" s="290">
        <v>0</v>
      </c>
      <c r="T277" s="290">
        <v>0</v>
      </c>
      <c r="U277" s="290">
        <v>0</v>
      </c>
      <c r="V277" s="290">
        <v>0</v>
      </c>
      <c r="W277" s="290">
        <v>0</v>
      </c>
      <c r="X277" s="290">
        <v>0</v>
      </c>
      <c r="Y277" s="290">
        <v>0</v>
      </c>
      <c r="Z277" s="290">
        <v>0</v>
      </c>
      <c r="AA277" s="290">
        <v>0</v>
      </c>
      <c r="AB277" s="290">
        <v>0</v>
      </c>
      <c r="AC277" s="290">
        <v>0</v>
      </c>
      <c r="AD277" s="290">
        <v>0</v>
      </c>
    </row>
    <row r="278" spans="1:30" x14ac:dyDescent="0.25">
      <c r="A278" s="242" t="s">
        <v>689</v>
      </c>
      <c r="B278" s="290">
        <v>695.06566999999995</v>
      </c>
      <c r="C278" s="290">
        <v>867.01796000000002</v>
      </c>
      <c r="D278" s="290">
        <v>780.24392999999998</v>
      </c>
      <c r="E278" s="290">
        <v>961.57718</v>
      </c>
      <c r="F278" s="290">
        <v>1117.43839</v>
      </c>
      <c r="G278" s="290">
        <v>945.44524999999999</v>
      </c>
      <c r="H278" s="290">
        <v>938.44012999999995</v>
      </c>
      <c r="I278" s="290">
        <v>1026.5609999999999</v>
      </c>
      <c r="J278" s="290">
        <v>1039.7619999999999</v>
      </c>
      <c r="K278" s="290">
        <v>1071.1289999999999</v>
      </c>
      <c r="L278" s="290">
        <v>1034.377</v>
      </c>
      <c r="M278" s="290">
        <v>999.96100000000001</v>
      </c>
      <c r="N278" s="290">
        <v>830.44299999999998</v>
      </c>
      <c r="O278" s="290">
        <v>999.72500000000002</v>
      </c>
      <c r="P278" s="290">
        <v>995.721</v>
      </c>
      <c r="Q278" s="290">
        <v>1073.67</v>
      </c>
      <c r="R278" s="290">
        <v>1198.415</v>
      </c>
      <c r="S278" s="290">
        <v>1131.0139999999999</v>
      </c>
      <c r="T278" s="290">
        <v>1054.6600000000001</v>
      </c>
      <c r="U278" s="290">
        <v>1123.461</v>
      </c>
      <c r="V278" s="290">
        <v>1145.252</v>
      </c>
      <c r="W278" s="290">
        <v>1093.904</v>
      </c>
      <c r="X278" s="290">
        <v>1149.694</v>
      </c>
      <c r="Y278" s="290">
        <v>1069.8510000000001</v>
      </c>
      <c r="Z278" s="290">
        <v>998.899</v>
      </c>
      <c r="AA278" s="290">
        <v>1037.079</v>
      </c>
      <c r="AB278" s="290">
        <v>995.53300000000002</v>
      </c>
      <c r="AC278" s="290">
        <v>1082.4349999999999</v>
      </c>
      <c r="AD278" s="290">
        <v>1061.8499999999999</v>
      </c>
    </row>
    <row r="279" spans="1:30" x14ac:dyDescent="0.25">
      <c r="A279" s="242" t="s">
        <v>690</v>
      </c>
      <c r="B279" s="290">
        <v>-4.5390600000000001</v>
      </c>
      <c r="C279" s="290">
        <v>-13.15917</v>
      </c>
      <c r="D279" s="290">
        <v>-69.266850000000005</v>
      </c>
      <c r="E279" s="290">
        <v>-54.496929999999999</v>
      </c>
      <c r="F279" s="290">
        <v>-172.95958999999999</v>
      </c>
      <c r="G279" s="290">
        <v>-16.772459999999999</v>
      </c>
      <c r="H279" s="290">
        <v>-18.956710000000001</v>
      </c>
      <c r="I279" s="290">
        <v>-10.586</v>
      </c>
      <c r="J279" s="290">
        <v>-10.586</v>
      </c>
      <c r="K279" s="290">
        <v>-10.586</v>
      </c>
      <c r="L279" s="290">
        <v>-10.586</v>
      </c>
      <c r="M279" s="290">
        <v>-10.586</v>
      </c>
      <c r="N279" s="290">
        <v>-10.586</v>
      </c>
      <c r="O279" s="290">
        <v>8.5210000000000008</v>
      </c>
      <c r="P279" s="290">
        <v>-19.934999999999999</v>
      </c>
      <c r="Q279" s="290">
        <v>-42.691000000000003</v>
      </c>
      <c r="R279" s="290">
        <v>-157.887</v>
      </c>
      <c r="S279" s="290">
        <v>0</v>
      </c>
      <c r="T279" s="290">
        <v>0</v>
      </c>
      <c r="U279" s="290">
        <v>0</v>
      </c>
      <c r="V279" s="290">
        <v>0</v>
      </c>
      <c r="W279" s="290">
        <v>0</v>
      </c>
      <c r="X279" s="290">
        <v>0</v>
      </c>
      <c r="Y279" s="290">
        <v>0</v>
      </c>
      <c r="Z279" s="290">
        <v>0</v>
      </c>
      <c r="AA279" s="290">
        <v>0</v>
      </c>
      <c r="AB279" s="290">
        <v>0</v>
      </c>
      <c r="AC279" s="290">
        <v>0</v>
      </c>
      <c r="AD279" s="290">
        <v>0</v>
      </c>
    </row>
    <row r="280" spans="1:30" x14ac:dyDescent="0.25">
      <c r="A280" s="242" t="s">
        <v>691</v>
      </c>
      <c r="B280" s="290">
        <v>6.02841</v>
      </c>
      <c r="C280" s="290">
        <v>15.731490000000001</v>
      </c>
      <c r="D280" s="290">
        <v>6.8388599999999897</v>
      </c>
      <c r="E280" s="290">
        <v>2.1462500000000002</v>
      </c>
      <c r="F280" s="290">
        <v>2.9334600000000002</v>
      </c>
      <c r="G280" s="290">
        <v>10.763450000000001</v>
      </c>
      <c r="H280" s="290">
        <v>30.836849999999998</v>
      </c>
      <c r="I280" s="290">
        <v>7.3250000000000002</v>
      </c>
      <c r="J280" s="290">
        <v>6.95</v>
      </c>
      <c r="K280" s="290">
        <v>12.896000000000001</v>
      </c>
      <c r="L280" s="290">
        <v>16.145</v>
      </c>
      <c r="M280" s="290">
        <v>11.282</v>
      </c>
      <c r="N280" s="290">
        <v>9.6959999999999997</v>
      </c>
      <c r="O280" s="290">
        <v>11.462999999999999</v>
      </c>
      <c r="P280" s="290">
        <v>10.372999999999999</v>
      </c>
      <c r="Q280" s="290">
        <v>11.124000000000001</v>
      </c>
      <c r="R280" s="290">
        <v>9.6150000000000002</v>
      </c>
      <c r="S280" s="290">
        <v>9.6150000000000002</v>
      </c>
      <c r="T280" s="290">
        <v>19.841999999999999</v>
      </c>
      <c r="U280" s="290">
        <v>45.932000000000002</v>
      </c>
      <c r="V280" s="290">
        <v>44.841999999999999</v>
      </c>
      <c r="W280" s="290">
        <v>45.932000000000002</v>
      </c>
      <c r="X280" s="290">
        <v>44.524999999999999</v>
      </c>
      <c r="Y280" s="290">
        <v>18.123999999999999</v>
      </c>
      <c r="Z280" s="290">
        <v>12.861000000000001</v>
      </c>
      <c r="AA280" s="290">
        <v>12.787000000000001</v>
      </c>
      <c r="AB280" s="290">
        <v>11.707000000000001</v>
      </c>
      <c r="AC280" s="290">
        <v>12.473000000000001</v>
      </c>
      <c r="AD280" s="290">
        <v>10.987</v>
      </c>
    </row>
    <row r="281" spans="1:30" x14ac:dyDescent="0.25">
      <c r="A281" s="242" t="s">
        <v>692</v>
      </c>
      <c r="B281" s="290">
        <v>7.3706399999999999</v>
      </c>
      <c r="C281" s="290">
        <v>62.570779999999999</v>
      </c>
      <c r="D281" s="290">
        <v>66.679500000000004</v>
      </c>
      <c r="E281" s="290">
        <v>52.084099999999999</v>
      </c>
      <c r="F281" s="290">
        <v>19.840789999999998</v>
      </c>
      <c r="G281" s="290">
        <v>6.5305299999999997</v>
      </c>
      <c r="H281" s="290">
        <v>14.631209999999999</v>
      </c>
      <c r="I281" s="290">
        <v>14.505000000000001</v>
      </c>
      <c r="J281" s="290">
        <v>10.515000000000001</v>
      </c>
      <c r="K281" s="290">
        <v>13.11</v>
      </c>
      <c r="L281" s="290">
        <v>12.134</v>
      </c>
      <c r="M281" s="290">
        <v>15.375999999999999</v>
      </c>
      <c r="N281" s="290">
        <v>22.966000000000001</v>
      </c>
      <c r="O281" s="290">
        <v>31.622</v>
      </c>
      <c r="P281" s="290">
        <v>30.283999999999999</v>
      </c>
      <c r="Q281" s="290">
        <v>27.48</v>
      </c>
      <c r="R281" s="290">
        <v>22.995000000000001</v>
      </c>
      <c r="S281" s="290">
        <v>21.995000000000001</v>
      </c>
      <c r="T281" s="290">
        <v>11.581</v>
      </c>
      <c r="U281" s="290">
        <v>11.581</v>
      </c>
      <c r="V281" s="290">
        <v>11.581</v>
      </c>
      <c r="W281" s="290">
        <v>12.670999999999999</v>
      </c>
      <c r="X281" s="290">
        <v>21.995000000000001</v>
      </c>
      <c r="Y281" s="290">
        <v>27.48</v>
      </c>
      <c r="Z281" s="290">
        <v>28.795999999999999</v>
      </c>
      <c r="AA281" s="290">
        <v>32.895000000000003</v>
      </c>
      <c r="AB281" s="290">
        <v>31.58</v>
      </c>
      <c r="AC281" s="290">
        <v>28.792000000000002</v>
      </c>
      <c r="AD281" s="290">
        <v>22.861000000000001</v>
      </c>
    </row>
    <row r="282" spans="1:30" x14ac:dyDescent="0.25">
      <c r="A282" s="242" t="s">
        <v>693</v>
      </c>
      <c r="B282" s="290">
        <v>42.107370000000003</v>
      </c>
      <c r="C282" s="290">
        <v>46.779679999999999</v>
      </c>
      <c r="D282" s="290">
        <v>34.471159999999998</v>
      </c>
      <c r="E282" s="290">
        <v>90.210530000000006</v>
      </c>
      <c r="F282" s="290">
        <v>-22.752379999999999</v>
      </c>
      <c r="G282" s="290">
        <v>54.014180000000003</v>
      </c>
      <c r="H282" s="290">
        <v>41.481909999999999</v>
      </c>
      <c r="I282" s="290">
        <v>50.796999999999997</v>
      </c>
      <c r="J282" s="290">
        <v>54.021999999999998</v>
      </c>
      <c r="K282" s="290">
        <v>42.853999999999999</v>
      </c>
      <c r="L282" s="290">
        <v>41.210999999999999</v>
      </c>
      <c r="M282" s="290">
        <v>68.064999999999998</v>
      </c>
      <c r="N282" s="290">
        <v>41.835999999999999</v>
      </c>
      <c r="O282" s="290">
        <v>62.133000000000003</v>
      </c>
      <c r="P282" s="290">
        <v>48.075000000000003</v>
      </c>
      <c r="Q282" s="290">
        <v>45.360999999999997</v>
      </c>
      <c r="R282" s="290">
        <v>49.918999999999997</v>
      </c>
      <c r="S282" s="290">
        <v>52.936</v>
      </c>
      <c r="T282" s="290">
        <v>49.26</v>
      </c>
      <c r="U282" s="290">
        <v>56.113999999999997</v>
      </c>
      <c r="V282" s="290">
        <v>44.789000000000001</v>
      </c>
      <c r="W282" s="290">
        <v>46.101999999999997</v>
      </c>
      <c r="X282" s="290">
        <v>60.64</v>
      </c>
      <c r="Y282" s="290">
        <v>46.338000000000001</v>
      </c>
      <c r="Z282" s="290">
        <v>35.835000000000001</v>
      </c>
      <c r="AA282" s="290">
        <v>64.361000000000004</v>
      </c>
      <c r="AB282" s="290">
        <v>50.604999999999997</v>
      </c>
      <c r="AC282" s="290">
        <v>62.749000000000002</v>
      </c>
      <c r="AD282" s="290">
        <v>65.016999999999996</v>
      </c>
    </row>
    <row r="283" spans="1:30" x14ac:dyDescent="0.25">
      <c r="A283" s="242" t="s">
        <v>694</v>
      </c>
      <c r="B283" s="290">
        <v>96.030839999999998</v>
      </c>
      <c r="C283" s="290">
        <v>132.86873</v>
      </c>
      <c r="D283" s="290">
        <v>106.41574</v>
      </c>
      <c r="E283" s="290">
        <v>145.20401000000001</v>
      </c>
      <c r="F283" s="290">
        <v>119.982869999999</v>
      </c>
      <c r="G283" s="290">
        <v>108.35993999999999</v>
      </c>
      <c r="H283" s="290">
        <v>110.82259000000001</v>
      </c>
      <c r="I283" s="290">
        <v>79.293999999999997</v>
      </c>
      <c r="J283" s="290">
        <v>90.15</v>
      </c>
      <c r="K283" s="290">
        <v>84.361999999999995</v>
      </c>
      <c r="L283" s="290">
        <v>167.59800000000001</v>
      </c>
      <c r="M283" s="290">
        <v>148.90799999999999</v>
      </c>
      <c r="N283" s="290">
        <v>83.808999999999997</v>
      </c>
      <c r="O283" s="290">
        <v>115.595</v>
      </c>
      <c r="P283" s="290">
        <v>109.648</v>
      </c>
      <c r="Q283" s="290">
        <v>130.94999999999999</v>
      </c>
      <c r="R283" s="290">
        <v>111.946</v>
      </c>
      <c r="S283" s="290">
        <v>60.188000000000002</v>
      </c>
      <c r="T283" s="290">
        <v>56.600999999999999</v>
      </c>
      <c r="U283" s="290">
        <v>61.564</v>
      </c>
      <c r="V283" s="290">
        <v>61.113999999999997</v>
      </c>
      <c r="W283" s="290">
        <v>58.252000000000002</v>
      </c>
      <c r="X283" s="290">
        <v>65.887</v>
      </c>
      <c r="Y283" s="290">
        <v>56.871000000000002</v>
      </c>
      <c r="Z283" s="290">
        <v>53.402999999999999</v>
      </c>
      <c r="AA283" s="290">
        <v>83.876999999999995</v>
      </c>
      <c r="AB283" s="290">
        <v>69.257999999999996</v>
      </c>
      <c r="AC283" s="290">
        <v>86.43</v>
      </c>
      <c r="AD283" s="290">
        <v>71.239000000000004</v>
      </c>
    </row>
    <row r="284" spans="1:30" x14ac:dyDescent="0.25">
      <c r="A284" s="242" t="s">
        <v>695</v>
      </c>
      <c r="B284" s="290">
        <v>-2.1619799999999998</v>
      </c>
      <c r="C284" s="290">
        <v>28.342449999999999</v>
      </c>
      <c r="D284" s="290">
        <v>-32.775649999999999</v>
      </c>
      <c r="E284" s="290">
        <v>-28.744720000000001</v>
      </c>
      <c r="F284" s="290">
        <v>-11.73014</v>
      </c>
      <c r="G284" s="290">
        <v>8.6112299999999902</v>
      </c>
      <c r="H284" s="290">
        <v>-0.80713999999999997</v>
      </c>
      <c r="I284" s="290">
        <v>64.802999999999997</v>
      </c>
      <c r="J284" s="290">
        <v>83.41</v>
      </c>
      <c r="K284" s="290">
        <v>57.694000000000003</v>
      </c>
      <c r="L284" s="290">
        <v>75.905000000000001</v>
      </c>
      <c r="M284" s="290">
        <v>53.67</v>
      </c>
      <c r="N284" s="290">
        <v>41.334000000000003</v>
      </c>
      <c r="O284" s="290">
        <v>40.027000000000001</v>
      </c>
      <c r="P284" s="290">
        <v>17.25</v>
      </c>
      <c r="Q284" s="290">
        <v>5.1909999999999998</v>
      </c>
      <c r="R284" s="290">
        <v>17.891999999999999</v>
      </c>
      <c r="S284" s="290">
        <v>71.942999999999998</v>
      </c>
      <c r="T284" s="290">
        <v>65.891000000000005</v>
      </c>
      <c r="U284" s="290">
        <v>71.325000000000003</v>
      </c>
      <c r="V284" s="290">
        <v>72.744</v>
      </c>
      <c r="W284" s="290">
        <v>68.474000000000004</v>
      </c>
      <c r="X284" s="290">
        <v>77.42</v>
      </c>
      <c r="Y284" s="290">
        <v>60.48</v>
      </c>
      <c r="Z284" s="290">
        <v>59.616999999999997</v>
      </c>
      <c r="AA284" s="290">
        <v>83.028999999999996</v>
      </c>
      <c r="AB284" s="290">
        <v>67.236999999999995</v>
      </c>
      <c r="AC284" s="290">
        <v>70.575000000000003</v>
      </c>
      <c r="AD284" s="290">
        <v>72.968000000000004</v>
      </c>
    </row>
    <row r="285" spans="1:30" x14ac:dyDescent="0.25">
      <c r="A285" s="242" t="s">
        <v>1097</v>
      </c>
      <c r="B285" s="290">
        <v>0</v>
      </c>
      <c r="C285" s="290">
        <v>0</v>
      </c>
      <c r="D285" s="290">
        <v>0</v>
      </c>
      <c r="E285" s="290">
        <v>0</v>
      </c>
      <c r="F285" s="290">
        <v>0</v>
      </c>
      <c r="G285" s="290">
        <v>0</v>
      </c>
      <c r="H285" s="290">
        <v>0</v>
      </c>
      <c r="I285" s="290">
        <v>0</v>
      </c>
      <c r="J285" s="290">
        <v>0</v>
      </c>
      <c r="K285" s="290">
        <v>0</v>
      </c>
      <c r="L285" s="290">
        <v>0</v>
      </c>
      <c r="M285" s="290">
        <v>0</v>
      </c>
      <c r="N285" s="290">
        <v>0</v>
      </c>
      <c r="O285" s="290">
        <v>0</v>
      </c>
      <c r="P285" s="290">
        <v>0</v>
      </c>
      <c r="Q285" s="290">
        <v>0</v>
      </c>
      <c r="R285" s="290">
        <v>0</v>
      </c>
      <c r="S285" s="290">
        <v>0</v>
      </c>
      <c r="T285" s="290">
        <v>0</v>
      </c>
      <c r="U285" s="290">
        <v>0</v>
      </c>
      <c r="V285" s="290">
        <v>0</v>
      </c>
      <c r="W285" s="290">
        <v>0</v>
      </c>
      <c r="X285" s="290">
        <v>0</v>
      </c>
      <c r="Y285" s="290">
        <v>0</v>
      </c>
      <c r="Z285" s="290">
        <v>0</v>
      </c>
      <c r="AA285" s="290">
        <v>0</v>
      </c>
      <c r="AB285" s="290">
        <v>0</v>
      </c>
      <c r="AC285" s="290">
        <v>0</v>
      </c>
      <c r="AD285" s="290">
        <v>0</v>
      </c>
    </row>
    <row r="286" spans="1:30" ht="15.75" thickBot="1" x14ac:dyDescent="0.3">
      <c r="A286" s="242" t="s">
        <v>696</v>
      </c>
      <c r="B286" s="292">
        <v>33.203360000000004</v>
      </c>
      <c r="C286" s="292">
        <v>38.976280000000003</v>
      </c>
      <c r="D286" s="292">
        <v>18.386040000000001</v>
      </c>
      <c r="E286" s="292">
        <v>37.361530000000002</v>
      </c>
      <c r="F286" s="292">
        <v>26.912330000000001</v>
      </c>
      <c r="G286" s="292">
        <v>37.278120000000001</v>
      </c>
      <c r="H286" s="292">
        <v>28.76436</v>
      </c>
      <c r="I286" s="292">
        <v>38.771999999999998</v>
      </c>
      <c r="J286" s="292">
        <v>40.107999999999997</v>
      </c>
      <c r="K286" s="292">
        <v>40.302999999999997</v>
      </c>
      <c r="L286" s="292">
        <v>41.723999999999997</v>
      </c>
      <c r="M286" s="292">
        <v>39.789000000000001</v>
      </c>
      <c r="N286" s="292">
        <v>42.375999999999998</v>
      </c>
      <c r="O286" s="292">
        <v>33.411000000000001</v>
      </c>
      <c r="P286" s="292">
        <v>34.697000000000003</v>
      </c>
      <c r="Q286" s="292">
        <v>33.847000000000001</v>
      </c>
      <c r="R286" s="292">
        <v>37.073</v>
      </c>
      <c r="S286" s="292">
        <v>36.005000000000003</v>
      </c>
      <c r="T286" s="292">
        <v>35.762999999999998</v>
      </c>
      <c r="U286" s="292">
        <v>31.347999999999999</v>
      </c>
      <c r="V286" s="292">
        <v>32.438000000000002</v>
      </c>
      <c r="W286" s="292">
        <v>33.601999999999997</v>
      </c>
      <c r="X286" s="292">
        <v>35.186999999999998</v>
      </c>
      <c r="Y286" s="292">
        <v>33.011000000000003</v>
      </c>
      <c r="Z286" s="292">
        <v>37.503</v>
      </c>
      <c r="AA286" s="292">
        <v>36.775999999999897</v>
      </c>
      <c r="AB286" s="292">
        <v>38.061</v>
      </c>
      <c r="AC286" s="292">
        <v>37.210999999999999</v>
      </c>
      <c r="AD286" s="292">
        <v>38.951999999999998</v>
      </c>
    </row>
    <row r="287" spans="1:30" x14ac:dyDescent="0.25">
      <c r="A287" s="242" t="s">
        <v>665</v>
      </c>
      <c r="B287" s="290">
        <v>873.10524999999996</v>
      </c>
      <c r="C287" s="290">
        <v>1179.1282000000001</v>
      </c>
      <c r="D287" s="290">
        <v>910.99273000000005</v>
      </c>
      <c r="E287" s="290">
        <v>1205.34195</v>
      </c>
      <c r="F287" s="290">
        <v>1079.6657299999999</v>
      </c>
      <c r="G287" s="290">
        <v>1154.2302399999901</v>
      </c>
      <c r="H287" s="290">
        <v>1145.2131999999999</v>
      </c>
      <c r="I287" s="290">
        <v>1271.471</v>
      </c>
      <c r="J287" s="290">
        <v>1314.3309999999999</v>
      </c>
      <c r="K287" s="290">
        <v>1311.7619999999999</v>
      </c>
      <c r="L287" s="290">
        <v>1378.50799999999</v>
      </c>
      <c r="M287" s="290">
        <v>1326.4649999999999</v>
      </c>
      <c r="N287" s="290">
        <v>1061.874</v>
      </c>
      <c r="O287" s="290">
        <v>1302.4970000000001</v>
      </c>
      <c r="P287" s="290">
        <v>1226.1129999999901</v>
      </c>
      <c r="Q287" s="290">
        <v>1284.932</v>
      </c>
      <c r="R287" s="290">
        <v>1289.9680000000001</v>
      </c>
      <c r="S287" s="290">
        <v>1383.6959999999999</v>
      </c>
      <c r="T287" s="290">
        <v>1293.598</v>
      </c>
      <c r="U287" s="290">
        <v>1401.325</v>
      </c>
      <c r="V287" s="290">
        <v>1412.76</v>
      </c>
      <c r="W287" s="290">
        <v>1358.9369999999999</v>
      </c>
      <c r="X287" s="290">
        <v>1455.348</v>
      </c>
      <c r="Y287" s="290">
        <v>1312.155</v>
      </c>
      <c r="Z287" s="290">
        <v>1226.914</v>
      </c>
      <c r="AA287" s="290">
        <v>1350.8040000000001</v>
      </c>
      <c r="AB287" s="290">
        <v>1263.981</v>
      </c>
      <c r="AC287" s="290">
        <v>1380.665</v>
      </c>
      <c r="AD287" s="290">
        <v>1343.874</v>
      </c>
    </row>
    <row r="288" spans="1:30" ht="15.75" thickBot="1" x14ac:dyDescent="0.3">
      <c r="A288" s="242" t="s">
        <v>697</v>
      </c>
      <c r="B288" s="292">
        <v>0.86454999999999904</v>
      </c>
      <c r="C288" s="292">
        <v>0.48499999999999999</v>
      </c>
      <c r="D288" s="292">
        <v>0</v>
      </c>
      <c r="E288" s="292">
        <v>9.9441399999999902</v>
      </c>
      <c r="F288" s="292">
        <v>0.49954999999999999</v>
      </c>
      <c r="G288" s="292">
        <v>3.3333300000000001</v>
      </c>
      <c r="H288" s="292">
        <v>9.7114999999999991</v>
      </c>
      <c r="I288" s="292">
        <v>0.96399999999999997</v>
      </c>
      <c r="J288" s="292">
        <v>0</v>
      </c>
      <c r="K288" s="292">
        <v>0</v>
      </c>
      <c r="L288" s="292">
        <v>0</v>
      </c>
      <c r="M288" s="292">
        <v>0</v>
      </c>
      <c r="N288" s="292">
        <v>0</v>
      </c>
      <c r="O288" s="292">
        <v>0</v>
      </c>
      <c r="P288" s="292">
        <v>0</v>
      </c>
      <c r="Q288" s="292">
        <v>0</v>
      </c>
      <c r="R288" s="292">
        <v>0</v>
      </c>
      <c r="S288" s="292">
        <v>2</v>
      </c>
      <c r="T288" s="292">
        <v>7</v>
      </c>
      <c r="U288" s="292">
        <v>1</v>
      </c>
      <c r="V288" s="292">
        <v>0</v>
      </c>
      <c r="W288" s="292">
        <v>0</v>
      </c>
      <c r="X288" s="292">
        <v>0</v>
      </c>
      <c r="Y288" s="292">
        <v>0</v>
      </c>
      <c r="Z288" s="292">
        <v>0</v>
      </c>
      <c r="AA288" s="292">
        <v>0</v>
      </c>
      <c r="AB288" s="292">
        <v>0</v>
      </c>
      <c r="AC288" s="292">
        <v>0</v>
      </c>
      <c r="AD288" s="292">
        <v>0</v>
      </c>
    </row>
    <row r="289" spans="1:30" x14ac:dyDescent="0.25">
      <c r="A289" s="242" t="s">
        <v>553</v>
      </c>
      <c r="B289" s="290">
        <v>0.86454999999999904</v>
      </c>
      <c r="C289" s="290">
        <v>0.48499999999999999</v>
      </c>
      <c r="D289" s="290">
        <v>0</v>
      </c>
      <c r="E289" s="290">
        <v>9.9441399999999902</v>
      </c>
      <c r="F289" s="290">
        <v>0.49954999999999999</v>
      </c>
      <c r="G289" s="290">
        <v>3.3333300000000001</v>
      </c>
      <c r="H289" s="290">
        <v>9.7114999999999991</v>
      </c>
      <c r="I289" s="290">
        <v>0.96399999999999997</v>
      </c>
      <c r="J289" s="290">
        <v>0</v>
      </c>
      <c r="K289" s="290">
        <v>0</v>
      </c>
      <c r="L289" s="290">
        <v>0</v>
      </c>
      <c r="M289" s="290">
        <v>0</v>
      </c>
      <c r="N289" s="290">
        <v>0</v>
      </c>
      <c r="O289" s="290">
        <v>0</v>
      </c>
      <c r="P289" s="290">
        <v>0</v>
      </c>
      <c r="Q289" s="290">
        <v>0</v>
      </c>
      <c r="R289" s="290">
        <v>0</v>
      </c>
      <c r="S289" s="290">
        <v>2</v>
      </c>
      <c r="T289" s="290">
        <v>7</v>
      </c>
      <c r="U289" s="290">
        <v>1</v>
      </c>
      <c r="V289" s="290">
        <v>0</v>
      </c>
      <c r="W289" s="290">
        <v>0</v>
      </c>
      <c r="X289" s="290">
        <v>0</v>
      </c>
      <c r="Y289" s="290">
        <v>0</v>
      </c>
      <c r="Z289" s="290">
        <v>0</v>
      </c>
      <c r="AA289" s="290">
        <v>0</v>
      </c>
      <c r="AB289" s="290">
        <v>0</v>
      </c>
      <c r="AC289" s="290">
        <v>0</v>
      </c>
      <c r="AD289" s="290">
        <v>0</v>
      </c>
    </row>
    <row r="290" spans="1:30" x14ac:dyDescent="0.25">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row>
    <row r="291" spans="1:30" x14ac:dyDescent="0.25">
      <c r="A291" s="244" t="s">
        <v>698</v>
      </c>
      <c r="B291" s="289">
        <v>2009.9590800000001</v>
      </c>
      <c r="C291" s="289">
        <v>2439.1203</v>
      </c>
      <c r="D291" s="289">
        <v>2255.68289</v>
      </c>
      <c r="E291" s="289">
        <v>2418.9956399999901</v>
      </c>
      <c r="F291" s="289">
        <v>2284.2655300000001</v>
      </c>
      <c r="G291" s="289">
        <v>2483.9217800000001</v>
      </c>
      <c r="H291" s="289">
        <v>2325.6525099999999</v>
      </c>
      <c r="I291" s="289">
        <v>2495.14499999999</v>
      </c>
      <c r="J291" s="289">
        <v>2609.165</v>
      </c>
      <c r="K291" s="289">
        <v>2599.424</v>
      </c>
      <c r="L291" s="289">
        <v>2805.08699999999</v>
      </c>
      <c r="M291" s="289">
        <v>2557.1779999999999</v>
      </c>
      <c r="N291" s="289">
        <v>2300.7399999999998</v>
      </c>
      <c r="O291" s="289">
        <v>2636.9540000000002</v>
      </c>
      <c r="P291" s="289">
        <v>2444.788</v>
      </c>
      <c r="Q291" s="289">
        <v>2488.1019999999999</v>
      </c>
      <c r="R291" s="289">
        <v>2630.502</v>
      </c>
      <c r="S291" s="289">
        <v>2788.2359999999999</v>
      </c>
      <c r="T291" s="289">
        <v>2486.4319999999998</v>
      </c>
      <c r="U291" s="289">
        <v>2633.279</v>
      </c>
      <c r="V291" s="289">
        <v>2713.1680000000001</v>
      </c>
      <c r="W291" s="289">
        <v>2635.86</v>
      </c>
      <c r="X291" s="289">
        <v>2850.4070000000002</v>
      </c>
      <c r="Y291" s="289">
        <v>2503.8580000000002</v>
      </c>
      <c r="Z291" s="289">
        <v>2448.1179999999999</v>
      </c>
      <c r="AA291" s="289">
        <v>2751.3960000000002</v>
      </c>
      <c r="AB291" s="289">
        <v>2549.2809999999999</v>
      </c>
      <c r="AC291" s="289">
        <v>2690.7169999999901</v>
      </c>
      <c r="AD291" s="289">
        <v>2736.4369999999999</v>
      </c>
    </row>
    <row r="293" spans="1:30" x14ac:dyDescent="0.25">
      <c r="A293" s="244" t="s">
        <v>699</v>
      </c>
      <c r="B293" s="289">
        <v>28009.018680000001</v>
      </c>
      <c r="C293" s="289">
        <v>35630.216869999997</v>
      </c>
      <c r="D293" s="289">
        <v>19753.2882499999</v>
      </c>
      <c r="E293" s="289">
        <v>19962.094880000001</v>
      </c>
      <c r="F293" s="289">
        <v>13598.422070000001</v>
      </c>
      <c r="G293" s="289">
        <v>7539.95741</v>
      </c>
      <c r="H293" s="289">
        <v>6403.4969499999997</v>
      </c>
      <c r="I293" s="289">
        <v>6165.6675392553097</v>
      </c>
      <c r="J293" s="289">
        <v>6851.0333031234904</v>
      </c>
      <c r="K293" s="289">
        <v>6808.7604823349702</v>
      </c>
      <c r="L293" s="289">
        <v>8719.1183794739009</v>
      </c>
      <c r="M293" s="289">
        <v>15003.8075546953</v>
      </c>
      <c r="N293" s="289">
        <v>26099.017408278702</v>
      </c>
      <c r="O293" s="289">
        <v>33881.195942562197</v>
      </c>
      <c r="P293" s="289">
        <v>29924.301876350299</v>
      </c>
      <c r="Q293" s="289">
        <v>21720.109789424201</v>
      </c>
      <c r="R293" s="289">
        <v>12583.7923320596</v>
      </c>
      <c r="S293" s="289">
        <v>8781.7988823635897</v>
      </c>
      <c r="T293" s="289">
        <v>6137.8877296162</v>
      </c>
      <c r="U293" s="289">
        <v>8568.7480056119894</v>
      </c>
      <c r="V293" s="289">
        <v>8744.2963803834991</v>
      </c>
      <c r="W293" s="289">
        <v>11441.770549950101</v>
      </c>
      <c r="X293" s="289">
        <v>7906.2427964174603</v>
      </c>
      <c r="Y293" s="289">
        <v>14514.2744977319</v>
      </c>
      <c r="Z293" s="289">
        <v>25221.140429329698</v>
      </c>
      <c r="AA293" s="289">
        <v>31634.897880937198</v>
      </c>
      <c r="AB293" s="289">
        <v>27823.613448918699</v>
      </c>
      <c r="AC293" s="289">
        <v>20728.677945700099</v>
      </c>
      <c r="AD293" s="289">
        <v>12205.642865681801</v>
      </c>
    </row>
    <row r="294" spans="1:30" x14ac:dyDescent="0.25">
      <c r="A294" s="242" t="s">
        <v>522</v>
      </c>
    </row>
    <row r="295" spans="1:30" x14ac:dyDescent="0.25">
      <c r="A295" s="242" t="s">
        <v>700</v>
      </c>
      <c r="B295" s="290">
        <v>593.41958999999997</v>
      </c>
      <c r="C295" s="290">
        <v>393.59014999999999</v>
      </c>
      <c r="D295" s="290">
        <v>258.092479999999</v>
      </c>
      <c r="E295" s="290">
        <v>209.81041999999999</v>
      </c>
      <c r="F295" s="290">
        <v>164.21402</v>
      </c>
      <c r="G295" s="290">
        <v>134.42613</v>
      </c>
      <c r="H295" s="290">
        <v>103.887279999999</v>
      </c>
      <c r="I295" s="290">
        <v>498.93900000000002</v>
      </c>
      <c r="J295" s="290">
        <v>430.96899999999999</v>
      </c>
      <c r="K295" s="290">
        <v>368.71899999999999</v>
      </c>
      <c r="L295" s="290">
        <v>192.34899999999999</v>
      </c>
      <c r="M295" s="290">
        <v>94.105999999999995</v>
      </c>
      <c r="N295" s="290">
        <v>120.38500000000001</v>
      </c>
      <c r="O295" s="290">
        <v>281.19799999999998</v>
      </c>
      <c r="P295" s="290">
        <v>188.012</v>
      </c>
      <c r="Q295" s="290">
        <v>207.65799999999999</v>
      </c>
      <c r="R295" s="290">
        <v>70.185000000000002</v>
      </c>
      <c r="S295" s="290">
        <v>25.041</v>
      </c>
      <c r="T295" s="290">
        <v>135.23699999999999</v>
      </c>
      <c r="U295" s="290">
        <v>228.339</v>
      </c>
      <c r="V295" s="290">
        <v>390.29599999999999</v>
      </c>
      <c r="W295" s="290">
        <v>360.37299999999999</v>
      </c>
      <c r="X295" s="290">
        <v>174.785</v>
      </c>
      <c r="Y295" s="290">
        <v>101.252</v>
      </c>
      <c r="Z295" s="290">
        <v>226.95004</v>
      </c>
      <c r="AA295" s="290">
        <v>289.05099999999999</v>
      </c>
      <c r="AB295" s="290">
        <v>193.239</v>
      </c>
      <c r="AC295" s="290">
        <v>213.67699999999999</v>
      </c>
      <c r="AD295" s="290">
        <v>72.116</v>
      </c>
    </row>
    <row r="296" spans="1:30" x14ac:dyDescent="0.25">
      <c r="A296" s="242" t="s">
        <v>701</v>
      </c>
      <c r="B296" s="290">
        <v>0</v>
      </c>
      <c r="C296" s="290">
        <v>0</v>
      </c>
      <c r="D296" s="290">
        <v>0</v>
      </c>
      <c r="E296" s="290">
        <v>0</v>
      </c>
      <c r="F296" s="290">
        <v>0</v>
      </c>
      <c r="G296" s="290">
        <v>0</v>
      </c>
      <c r="H296" s="290">
        <v>0</v>
      </c>
      <c r="I296" s="290">
        <v>0</v>
      </c>
      <c r="J296" s="290">
        <v>0</v>
      </c>
      <c r="K296" s="290">
        <v>0</v>
      </c>
      <c r="L296" s="290">
        <v>0</v>
      </c>
      <c r="M296" s="290">
        <v>0</v>
      </c>
      <c r="N296" s="290">
        <v>0</v>
      </c>
      <c r="O296" s="290">
        <v>0</v>
      </c>
      <c r="P296" s="290">
        <v>0</v>
      </c>
      <c r="Q296" s="290">
        <v>0</v>
      </c>
      <c r="R296" s="290">
        <v>0</v>
      </c>
      <c r="S296" s="290">
        <v>0</v>
      </c>
      <c r="T296" s="290">
        <v>0</v>
      </c>
      <c r="U296" s="290">
        <v>0</v>
      </c>
      <c r="V296" s="290">
        <v>0</v>
      </c>
      <c r="W296" s="290">
        <v>0</v>
      </c>
      <c r="X296" s="290">
        <v>0</v>
      </c>
      <c r="Y296" s="290">
        <v>0</v>
      </c>
      <c r="Z296" s="290">
        <v>0</v>
      </c>
      <c r="AA296" s="290">
        <v>0</v>
      </c>
      <c r="AB296" s="290">
        <v>0</v>
      </c>
      <c r="AC296" s="290">
        <v>0</v>
      </c>
      <c r="AD296" s="290">
        <v>0</v>
      </c>
    </row>
    <row r="297" spans="1:30" ht="15.75" thickBot="1" x14ac:dyDescent="0.3">
      <c r="A297" s="242" t="s">
        <v>702</v>
      </c>
      <c r="B297" s="292">
        <v>32.66995</v>
      </c>
      <c r="C297" s="292">
        <v>35.104149999999997</v>
      </c>
      <c r="D297" s="292">
        <v>26.65868</v>
      </c>
      <c r="E297" s="292">
        <v>22.560009999999998</v>
      </c>
      <c r="F297" s="292">
        <v>29.31832</v>
      </c>
      <c r="G297" s="292">
        <v>26.275980000000001</v>
      </c>
      <c r="H297" s="292">
        <v>22.013439999999999</v>
      </c>
      <c r="I297" s="292">
        <v>14.722</v>
      </c>
      <c r="J297" s="292">
        <v>9.548</v>
      </c>
      <c r="K297" s="292">
        <v>10.015000000000001</v>
      </c>
      <c r="L297" s="292">
        <v>10.015000000000001</v>
      </c>
      <c r="M297" s="292">
        <v>10.015000000000001</v>
      </c>
      <c r="N297" s="292">
        <v>12.015000000000001</v>
      </c>
      <c r="O297" s="292">
        <v>18.611000000000001</v>
      </c>
      <c r="P297" s="292">
        <v>18.611000000000001</v>
      </c>
      <c r="Q297" s="292">
        <v>18.611000000000001</v>
      </c>
      <c r="R297" s="292">
        <v>18.611000000000001</v>
      </c>
      <c r="S297" s="292">
        <v>18.350999999999999</v>
      </c>
      <c r="T297" s="292">
        <v>18.350999999999999</v>
      </c>
      <c r="U297" s="292">
        <v>18.350999999999999</v>
      </c>
      <c r="V297" s="292">
        <v>18.350999999999999</v>
      </c>
      <c r="W297" s="292">
        <v>18.350999999999999</v>
      </c>
      <c r="X297" s="292">
        <v>18.350999999999999</v>
      </c>
      <c r="Y297" s="292">
        <v>18.350999999999999</v>
      </c>
      <c r="Z297" s="292">
        <v>18.34815</v>
      </c>
      <c r="AA297" s="292">
        <v>17.321999999999999</v>
      </c>
      <c r="AB297" s="292">
        <v>17.321999999999999</v>
      </c>
      <c r="AC297" s="292">
        <v>17.321999999999999</v>
      </c>
      <c r="AD297" s="292">
        <v>17.321999999999999</v>
      </c>
    </row>
    <row r="298" spans="1:30" x14ac:dyDescent="0.25">
      <c r="A298" s="260" t="s">
        <v>703</v>
      </c>
      <c r="B298" s="290">
        <v>626.08953999999903</v>
      </c>
      <c r="C298" s="290">
        <v>428.6943</v>
      </c>
      <c r="D298" s="290">
        <v>284.751159999999</v>
      </c>
      <c r="E298" s="290">
        <v>232.37043</v>
      </c>
      <c r="F298" s="290">
        <v>193.53234</v>
      </c>
      <c r="G298" s="290">
        <v>160.70211</v>
      </c>
      <c r="H298" s="290">
        <v>125.900719999999</v>
      </c>
      <c r="I298" s="290">
        <v>513.66099999999994</v>
      </c>
      <c r="J298" s="290">
        <v>440.517</v>
      </c>
      <c r="K298" s="290">
        <v>378.73399999999998</v>
      </c>
      <c r="L298" s="290">
        <v>202.364</v>
      </c>
      <c r="M298" s="290">
        <v>104.121</v>
      </c>
      <c r="N298" s="290">
        <v>132.4</v>
      </c>
      <c r="O298" s="290">
        <v>299.808999999999</v>
      </c>
      <c r="P298" s="290">
        <v>206.62299999999999</v>
      </c>
      <c r="Q298" s="290">
        <v>226.26899999999901</v>
      </c>
      <c r="R298" s="290">
        <v>88.796000000000006</v>
      </c>
      <c r="S298" s="290">
        <v>43.391999999999904</v>
      </c>
      <c r="T298" s="290">
        <v>153.58799999999999</v>
      </c>
      <c r="U298" s="290">
        <v>246.69</v>
      </c>
      <c r="V298" s="290">
        <v>408.64699999999999</v>
      </c>
      <c r="W298" s="290">
        <v>378.72399999999999</v>
      </c>
      <c r="X298" s="290">
        <v>193.136</v>
      </c>
      <c r="Y298" s="290">
        <v>119.60299999999999</v>
      </c>
      <c r="Z298" s="290">
        <v>245.29819000000001</v>
      </c>
      <c r="AA298" s="290">
        <v>306.37299999999999</v>
      </c>
      <c r="AB298" s="290">
        <v>210.56100000000001</v>
      </c>
      <c r="AC298" s="290">
        <v>230.999</v>
      </c>
      <c r="AD298" s="290">
        <v>89.438000000000002</v>
      </c>
    </row>
    <row r="299" spans="1:30" x14ac:dyDescent="0.25">
      <c r="A299" s="242" t="s">
        <v>704</v>
      </c>
      <c r="B299" s="290">
        <v>169.911799999999</v>
      </c>
      <c r="C299" s="290">
        <v>208.62730999999999</v>
      </c>
      <c r="D299" s="290">
        <v>197.85059999999999</v>
      </c>
      <c r="E299" s="290">
        <v>208.7928</v>
      </c>
      <c r="F299" s="290">
        <v>190.66049000000001</v>
      </c>
      <c r="G299" s="290">
        <v>212.94241</v>
      </c>
      <c r="H299" s="290">
        <v>178.94571999999999</v>
      </c>
      <c r="I299" s="290">
        <v>222.941</v>
      </c>
      <c r="J299" s="290">
        <v>239.786</v>
      </c>
      <c r="K299" s="290">
        <v>226.292</v>
      </c>
      <c r="L299" s="290">
        <v>242.47800000000001</v>
      </c>
      <c r="M299" s="290">
        <v>211.803</v>
      </c>
      <c r="N299" s="290">
        <v>209.33600000000001</v>
      </c>
      <c r="O299" s="290">
        <v>252.44</v>
      </c>
      <c r="P299" s="290">
        <v>212.79300000000001</v>
      </c>
      <c r="Q299" s="290">
        <v>231.71100000000001</v>
      </c>
      <c r="R299" s="290">
        <v>272.517</v>
      </c>
      <c r="S299" s="290">
        <v>258.71499999999997</v>
      </c>
      <c r="T299" s="290">
        <v>219.55199999999999</v>
      </c>
      <c r="U299" s="290">
        <v>238.32300000000001</v>
      </c>
      <c r="V299" s="290">
        <v>241.09100000000001</v>
      </c>
      <c r="W299" s="290">
        <v>230.285</v>
      </c>
      <c r="X299" s="290">
        <v>246.304</v>
      </c>
      <c r="Y299" s="290">
        <v>204.31200000000001</v>
      </c>
      <c r="Z299" s="290">
        <v>186.27699999999999</v>
      </c>
      <c r="AA299" s="290">
        <v>255.137</v>
      </c>
      <c r="AB299" s="290">
        <v>214.917</v>
      </c>
      <c r="AC299" s="290">
        <v>241.22499999999999</v>
      </c>
      <c r="AD299" s="290">
        <v>274.60899999999998</v>
      </c>
    </row>
    <row r="300" spans="1:30" x14ac:dyDescent="0.25">
      <c r="A300" s="242" t="s">
        <v>705</v>
      </c>
      <c r="B300" s="290">
        <v>342.63623999999999</v>
      </c>
      <c r="C300" s="290">
        <v>350.17198000000002</v>
      </c>
      <c r="D300" s="290">
        <v>351.00351999999998</v>
      </c>
      <c r="E300" s="290">
        <v>359.88351</v>
      </c>
      <c r="F300" s="290">
        <v>378.53138999999999</v>
      </c>
      <c r="G300" s="290">
        <v>363.35408000000001</v>
      </c>
      <c r="H300" s="290">
        <v>361.54912000000002</v>
      </c>
      <c r="I300" s="290">
        <v>395.423</v>
      </c>
      <c r="J300" s="290">
        <v>383.14400000000001</v>
      </c>
      <c r="K300" s="290">
        <v>370.90699999999998</v>
      </c>
      <c r="L300" s="290">
        <v>408.197</v>
      </c>
      <c r="M300" s="290">
        <v>376.58800000000002</v>
      </c>
      <c r="N300" s="290">
        <v>390.808999999999</v>
      </c>
      <c r="O300" s="290">
        <v>390.65300000000002</v>
      </c>
      <c r="P300" s="290">
        <v>378.62700000000001</v>
      </c>
      <c r="Q300" s="290">
        <v>380.59100000000001</v>
      </c>
      <c r="R300" s="290">
        <v>405.27800000000002</v>
      </c>
      <c r="S300" s="290">
        <v>393.20499999999998</v>
      </c>
      <c r="T300" s="290">
        <v>493.75900000000001</v>
      </c>
      <c r="U300" s="290">
        <v>505.51900000000001</v>
      </c>
      <c r="V300" s="290">
        <v>545.74199999999996</v>
      </c>
      <c r="W300" s="290">
        <v>497.36900000000003</v>
      </c>
      <c r="X300" s="290">
        <v>547.548</v>
      </c>
      <c r="Y300" s="290">
        <v>497.712999999999</v>
      </c>
      <c r="Z300" s="290">
        <v>538.17399999999998</v>
      </c>
      <c r="AA300" s="290">
        <v>536.87</v>
      </c>
      <c r="AB300" s="290">
        <v>524.50599999999997</v>
      </c>
      <c r="AC300" s="290">
        <v>530.14700000000005</v>
      </c>
      <c r="AD300" s="290">
        <v>546.22</v>
      </c>
    </row>
    <row r="301" spans="1:30" x14ac:dyDescent="0.25">
      <c r="A301" s="242" t="s">
        <v>706</v>
      </c>
      <c r="B301" s="290">
        <v>880.96690000000001</v>
      </c>
      <c r="C301" s="290">
        <v>969.41173999999899</v>
      </c>
      <c r="D301" s="290">
        <v>999.03313000000003</v>
      </c>
      <c r="E301" s="290">
        <v>1106.27873</v>
      </c>
      <c r="F301" s="290">
        <v>1002.88966</v>
      </c>
      <c r="G301" s="290">
        <v>1099.0437099999899</v>
      </c>
      <c r="H301" s="290">
        <v>1007.31866</v>
      </c>
      <c r="I301" s="290">
        <v>1010.894</v>
      </c>
      <c r="J301" s="290">
        <v>1091.88299999999</v>
      </c>
      <c r="K301" s="290">
        <v>1058.2639999999999</v>
      </c>
      <c r="L301" s="290">
        <v>1177.9760000000001</v>
      </c>
      <c r="M301" s="290">
        <v>1075.9349999999999</v>
      </c>
      <c r="N301" s="290">
        <v>1077.501</v>
      </c>
      <c r="O301" s="290">
        <v>1088.45</v>
      </c>
      <c r="P301" s="290">
        <v>968.99400000000003</v>
      </c>
      <c r="Q301" s="290">
        <v>1056.0509999999999</v>
      </c>
      <c r="R301" s="290">
        <v>1021.2670000000001</v>
      </c>
      <c r="S301" s="290">
        <v>1140.7639999999999</v>
      </c>
      <c r="T301" s="290">
        <v>1031.396</v>
      </c>
      <c r="U301" s="290">
        <v>1083.6379999999999</v>
      </c>
      <c r="V301" s="290">
        <v>1132.173</v>
      </c>
      <c r="W301" s="290">
        <v>1041.8620000000001</v>
      </c>
      <c r="X301" s="290">
        <v>1159.318</v>
      </c>
      <c r="Y301" s="290">
        <v>1012.29</v>
      </c>
      <c r="Z301" s="290">
        <v>1005.673</v>
      </c>
      <c r="AA301" s="290">
        <v>1037.8039999999901</v>
      </c>
      <c r="AB301" s="290">
        <v>918.81600000000003</v>
      </c>
      <c r="AC301" s="290">
        <v>1043.191</v>
      </c>
      <c r="AD301" s="290">
        <v>974.71100000000001</v>
      </c>
    </row>
    <row r="302" spans="1:30" ht="15.75" thickBot="1" x14ac:dyDescent="0.3">
      <c r="A302" s="242" t="s">
        <v>707</v>
      </c>
      <c r="B302" s="292">
        <v>2.54942</v>
      </c>
      <c r="C302" s="292">
        <v>9.1730000000000006E-2</v>
      </c>
      <c r="D302" s="292">
        <v>8.3610000000000004E-2</v>
      </c>
      <c r="E302" s="292">
        <v>1.6954400000000001</v>
      </c>
      <c r="F302" s="292">
        <v>0.97538999999999998</v>
      </c>
      <c r="G302" s="292">
        <v>1.9879999999999998E-2</v>
      </c>
      <c r="H302" s="292">
        <v>0.15515000000000001</v>
      </c>
      <c r="I302" s="292">
        <v>-16.297000000000001</v>
      </c>
      <c r="J302" s="292">
        <v>-21.219000000000001</v>
      </c>
      <c r="K302" s="292">
        <v>32.003</v>
      </c>
      <c r="L302" s="292">
        <v>37.113</v>
      </c>
      <c r="M302" s="292">
        <v>11.202</v>
      </c>
      <c r="N302" s="292">
        <v>-4.2999999999999997E-2</v>
      </c>
      <c r="O302" s="292">
        <v>0</v>
      </c>
      <c r="P302" s="292">
        <v>0</v>
      </c>
      <c r="Q302" s="292">
        <v>0</v>
      </c>
      <c r="R302" s="292">
        <v>0</v>
      </c>
      <c r="S302" s="292">
        <v>0</v>
      </c>
      <c r="T302" s="292">
        <v>0</v>
      </c>
      <c r="U302" s="292">
        <v>0</v>
      </c>
      <c r="V302" s="292">
        <v>0</v>
      </c>
      <c r="W302" s="292">
        <v>0</v>
      </c>
      <c r="X302" s="292">
        <v>0</v>
      </c>
      <c r="Y302" s="292">
        <v>0</v>
      </c>
      <c r="Z302" s="292">
        <v>0</v>
      </c>
      <c r="AA302" s="292">
        <v>0</v>
      </c>
      <c r="AB302" s="292">
        <v>0</v>
      </c>
      <c r="AC302" s="292">
        <v>0</v>
      </c>
      <c r="AD302" s="292">
        <v>0</v>
      </c>
    </row>
    <row r="303" spans="1:30" x14ac:dyDescent="0.25">
      <c r="A303" s="260" t="s">
        <v>708</v>
      </c>
      <c r="B303" s="290">
        <v>1396.0643600000001</v>
      </c>
      <c r="C303" s="290">
        <v>1528.30276</v>
      </c>
      <c r="D303" s="290">
        <v>1547.9708599999999</v>
      </c>
      <c r="E303" s="290">
        <v>1676.65048</v>
      </c>
      <c r="F303" s="290">
        <v>1573.05693</v>
      </c>
      <c r="G303" s="290">
        <v>1675.3600799999899</v>
      </c>
      <c r="H303" s="290">
        <v>1547.96865</v>
      </c>
      <c r="I303" s="290">
        <v>1612.961</v>
      </c>
      <c r="J303" s="290">
        <v>1693.59399999999</v>
      </c>
      <c r="K303" s="290">
        <v>1687.4659999999999</v>
      </c>
      <c r="L303" s="290">
        <v>1865.7639999999999</v>
      </c>
      <c r="M303" s="290">
        <v>1675.528</v>
      </c>
      <c r="N303" s="290">
        <v>1677.6030000000001</v>
      </c>
      <c r="O303" s="290">
        <v>1731.5429999999999</v>
      </c>
      <c r="P303" s="290">
        <v>1560.414</v>
      </c>
      <c r="Q303" s="290">
        <v>1668.3530000000001</v>
      </c>
      <c r="R303" s="290">
        <v>1699.0619999999999</v>
      </c>
      <c r="S303" s="290">
        <v>1792.684</v>
      </c>
      <c r="T303" s="290">
        <v>1744.7070000000001</v>
      </c>
      <c r="U303" s="290">
        <v>1827.48</v>
      </c>
      <c r="V303" s="290">
        <v>1919.0060000000001</v>
      </c>
      <c r="W303" s="290">
        <v>1769.5160000000001</v>
      </c>
      <c r="X303" s="290">
        <v>1953.17</v>
      </c>
      <c r="Y303" s="290">
        <v>1714.3150000000001</v>
      </c>
      <c r="Z303" s="290">
        <v>1730.124</v>
      </c>
      <c r="AA303" s="290">
        <v>1829.8109999999999</v>
      </c>
      <c r="AB303" s="290">
        <v>1658.239</v>
      </c>
      <c r="AC303" s="290">
        <v>1814.5630000000001</v>
      </c>
      <c r="AD303" s="290">
        <v>1795.54</v>
      </c>
    </row>
    <row r="304" spans="1:30" x14ac:dyDescent="0.25">
      <c r="A304" s="259" t="s">
        <v>709</v>
      </c>
      <c r="B304" s="289">
        <v>2022.1539</v>
      </c>
      <c r="C304" s="289">
        <v>1956.9970599999999</v>
      </c>
      <c r="D304" s="289">
        <v>1832.7220199999999</v>
      </c>
      <c r="E304" s="289">
        <v>1909.02091</v>
      </c>
      <c r="F304" s="289">
        <v>1766.5892699999999</v>
      </c>
      <c r="G304" s="289">
        <v>1836.0621899999901</v>
      </c>
      <c r="H304" s="289">
        <v>1673.8693699999999</v>
      </c>
      <c r="I304" s="289">
        <v>2126.6219999999998</v>
      </c>
      <c r="J304" s="289">
        <v>2134.1109999999999</v>
      </c>
      <c r="K304" s="289">
        <v>2066.1999999999998</v>
      </c>
      <c r="L304" s="289">
        <v>2068.1280000000002</v>
      </c>
      <c r="M304" s="289">
        <v>1779.6489999999999</v>
      </c>
      <c r="N304" s="289">
        <v>1810.0029999999999</v>
      </c>
      <c r="O304" s="289">
        <v>2031.3520000000001</v>
      </c>
      <c r="P304" s="289">
        <v>1767.037</v>
      </c>
      <c r="Q304" s="289">
        <v>1894.6220000000001</v>
      </c>
      <c r="R304" s="289">
        <v>1787.8579999999999</v>
      </c>
      <c r="S304" s="289">
        <v>1836.076</v>
      </c>
      <c r="T304" s="289">
        <v>1898.2950000000001</v>
      </c>
      <c r="U304" s="289">
        <v>2074.17</v>
      </c>
      <c r="V304" s="289">
        <v>2327.6529999999998</v>
      </c>
      <c r="W304" s="289">
        <v>2148.2399999999998</v>
      </c>
      <c r="X304" s="289">
        <v>2146.306</v>
      </c>
      <c r="Y304" s="289">
        <v>1833.9179999999999</v>
      </c>
      <c r="Z304" s="289">
        <v>1975.42219</v>
      </c>
      <c r="AA304" s="289">
        <v>2136.1839999999902</v>
      </c>
      <c r="AB304" s="289">
        <v>1868.8</v>
      </c>
      <c r="AC304" s="289">
        <v>2045.5619999999999</v>
      </c>
      <c r="AD304" s="289">
        <v>1884.9780000000001</v>
      </c>
    </row>
    <row r="305" spans="1:30" x14ac:dyDescent="0.25">
      <c r="A305" s="242" t="s">
        <v>522</v>
      </c>
    </row>
    <row r="306" spans="1:30" x14ac:dyDescent="0.25">
      <c r="A306" s="242" t="s">
        <v>710</v>
      </c>
      <c r="B306" s="290">
        <v>31.7036599999999</v>
      </c>
      <c r="C306" s="290">
        <v>33.183320000000002</v>
      </c>
      <c r="D306" s="290">
        <v>34.66554</v>
      </c>
      <c r="E306" s="290">
        <v>34.731619999999999</v>
      </c>
      <c r="F306" s="290">
        <v>34.375959999999999</v>
      </c>
      <c r="G306" s="290">
        <v>37.897309999999997</v>
      </c>
      <c r="H306" s="290">
        <v>35.478639999999999</v>
      </c>
      <c r="I306" s="290">
        <v>36.225000000000001</v>
      </c>
      <c r="J306" s="290">
        <v>42.301000000000002</v>
      </c>
      <c r="K306" s="290">
        <v>34.758000000000003</v>
      </c>
      <c r="L306" s="290">
        <v>43.040999999999997</v>
      </c>
      <c r="M306" s="290">
        <v>36.86</v>
      </c>
      <c r="N306" s="290">
        <v>31.346</v>
      </c>
      <c r="O306" s="290">
        <v>42.343000000000004</v>
      </c>
      <c r="P306" s="290">
        <v>34.433999999999997</v>
      </c>
      <c r="Q306" s="290">
        <v>37.923999999999999</v>
      </c>
      <c r="R306" s="290">
        <v>40.454000000000001</v>
      </c>
      <c r="S306" s="290">
        <v>42.048000000000002</v>
      </c>
      <c r="T306" s="290">
        <v>34.597000000000001</v>
      </c>
      <c r="U306" s="290">
        <v>41.723999999999997</v>
      </c>
      <c r="V306" s="290">
        <v>42.503999999999998</v>
      </c>
      <c r="W306" s="290">
        <v>39.451000000000001</v>
      </c>
      <c r="X306" s="290">
        <v>46.929000000000002</v>
      </c>
      <c r="Y306" s="290">
        <v>35.655999999999999</v>
      </c>
      <c r="Z306" s="290">
        <v>30.920999999999999</v>
      </c>
      <c r="AA306" s="290">
        <v>42.777999999999999</v>
      </c>
      <c r="AB306" s="290">
        <v>34.268999999999998</v>
      </c>
      <c r="AC306" s="290">
        <v>39.941000000000003</v>
      </c>
      <c r="AD306" s="290">
        <v>40.497</v>
      </c>
    </row>
    <row r="307" spans="1:30" x14ac:dyDescent="0.25">
      <c r="A307" s="242" t="s">
        <v>711</v>
      </c>
      <c r="B307" s="290">
        <v>63.516589999999901</v>
      </c>
      <c r="C307" s="290">
        <v>20.05903</v>
      </c>
      <c r="D307" s="290">
        <v>26.90513</v>
      </c>
      <c r="E307" s="290">
        <v>26.774239999999999</v>
      </c>
      <c r="F307" s="290">
        <v>27.345689999999902</v>
      </c>
      <c r="G307" s="290">
        <v>29.128250000000001</v>
      </c>
      <c r="H307" s="290">
        <v>44.417490000000001</v>
      </c>
      <c r="I307" s="290">
        <v>37.213000000000001</v>
      </c>
      <c r="J307" s="290">
        <v>42.588999999999999</v>
      </c>
      <c r="K307" s="290">
        <v>32.628999999999998</v>
      </c>
      <c r="L307" s="290">
        <v>38.765000000000001</v>
      </c>
      <c r="M307" s="290">
        <v>34.585999999999999</v>
      </c>
      <c r="N307" s="290">
        <v>30.952000000000002</v>
      </c>
      <c r="O307" s="290">
        <v>48.326999999999998</v>
      </c>
      <c r="P307" s="290">
        <v>42.749000000000002</v>
      </c>
      <c r="Q307" s="290">
        <v>48.335999999999999</v>
      </c>
      <c r="R307" s="290">
        <v>46.634</v>
      </c>
      <c r="S307" s="290">
        <v>47.764000000000003</v>
      </c>
      <c r="T307" s="290">
        <v>47.511000000000003</v>
      </c>
      <c r="U307" s="290">
        <v>50.649000000000001</v>
      </c>
      <c r="V307" s="290">
        <v>49.417999999999999</v>
      </c>
      <c r="W307" s="290">
        <v>50.72</v>
      </c>
      <c r="X307" s="290">
        <v>49.319000000000003</v>
      </c>
      <c r="Y307" s="290">
        <v>44.875999999999998</v>
      </c>
      <c r="Z307" s="290">
        <v>41.176000000000002</v>
      </c>
      <c r="AA307" s="290">
        <v>49.719000000000001</v>
      </c>
      <c r="AB307" s="290">
        <v>43.914000000000001</v>
      </c>
      <c r="AC307" s="290">
        <v>51.087000000000003</v>
      </c>
      <c r="AD307" s="290">
        <v>47.991</v>
      </c>
    </row>
    <row r="308" spans="1:30" x14ac:dyDescent="0.25">
      <c r="A308" s="242" t="s">
        <v>45</v>
      </c>
      <c r="B308" s="290">
        <v>1154.78468</v>
      </c>
      <c r="C308" s="290">
        <v>1051.15047</v>
      </c>
      <c r="D308" s="290">
        <v>706.13601000000006</v>
      </c>
      <c r="E308" s="290">
        <v>894.47163999999998</v>
      </c>
      <c r="F308" s="290">
        <v>1307.65687</v>
      </c>
      <c r="G308" s="290">
        <v>1143.0288</v>
      </c>
      <c r="H308" s="290">
        <v>1177.2158300000001</v>
      </c>
      <c r="I308" s="290">
        <v>1250.5630000000001</v>
      </c>
      <c r="J308" s="290">
        <v>1351.72</v>
      </c>
      <c r="K308" s="290">
        <v>1220.6969999999999</v>
      </c>
      <c r="L308" s="290">
        <v>849.52700000000004</v>
      </c>
      <c r="M308" s="290">
        <v>886.92600000000004</v>
      </c>
      <c r="N308" s="290">
        <v>1960.556</v>
      </c>
      <c r="O308" s="290">
        <v>409.05799999999999</v>
      </c>
      <c r="P308" s="290">
        <v>322.01600000000002</v>
      </c>
      <c r="Q308" s="290">
        <v>331.78399999999999</v>
      </c>
      <c r="R308" s="290">
        <v>338.45800000000003</v>
      </c>
      <c r="S308" s="290">
        <v>410.46</v>
      </c>
      <c r="T308" s="290">
        <v>493.10899999999998</v>
      </c>
      <c r="U308" s="290">
        <v>883.95399999999995</v>
      </c>
      <c r="V308" s="290">
        <v>545.59100000000001</v>
      </c>
      <c r="W308" s="290">
        <v>579.39499999999998</v>
      </c>
      <c r="X308" s="290">
        <v>415.80099999999999</v>
      </c>
      <c r="Y308" s="290">
        <v>437.7</v>
      </c>
      <c r="Z308" s="290">
        <v>494.98500000000001</v>
      </c>
      <c r="AA308" s="290">
        <v>369.322</v>
      </c>
      <c r="AB308" s="290">
        <v>290.68799999999999</v>
      </c>
      <c r="AC308" s="290">
        <v>303.21100000000001</v>
      </c>
      <c r="AD308" s="290">
        <v>308.84300000000002</v>
      </c>
    </row>
    <row r="309" spans="1:30" x14ac:dyDescent="0.25">
      <c r="A309" s="242" t="s">
        <v>46</v>
      </c>
      <c r="B309" s="290">
        <v>289.65886</v>
      </c>
      <c r="C309" s="290">
        <v>290.24484000000001</v>
      </c>
      <c r="D309" s="290">
        <v>237.13292000000001</v>
      </c>
      <c r="E309" s="290">
        <v>209.09563</v>
      </c>
      <c r="F309" s="290">
        <v>282.65323000000001</v>
      </c>
      <c r="G309" s="290">
        <v>261.48522000000003</v>
      </c>
      <c r="H309" s="290">
        <v>242.62693999999999</v>
      </c>
      <c r="I309" s="290">
        <v>-34.265999999999998</v>
      </c>
      <c r="J309" s="290">
        <v>286.93</v>
      </c>
      <c r="K309" s="290">
        <v>119.50700000000001</v>
      </c>
      <c r="L309" s="290">
        <v>172.959</v>
      </c>
      <c r="M309" s="290">
        <v>272.19600000000003</v>
      </c>
      <c r="N309" s="290">
        <v>-534.87300000000005</v>
      </c>
      <c r="O309" s="290">
        <v>165.86199999999999</v>
      </c>
      <c r="P309" s="290">
        <v>160.74100000000001</v>
      </c>
      <c r="Q309" s="290">
        <v>158.68600000000001</v>
      </c>
      <c r="R309" s="290">
        <v>147.93100000000001</v>
      </c>
      <c r="S309" s="290">
        <v>150.49299999999999</v>
      </c>
      <c r="T309" s="290">
        <v>171.14500000000001</v>
      </c>
      <c r="U309" s="290">
        <v>156.72800000000001</v>
      </c>
      <c r="V309" s="290">
        <v>180.875</v>
      </c>
      <c r="W309" s="290">
        <v>180.43899999999999</v>
      </c>
      <c r="X309" s="290">
        <v>194.672</v>
      </c>
      <c r="Y309" s="290">
        <v>220.86099999999999</v>
      </c>
      <c r="Z309" s="290">
        <v>218.47399999999999</v>
      </c>
      <c r="AA309" s="290">
        <v>166.154</v>
      </c>
      <c r="AB309" s="290">
        <v>161.05799999999999</v>
      </c>
      <c r="AC309" s="290">
        <v>158.97300000000001</v>
      </c>
      <c r="AD309" s="290">
        <v>148.24600000000001</v>
      </c>
    </row>
    <row r="310" spans="1:30" x14ac:dyDescent="0.25">
      <c r="A310" s="242" t="s">
        <v>712</v>
      </c>
      <c r="B310" s="290">
        <v>62.43121</v>
      </c>
      <c r="C310" s="290">
        <v>9.55199</v>
      </c>
      <c r="D310" s="290">
        <v>46.375990000000002</v>
      </c>
      <c r="E310" s="290">
        <v>107.08514</v>
      </c>
      <c r="F310" s="290">
        <v>40.855179999999997</v>
      </c>
      <c r="G310" s="290">
        <v>59.996579999999902</v>
      </c>
      <c r="H310" s="290">
        <v>35.3386</v>
      </c>
      <c r="I310" s="290">
        <v>72.876999999999995</v>
      </c>
      <c r="J310" s="290">
        <v>52.555</v>
      </c>
      <c r="K310" s="290">
        <v>28.300999999999998</v>
      </c>
      <c r="L310" s="290">
        <v>21.827000000000002</v>
      </c>
      <c r="M310" s="290">
        <v>23.896999999999998</v>
      </c>
      <c r="N310" s="290">
        <v>34.856999999999999</v>
      </c>
      <c r="O310" s="290">
        <v>131.601</v>
      </c>
      <c r="P310" s="290">
        <v>117.413</v>
      </c>
      <c r="Q310" s="290">
        <v>132.977</v>
      </c>
      <c r="R310" s="290">
        <v>176.94300000000001</v>
      </c>
      <c r="S310" s="290">
        <v>209.816</v>
      </c>
      <c r="T310" s="290">
        <v>145.56</v>
      </c>
      <c r="U310" s="290">
        <v>156.453</v>
      </c>
      <c r="V310" s="290">
        <v>145.88300000000001</v>
      </c>
      <c r="W310" s="290">
        <v>165.393</v>
      </c>
      <c r="X310" s="290">
        <v>154.83500000000001</v>
      </c>
      <c r="Y310" s="290">
        <v>118.82299999999999</v>
      </c>
      <c r="Z310" s="290">
        <v>119.76300000000001</v>
      </c>
      <c r="AA310" s="290">
        <v>131.601</v>
      </c>
      <c r="AB310" s="290">
        <v>117.413</v>
      </c>
      <c r="AC310" s="290">
        <v>131.977</v>
      </c>
      <c r="AD310" s="290">
        <v>181.94300000000001</v>
      </c>
    </row>
    <row r="311" spans="1:30" ht="15.75" thickBot="1" x14ac:dyDescent="0.3">
      <c r="A311" s="242" t="s">
        <v>713</v>
      </c>
      <c r="B311" s="292">
        <v>47.424529999999997</v>
      </c>
      <c r="C311" s="292">
        <v>66.885289999999998</v>
      </c>
      <c r="D311" s="292">
        <v>45.538460000000001</v>
      </c>
      <c r="E311" s="292">
        <v>44.281469999999999</v>
      </c>
      <c r="F311" s="292">
        <v>50.379040000000003</v>
      </c>
      <c r="G311" s="292">
        <v>47.655479999999997</v>
      </c>
      <c r="H311" s="292">
        <v>60.603969999999997</v>
      </c>
      <c r="I311" s="292">
        <v>112.098</v>
      </c>
      <c r="J311" s="292">
        <v>76.353999999999999</v>
      </c>
      <c r="K311" s="292">
        <v>104.233</v>
      </c>
      <c r="L311" s="292">
        <v>67.953999999999994</v>
      </c>
      <c r="M311" s="292">
        <v>101.39400000000001</v>
      </c>
      <c r="N311" s="292">
        <v>94.201999999999998</v>
      </c>
      <c r="O311" s="292">
        <v>68.256</v>
      </c>
      <c r="P311" s="292">
        <v>54.456000000000003</v>
      </c>
      <c r="Q311" s="292">
        <v>68.855999999999995</v>
      </c>
      <c r="R311" s="292">
        <v>54.456000000000003</v>
      </c>
      <c r="S311" s="292">
        <v>60.756</v>
      </c>
      <c r="T311" s="292">
        <v>82.256</v>
      </c>
      <c r="U311" s="292">
        <v>109.65600000000001</v>
      </c>
      <c r="V311" s="292">
        <v>75.956000000000003</v>
      </c>
      <c r="W311" s="292">
        <v>103.57599999999999</v>
      </c>
      <c r="X311" s="292">
        <v>77.256</v>
      </c>
      <c r="Y311" s="292">
        <v>74.641000000000005</v>
      </c>
      <c r="Z311" s="292">
        <v>86.215999999999994</v>
      </c>
      <c r="AA311" s="292">
        <v>68.872</v>
      </c>
      <c r="AB311" s="292">
        <v>55.072000000000003</v>
      </c>
      <c r="AC311" s="292">
        <v>69.831999999999994</v>
      </c>
      <c r="AD311" s="292">
        <v>55.072000000000003</v>
      </c>
    </row>
    <row r="312" spans="1:30" x14ac:dyDescent="0.25">
      <c r="A312" s="259" t="s">
        <v>714</v>
      </c>
      <c r="B312" s="289">
        <v>1649.51953</v>
      </c>
      <c r="C312" s="289">
        <v>1471.07494</v>
      </c>
      <c r="D312" s="289">
        <v>1096.75405</v>
      </c>
      <c r="E312" s="289">
        <v>1316.43973999999</v>
      </c>
      <c r="F312" s="289">
        <v>1743.2659699999999</v>
      </c>
      <c r="G312" s="289">
        <v>1579.19164</v>
      </c>
      <c r="H312" s="289">
        <v>1595.68147</v>
      </c>
      <c r="I312" s="289">
        <v>1474.71</v>
      </c>
      <c r="J312" s="289">
        <v>1852.4490000000001</v>
      </c>
      <c r="K312" s="289">
        <v>1540.125</v>
      </c>
      <c r="L312" s="289">
        <v>1194.0730000000001</v>
      </c>
      <c r="M312" s="289">
        <v>1355.8589999999999</v>
      </c>
      <c r="N312" s="289">
        <v>1617.04</v>
      </c>
      <c r="O312" s="289">
        <v>865.447</v>
      </c>
      <c r="P312" s="289">
        <v>731.80899999999997</v>
      </c>
      <c r="Q312" s="289">
        <v>778.56299999999999</v>
      </c>
      <c r="R312" s="289">
        <v>804.87599999999998</v>
      </c>
      <c r="S312" s="289">
        <v>921.33699999999999</v>
      </c>
      <c r="T312" s="289">
        <v>974.178</v>
      </c>
      <c r="U312" s="289">
        <v>1399.164</v>
      </c>
      <c r="V312" s="289">
        <v>1040.2270000000001</v>
      </c>
      <c r="W312" s="289">
        <v>1118.9739999999999</v>
      </c>
      <c r="X312" s="289">
        <v>938.81200000000001</v>
      </c>
      <c r="Y312" s="289">
        <v>932.55699999999899</v>
      </c>
      <c r="Z312" s="289">
        <v>991.53499999999997</v>
      </c>
      <c r="AA312" s="289">
        <v>828.445999999999</v>
      </c>
      <c r="AB312" s="289">
        <v>702.41399999999999</v>
      </c>
      <c r="AC312" s="289">
        <v>755.02099999999996</v>
      </c>
      <c r="AD312" s="289">
        <v>782.59199999999998</v>
      </c>
    </row>
    <row r="313" spans="1:30" x14ac:dyDescent="0.25">
      <c r="A313" s="242" t="s">
        <v>522</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row>
    <row r="314" spans="1:30" ht="15.75" thickBot="1" x14ac:dyDescent="0.3">
      <c r="A314" s="242" t="s">
        <v>715</v>
      </c>
      <c r="B314" s="292">
        <v>83.897940000000006</v>
      </c>
      <c r="C314" s="292">
        <v>197.71546000000001</v>
      </c>
      <c r="D314" s="292">
        <v>78.470579999999998</v>
      </c>
      <c r="E314" s="292">
        <v>169.08842000000001</v>
      </c>
      <c r="F314" s="292">
        <v>0.57053999999999905</v>
      </c>
      <c r="G314" s="292">
        <v>184.05355999999901</v>
      </c>
      <c r="H314" s="292">
        <v>253.047</v>
      </c>
      <c r="I314" s="292">
        <v>43.165999999999997</v>
      </c>
      <c r="J314" s="292">
        <v>88.695999999999998</v>
      </c>
      <c r="K314" s="292">
        <v>89.057000000000002</v>
      </c>
      <c r="L314" s="292">
        <v>52.835999999999999</v>
      </c>
      <c r="M314" s="292">
        <v>52.835999999999999</v>
      </c>
      <c r="N314" s="292">
        <v>146.761</v>
      </c>
      <c r="O314" s="292">
        <v>62.145000000000003</v>
      </c>
      <c r="P314" s="292">
        <v>324.98099999999999</v>
      </c>
      <c r="Q314" s="292">
        <v>103.58499999999999</v>
      </c>
      <c r="R314" s="292">
        <v>122.145</v>
      </c>
      <c r="S314" s="292">
        <v>62.585000000000001</v>
      </c>
      <c r="T314" s="292">
        <v>234.98099999999999</v>
      </c>
      <c r="U314" s="292">
        <v>69.734999999999999</v>
      </c>
      <c r="V314" s="292">
        <v>69.295000000000002</v>
      </c>
      <c r="W314" s="292">
        <v>69.734999999999999</v>
      </c>
      <c r="X314" s="292">
        <v>69.295000000000002</v>
      </c>
      <c r="Y314" s="292">
        <v>62.585000000000001</v>
      </c>
      <c r="Z314" s="292">
        <v>62.585000000000001</v>
      </c>
      <c r="AA314" s="292">
        <v>62.896000000000001</v>
      </c>
      <c r="AB314" s="292">
        <v>330.904</v>
      </c>
      <c r="AC314" s="292">
        <v>104.336</v>
      </c>
      <c r="AD314" s="292">
        <v>128.33600000000001</v>
      </c>
    </row>
    <row r="315" spans="1:30" x14ac:dyDescent="0.25">
      <c r="A315" s="259" t="s">
        <v>716</v>
      </c>
      <c r="B315" s="289">
        <v>83.897940000000006</v>
      </c>
      <c r="C315" s="289">
        <v>197.71546000000001</v>
      </c>
      <c r="D315" s="289">
        <v>78.470579999999998</v>
      </c>
      <c r="E315" s="289">
        <v>169.08842000000001</v>
      </c>
      <c r="F315" s="289">
        <v>0.57053999999999905</v>
      </c>
      <c r="G315" s="289">
        <v>184.05355999999901</v>
      </c>
      <c r="H315" s="289">
        <v>253.047</v>
      </c>
      <c r="I315" s="289">
        <v>43.165999999999997</v>
      </c>
      <c r="J315" s="289">
        <v>88.695999999999998</v>
      </c>
      <c r="K315" s="289">
        <v>89.057000000000002</v>
      </c>
      <c r="L315" s="289">
        <v>52.835999999999999</v>
      </c>
      <c r="M315" s="289">
        <v>52.835999999999999</v>
      </c>
      <c r="N315" s="289">
        <v>146.761</v>
      </c>
      <c r="O315" s="289">
        <v>62.145000000000003</v>
      </c>
      <c r="P315" s="289">
        <v>324.98099999999999</v>
      </c>
      <c r="Q315" s="289">
        <v>103.58499999999999</v>
      </c>
      <c r="R315" s="289">
        <v>122.145</v>
      </c>
      <c r="S315" s="289">
        <v>62.585000000000001</v>
      </c>
      <c r="T315" s="289">
        <v>234.98099999999999</v>
      </c>
      <c r="U315" s="289">
        <v>69.734999999999999</v>
      </c>
      <c r="V315" s="289">
        <v>69.295000000000002</v>
      </c>
      <c r="W315" s="289">
        <v>69.734999999999999</v>
      </c>
      <c r="X315" s="289">
        <v>69.295000000000002</v>
      </c>
      <c r="Y315" s="289">
        <v>62.585000000000001</v>
      </c>
      <c r="Z315" s="289">
        <v>62.585000000000001</v>
      </c>
      <c r="AA315" s="289">
        <v>62.896000000000001</v>
      </c>
      <c r="AB315" s="289">
        <v>330.904</v>
      </c>
      <c r="AC315" s="289">
        <v>104.336</v>
      </c>
      <c r="AD315" s="289">
        <v>128.33600000000001</v>
      </c>
    </row>
    <row r="317" spans="1:30" x14ac:dyDescent="0.25">
      <c r="A317" s="244" t="s">
        <v>717</v>
      </c>
      <c r="B317" s="289">
        <v>3755.5713699999901</v>
      </c>
      <c r="C317" s="289">
        <v>3625.78746</v>
      </c>
      <c r="D317" s="289">
        <v>3007.9466499999999</v>
      </c>
      <c r="E317" s="289">
        <v>3394.54907</v>
      </c>
      <c r="F317" s="289">
        <v>3510.42578</v>
      </c>
      <c r="G317" s="289">
        <v>3599.3073899999899</v>
      </c>
      <c r="H317" s="289">
        <v>3522.5978399999999</v>
      </c>
      <c r="I317" s="289">
        <v>3644.498</v>
      </c>
      <c r="J317" s="289">
        <v>4075.2559999999999</v>
      </c>
      <c r="K317" s="289">
        <v>3695.3820000000001</v>
      </c>
      <c r="L317" s="289">
        <v>3315.0369999999998</v>
      </c>
      <c r="M317" s="289">
        <v>3188.3440000000001</v>
      </c>
      <c r="N317" s="289">
        <v>3573.8040000000001</v>
      </c>
      <c r="O317" s="289">
        <v>2958.944</v>
      </c>
      <c r="P317" s="289">
        <v>2823.8270000000002</v>
      </c>
      <c r="Q317" s="289">
        <v>2776.77</v>
      </c>
      <c r="R317" s="289">
        <v>2714.8789999999999</v>
      </c>
      <c r="S317" s="289">
        <v>2819.998</v>
      </c>
      <c r="T317" s="289">
        <v>3107.4540000000002</v>
      </c>
      <c r="U317" s="289">
        <v>3543.069</v>
      </c>
      <c r="V317" s="289">
        <v>3437.1750000000002</v>
      </c>
      <c r="W317" s="289">
        <v>3336.9490000000001</v>
      </c>
      <c r="X317" s="289">
        <v>3154.413</v>
      </c>
      <c r="Y317" s="289">
        <v>2829.06</v>
      </c>
      <c r="Z317" s="289">
        <v>3029.5421900000001</v>
      </c>
      <c r="AA317" s="289">
        <v>3027.5259999999998</v>
      </c>
      <c r="AB317" s="289">
        <v>2902.1179999999999</v>
      </c>
      <c r="AC317" s="289">
        <v>2904.9189999999999</v>
      </c>
      <c r="AD317" s="289">
        <v>2795.9059999999999</v>
      </c>
    </row>
    <row r="319" spans="1:30" x14ac:dyDescent="0.25">
      <c r="A319" s="242" t="s">
        <v>718</v>
      </c>
      <c r="B319" s="290">
        <v>2896.5985999999998</v>
      </c>
      <c r="C319" s="290">
        <v>2984.6668</v>
      </c>
      <c r="D319" s="290">
        <v>2716.5973899999999</v>
      </c>
      <c r="E319" s="290">
        <v>3137.85394</v>
      </c>
      <c r="F319" s="290">
        <v>2578.28728</v>
      </c>
      <c r="G319" s="290">
        <v>2821.9077000000002</v>
      </c>
      <c r="H319" s="290">
        <v>2553.2088199999998</v>
      </c>
      <c r="I319" s="290">
        <v>2644.5969999999902</v>
      </c>
      <c r="J319" s="290">
        <v>3047.8209999999999</v>
      </c>
      <c r="K319" s="290">
        <v>2546.9989999999998</v>
      </c>
      <c r="L319" s="290">
        <v>3079.2150000000001</v>
      </c>
      <c r="M319" s="290">
        <v>2696.0039999999999</v>
      </c>
      <c r="N319" s="290">
        <v>2436.703</v>
      </c>
      <c r="O319" s="290">
        <v>3313.203</v>
      </c>
      <c r="P319" s="290">
        <v>2745.1990000000001</v>
      </c>
      <c r="Q319" s="290">
        <v>2810.348</v>
      </c>
      <c r="R319" s="290">
        <v>2921.9229999999998</v>
      </c>
      <c r="S319" s="290">
        <v>3288.8339999999998</v>
      </c>
      <c r="T319" s="290">
        <v>2527.453</v>
      </c>
      <c r="U319" s="290">
        <v>3066.152</v>
      </c>
      <c r="V319" s="290">
        <v>3083.4560000000001</v>
      </c>
      <c r="W319" s="290">
        <v>2695.4549999999999</v>
      </c>
      <c r="X319" s="290">
        <v>3237.6370000000002</v>
      </c>
      <c r="Y319" s="290">
        <v>2587.018</v>
      </c>
      <c r="Z319" s="290">
        <v>2416.2939999999999</v>
      </c>
      <c r="AA319" s="290">
        <v>3465.808</v>
      </c>
      <c r="AB319" s="290">
        <v>2828.5309999999999</v>
      </c>
      <c r="AC319" s="290">
        <v>3065.4319999999998</v>
      </c>
      <c r="AD319" s="290">
        <v>2954.7860000000001</v>
      </c>
    </row>
    <row r="320" spans="1:30" x14ac:dyDescent="0.25">
      <c r="A320" s="242" t="s">
        <v>719</v>
      </c>
      <c r="B320" s="290">
        <v>791.54530999999997</v>
      </c>
      <c r="C320" s="290">
        <v>713.92649999999901</v>
      </c>
      <c r="D320" s="290">
        <v>547.44226000000003</v>
      </c>
      <c r="E320" s="290">
        <v>716.31627000000003</v>
      </c>
      <c r="F320" s="290">
        <v>686.87157999999999</v>
      </c>
      <c r="G320" s="290">
        <v>704.08255999999994</v>
      </c>
      <c r="H320" s="290">
        <v>733.60263999999995</v>
      </c>
      <c r="I320" s="290">
        <v>860.89800000000002</v>
      </c>
      <c r="J320" s="290">
        <v>794.99699999999996</v>
      </c>
      <c r="K320" s="290">
        <v>892.31700000000001</v>
      </c>
      <c r="L320" s="290">
        <v>760.43299999999999</v>
      </c>
      <c r="M320" s="290">
        <v>793.36199999999997</v>
      </c>
      <c r="N320" s="290">
        <v>1061.675</v>
      </c>
      <c r="O320" s="290">
        <v>900.75099999999895</v>
      </c>
      <c r="P320" s="290">
        <v>823.91899999999896</v>
      </c>
      <c r="Q320" s="290">
        <v>846.84099999999899</v>
      </c>
      <c r="R320" s="290">
        <v>770.91300000000001</v>
      </c>
      <c r="S320" s="290">
        <v>785.30499999999995</v>
      </c>
      <c r="T320" s="290">
        <v>912.52200000000005</v>
      </c>
      <c r="U320" s="290">
        <v>815.11799999999903</v>
      </c>
      <c r="V320" s="290">
        <v>753.10299999999995</v>
      </c>
      <c r="W320" s="290">
        <v>822.92200000000003</v>
      </c>
      <c r="X320" s="290">
        <v>815.70500000000004</v>
      </c>
      <c r="Y320" s="290">
        <v>747.654</v>
      </c>
      <c r="Z320" s="290">
        <v>788.221</v>
      </c>
      <c r="AA320" s="290">
        <v>786.777999999999</v>
      </c>
      <c r="AB320" s="290">
        <v>837.22699999999998</v>
      </c>
      <c r="AC320" s="290">
        <v>863.21600000000001</v>
      </c>
      <c r="AD320" s="290">
        <v>795.41200000000003</v>
      </c>
    </row>
    <row r="321" spans="1:30" x14ac:dyDescent="0.25">
      <c r="A321" s="242" t="s">
        <v>720</v>
      </c>
      <c r="B321" s="290">
        <v>-368.24860999999999</v>
      </c>
      <c r="C321" s="290">
        <v>-443.35897999999997</v>
      </c>
      <c r="D321" s="290">
        <v>-446.04480000000001</v>
      </c>
      <c r="E321" s="290">
        <v>-512.76343999999995</v>
      </c>
      <c r="F321" s="290">
        <v>-424.43799999999999</v>
      </c>
      <c r="G321" s="290">
        <v>-457.29536000000002</v>
      </c>
      <c r="H321" s="290">
        <v>-401.45357999999999</v>
      </c>
      <c r="I321" s="290">
        <v>-487.72800000000001</v>
      </c>
      <c r="J321" s="290">
        <v>-517.14599999999996</v>
      </c>
      <c r="K321" s="290">
        <v>-460.47699999999998</v>
      </c>
      <c r="L321" s="290">
        <v>-489.25099999999998</v>
      </c>
      <c r="M321" s="290">
        <v>-470.05700000000002</v>
      </c>
      <c r="N321" s="290">
        <v>-441.92</v>
      </c>
      <c r="O321" s="290">
        <v>-515.16200000000003</v>
      </c>
      <c r="P321" s="290">
        <v>-448.68099999999998</v>
      </c>
      <c r="Q321" s="290">
        <v>-458.85899999999998</v>
      </c>
      <c r="R321" s="290">
        <v>-457.84699999999998</v>
      </c>
      <c r="S321" s="290">
        <v>-495.15</v>
      </c>
      <c r="T321" s="290">
        <v>-429.92700000000002</v>
      </c>
      <c r="U321" s="290">
        <v>-475.553</v>
      </c>
      <c r="V321" s="290">
        <v>-470.62700000000001</v>
      </c>
      <c r="W321" s="290">
        <v>-435.87699999999899</v>
      </c>
      <c r="X321" s="290">
        <v>-490.7</v>
      </c>
      <c r="Y321" s="290">
        <v>-415.31799999999998</v>
      </c>
      <c r="Z321" s="290">
        <v>-401.683999999999</v>
      </c>
      <c r="AA321" s="290">
        <v>-510.226</v>
      </c>
      <c r="AB321" s="290">
        <v>-449.96499999999997</v>
      </c>
      <c r="AC321" s="290">
        <v>-481.90499999999997</v>
      </c>
      <c r="AD321" s="290">
        <v>-464.4</v>
      </c>
    </row>
    <row r="322" spans="1:30" x14ac:dyDescent="0.25">
      <c r="A322" s="242" t="s">
        <v>721</v>
      </c>
      <c r="B322" s="290">
        <v>1891.0319999999999</v>
      </c>
      <c r="C322" s="290">
        <v>1121.35545</v>
      </c>
      <c r="D322" s="290">
        <v>1495.91904</v>
      </c>
      <c r="E322" s="290">
        <v>1923.0035399999999</v>
      </c>
      <c r="F322" s="290">
        <v>1489.5000500000001</v>
      </c>
      <c r="G322" s="290">
        <v>1694.35661</v>
      </c>
      <c r="H322" s="290">
        <v>1817.2600199999899</v>
      </c>
      <c r="I322" s="290">
        <v>1161.1479999999999</v>
      </c>
      <c r="J322" s="290">
        <v>1634.1759999999999</v>
      </c>
      <c r="K322" s="290">
        <v>1700.712</v>
      </c>
      <c r="L322" s="290">
        <v>1482.617</v>
      </c>
      <c r="M322" s="290">
        <v>1560.681</v>
      </c>
      <c r="N322" s="290">
        <v>1689.2819999999999</v>
      </c>
      <c r="O322" s="290">
        <v>1393.404</v>
      </c>
      <c r="P322" s="290">
        <v>1547.934</v>
      </c>
      <c r="Q322" s="290">
        <v>1778.98</v>
      </c>
      <c r="R322" s="290">
        <v>1681.675</v>
      </c>
      <c r="S322" s="290">
        <v>1733.182</v>
      </c>
      <c r="T322" s="290">
        <v>1920.77</v>
      </c>
      <c r="U322" s="290">
        <v>1560.77</v>
      </c>
      <c r="V322" s="290">
        <v>1724.346</v>
      </c>
      <c r="W322" s="290">
        <v>1981.8219999999999</v>
      </c>
      <c r="X322" s="290">
        <v>1631.319</v>
      </c>
      <c r="Y322" s="290">
        <v>1603.6859999999999</v>
      </c>
      <c r="Z322" s="290">
        <v>1918.4059999999999</v>
      </c>
      <c r="AA322" s="290">
        <v>1477.8509999999901</v>
      </c>
      <c r="AB322" s="290">
        <v>1622.5069999999901</v>
      </c>
      <c r="AC322" s="290">
        <v>1897.6410000000001</v>
      </c>
      <c r="AD322" s="290">
        <v>1822.135</v>
      </c>
    </row>
    <row r="323" spans="1:30" x14ac:dyDescent="0.25">
      <c r="A323" s="242" t="s">
        <v>722</v>
      </c>
      <c r="B323" s="290">
        <v>334.24240999999898</v>
      </c>
      <c r="C323" s="290">
        <v>417.02658999999898</v>
      </c>
      <c r="D323" s="290">
        <v>367.04750999999999</v>
      </c>
      <c r="E323" s="290">
        <v>324.87682999999998</v>
      </c>
      <c r="F323" s="290">
        <v>434.10622000000001</v>
      </c>
      <c r="G323" s="290">
        <v>338.656219999999</v>
      </c>
      <c r="H323" s="290">
        <v>338.656219999999</v>
      </c>
      <c r="I323" s="290">
        <v>395.447</v>
      </c>
      <c r="J323" s="290">
        <v>357.32799999999997</v>
      </c>
      <c r="K323" s="290">
        <v>355.88</v>
      </c>
      <c r="L323" s="290">
        <v>443.67099999999999</v>
      </c>
      <c r="M323" s="290">
        <v>355.594999999999</v>
      </c>
      <c r="N323" s="290">
        <v>355.18199999999899</v>
      </c>
      <c r="O323" s="290">
        <v>525.16899999999998</v>
      </c>
      <c r="P323" s="290">
        <v>354.91699999999997</v>
      </c>
      <c r="Q323" s="290">
        <v>354.91699999999997</v>
      </c>
      <c r="R323" s="290">
        <v>525.21600000000001</v>
      </c>
      <c r="S323" s="290">
        <v>398.71600000000001</v>
      </c>
      <c r="T323" s="290">
        <v>398.71600000000001</v>
      </c>
      <c r="U323" s="290">
        <v>437.21600000000001</v>
      </c>
      <c r="V323" s="290">
        <v>399.95800000000003</v>
      </c>
      <c r="W323" s="290">
        <v>398.71600000000001</v>
      </c>
      <c r="X323" s="290">
        <v>437.43200000000002</v>
      </c>
      <c r="Y323" s="290">
        <v>398.93200000000002</v>
      </c>
      <c r="Z323" s="290">
        <v>398.93200000000002</v>
      </c>
      <c r="AA323" s="290">
        <v>569.18399999999997</v>
      </c>
      <c r="AB323" s="290">
        <v>398.93200000000002</v>
      </c>
      <c r="AC323" s="290">
        <v>398.93200000000002</v>
      </c>
      <c r="AD323" s="290">
        <v>569.654</v>
      </c>
    </row>
    <row r="324" spans="1:30" x14ac:dyDescent="0.25">
      <c r="A324" s="242" t="s">
        <v>723</v>
      </c>
      <c r="B324" s="290">
        <v>-241.91095999999999</v>
      </c>
      <c r="C324" s="290">
        <v>303.47440999999998</v>
      </c>
      <c r="D324" s="290">
        <v>300.7439</v>
      </c>
      <c r="E324" s="290">
        <v>-367.48110999999898</v>
      </c>
      <c r="F324" s="290">
        <v>421.58515999999997</v>
      </c>
      <c r="G324" s="290">
        <v>285.66931</v>
      </c>
      <c r="H324" s="290">
        <v>160.06462999999999</v>
      </c>
      <c r="I324" s="290">
        <v>308.59699999999998</v>
      </c>
      <c r="J324" s="290">
        <v>268.45100000000002</v>
      </c>
      <c r="K324" s="290">
        <v>281.23899999999998</v>
      </c>
      <c r="L324" s="290">
        <v>294.69400000000002</v>
      </c>
      <c r="M324" s="290">
        <v>264.71600000000001</v>
      </c>
      <c r="N324" s="290">
        <v>288.06400000000002</v>
      </c>
      <c r="O324" s="290">
        <v>369.42899999999997</v>
      </c>
      <c r="P324" s="290">
        <v>276</v>
      </c>
      <c r="Q324" s="290">
        <v>290.86700000000002</v>
      </c>
      <c r="R324" s="290">
        <v>323.536</v>
      </c>
      <c r="S324" s="290">
        <v>273.78899999999999</v>
      </c>
      <c r="T324" s="290">
        <v>295.39</v>
      </c>
      <c r="U324" s="290">
        <v>330.64699999999999</v>
      </c>
      <c r="V324" s="290">
        <v>278.31299999999999</v>
      </c>
      <c r="W324" s="290">
        <v>293.87700000000001</v>
      </c>
      <c r="X324" s="290">
        <v>321.745</v>
      </c>
      <c r="Y324" s="290">
        <v>276.20699999999999</v>
      </c>
      <c r="Z324" s="290">
        <v>292.60399999999998</v>
      </c>
      <c r="AA324" s="290">
        <v>373.481999999999</v>
      </c>
      <c r="AB324" s="290">
        <v>278.19</v>
      </c>
      <c r="AC324" s="290">
        <v>292.64699999999999</v>
      </c>
      <c r="AD324" s="290">
        <v>327.04599999999999</v>
      </c>
    </row>
    <row r="325" spans="1:30" x14ac:dyDescent="0.25">
      <c r="A325" s="242" t="s">
        <v>724</v>
      </c>
      <c r="B325" s="290">
        <v>1310.9643599999999</v>
      </c>
      <c r="C325" s="290">
        <v>2899.8412499999899</v>
      </c>
      <c r="D325" s="290">
        <v>2618.1419500000002</v>
      </c>
      <c r="E325" s="290">
        <v>1334.4823799999999</v>
      </c>
      <c r="F325" s="290">
        <v>3773.4112599999999</v>
      </c>
      <c r="G325" s="290">
        <v>2537.08598999999</v>
      </c>
      <c r="H325" s="290">
        <v>1933.2161900000001</v>
      </c>
      <c r="I325" s="290">
        <v>2781.9609999999998</v>
      </c>
      <c r="J325" s="290">
        <v>2601.42</v>
      </c>
      <c r="K325" s="290">
        <v>2310.13599999999</v>
      </c>
      <c r="L325" s="290">
        <v>2612.636</v>
      </c>
      <c r="M325" s="290">
        <v>2678.7829999999999</v>
      </c>
      <c r="N325" s="290">
        <v>2645</v>
      </c>
      <c r="O325" s="290">
        <v>2358.328</v>
      </c>
      <c r="P325" s="290">
        <v>2422.8609999999999</v>
      </c>
      <c r="Q325" s="290">
        <v>2398.0079999999998</v>
      </c>
      <c r="R325" s="290">
        <v>2398.7199999999898</v>
      </c>
      <c r="S325" s="290">
        <v>2367.6030000000001</v>
      </c>
      <c r="T325" s="290">
        <v>2447.4859999999999</v>
      </c>
      <c r="U325" s="290">
        <v>2363.1179999999899</v>
      </c>
      <c r="V325" s="290">
        <v>2345.2659999999901</v>
      </c>
      <c r="W325" s="290">
        <v>2410.4690000000001</v>
      </c>
      <c r="X325" s="290">
        <v>2337.4740000000002</v>
      </c>
      <c r="Y325" s="290">
        <v>2427.3429999999998</v>
      </c>
      <c r="Z325" s="290">
        <v>2482.9749999999999</v>
      </c>
      <c r="AA325" s="290">
        <v>2340.8150000000001</v>
      </c>
      <c r="AB325" s="290">
        <v>2413.3020000000001</v>
      </c>
      <c r="AC325" s="290">
        <v>2365.8109999999901</v>
      </c>
      <c r="AD325" s="290">
        <v>2389.6419999999898</v>
      </c>
    </row>
    <row r="326" spans="1:30" x14ac:dyDescent="0.25">
      <c r="A326" s="242" t="s">
        <v>1098</v>
      </c>
      <c r="B326" s="290">
        <v>2.7956699999999999</v>
      </c>
      <c r="C326" s="290">
        <v>7.5696599999999998</v>
      </c>
      <c r="D326" s="290">
        <v>0</v>
      </c>
      <c r="E326" s="290">
        <v>3.0246900000000001</v>
      </c>
      <c r="F326" s="290">
        <v>2.78843</v>
      </c>
      <c r="G326" s="290">
        <v>2.88673</v>
      </c>
      <c r="H326" s="290">
        <v>1.7569399999999999</v>
      </c>
      <c r="I326" s="290">
        <v>0</v>
      </c>
      <c r="J326" s="290">
        <v>0</v>
      </c>
      <c r="K326" s="290">
        <v>0</v>
      </c>
      <c r="L326" s="290">
        <v>0</v>
      </c>
      <c r="M326" s="290">
        <v>0</v>
      </c>
      <c r="N326" s="290">
        <v>0</v>
      </c>
      <c r="O326" s="290">
        <v>0</v>
      </c>
      <c r="P326" s="290">
        <v>0</v>
      </c>
      <c r="Q326" s="290">
        <v>0</v>
      </c>
      <c r="R326" s="290">
        <v>0</v>
      </c>
      <c r="S326" s="290">
        <v>0</v>
      </c>
      <c r="T326" s="290">
        <v>0</v>
      </c>
      <c r="U326" s="290">
        <v>0</v>
      </c>
      <c r="V326" s="290">
        <v>0</v>
      </c>
      <c r="W326" s="290">
        <v>0</v>
      </c>
      <c r="X326" s="290">
        <v>0</v>
      </c>
      <c r="Y326" s="290">
        <v>0</v>
      </c>
      <c r="Z326" s="290">
        <v>0</v>
      </c>
      <c r="AA326" s="290">
        <v>0</v>
      </c>
      <c r="AB326" s="290">
        <v>0</v>
      </c>
      <c r="AC326" s="290">
        <v>0</v>
      </c>
      <c r="AD326" s="290">
        <v>0</v>
      </c>
    </row>
    <row r="327" spans="1:30" x14ac:dyDescent="0.25">
      <c r="A327" s="242" t="s">
        <v>725</v>
      </c>
      <c r="B327" s="290">
        <v>125.1277</v>
      </c>
      <c r="C327" s="290">
        <v>125.1277</v>
      </c>
      <c r="D327" s="290">
        <v>125.1277</v>
      </c>
      <c r="E327" s="290">
        <v>125.1277</v>
      </c>
      <c r="F327" s="290">
        <v>126.16255</v>
      </c>
      <c r="G327" s="290">
        <v>125.1277</v>
      </c>
      <c r="H327" s="290">
        <v>141.26348999999999</v>
      </c>
      <c r="I327" s="290">
        <v>201.18199999999999</v>
      </c>
      <c r="J327" s="290">
        <v>138.93199999999999</v>
      </c>
      <c r="K327" s="290">
        <v>138.93199999999999</v>
      </c>
      <c r="L327" s="290">
        <v>130.875</v>
      </c>
      <c r="M327" s="290">
        <v>128.17500000000001</v>
      </c>
      <c r="N327" s="290">
        <v>130.42500000000001</v>
      </c>
      <c r="O327" s="290">
        <v>135.11199999999999</v>
      </c>
      <c r="P327" s="290">
        <v>135.11199999999999</v>
      </c>
      <c r="Q327" s="290">
        <v>135.11199999999999</v>
      </c>
      <c r="R327" s="290">
        <v>140.06200000000001</v>
      </c>
      <c r="S327" s="290">
        <v>145.82999999999899</v>
      </c>
      <c r="T327" s="290">
        <v>145.82999999999899</v>
      </c>
      <c r="U327" s="290">
        <v>203.89999999999901</v>
      </c>
      <c r="V327" s="290">
        <v>143.57999999999899</v>
      </c>
      <c r="W327" s="290">
        <v>143.57999999999899</v>
      </c>
      <c r="X327" s="290">
        <v>146.28</v>
      </c>
      <c r="Y327" s="290">
        <v>143.57999999999899</v>
      </c>
      <c r="Z327" s="290">
        <v>145.82999999999899</v>
      </c>
      <c r="AA327" s="290">
        <v>143.12099999999899</v>
      </c>
      <c r="AB327" s="290">
        <v>143.12099999999899</v>
      </c>
      <c r="AC327" s="290">
        <v>143.12099999999899</v>
      </c>
      <c r="AD327" s="290">
        <v>148.52099999999999</v>
      </c>
    </row>
    <row r="328" spans="1:30" x14ac:dyDescent="0.25">
      <c r="A328" s="242" t="s">
        <v>1099</v>
      </c>
      <c r="B328" s="290">
        <v>-25.423120000000001</v>
      </c>
      <c r="C328" s="290">
        <v>-35.891860000000001</v>
      </c>
      <c r="D328" s="290">
        <v>-15.919589999999999</v>
      </c>
      <c r="E328" s="290">
        <v>-23.943490000000001</v>
      </c>
      <c r="F328" s="290">
        <v>-22.340199999999999</v>
      </c>
      <c r="G328" s="290">
        <v>-21.570399999999999</v>
      </c>
      <c r="H328" s="290">
        <v>-12.980779999999999</v>
      </c>
      <c r="I328" s="290">
        <v>-18.206</v>
      </c>
      <c r="J328" s="290">
        <v>-18.206</v>
      </c>
      <c r="K328" s="290">
        <v>-18.206</v>
      </c>
      <c r="L328" s="290">
        <v>-18.206</v>
      </c>
      <c r="M328" s="290">
        <v>-18.206</v>
      </c>
      <c r="N328" s="290">
        <v>-18.206</v>
      </c>
      <c r="O328" s="290">
        <v>-24.323</v>
      </c>
      <c r="P328" s="290">
        <v>-21.286000000000001</v>
      </c>
      <c r="Q328" s="290">
        <v>-22.888000000000002</v>
      </c>
      <c r="R328" s="290">
        <v>-19.616</v>
      </c>
      <c r="S328" s="290">
        <v>-18.149999999999999</v>
      </c>
      <c r="T328" s="290">
        <v>-13.494</v>
      </c>
      <c r="U328" s="290">
        <v>-12.686</v>
      </c>
      <c r="V328" s="290">
        <v>-12.823</v>
      </c>
      <c r="W328" s="290">
        <v>-12.864000000000001</v>
      </c>
      <c r="X328" s="290">
        <v>-13.773999999999999</v>
      </c>
      <c r="Y328" s="290">
        <v>-18.373999999999999</v>
      </c>
      <c r="Z328" s="290">
        <v>-25.914999999999999</v>
      </c>
      <c r="AA328" s="290">
        <v>-24.323</v>
      </c>
      <c r="AB328" s="290">
        <v>-21.286000000000001</v>
      </c>
      <c r="AC328" s="290">
        <v>-22.888000000000002</v>
      </c>
      <c r="AD328" s="290">
        <v>-19.616</v>
      </c>
    </row>
    <row r="329" spans="1:30" x14ac:dyDescent="0.25">
      <c r="A329" s="242" t="s">
        <v>726</v>
      </c>
      <c r="B329" s="290">
        <v>-70.205079999999995</v>
      </c>
      <c r="C329" s="290">
        <v>-109.3023</v>
      </c>
      <c r="D329" s="290">
        <v>-94.421149999999997</v>
      </c>
      <c r="E329" s="290">
        <v>-99.042829999999995</v>
      </c>
      <c r="F329" s="290">
        <v>-75.591520000000003</v>
      </c>
      <c r="G329" s="290">
        <v>-13.25248</v>
      </c>
      <c r="H329" s="290">
        <v>-0.30943999999999999</v>
      </c>
      <c r="I329" s="290">
        <v>0</v>
      </c>
      <c r="J329" s="290">
        <v>0</v>
      </c>
      <c r="K329" s="290">
        <v>0</v>
      </c>
      <c r="L329" s="290">
        <v>0</v>
      </c>
      <c r="M329" s="290">
        <v>-4</v>
      </c>
      <c r="N329" s="290">
        <v>-72</v>
      </c>
      <c r="O329" s="290">
        <v>-121</v>
      </c>
      <c r="P329" s="290">
        <v>-117</v>
      </c>
      <c r="Q329" s="290">
        <v>-99</v>
      </c>
      <c r="R329" s="290">
        <v>-84</v>
      </c>
      <c r="S329" s="290">
        <v>-42</v>
      </c>
      <c r="T329" s="290">
        <v>0</v>
      </c>
      <c r="U329" s="290">
        <v>0</v>
      </c>
      <c r="V329" s="290">
        <v>0</v>
      </c>
      <c r="W329" s="290">
        <v>0</v>
      </c>
      <c r="X329" s="290">
        <v>0</v>
      </c>
      <c r="Y329" s="290">
        <v>-4</v>
      </c>
      <c r="Z329" s="290">
        <v>-108</v>
      </c>
      <c r="AA329" s="290">
        <v>-119</v>
      </c>
      <c r="AB329" s="290">
        <v>-115</v>
      </c>
      <c r="AC329" s="290">
        <v>-99</v>
      </c>
      <c r="AD329" s="290">
        <v>-84</v>
      </c>
    </row>
    <row r="330" spans="1:30" x14ac:dyDescent="0.25">
      <c r="A330" s="242" t="s">
        <v>727</v>
      </c>
      <c r="B330" s="290">
        <v>0</v>
      </c>
      <c r="C330" s="290">
        <v>0</v>
      </c>
      <c r="D330" s="290">
        <v>0</v>
      </c>
      <c r="E330" s="290">
        <v>28.71142</v>
      </c>
      <c r="F330" s="290">
        <v>0</v>
      </c>
      <c r="G330" s="290">
        <v>0</v>
      </c>
      <c r="H330" s="290">
        <v>0</v>
      </c>
      <c r="I330" s="290">
        <v>0.88200000000000001</v>
      </c>
      <c r="J330" s="290">
        <v>0.35699999999999998</v>
      </c>
      <c r="K330" s="290">
        <v>1.46</v>
      </c>
      <c r="L330" s="290">
        <v>0.125</v>
      </c>
      <c r="M330" s="290">
        <v>0.104</v>
      </c>
      <c r="N330" s="290">
        <v>0.157</v>
      </c>
      <c r="O330" s="290">
        <v>0.82599999999999996</v>
      </c>
      <c r="P330" s="290">
        <v>0.17</v>
      </c>
      <c r="Q330" s="290">
        <v>0.28699999999999998</v>
      </c>
      <c r="R330" s="290">
        <v>0.59799999999999998</v>
      </c>
      <c r="S330" s="290">
        <v>0.71799999999999997</v>
      </c>
      <c r="T330" s="290">
        <v>1.5349999999999999</v>
      </c>
      <c r="U330" s="290">
        <v>1.0820000000000001</v>
      </c>
      <c r="V330" s="290">
        <v>0.46700000000000003</v>
      </c>
      <c r="W330" s="290">
        <v>0.753</v>
      </c>
      <c r="X330" s="290">
        <v>0.15</v>
      </c>
      <c r="Y330" s="290">
        <v>0.19400000000000001</v>
      </c>
      <c r="Z330" s="290">
        <v>0.185</v>
      </c>
      <c r="AA330" s="290">
        <v>0.82799999999999996</v>
      </c>
      <c r="AB330" s="290">
        <v>0.17499999999999999</v>
      </c>
      <c r="AC330" s="290">
        <v>0.29499999999999998</v>
      </c>
      <c r="AD330" s="290">
        <v>0.61499999999999999</v>
      </c>
    </row>
    <row r="331" spans="1:30" ht="15.75" thickBot="1" x14ac:dyDescent="0.3">
      <c r="A331" s="242" t="s">
        <v>728</v>
      </c>
      <c r="B331" s="292">
        <v>283.12682999999998</v>
      </c>
      <c r="C331" s="292">
        <v>366.38815</v>
      </c>
      <c r="D331" s="292">
        <v>309.24356999999998</v>
      </c>
      <c r="E331" s="292">
        <v>281.83134999999999</v>
      </c>
      <c r="F331" s="292">
        <v>312.918869999999</v>
      </c>
      <c r="G331" s="292">
        <v>279.39492999999999</v>
      </c>
      <c r="H331" s="292">
        <v>244.32417999999899</v>
      </c>
      <c r="I331" s="292">
        <v>336.714</v>
      </c>
      <c r="J331" s="292">
        <v>278.351</v>
      </c>
      <c r="K331" s="292">
        <v>474.59699999999998</v>
      </c>
      <c r="L331" s="292">
        <v>507.98399999999998</v>
      </c>
      <c r="M331" s="292">
        <v>444.93900000000002</v>
      </c>
      <c r="N331" s="292">
        <v>-68.483999999999995</v>
      </c>
      <c r="O331" s="292">
        <v>330.23099999999999</v>
      </c>
      <c r="P331" s="292">
        <v>283.80200000000002</v>
      </c>
      <c r="Q331" s="292">
        <v>265.22199999999998</v>
      </c>
      <c r="R331" s="292">
        <v>230.25899999999999</v>
      </c>
      <c r="S331" s="292">
        <v>231.5</v>
      </c>
      <c r="T331" s="292">
        <v>233.13900000000001</v>
      </c>
      <c r="U331" s="292">
        <v>241.137</v>
      </c>
      <c r="V331" s="292">
        <v>247.893</v>
      </c>
      <c r="W331" s="292">
        <v>229.49</v>
      </c>
      <c r="X331" s="292">
        <v>252.56800000000001</v>
      </c>
      <c r="Y331" s="292">
        <v>229.57400000000001</v>
      </c>
      <c r="Z331" s="292">
        <v>234.26499999999999</v>
      </c>
      <c r="AA331" s="292">
        <v>333.76499999999999</v>
      </c>
      <c r="AB331" s="292">
        <v>283.851</v>
      </c>
      <c r="AC331" s="292">
        <v>265.79899999999998</v>
      </c>
      <c r="AD331" s="292">
        <v>231.2</v>
      </c>
    </row>
    <row r="332" spans="1:30" x14ac:dyDescent="0.25">
      <c r="A332" s="260" t="s">
        <v>729</v>
      </c>
      <c r="B332" s="290">
        <v>6929.6451100000004</v>
      </c>
      <c r="C332" s="290">
        <v>8350.8233699999892</v>
      </c>
      <c r="D332" s="290">
        <v>7923.8777799999998</v>
      </c>
      <c r="E332" s="290">
        <v>6871.9972500000003</v>
      </c>
      <c r="F332" s="290">
        <v>9303.2616799999905</v>
      </c>
      <c r="G332" s="290">
        <v>8297.0495100000007</v>
      </c>
      <c r="H332" s="290">
        <v>7508.6093300000002</v>
      </c>
      <c r="I332" s="290">
        <v>8185.4919999999902</v>
      </c>
      <c r="J332" s="290">
        <v>8586.4809999999998</v>
      </c>
      <c r="K332" s="290">
        <v>8223.5889999999999</v>
      </c>
      <c r="L332" s="290">
        <v>8804.7929999999997</v>
      </c>
      <c r="M332" s="290">
        <v>8430.0959999999995</v>
      </c>
      <c r="N332" s="290">
        <v>8005.8779999999997</v>
      </c>
      <c r="O332" s="290">
        <v>8665.9679999999898</v>
      </c>
      <c r="P332" s="290">
        <v>8002.9470000000001</v>
      </c>
      <c r="Q332" s="290">
        <v>8299.8349999999991</v>
      </c>
      <c r="R332" s="290">
        <v>8431.4390000000003</v>
      </c>
      <c r="S332" s="290">
        <v>8670.1769999999997</v>
      </c>
      <c r="T332" s="290">
        <v>8439.4199999999892</v>
      </c>
      <c r="U332" s="290">
        <v>8530.9009999999998</v>
      </c>
      <c r="V332" s="290">
        <v>8492.9320000000007</v>
      </c>
      <c r="W332" s="290">
        <v>8528.3430000000008</v>
      </c>
      <c r="X332" s="290">
        <v>8675.8359999999993</v>
      </c>
      <c r="Y332" s="290">
        <v>7976.4960000000001</v>
      </c>
      <c r="Z332" s="290">
        <v>8142.1130000000003</v>
      </c>
      <c r="AA332" s="290">
        <v>8838.0829999999896</v>
      </c>
      <c r="AB332" s="290">
        <v>8219.5849999999991</v>
      </c>
      <c r="AC332" s="290">
        <v>8689.1010000000006</v>
      </c>
      <c r="AD332" s="290">
        <v>8670.9950000000008</v>
      </c>
    </row>
    <row r="333" spans="1:30" ht="15.75" thickBot="1" x14ac:dyDescent="0.3">
      <c r="A333" s="242" t="s">
        <v>730</v>
      </c>
      <c r="B333" s="292">
        <v>91.528530000000003</v>
      </c>
      <c r="C333" s="292">
        <v>117.50346</v>
      </c>
      <c r="D333" s="292">
        <v>103.53792</v>
      </c>
      <c r="E333" s="292">
        <v>98.69632</v>
      </c>
      <c r="F333" s="292">
        <v>102.93274</v>
      </c>
      <c r="G333" s="292">
        <v>96.904929999999993</v>
      </c>
      <c r="H333" s="292">
        <v>105.84528</v>
      </c>
      <c r="I333" s="292">
        <v>97.745999999999995</v>
      </c>
      <c r="J333" s="292">
        <v>96.23</v>
      </c>
      <c r="K333" s="292">
        <v>91.108999999999995</v>
      </c>
      <c r="L333" s="292">
        <v>107.005</v>
      </c>
      <c r="M333" s="292">
        <v>92.153000000000006</v>
      </c>
      <c r="N333" s="292">
        <v>87.171999999999997</v>
      </c>
      <c r="O333" s="292">
        <v>138.12700000000001</v>
      </c>
      <c r="P333" s="292">
        <v>121.435</v>
      </c>
      <c r="Q333" s="292">
        <v>122.605</v>
      </c>
      <c r="R333" s="292">
        <v>126.096</v>
      </c>
      <c r="S333" s="292">
        <v>131.63999999999999</v>
      </c>
      <c r="T333" s="292">
        <v>14.319000000000001</v>
      </c>
      <c r="U333" s="292">
        <v>88.521000000000001</v>
      </c>
      <c r="V333" s="292">
        <v>92.777000000000001</v>
      </c>
      <c r="W333" s="292">
        <v>83.444999999999993</v>
      </c>
      <c r="X333" s="292">
        <v>97.741</v>
      </c>
      <c r="Y333" s="292">
        <v>50.542000000000002</v>
      </c>
      <c r="Z333" s="292">
        <v>62.414000000000001</v>
      </c>
      <c r="AA333" s="292">
        <v>142.512</v>
      </c>
      <c r="AB333" s="292">
        <v>119.544</v>
      </c>
      <c r="AC333" s="292">
        <v>125.72799999999999</v>
      </c>
      <c r="AD333" s="292">
        <v>127.31100000000001</v>
      </c>
    </row>
    <row r="334" spans="1:30" x14ac:dyDescent="0.25">
      <c r="A334" s="260" t="s">
        <v>665</v>
      </c>
      <c r="B334" s="290">
        <v>91.528530000000003</v>
      </c>
      <c r="C334" s="290">
        <v>117.50346</v>
      </c>
      <c r="D334" s="290">
        <v>103.53792</v>
      </c>
      <c r="E334" s="290">
        <v>98.69632</v>
      </c>
      <c r="F334" s="290">
        <v>102.93274</v>
      </c>
      <c r="G334" s="290">
        <v>96.904929999999993</v>
      </c>
      <c r="H334" s="290">
        <v>105.84528</v>
      </c>
      <c r="I334" s="290">
        <v>97.745999999999995</v>
      </c>
      <c r="J334" s="290">
        <v>96.23</v>
      </c>
      <c r="K334" s="290">
        <v>91.108999999999995</v>
      </c>
      <c r="L334" s="290">
        <v>107.005</v>
      </c>
      <c r="M334" s="290">
        <v>92.153000000000006</v>
      </c>
      <c r="N334" s="290">
        <v>87.171999999999997</v>
      </c>
      <c r="O334" s="290">
        <v>138.12700000000001</v>
      </c>
      <c r="P334" s="290">
        <v>121.435</v>
      </c>
      <c r="Q334" s="290">
        <v>122.605</v>
      </c>
      <c r="R334" s="290">
        <v>126.096</v>
      </c>
      <c r="S334" s="290">
        <v>131.63999999999999</v>
      </c>
      <c r="T334" s="290">
        <v>14.319000000000001</v>
      </c>
      <c r="U334" s="290">
        <v>88.521000000000001</v>
      </c>
      <c r="V334" s="290">
        <v>92.777000000000001</v>
      </c>
      <c r="W334" s="290">
        <v>83.444999999999993</v>
      </c>
      <c r="X334" s="290">
        <v>97.741</v>
      </c>
      <c r="Y334" s="290">
        <v>50.542000000000002</v>
      </c>
      <c r="Z334" s="290">
        <v>62.414000000000001</v>
      </c>
      <c r="AA334" s="290">
        <v>142.512</v>
      </c>
      <c r="AB334" s="290">
        <v>119.544</v>
      </c>
      <c r="AC334" s="290">
        <v>125.72799999999999</v>
      </c>
      <c r="AD334" s="290">
        <v>127.31100000000001</v>
      </c>
    </row>
    <row r="335" spans="1:30" x14ac:dyDescent="0.25">
      <c r="A335" s="242" t="s">
        <v>731</v>
      </c>
      <c r="B335" s="290">
        <v>142.29611</v>
      </c>
      <c r="C335" s="290">
        <v>154.02763999999999</v>
      </c>
      <c r="D335" s="290">
        <v>141.28139999999999</v>
      </c>
      <c r="E335" s="290">
        <v>163.24610999999999</v>
      </c>
      <c r="F335" s="290">
        <v>189.41985</v>
      </c>
      <c r="G335" s="290">
        <v>102.33654999999899</v>
      </c>
      <c r="H335" s="290">
        <v>159.25407000000001</v>
      </c>
      <c r="I335" s="290">
        <v>155.93600000000001</v>
      </c>
      <c r="J335" s="290">
        <v>133.05799999999999</v>
      </c>
      <c r="K335" s="290">
        <v>156.096</v>
      </c>
      <c r="L335" s="290">
        <v>156.09700000000001</v>
      </c>
      <c r="M335" s="290">
        <v>133.09700000000001</v>
      </c>
      <c r="N335" s="290">
        <v>156.096</v>
      </c>
      <c r="O335" s="290">
        <v>161.96600000000001</v>
      </c>
      <c r="P335" s="290">
        <v>137.96700000000001</v>
      </c>
      <c r="Q335" s="290">
        <v>161.96600000000001</v>
      </c>
      <c r="R335" s="290">
        <v>161.96700000000001</v>
      </c>
      <c r="S335" s="290">
        <v>140.762</v>
      </c>
      <c r="T335" s="290">
        <v>164.76300000000001</v>
      </c>
      <c r="U335" s="290">
        <v>164.762</v>
      </c>
      <c r="V335" s="290">
        <v>140.76499999999999</v>
      </c>
      <c r="W335" s="290">
        <v>164.76400000000001</v>
      </c>
      <c r="X335" s="290">
        <v>164.76499999999999</v>
      </c>
      <c r="Y335" s="290">
        <v>143.18700000000001</v>
      </c>
      <c r="Z335" s="290">
        <v>164.76499999999999</v>
      </c>
      <c r="AA335" s="290">
        <v>161.69499999999999</v>
      </c>
      <c r="AB335" s="290">
        <v>137.696</v>
      </c>
      <c r="AC335" s="290">
        <v>161.69499999999999</v>
      </c>
      <c r="AD335" s="290">
        <v>161.696</v>
      </c>
    </row>
    <row r="336" spans="1:30" ht="15.75" thickBot="1" x14ac:dyDescent="0.3">
      <c r="A336" s="242" t="s">
        <v>732</v>
      </c>
      <c r="B336" s="292">
        <v>38.646419999999999</v>
      </c>
      <c r="C336" s="292">
        <v>40.66142</v>
      </c>
      <c r="D336" s="292">
        <v>40.663679999999999</v>
      </c>
      <c r="E336" s="292">
        <v>42.772379999999998</v>
      </c>
      <c r="F336" s="292">
        <v>44.99868</v>
      </c>
      <c r="G336" s="292">
        <v>46.851100000000002</v>
      </c>
      <c r="H336" s="292">
        <v>46.852890000000002</v>
      </c>
      <c r="I336" s="292">
        <v>38.119</v>
      </c>
      <c r="J336" s="292">
        <v>38.119</v>
      </c>
      <c r="K336" s="292">
        <v>38.119</v>
      </c>
      <c r="L336" s="292">
        <v>38.119</v>
      </c>
      <c r="M336" s="292">
        <v>38.119</v>
      </c>
      <c r="N336" s="292">
        <v>38.119</v>
      </c>
      <c r="O336" s="292">
        <v>48.231000000000002</v>
      </c>
      <c r="P336" s="292">
        <v>48.231000000000002</v>
      </c>
      <c r="Q336" s="292">
        <v>48.231000000000002</v>
      </c>
      <c r="R336" s="292">
        <v>48.231000000000002</v>
      </c>
      <c r="S336" s="292">
        <v>48.231000000000002</v>
      </c>
      <c r="T336" s="292">
        <v>48.231000000000002</v>
      </c>
      <c r="U336" s="292">
        <v>48.231000000000002</v>
      </c>
      <c r="V336" s="292">
        <v>48.231000000000002</v>
      </c>
      <c r="W336" s="292">
        <v>48.231000000000002</v>
      </c>
      <c r="X336" s="292">
        <v>48.231000000000002</v>
      </c>
      <c r="Y336" s="292">
        <v>48.231000000000002</v>
      </c>
      <c r="Z336" s="292">
        <v>48.231000000000002</v>
      </c>
      <c r="AA336" s="292">
        <v>48.231000000000002</v>
      </c>
      <c r="AB336" s="292">
        <v>48.231000000000002</v>
      </c>
      <c r="AC336" s="292">
        <v>48.231000000000002</v>
      </c>
      <c r="AD336" s="292">
        <v>48.231000000000002</v>
      </c>
    </row>
    <row r="337" spans="1:30" x14ac:dyDescent="0.25">
      <c r="A337" s="260" t="s">
        <v>553</v>
      </c>
      <c r="B337" s="290">
        <v>180.94253</v>
      </c>
      <c r="C337" s="290">
        <v>194.68906000000001</v>
      </c>
      <c r="D337" s="290">
        <v>181.94507999999999</v>
      </c>
      <c r="E337" s="290">
        <v>206.01849000000001</v>
      </c>
      <c r="F337" s="290">
        <v>234.41853</v>
      </c>
      <c r="G337" s="290">
        <v>149.18764999999999</v>
      </c>
      <c r="H337" s="290">
        <v>206.10695999999999</v>
      </c>
      <c r="I337" s="290">
        <v>194.05500000000001</v>
      </c>
      <c r="J337" s="290">
        <v>171.17699999999999</v>
      </c>
      <c r="K337" s="290">
        <v>194.215</v>
      </c>
      <c r="L337" s="290">
        <v>194.21600000000001</v>
      </c>
      <c r="M337" s="290">
        <v>171.21600000000001</v>
      </c>
      <c r="N337" s="290">
        <v>194.215</v>
      </c>
      <c r="O337" s="290">
        <v>210.197</v>
      </c>
      <c r="P337" s="290">
        <v>186.19800000000001</v>
      </c>
      <c r="Q337" s="290">
        <v>210.197</v>
      </c>
      <c r="R337" s="290">
        <v>210.19800000000001</v>
      </c>
      <c r="S337" s="290">
        <v>188.99299999999999</v>
      </c>
      <c r="T337" s="290">
        <v>212.994</v>
      </c>
      <c r="U337" s="290">
        <v>212.99299999999999</v>
      </c>
      <c r="V337" s="290">
        <v>188.99600000000001</v>
      </c>
      <c r="W337" s="290">
        <v>212.995</v>
      </c>
      <c r="X337" s="290">
        <v>212.99600000000001</v>
      </c>
      <c r="Y337" s="290">
        <v>191.41800000000001</v>
      </c>
      <c r="Z337" s="290">
        <v>212.99600000000001</v>
      </c>
      <c r="AA337" s="290">
        <v>209.92599999999999</v>
      </c>
      <c r="AB337" s="290">
        <v>185.92699999999999</v>
      </c>
      <c r="AC337" s="290">
        <v>209.92599999999999</v>
      </c>
      <c r="AD337" s="290">
        <v>209.92699999999999</v>
      </c>
    </row>
    <row r="339" spans="1:30" x14ac:dyDescent="0.25">
      <c r="A339" s="244" t="s">
        <v>733</v>
      </c>
      <c r="B339" s="289">
        <v>7202.1161700000002</v>
      </c>
      <c r="C339" s="289">
        <v>8663.0158899999897</v>
      </c>
      <c r="D339" s="289">
        <v>8209.36077999999</v>
      </c>
      <c r="E339" s="289">
        <v>7176.7120599999998</v>
      </c>
      <c r="F339" s="289">
        <v>9640.6129499999897</v>
      </c>
      <c r="G339" s="289">
        <v>8543.1420899999994</v>
      </c>
      <c r="H339" s="289">
        <v>7820.5615699999998</v>
      </c>
      <c r="I339" s="289">
        <v>8477.2929999999997</v>
      </c>
      <c r="J339" s="289">
        <v>8853.8880000000008</v>
      </c>
      <c r="K339" s="289">
        <v>8508.9130000000005</v>
      </c>
      <c r="L339" s="289">
        <v>9106.0139999999992</v>
      </c>
      <c r="M339" s="289">
        <v>8693.4650000000001</v>
      </c>
      <c r="N339" s="289">
        <v>8287.2649999999994</v>
      </c>
      <c r="O339" s="289">
        <v>9014.2919999999904</v>
      </c>
      <c r="P339" s="289">
        <v>8310.58</v>
      </c>
      <c r="Q339" s="289">
        <v>8632.6370000000006</v>
      </c>
      <c r="R339" s="289">
        <v>8767.7330000000002</v>
      </c>
      <c r="S339" s="289">
        <v>8990.81</v>
      </c>
      <c r="T339" s="289">
        <v>8666.7329999999893</v>
      </c>
      <c r="U339" s="289">
        <v>8832.4150000000009</v>
      </c>
      <c r="V339" s="289">
        <v>8774.7049999999999</v>
      </c>
      <c r="W339" s="289">
        <v>8824.7829999999994</v>
      </c>
      <c r="X339" s="289">
        <v>8986.5730000000003</v>
      </c>
      <c r="Y339" s="289">
        <v>8218.4560000000001</v>
      </c>
      <c r="Z339" s="289">
        <v>8417.5229999999992</v>
      </c>
      <c r="AA339" s="289">
        <v>9190.5209999999897</v>
      </c>
      <c r="AB339" s="289">
        <v>8525.0559999999896</v>
      </c>
      <c r="AC339" s="289">
        <v>9024.7549999999992</v>
      </c>
      <c r="AD339" s="289">
        <v>9008.2330000000002</v>
      </c>
    </row>
    <row r="340" spans="1:30" x14ac:dyDescent="0.25">
      <c r="A340" s="242" t="s">
        <v>522</v>
      </c>
    </row>
    <row r="341" spans="1:30" x14ac:dyDescent="0.25">
      <c r="A341" s="242" t="s">
        <v>734</v>
      </c>
      <c r="B341" s="290">
        <v>75751.583480000001</v>
      </c>
      <c r="C341" s="290">
        <v>96300.188299999994</v>
      </c>
      <c r="D341" s="290">
        <v>62788.48272</v>
      </c>
      <c r="E341" s="290">
        <v>63845.793980000002</v>
      </c>
      <c r="F341" s="290">
        <v>56922.741269999999</v>
      </c>
      <c r="G341" s="290">
        <v>54252.275199999902</v>
      </c>
      <c r="H341" s="290">
        <v>53435.442329999903</v>
      </c>
      <c r="I341" s="290">
        <v>55899.881579571302</v>
      </c>
      <c r="J341" s="290">
        <v>58536.308064983699</v>
      </c>
      <c r="K341" s="290">
        <v>51883.545370785701</v>
      </c>
      <c r="L341" s="290">
        <v>50466.077459219203</v>
      </c>
      <c r="M341" s="290">
        <v>57365.308903850899</v>
      </c>
      <c r="N341" s="290">
        <v>75279.659055494296</v>
      </c>
      <c r="O341" s="290">
        <v>84925.831355455593</v>
      </c>
      <c r="P341" s="290">
        <v>75274.485334728</v>
      </c>
      <c r="Q341" s="290">
        <v>68181.968165527403</v>
      </c>
      <c r="R341" s="290">
        <v>54714.452634703797</v>
      </c>
      <c r="S341" s="290">
        <v>54835.520668945501</v>
      </c>
      <c r="T341" s="290">
        <v>52660.516448490402</v>
      </c>
      <c r="U341" s="290">
        <v>56897.405673360103</v>
      </c>
      <c r="V341" s="290">
        <v>57520.621379894503</v>
      </c>
      <c r="W341" s="290">
        <v>51537.715035187903</v>
      </c>
      <c r="X341" s="290">
        <v>50164.950042468001</v>
      </c>
      <c r="Y341" s="290">
        <v>58014.653033681701</v>
      </c>
      <c r="Z341" s="290">
        <v>72913.302733833698</v>
      </c>
      <c r="AA341" s="290">
        <v>82216.374978262407</v>
      </c>
      <c r="AB341" s="290">
        <v>72298.092340333504</v>
      </c>
      <c r="AC341" s="290">
        <v>71625.455103736895</v>
      </c>
      <c r="AD341" s="290">
        <v>53382.403876306897</v>
      </c>
    </row>
    <row r="342" spans="1:30" x14ac:dyDescent="0.25">
      <c r="A342" s="242" t="s">
        <v>735</v>
      </c>
      <c r="B342" s="290">
        <v>8544.5247999999992</v>
      </c>
      <c r="C342" s="290">
        <v>6681.97264</v>
      </c>
      <c r="D342" s="290">
        <v>7095.5654999999997</v>
      </c>
      <c r="E342" s="290">
        <v>9881.9841199999992</v>
      </c>
      <c r="F342" s="290">
        <v>11895.6891399999</v>
      </c>
      <c r="G342" s="290">
        <v>8091.3260299999902</v>
      </c>
      <c r="H342" s="290">
        <v>9045.1761499999993</v>
      </c>
      <c r="I342" s="290">
        <v>11237.4629999999</v>
      </c>
      <c r="J342" s="290">
        <v>10007.316999999999</v>
      </c>
      <c r="K342" s="290">
        <v>10037.181999999901</v>
      </c>
      <c r="L342" s="290">
        <v>13858.485999999901</v>
      </c>
      <c r="M342" s="290">
        <v>8500.8780000000006</v>
      </c>
      <c r="N342" s="290">
        <v>8007.21899999999</v>
      </c>
      <c r="O342" s="290">
        <v>7168.2669999999998</v>
      </c>
      <c r="P342" s="290">
        <v>7450.0780000000004</v>
      </c>
      <c r="Q342" s="290">
        <v>9471.0429999999997</v>
      </c>
      <c r="R342" s="290">
        <v>12316.369000000001</v>
      </c>
      <c r="S342" s="290">
        <v>9032.9120000000003</v>
      </c>
      <c r="T342" s="290">
        <v>9051.1309999999903</v>
      </c>
      <c r="U342" s="290">
        <v>12049.261</v>
      </c>
      <c r="V342" s="290">
        <v>11410.455</v>
      </c>
      <c r="W342" s="290">
        <v>15193.619999999901</v>
      </c>
      <c r="X342" s="290">
        <v>12808.605</v>
      </c>
      <c r="Y342" s="290">
        <v>10789.743</v>
      </c>
      <c r="Z342" s="290">
        <v>8081.5079999999998</v>
      </c>
      <c r="AA342" s="290">
        <v>7353.52</v>
      </c>
      <c r="AB342" s="290">
        <v>7275.9529999999904</v>
      </c>
      <c r="AC342" s="290">
        <v>10362.9199999999</v>
      </c>
      <c r="AD342" s="290">
        <v>12369.116</v>
      </c>
    </row>
    <row r="343" spans="1:30" ht="15.75" thickBot="1" x14ac:dyDescent="0.3">
      <c r="A343" s="242" t="s">
        <v>736</v>
      </c>
      <c r="B343" s="292">
        <v>252.21672999999899</v>
      </c>
      <c r="C343" s="292">
        <v>252.60892999999999</v>
      </c>
      <c r="D343" s="292">
        <v>262.72904</v>
      </c>
      <c r="E343" s="292">
        <v>297.82616999999999</v>
      </c>
      <c r="F343" s="292">
        <v>317.65865000000002</v>
      </c>
      <c r="G343" s="292">
        <v>191.09513999999999</v>
      </c>
      <c r="H343" s="292">
        <v>266.83688000000001</v>
      </c>
      <c r="I343" s="292">
        <v>279.34199999999998</v>
      </c>
      <c r="J343" s="292">
        <v>228.81399999999999</v>
      </c>
      <c r="K343" s="292">
        <v>273.11799999999999</v>
      </c>
      <c r="L343" s="292">
        <v>259.50299999999999</v>
      </c>
      <c r="M343" s="292">
        <v>228.50299999999999</v>
      </c>
      <c r="N343" s="292">
        <v>271.50200000000001</v>
      </c>
      <c r="O343" s="292">
        <v>276.30900000000003</v>
      </c>
      <c r="P343" s="292">
        <v>243.65899999999999</v>
      </c>
      <c r="Q343" s="292">
        <v>278.09800000000001</v>
      </c>
      <c r="R343" s="292">
        <v>327.26799999999997</v>
      </c>
      <c r="S343" s="292">
        <v>248.43</v>
      </c>
      <c r="T343" s="292">
        <v>280.23</v>
      </c>
      <c r="U343" s="292">
        <v>297.762</v>
      </c>
      <c r="V343" s="292">
        <v>249.309</v>
      </c>
      <c r="W343" s="292">
        <v>263.57400000000001</v>
      </c>
      <c r="X343" s="292">
        <v>271.01499999999999</v>
      </c>
      <c r="Y343" s="292">
        <v>277.66800000000001</v>
      </c>
      <c r="Z343" s="292">
        <v>303.91199999999998</v>
      </c>
      <c r="AA343" s="292">
        <v>276.736999999999</v>
      </c>
      <c r="AB343" s="292">
        <v>244.08699999999999</v>
      </c>
      <c r="AC343" s="292">
        <v>278.52599999999899</v>
      </c>
      <c r="AD343" s="292">
        <v>327.69600000000003</v>
      </c>
    </row>
    <row r="344" spans="1:30" x14ac:dyDescent="0.25">
      <c r="A344" s="244" t="s">
        <v>47</v>
      </c>
      <c r="B344" s="290">
        <v>84548.32501</v>
      </c>
      <c r="C344" s="290">
        <v>103234.76987</v>
      </c>
      <c r="D344" s="290">
        <v>70146.777260000003</v>
      </c>
      <c r="E344" s="290">
        <v>74025.604269999996</v>
      </c>
      <c r="F344" s="290">
        <v>69136.089059999998</v>
      </c>
      <c r="G344" s="290">
        <v>62534.696369999998</v>
      </c>
      <c r="H344" s="290">
        <v>62747.45536</v>
      </c>
      <c r="I344" s="290">
        <v>67416.686579571295</v>
      </c>
      <c r="J344" s="290">
        <v>68772.439064983701</v>
      </c>
      <c r="K344" s="290">
        <v>62193.845370785697</v>
      </c>
      <c r="L344" s="290">
        <v>64584.066459219299</v>
      </c>
      <c r="M344" s="290">
        <v>66094.6899038509</v>
      </c>
      <c r="N344" s="290">
        <v>83558.380055494301</v>
      </c>
      <c r="O344" s="290">
        <v>92370.407355455594</v>
      </c>
      <c r="P344" s="290">
        <v>82968.222334727994</v>
      </c>
      <c r="Q344" s="290">
        <v>77931.109165527407</v>
      </c>
      <c r="R344" s="290">
        <v>67358.089634703807</v>
      </c>
      <c r="S344" s="290">
        <v>64116.862668945498</v>
      </c>
      <c r="T344" s="290">
        <v>61991.877448490399</v>
      </c>
      <c r="U344" s="290">
        <v>69244.428673360104</v>
      </c>
      <c r="V344" s="290">
        <v>69180.385379894404</v>
      </c>
      <c r="W344" s="290">
        <v>66994.909035187899</v>
      </c>
      <c r="X344" s="290">
        <v>63244.570042468004</v>
      </c>
      <c r="Y344" s="290">
        <v>69082.064033681701</v>
      </c>
      <c r="Z344" s="290">
        <v>81298.722733833696</v>
      </c>
      <c r="AA344" s="290">
        <v>89846.631978262405</v>
      </c>
      <c r="AB344" s="290">
        <v>79818.132340333497</v>
      </c>
      <c r="AC344" s="290">
        <v>82266.901103736804</v>
      </c>
      <c r="AD344" s="290">
        <v>66079.215876306902</v>
      </c>
    </row>
    <row r="345" spans="1:30" x14ac:dyDescent="0.25">
      <c r="A345" s="242" t="s">
        <v>522</v>
      </c>
    </row>
    <row r="346" spans="1:30" ht="15.75" thickBot="1" x14ac:dyDescent="0.3">
      <c r="A346" s="242" t="s">
        <v>737</v>
      </c>
      <c r="B346" s="292">
        <v>14452.12125</v>
      </c>
      <c r="C346" s="292">
        <v>14588.566339999999</v>
      </c>
      <c r="D346" s="292">
        <v>14630.413929999901</v>
      </c>
      <c r="E346" s="292">
        <v>14626.5502</v>
      </c>
      <c r="F346" s="292">
        <v>14645.76686</v>
      </c>
      <c r="G346" s="292">
        <v>14680.87674</v>
      </c>
      <c r="H346" s="292">
        <v>14718.10865</v>
      </c>
      <c r="I346" s="292">
        <v>14788.398287943401</v>
      </c>
      <c r="J346" s="292">
        <v>14900.306996838101</v>
      </c>
      <c r="K346" s="292">
        <v>15021.012213006399</v>
      </c>
      <c r="L346" s="292">
        <v>15197.3145528601</v>
      </c>
      <c r="M346" s="292">
        <v>15361.9493652643</v>
      </c>
      <c r="N346" s="292">
        <v>15508.701107441801</v>
      </c>
      <c r="O346" s="292">
        <v>15806.2670937148</v>
      </c>
      <c r="P346" s="292">
        <v>16012.666679342499</v>
      </c>
      <c r="Q346" s="292">
        <v>16031.609297860499</v>
      </c>
      <c r="R346" s="292">
        <v>16111.5572669798</v>
      </c>
      <c r="S346" s="292">
        <v>19962.1871755906</v>
      </c>
      <c r="T346" s="292">
        <v>20046.6518798939</v>
      </c>
      <c r="U346" s="292">
        <v>20096.1165667961</v>
      </c>
      <c r="V346" s="292">
        <v>20137.275987688099</v>
      </c>
      <c r="W346" s="292">
        <v>20162.431579946599</v>
      </c>
      <c r="X346" s="292">
        <v>20187.101283059899</v>
      </c>
      <c r="Y346" s="292">
        <v>20286.0008504869</v>
      </c>
      <c r="Z346" s="292">
        <v>20544.6588128658</v>
      </c>
      <c r="AA346" s="292">
        <v>20728.644842457401</v>
      </c>
      <c r="AB346" s="292">
        <v>20726.192885447399</v>
      </c>
      <c r="AC346" s="292">
        <v>20747.700900243901</v>
      </c>
      <c r="AD346" s="292">
        <v>20803.432199830899</v>
      </c>
    </row>
    <row r="347" spans="1:30" x14ac:dyDescent="0.25">
      <c r="A347" s="260" t="s">
        <v>738</v>
      </c>
      <c r="B347" s="290">
        <v>14452.12125</v>
      </c>
      <c r="C347" s="290">
        <v>14588.566339999999</v>
      </c>
      <c r="D347" s="290">
        <v>14630.413929999901</v>
      </c>
      <c r="E347" s="290">
        <v>14626.5502</v>
      </c>
      <c r="F347" s="290">
        <v>14645.76686</v>
      </c>
      <c r="G347" s="290">
        <v>14680.87674</v>
      </c>
      <c r="H347" s="290">
        <v>14718.10865</v>
      </c>
      <c r="I347" s="290">
        <v>14788.398287943401</v>
      </c>
      <c r="J347" s="290">
        <v>14900.306996838101</v>
      </c>
      <c r="K347" s="290">
        <v>15021.012213006399</v>
      </c>
      <c r="L347" s="290">
        <v>15197.3145528601</v>
      </c>
      <c r="M347" s="290">
        <v>15361.9493652643</v>
      </c>
      <c r="N347" s="290">
        <v>15508.701107441801</v>
      </c>
      <c r="O347" s="290">
        <v>15806.2670937148</v>
      </c>
      <c r="P347" s="290">
        <v>16012.666679342499</v>
      </c>
      <c r="Q347" s="290">
        <v>16031.609297860499</v>
      </c>
      <c r="R347" s="290">
        <v>16111.5572669798</v>
      </c>
      <c r="S347" s="290">
        <v>19962.1871755906</v>
      </c>
      <c r="T347" s="290">
        <v>20046.6518798939</v>
      </c>
      <c r="U347" s="290">
        <v>20096.1165667961</v>
      </c>
      <c r="V347" s="290">
        <v>20137.275987688099</v>
      </c>
      <c r="W347" s="290">
        <v>20162.431579946599</v>
      </c>
      <c r="X347" s="290">
        <v>20187.101283059899</v>
      </c>
      <c r="Y347" s="290">
        <v>20286.0008504869</v>
      </c>
      <c r="Z347" s="290">
        <v>20544.6588128658</v>
      </c>
      <c r="AA347" s="290">
        <v>20728.644842457401</v>
      </c>
      <c r="AB347" s="290">
        <v>20726.192885447399</v>
      </c>
      <c r="AC347" s="290">
        <v>20747.700900243901</v>
      </c>
      <c r="AD347" s="290">
        <v>20803.432199830899</v>
      </c>
    </row>
    <row r="348" spans="1:30" ht="15.75" thickBot="1" x14ac:dyDescent="0.3">
      <c r="A348" s="242" t="s">
        <v>739</v>
      </c>
      <c r="B348" s="292">
        <v>1433.8710999999901</v>
      </c>
      <c r="C348" s="292">
        <v>1479.7672399999999</v>
      </c>
      <c r="D348" s="292">
        <v>1518.8523499999999</v>
      </c>
      <c r="E348" s="292">
        <v>1511.5593200000001</v>
      </c>
      <c r="F348" s="292">
        <v>1504.83547</v>
      </c>
      <c r="G348" s="292">
        <v>1501.3956000000001</v>
      </c>
      <c r="H348" s="292">
        <v>1495.8449700000001</v>
      </c>
      <c r="I348" s="292">
        <v>1512.8143</v>
      </c>
      <c r="J348" s="292">
        <v>1541.84634999999</v>
      </c>
      <c r="K348" s="292">
        <v>1545.3453500000001</v>
      </c>
      <c r="L348" s="292">
        <v>1587.78457</v>
      </c>
      <c r="M348" s="292">
        <v>1644.4023499999901</v>
      </c>
      <c r="N348" s="292">
        <v>1689.7827199999999</v>
      </c>
      <c r="O348" s="292">
        <v>1721.02493</v>
      </c>
      <c r="P348" s="292">
        <v>1699.14976</v>
      </c>
      <c r="Q348" s="292">
        <v>1678.21183</v>
      </c>
      <c r="R348" s="292">
        <v>1509.2890599999901</v>
      </c>
      <c r="S348" s="292">
        <v>1344.3826199999901</v>
      </c>
      <c r="T348" s="292">
        <v>1364.7095399999901</v>
      </c>
      <c r="U348" s="292">
        <v>1389.9088399999901</v>
      </c>
      <c r="V348" s="292">
        <v>1394.0748999999901</v>
      </c>
      <c r="W348" s="292">
        <v>1388.3283999999901</v>
      </c>
      <c r="X348" s="292">
        <v>1411.8541299999999</v>
      </c>
      <c r="Y348" s="292">
        <v>1413.1949299999901</v>
      </c>
      <c r="Z348" s="292">
        <v>1409.3939700000001</v>
      </c>
      <c r="AA348" s="292">
        <v>1421.6293699999901</v>
      </c>
      <c r="AB348" s="292">
        <v>1392.68513999999</v>
      </c>
      <c r="AC348" s="292">
        <v>1432.1598899999999</v>
      </c>
      <c r="AD348" s="292">
        <v>1502.55707999999</v>
      </c>
    </row>
    <row r="349" spans="1:30" x14ac:dyDescent="0.25">
      <c r="A349" s="260" t="s">
        <v>740</v>
      </c>
      <c r="B349" s="290">
        <v>1433.8710999999901</v>
      </c>
      <c r="C349" s="290">
        <v>1479.7672399999999</v>
      </c>
      <c r="D349" s="290">
        <v>1518.8523499999999</v>
      </c>
      <c r="E349" s="290">
        <v>1511.5593200000001</v>
      </c>
      <c r="F349" s="290">
        <v>1504.83547</v>
      </c>
      <c r="G349" s="290">
        <v>1501.3956000000001</v>
      </c>
      <c r="H349" s="290">
        <v>1495.8449700000001</v>
      </c>
      <c r="I349" s="290">
        <v>1512.8143</v>
      </c>
      <c r="J349" s="290">
        <v>1541.84634999999</v>
      </c>
      <c r="K349" s="290">
        <v>1545.3453500000001</v>
      </c>
      <c r="L349" s="290">
        <v>1587.78457</v>
      </c>
      <c r="M349" s="290">
        <v>1644.4023499999901</v>
      </c>
      <c r="N349" s="290">
        <v>1689.7827199999999</v>
      </c>
      <c r="O349" s="290">
        <v>1721.02493</v>
      </c>
      <c r="P349" s="290">
        <v>1699.14976</v>
      </c>
      <c r="Q349" s="290">
        <v>1678.21183</v>
      </c>
      <c r="R349" s="290">
        <v>1509.2890599999901</v>
      </c>
      <c r="S349" s="290">
        <v>1344.3826199999901</v>
      </c>
      <c r="T349" s="290">
        <v>1364.7095399999901</v>
      </c>
      <c r="U349" s="290">
        <v>1389.9088399999901</v>
      </c>
      <c r="V349" s="290">
        <v>1394.0748999999901</v>
      </c>
      <c r="W349" s="290">
        <v>1388.3283999999901</v>
      </c>
      <c r="X349" s="290">
        <v>1411.8541299999999</v>
      </c>
      <c r="Y349" s="290">
        <v>1413.1949299999901</v>
      </c>
      <c r="Z349" s="290">
        <v>1409.3939700000001</v>
      </c>
      <c r="AA349" s="290">
        <v>1421.6293699999901</v>
      </c>
      <c r="AB349" s="290">
        <v>1392.68513999999</v>
      </c>
      <c r="AC349" s="290">
        <v>1432.1598899999999</v>
      </c>
      <c r="AD349" s="290">
        <v>1502.55707999999</v>
      </c>
    </row>
    <row r="350" spans="1:30" ht="15.75" thickBot="1" x14ac:dyDescent="0.3">
      <c r="A350" s="242" t="s">
        <v>1100</v>
      </c>
      <c r="B350" s="292">
        <v>31.5914</v>
      </c>
      <c r="C350" s="292">
        <v>33.215580000000003</v>
      </c>
      <c r="D350" s="292">
        <v>35.355539999999998</v>
      </c>
      <c r="E350" s="292">
        <v>39.074179999999998</v>
      </c>
      <c r="F350" s="292">
        <v>41.143500000000003</v>
      </c>
      <c r="G350" s="292">
        <v>42.014119999999998</v>
      </c>
      <c r="H350" s="292">
        <v>43.675870000000003</v>
      </c>
      <c r="I350" s="292">
        <v>46.068719839678202</v>
      </c>
      <c r="J350" s="292">
        <v>48.193010894223598</v>
      </c>
      <c r="K350" s="292">
        <v>52.084689689844097</v>
      </c>
      <c r="L350" s="292">
        <v>56.225788627573003</v>
      </c>
      <c r="M350" s="292">
        <v>60.283119252573002</v>
      </c>
      <c r="N350" s="292">
        <v>67.158041651096994</v>
      </c>
      <c r="O350" s="292">
        <v>69.591557169615498</v>
      </c>
      <c r="P350" s="292">
        <v>73.078728879652701</v>
      </c>
      <c r="Q350" s="292">
        <v>77.4429049617423</v>
      </c>
      <c r="R350" s="292">
        <v>83.902377583465096</v>
      </c>
      <c r="S350" s="292">
        <v>90.344780553389896</v>
      </c>
      <c r="T350" s="292">
        <v>98.920928440182394</v>
      </c>
      <c r="U350" s="292">
        <v>106.135622341697</v>
      </c>
      <c r="V350" s="292">
        <v>117.522235231431</v>
      </c>
      <c r="W350" s="292">
        <v>127.680277941355</v>
      </c>
      <c r="X350" s="292">
        <v>134.935064109937</v>
      </c>
      <c r="Y350" s="292">
        <v>137.904484071475</v>
      </c>
      <c r="Z350" s="292">
        <v>140.906534998116</v>
      </c>
      <c r="AA350" s="292">
        <v>143.26642154850401</v>
      </c>
      <c r="AB350" s="292">
        <v>145.635491937609</v>
      </c>
      <c r="AC350" s="292">
        <v>148.791549632921</v>
      </c>
      <c r="AD350" s="292">
        <v>154.21316088782299</v>
      </c>
    </row>
    <row r="351" spans="1:30" x14ac:dyDescent="0.25">
      <c r="A351" s="260" t="s">
        <v>1101</v>
      </c>
      <c r="B351" s="290">
        <v>31.5914</v>
      </c>
      <c r="C351" s="290">
        <v>33.215580000000003</v>
      </c>
      <c r="D351" s="290">
        <v>35.355539999999998</v>
      </c>
      <c r="E351" s="290">
        <v>39.074179999999998</v>
      </c>
      <c r="F351" s="290">
        <v>41.143500000000003</v>
      </c>
      <c r="G351" s="290">
        <v>42.014119999999998</v>
      </c>
      <c r="H351" s="290">
        <v>43.675870000000003</v>
      </c>
      <c r="I351" s="290">
        <v>46.068719839678202</v>
      </c>
      <c r="J351" s="290">
        <v>48.193010894223598</v>
      </c>
      <c r="K351" s="290">
        <v>52.084689689844097</v>
      </c>
      <c r="L351" s="290">
        <v>56.225788627573003</v>
      </c>
      <c r="M351" s="290">
        <v>60.283119252573002</v>
      </c>
      <c r="N351" s="290">
        <v>67.158041651096994</v>
      </c>
      <c r="O351" s="290">
        <v>69.591557169615498</v>
      </c>
      <c r="P351" s="290">
        <v>73.078728879652701</v>
      </c>
      <c r="Q351" s="290">
        <v>77.4429049617423</v>
      </c>
      <c r="R351" s="290">
        <v>83.902377583465096</v>
      </c>
      <c r="S351" s="290">
        <v>90.344780553389896</v>
      </c>
      <c r="T351" s="290">
        <v>98.920928440182394</v>
      </c>
      <c r="U351" s="290">
        <v>106.135622341697</v>
      </c>
      <c r="V351" s="290">
        <v>117.522235231431</v>
      </c>
      <c r="W351" s="290">
        <v>127.680277941355</v>
      </c>
      <c r="X351" s="290">
        <v>134.935064109937</v>
      </c>
      <c r="Y351" s="290">
        <v>137.904484071475</v>
      </c>
      <c r="Z351" s="290">
        <v>140.906534998116</v>
      </c>
      <c r="AA351" s="290">
        <v>143.26642154850401</v>
      </c>
      <c r="AB351" s="290">
        <v>145.635491937609</v>
      </c>
      <c r="AC351" s="290">
        <v>148.791549632921</v>
      </c>
      <c r="AD351" s="290">
        <v>154.21316088782299</v>
      </c>
    </row>
    <row r="352" spans="1:30" x14ac:dyDescent="0.25">
      <c r="A352" s="242" t="s">
        <v>741</v>
      </c>
      <c r="B352" s="290">
        <v>-14416.2292</v>
      </c>
      <c r="C352" s="290">
        <v>8508.3409200000006</v>
      </c>
      <c r="D352" s="290">
        <v>5354.64113</v>
      </c>
      <c r="E352" s="290">
        <v>-3428.0603099999998</v>
      </c>
      <c r="F352" s="290">
        <v>2179.44623</v>
      </c>
      <c r="G352" s="290">
        <v>4843.2891300000001</v>
      </c>
      <c r="H352" s="290">
        <v>-6275.2623699999904</v>
      </c>
      <c r="I352" s="290">
        <v>5468.4543930547798</v>
      </c>
      <c r="J352" s="290">
        <v>5454.0910025717203</v>
      </c>
      <c r="K352" s="290">
        <v>-21808.626045456698</v>
      </c>
      <c r="L352" s="290">
        <v>1771.2356260722299</v>
      </c>
      <c r="M352" s="290">
        <v>3705.0477041321401</v>
      </c>
      <c r="N352" s="290">
        <v>-8554.1317016066496</v>
      </c>
      <c r="O352" s="290">
        <v>6707.8730010771296</v>
      </c>
      <c r="P352" s="290">
        <v>5712.2228890221304</v>
      </c>
      <c r="Q352" s="290">
        <v>-8436.15258829907</v>
      </c>
      <c r="R352" s="290">
        <v>1794.3916246149199</v>
      </c>
      <c r="S352" s="290">
        <v>3284.2507067158199</v>
      </c>
      <c r="T352" s="290">
        <v>-8297.5625316385704</v>
      </c>
      <c r="U352" s="290">
        <v>5242.5177645641297</v>
      </c>
      <c r="V352" s="290">
        <v>5486.5621043800402</v>
      </c>
      <c r="W352" s="290">
        <v>-9686.9326877312596</v>
      </c>
      <c r="X352" s="290">
        <v>1899.6183500434199</v>
      </c>
      <c r="Y352" s="290">
        <v>3587.4632113791599</v>
      </c>
      <c r="Z352" s="290">
        <v>-6754.3172283198601</v>
      </c>
      <c r="AA352" s="290">
        <v>7299.3333968997404</v>
      </c>
      <c r="AB352" s="290">
        <v>6323.8330897412598</v>
      </c>
      <c r="AC352" s="290">
        <v>848.57622270791001</v>
      </c>
      <c r="AD352" s="290">
        <v>2026.4107266462699</v>
      </c>
    </row>
    <row r="353" spans="1:30" ht="15.75" thickBot="1" x14ac:dyDescent="0.3">
      <c r="A353" s="242" t="s">
        <v>742</v>
      </c>
      <c r="B353" s="292">
        <v>0</v>
      </c>
      <c r="C353" s="292">
        <v>0</v>
      </c>
      <c r="D353" s="292">
        <v>0</v>
      </c>
      <c r="E353" s="292">
        <v>0</v>
      </c>
      <c r="F353" s="292">
        <v>0</v>
      </c>
      <c r="G353" s="292">
        <v>0</v>
      </c>
      <c r="H353" s="292">
        <v>0</v>
      </c>
      <c r="I353" s="292">
        <v>0</v>
      </c>
      <c r="J353" s="292">
        <v>0</v>
      </c>
      <c r="K353" s="292">
        <v>0</v>
      </c>
      <c r="L353" s="292">
        <v>0</v>
      </c>
      <c r="M353" s="292">
        <v>0</v>
      </c>
      <c r="N353" s="292">
        <v>0</v>
      </c>
      <c r="O353" s="292">
        <v>0</v>
      </c>
      <c r="P353" s="292">
        <v>0</v>
      </c>
      <c r="Q353" s="292">
        <v>0</v>
      </c>
      <c r="R353" s="292">
        <v>0</v>
      </c>
      <c r="S353" s="292">
        <v>0</v>
      </c>
      <c r="T353" s="292">
        <v>0</v>
      </c>
      <c r="U353" s="292">
        <v>0</v>
      </c>
      <c r="V353" s="292">
        <v>0</v>
      </c>
      <c r="W353" s="292">
        <v>0</v>
      </c>
      <c r="X353" s="292">
        <v>0</v>
      </c>
      <c r="Y353" s="292">
        <v>0</v>
      </c>
      <c r="Z353" s="292">
        <v>0</v>
      </c>
      <c r="AA353" s="292">
        <v>0</v>
      </c>
      <c r="AB353" s="292">
        <v>0</v>
      </c>
      <c r="AC353" s="292">
        <v>0</v>
      </c>
      <c r="AD353" s="292">
        <v>0</v>
      </c>
    </row>
    <row r="354" spans="1:30" x14ac:dyDescent="0.25">
      <c r="A354" s="260" t="s">
        <v>743</v>
      </c>
      <c r="B354" s="290">
        <v>-14416.2292</v>
      </c>
      <c r="C354" s="290">
        <v>8508.3409200000006</v>
      </c>
      <c r="D354" s="290">
        <v>5354.64113</v>
      </c>
      <c r="E354" s="290">
        <v>-3428.0603099999998</v>
      </c>
      <c r="F354" s="290">
        <v>2179.44623</v>
      </c>
      <c r="G354" s="290">
        <v>4843.2891300000001</v>
      </c>
      <c r="H354" s="290">
        <v>-6275.2623699999904</v>
      </c>
      <c r="I354" s="290">
        <v>5468.4543930547798</v>
      </c>
      <c r="J354" s="290">
        <v>5454.0910025717203</v>
      </c>
      <c r="K354" s="290">
        <v>-21808.626045456698</v>
      </c>
      <c r="L354" s="290">
        <v>1771.2356260722299</v>
      </c>
      <c r="M354" s="290">
        <v>3705.0477041321401</v>
      </c>
      <c r="N354" s="290">
        <v>-8554.1317016066496</v>
      </c>
      <c r="O354" s="290">
        <v>6707.8730010771296</v>
      </c>
      <c r="P354" s="290">
        <v>5712.2228890221304</v>
      </c>
      <c r="Q354" s="290">
        <v>-8436.15258829907</v>
      </c>
      <c r="R354" s="290">
        <v>1794.3916246149199</v>
      </c>
      <c r="S354" s="290">
        <v>3284.2507067158199</v>
      </c>
      <c r="T354" s="290">
        <v>-8297.5625316385704</v>
      </c>
      <c r="U354" s="290">
        <v>5242.5177645641297</v>
      </c>
      <c r="V354" s="290">
        <v>5486.5621043800402</v>
      </c>
      <c r="W354" s="290">
        <v>-9686.9326877312596</v>
      </c>
      <c r="X354" s="290">
        <v>1899.6183500434199</v>
      </c>
      <c r="Y354" s="290">
        <v>3587.4632113791599</v>
      </c>
      <c r="Z354" s="290">
        <v>-6754.3172283198601</v>
      </c>
      <c r="AA354" s="290">
        <v>7299.3333968997404</v>
      </c>
      <c r="AB354" s="290">
        <v>6323.8330897412598</v>
      </c>
      <c r="AC354" s="290">
        <v>848.57622270791001</v>
      </c>
      <c r="AD354" s="290">
        <v>2026.4107266462699</v>
      </c>
    </row>
    <row r="355" spans="1:30" x14ac:dyDescent="0.25">
      <c r="A355" s="242" t="s">
        <v>744</v>
      </c>
      <c r="B355" s="290">
        <v>-264.58103999999997</v>
      </c>
      <c r="C355" s="290">
        <v>2586.1218599999902</v>
      </c>
      <c r="D355" s="290">
        <v>1627.5504900000001</v>
      </c>
      <c r="E355" s="290">
        <v>-497.906059999999</v>
      </c>
      <c r="F355" s="290">
        <v>-84.087859999999907</v>
      </c>
      <c r="G355" s="290">
        <v>1213.8569299999999</v>
      </c>
      <c r="H355" s="290">
        <v>-1158.0038099999999</v>
      </c>
      <c r="I355" s="290">
        <v>1337.20661480069</v>
      </c>
      <c r="J355" s="290">
        <v>1333.6067675618301</v>
      </c>
      <c r="K355" s="290">
        <v>-1420.95099476204</v>
      </c>
      <c r="L355" s="290">
        <v>410.58536994291501</v>
      </c>
      <c r="M355" s="290">
        <v>895.25005116093701</v>
      </c>
      <c r="N355" s="290">
        <v>-1014.7115613743</v>
      </c>
      <c r="O355" s="290">
        <v>1647.8378448814799</v>
      </c>
      <c r="P355" s="290">
        <v>1398.3014759453899</v>
      </c>
      <c r="Q355" s="290">
        <v>-1844.3992033029001</v>
      </c>
      <c r="R355" s="290">
        <v>416.38887834960502</v>
      </c>
      <c r="S355" s="290">
        <v>789.78714454030603</v>
      </c>
      <c r="T355" s="290">
        <v>-1809.6648532766201</v>
      </c>
      <c r="U355" s="290">
        <v>1280.58089337447</v>
      </c>
      <c r="V355" s="290">
        <v>1341.7448883157999</v>
      </c>
      <c r="W355" s="290">
        <v>-2157.8779250075099</v>
      </c>
      <c r="X355" s="290">
        <v>442.76149123895198</v>
      </c>
      <c r="Y355" s="290">
        <v>865.78025347848597</v>
      </c>
      <c r="Z355" s="290">
        <v>-1422.88658183335</v>
      </c>
      <c r="AA355" s="290">
        <v>1796.0735330575801</v>
      </c>
      <c r="AB355" s="290">
        <v>1551.5872405366499</v>
      </c>
      <c r="AC355" s="290">
        <v>-923.12807089423302</v>
      </c>
      <c r="AD355" s="290">
        <v>474.539029234655</v>
      </c>
    </row>
    <row r="356" spans="1:30" ht="15.75" thickBot="1" x14ac:dyDescent="0.3">
      <c r="A356" s="242" t="s">
        <v>745</v>
      </c>
      <c r="B356" s="292">
        <v>0</v>
      </c>
      <c r="C356" s="292">
        <v>0</v>
      </c>
      <c r="D356" s="292">
        <v>0</v>
      </c>
      <c r="E356" s="292">
        <v>0</v>
      </c>
      <c r="F356" s="292">
        <v>0</v>
      </c>
      <c r="G356" s="292">
        <v>0</v>
      </c>
      <c r="H356" s="292">
        <v>0</v>
      </c>
      <c r="I356" s="292">
        <v>0</v>
      </c>
      <c r="J356" s="292">
        <v>0</v>
      </c>
      <c r="K356" s="292">
        <v>0</v>
      </c>
      <c r="L356" s="292">
        <v>0</v>
      </c>
      <c r="M356" s="292">
        <v>0</v>
      </c>
      <c r="N356" s="292">
        <v>0</v>
      </c>
      <c r="O356" s="292">
        <v>0</v>
      </c>
      <c r="P356" s="292">
        <v>0</v>
      </c>
      <c r="Q356" s="292">
        <v>0</v>
      </c>
      <c r="R356" s="292">
        <v>0</v>
      </c>
      <c r="S356" s="292">
        <v>0</v>
      </c>
      <c r="T356" s="292">
        <v>0</v>
      </c>
      <c r="U356" s="292">
        <v>0</v>
      </c>
      <c r="V356" s="292">
        <v>0</v>
      </c>
      <c r="W356" s="292">
        <v>0</v>
      </c>
      <c r="X356" s="292">
        <v>0</v>
      </c>
      <c r="Y356" s="292">
        <v>0</v>
      </c>
      <c r="Z356" s="292">
        <v>0</v>
      </c>
      <c r="AA356" s="292">
        <v>0</v>
      </c>
      <c r="AB356" s="292">
        <v>0</v>
      </c>
      <c r="AC356" s="292">
        <v>0</v>
      </c>
      <c r="AD356" s="292">
        <v>0</v>
      </c>
    </row>
    <row r="357" spans="1:30" x14ac:dyDescent="0.25">
      <c r="A357" s="260" t="s">
        <v>746</v>
      </c>
      <c r="B357" s="290">
        <v>-264.58103999999997</v>
      </c>
      <c r="C357" s="290">
        <v>2586.1218599999902</v>
      </c>
      <c r="D357" s="290">
        <v>1627.5504900000001</v>
      </c>
      <c r="E357" s="290">
        <v>-497.906059999999</v>
      </c>
      <c r="F357" s="290">
        <v>-84.087859999999907</v>
      </c>
      <c r="G357" s="290">
        <v>1213.8569299999999</v>
      </c>
      <c r="H357" s="290">
        <v>-1158.0038099999999</v>
      </c>
      <c r="I357" s="290">
        <v>1337.20661480069</v>
      </c>
      <c r="J357" s="290">
        <v>1333.6067675618301</v>
      </c>
      <c r="K357" s="290">
        <v>-1420.95099476204</v>
      </c>
      <c r="L357" s="290">
        <v>410.58536994291501</v>
      </c>
      <c r="M357" s="290">
        <v>895.25005116093701</v>
      </c>
      <c r="N357" s="290">
        <v>-1014.7115613743</v>
      </c>
      <c r="O357" s="290">
        <v>1647.8378448814799</v>
      </c>
      <c r="P357" s="290">
        <v>1398.3014759453899</v>
      </c>
      <c r="Q357" s="290">
        <v>-1844.3992033029001</v>
      </c>
      <c r="R357" s="290">
        <v>416.38887834960502</v>
      </c>
      <c r="S357" s="290">
        <v>789.78714454030603</v>
      </c>
      <c r="T357" s="290">
        <v>-1809.6648532766201</v>
      </c>
      <c r="U357" s="290">
        <v>1280.58089337447</v>
      </c>
      <c r="V357" s="290">
        <v>1341.7448883157999</v>
      </c>
      <c r="W357" s="290">
        <v>-2157.8779250075099</v>
      </c>
      <c r="X357" s="290">
        <v>442.76149123895198</v>
      </c>
      <c r="Y357" s="290">
        <v>865.78025347848597</v>
      </c>
      <c r="Z357" s="290">
        <v>-1422.88658183335</v>
      </c>
      <c r="AA357" s="290">
        <v>1796.0735330575801</v>
      </c>
      <c r="AB357" s="290">
        <v>1551.5872405366499</v>
      </c>
      <c r="AC357" s="290">
        <v>-923.12807089423302</v>
      </c>
      <c r="AD357" s="290">
        <v>474.539029234655</v>
      </c>
    </row>
    <row r="358" spans="1:30" x14ac:dyDescent="0.25">
      <c r="A358" s="242" t="s">
        <v>747</v>
      </c>
      <c r="B358" s="290">
        <v>27699.05416</v>
      </c>
      <c r="C358" s="290">
        <v>2.0000000000000002E-5</v>
      </c>
      <c r="D358" s="290">
        <v>0</v>
      </c>
      <c r="E358" s="290">
        <v>5622.1834799999997</v>
      </c>
      <c r="F358" s="290">
        <v>-281.23155999999898</v>
      </c>
      <c r="G358" s="290">
        <v>0</v>
      </c>
      <c r="H358" s="290">
        <v>9849.5449299999891</v>
      </c>
      <c r="I358" s="290">
        <v>9.0345223848299696</v>
      </c>
      <c r="J358" s="290">
        <v>9.0345223848299696</v>
      </c>
      <c r="K358" s="290">
        <v>23707.436900393899</v>
      </c>
      <c r="L358" s="290">
        <v>9.0345223848299696</v>
      </c>
      <c r="M358" s="290">
        <v>9.0345223848299696</v>
      </c>
      <c r="N358" s="290">
        <v>12733.733833689401</v>
      </c>
      <c r="O358" s="290">
        <v>9.0345223848299696</v>
      </c>
      <c r="P358" s="290">
        <v>9.0345223848299696</v>
      </c>
      <c r="Q358" s="290">
        <v>9088.4382283393898</v>
      </c>
      <c r="R358" s="290">
        <v>-832.71686657350403</v>
      </c>
      <c r="S358" s="290">
        <v>9.0345223848299696</v>
      </c>
      <c r="T358" s="290">
        <v>11698.43881684</v>
      </c>
      <c r="U358" s="290">
        <v>9.0345223848299696</v>
      </c>
      <c r="V358" s="290">
        <v>9.0345223848299696</v>
      </c>
      <c r="W358" s="290">
        <v>9771.5225716571204</v>
      </c>
      <c r="X358" s="290">
        <v>9.0345223848299696</v>
      </c>
      <c r="Y358" s="290">
        <v>9.0345223848299696</v>
      </c>
      <c r="Z358" s="290">
        <v>10358.766531760501</v>
      </c>
      <c r="AA358" s="290">
        <v>9.0345223848299696</v>
      </c>
      <c r="AB358" s="290">
        <v>9.0345223848299696</v>
      </c>
      <c r="AC358" s="290">
        <v>-458.99578339339899</v>
      </c>
      <c r="AD358" s="290">
        <v>-586.33075094593596</v>
      </c>
    </row>
    <row r="359" spans="1:30" ht="15.75" thickBot="1" x14ac:dyDescent="0.3">
      <c r="A359" s="242" t="s">
        <v>748</v>
      </c>
      <c r="B359" s="292">
        <v>0</v>
      </c>
      <c r="C359" s="292">
        <v>0</v>
      </c>
      <c r="D359" s="292">
        <v>0</v>
      </c>
      <c r="E359" s="292">
        <v>0</v>
      </c>
      <c r="F359" s="292">
        <v>0</v>
      </c>
      <c r="G359" s="292">
        <v>0</v>
      </c>
      <c r="H359" s="292">
        <v>0</v>
      </c>
      <c r="I359" s="292">
        <v>0</v>
      </c>
      <c r="J359" s="292">
        <v>0</v>
      </c>
      <c r="K359" s="292">
        <v>0</v>
      </c>
      <c r="L359" s="292">
        <v>0</v>
      </c>
      <c r="M359" s="292">
        <v>0</v>
      </c>
      <c r="N359" s="292">
        <v>0</v>
      </c>
      <c r="O359" s="292">
        <v>0</v>
      </c>
      <c r="P359" s="292">
        <v>0</v>
      </c>
      <c r="Q359" s="292">
        <v>0</v>
      </c>
      <c r="R359" s="292">
        <v>0</v>
      </c>
      <c r="S359" s="292">
        <v>0</v>
      </c>
      <c r="T359" s="292">
        <v>0</v>
      </c>
      <c r="U359" s="292">
        <v>0</v>
      </c>
      <c r="V359" s="292">
        <v>0</v>
      </c>
      <c r="W359" s="292">
        <v>0</v>
      </c>
      <c r="X359" s="292">
        <v>0</v>
      </c>
      <c r="Y359" s="292">
        <v>0</v>
      </c>
      <c r="Z359" s="292">
        <v>0</v>
      </c>
      <c r="AA359" s="292">
        <v>0</v>
      </c>
      <c r="AB359" s="292">
        <v>0</v>
      </c>
      <c r="AC359" s="292">
        <v>0</v>
      </c>
      <c r="AD359" s="292">
        <v>0</v>
      </c>
    </row>
    <row r="360" spans="1:30" x14ac:dyDescent="0.25">
      <c r="A360" s="260" t="s">
        <v>749</v>
      </c>
      <c r="B360" s="290">
        <v>27699.05416</v>
      </c>
      <c r="C360" s="290">
        <v>2.0000000000000002E-5</v>
      </c>
      <c r="D360" s="290">
        <v>0</v>
      </c>
      <c r="E360" s="290">
        <v>5622.1834799999997</v>
      </c>
      <c r="F360" s="290">
        <v>-281.23155999999898</v>
      </c>
      <c r="G360" s="290">
        <v>0</v>
      </c>
      <c r="H360" s="290">
        <v>9849.5449299999891</v>
      </c>
      <c r="I360" s="290">
        <v>9.0345223848299696</v>
      </c>
      <c r="J360" s="290">
        <v>9.0345223848299696</v>
      </c>
      <c r="K360" s="290">
        <v>23707.436900393899</v>
      </c>
      <c r="L360" s="290">
        <v>9.0345223848299696</v>
      </c>
      <c r="M360" s="290">
        <v>9.0345223848299696</v>
      </c>
      <c r="N360" s="290">
        <v>12733.733833689401</v>
      </c>
      <c r="O360" s="290">
        <v>9.0345223848299696</v>
      </c>
      <c r="P360" s="290">
        <v>9.0345223848299696</v>
      </c>
      <c r="Q360" s="290">
        <v>9088.4382283393898</v>
      </c>
      <c r="R360" s="290">
        <v>-832.71686657350403</v>
      </c>
      <c r="S360" s="290">
        <v>9.0345223848299696</v>
      </c>
      <c r="T360" s="290">
        <v>11698.43881684</v>
      </c>
      <c r="U360" s="290">
        <v>9.0345223848299696</v>
      </c>
      <c r="V360" s="290">
        <v>9.0345223848299696</v>
      </c>
      <c r="W360" s="290">
        <v>9771.5225716571204</v>
      </c>
      <c r="X360" s="290">
        <v>9.0345223848299696</v>
      </c>
      <c r="Y360" s="290">
        <v>9.0345223848299696</v>
      </c>
      <c r="Z360" s="290">
        <v>10358.766531760501</v>
      </c>
      <c r="AA360" s="290">
        <v>9.0345223848299696</v>
      </c>
      <c r="AB360" s="290">
        <v>9.0345223848299696</v>
      </c>
      <c r="AC360" s="290">
        <v>-458.99578339339899</v>
      </c>
      <c r="AD360" s="290">
        <v>-586.33075094593596</v>
      </c>
    </row>
    <row r="361" spans="1:30" x14ac:dyDescent="0.25">
      <c r="A361" s="242" t="s">
        <v>750</v>
      </c>
      <c r="B361" s="290">
        <v>2416.8697899999902</v>
      </c>
      <c r="C361" s="290">
        <v>0</v>
      </c>
      <c r="D361" s="290">
        <v>0</v>
      </c>
      <c r="E361" s="290">
        <v>1702.34744999999</v>
      </c>
      <c r="F361" s="290">
        <v>-305.82817</v>
      </c>
      <c r="G361" s="290">
        <v>0</v>
      </c>
      <c r="H361" s="290">
        <v>2181.7761500000001</v>
      </c>
      <c r="I361" s="290">
        <v>2.1510767582928501</v>
      </c>
      <c r="J361" s="290">
        <v>2.1510767582928501</v>
      </c>
      <c r="K361" s="290">
        <v>2152.3153591949799</v>
      </c>
      <c r="L361" s="290">
        <v>2.1510767582928501</v>
      </c>
      <c r="M361" s="290">
        <v>2.1510767582928501</v>
      </c>
      <c r="N361" s="290">
        <v>2181.2498538152399</v>
      </c>
      <c r="O361" s="290">
        <v>2.1510767582928501</v>
      </c>
      <c r="P361" s="290">
        <v>2.1510767582928501</v>
      </c>
      <c r="Q361" s="290">
        <v>2591.1832445131899</v>
      </c>
      <c r="R361" s="290">
        <v>2.1510767582928501</v>
      </c>
      <c r="S361" s="290">
        <v>2.1510767582928501</v>
      </c>
      <c r="T361" s="290">
        <v>2591.1832445131599</v>
      </c>
      <c r="U361" s="290">
        <v>2.1510767582928501</v>
      </c>
      <c r="V361" s="290">
        <v>2.1510767582928501</v>
      </c>
      <c r="W361" s="290">
        <v>2591.1832445131499</v>
      </c>
      <c r="X361" s="290">
        <v>2.1510767582928501</v>
      </c>
      <c r="Y361" s="290">
        <v>2.1510767582928501</v>
      </c>
      <c r="Z361" s="290">
        <v>2591.1832445131099</v>
      </c>
      <c r="AA361" s="290">
        <v>2.1510767582928501</v>
      </c>
      <c r="AB361" s="290">
        <v>2.1510767582928501</v>
      </c>
      <c r="AC361" s="290">
        <v>1750.44777102181</v>
      </c>
      <c r="AD361" s="290">
        <v>2.1510767582928501</v>
      </c>
    </row>
    <row r="362" spans="1:30" ht="15.75" thickBot="1" x14ac:dyDescent="0.3">
      <c r="A362" s="242" t="s">
        <v>751</v>
      </c>
      <c r="B362" s="292">
        <v>0</v>
      </c>
      <c r="C362" s="292">
        <v>0</v>
      </c>
      <c r="D362" s="292">
        <v>0</v>
      </c>
      <c r="E362" s="292">
        <v>0</v>
      </c>
      <c r="F362" s="292">
        <v>0</v>
      </c>
      <c r="G362" s="292">
        <v>0</v>
      </c>
      <c r="H362" s="292">
        <v>0</v>
      </c>
      <c r="I362" s="292">
        <v>0</v>
      </c>
      <c r="J362" s="292">
        <v>0</v>
      </c>
      <c r="K362" s="292">
        <v>0</v>
      </c>
      <c r="L362" s="292">
        <v>0</v>
      </c>
      <c r="M362" s="292">
        <v>0</v>
      </c>
      <c r="N362" s="292">
        <v>0</v>
      </c>
      <c r="O362" s="292">
        <v>0</v>
      </c>
      <c r="P362" s="292">
        <v>0</v>
      </c>
      <c r="Q362" s="292">
        <v>0</v>
      </c>
      <c r="R362" s="292">
        <v>0</v>
      </c>
      <c r="S362" s="292">
        <v>0</v>
      </c>
      <c r="T362" s="292">
        <v>0</v>
      </c>
      <c r="U362" s="292">
        <v>0</v>
      </c>
      <c r="V362" s="292">
        <v>0</v>
      </c>
      <c r="W362" s="292">
        <v>0</v>
      </c>
      <c r="X362" s="292">
        <v>0</v>
      </c>
      <c r="Y362" s="292">
        <v>0</v>
      </c>
      <c r="Z362" s="292">
        <v>0</v>
      </c>
      <c r="AA362" s="292">
        <v>0</v>
      </c>
      <c r="AB362" s="292">
        <v>0</v>
      </c>
      <c r="AC362" s="292">
        <v>0</v>
      </c>
      <c r="AD362" s="292">
        <v>0</v>
      </c>
    </row>
    <row r="363" spans="1:30" x14ac:dyDescent="0.25">
      <c r="A363" s="260" t="s">
        <v>752</v>
      </c>
      <c r="B363" s="290">
        <v>2416.8697899999902</v>
      </c>
      <c r="C363" s="290">
        <v>0</v>
      </c>
      <c r="D363" s="290">
        <v>0</v>
      </c>
      <c r="E363" s="290">
        <v>1702.34744999999</v>
      </c>
      <c r="F363" s="290">
        <v>-305.82817</v>
      </c>
      <c r="G363" s="290">
        <v>0</v>
      </c>
      <c r="H363" s="290">
        <v>2181.7761500000001</v>
      </c>
      <c r="I363" s="290">
        <v>2.1510767582928501</v>
      </c>
      <c r="J363" s="290">
        <v>2.1510767582928501</v>
      </c>
      <c r="K363" s="290">
        <v>2152.3153591949799</v>
      </c>
      <c r="L363" s="290">
        <v>2.1510767582928501</v>
      </c>
      <c r="M363" s="290">
        <v>2.1510767582928501</v>
      </c>
      <c r="N363" s="290">
        <v>2181.2498538152399</v>
      </c>
      <c r="O363" s="290">
        <v>2.1510767582928501</v>
      </c>
      <c r="P363" s="290">
        <v>2.1510767582928501</v>
      </c>
      <c r="Q363" s="290">
        <v>2591.1832445131899</v>
      </c>
      <c r="R363" s="290">
        <v>2.1510767582928501</v>
      </c>
      <c r="S363" s="290">
        <v>2.1510767582928501</v>
      </c>
      <c r="T363" s="290">
        <v>2591.1832445131599</v>
      </c>
      <c r="U363" s="290">
        <v>2.1510767582928501</v>
      </c>
      <c r="V363" s="290">
        <v>2.1510767582928501</v>
      </c>
      <c r="W363" s="290">
        <v>2591.1832445131499</v>
      </c>
      <c r="X363" s="290">
        <v>2.1510767582928501</v>
      </c>
      <c r="Y363" s="290">
        <v>2.1510767582928501</v>
      </c>
      <c r="Z363" s="290">
        <v>2591.1832445131099</v>
      </c>
      <c r="AA363" s="290">
        <v>2.1510767582928501</v>
      </c>
      <c r="AB363" s="290">
        <v>2.1510767582928501</v>
      </c>
      <c r="AC363" s="290">
        <v>1750.44777102181</v>
      </c>
      <c r="AD363" s="290">
        <v>2.1510767582928501</v>
      </c>
    </row>
    <row r="364" spans="1:30" ht="15.75" thickBot="1" x14ac:dyDescent="0.3">
      <c r="A364" s="242" t="s">
        <v>753</v>
      </c>
      <c r="B364" s="292">
        <v>3525.1234599999998</v>
      </c>
      <c r="C364" s="292">
        <v>3815.9516699999999</v>
      </c>
      <c r="D364" s="292">
        <v>3645.3858399999999</v>
      </c>
      <c r="E364" s="292">
        <v>3928.6614399999899</v>
      </c>
      <c r="F364" s="292">
        <v>3880.84348</v>
      </c>
      <c r="G364" s="292">
        <v>3655.9470999999999</v>
      </c>
      <c r="H364" s="292">
        <v>3814.5161899999998</v>
      </c>
      <c r="I364" s="292">
        <v>3830.3564824540699</v>
      </c>
      <c r="J364" s="292">
        <v>3815.3774824540701</v>
      </c>
      <c r="K364" s="292">
        <v>3839.95948245407</v>
      </c>
      <c r="L364" s="292">
        <v>3819.1384824540701</v>
      </c>
      <c r="M364" s="292">
        <v>3833.6244824540699</v>
      </c>
      <c r="N364" s="292">
        <v>3933.8624824540698</v>
      </c>
      <c r="O364" s="292">
        <v>4029.9750852266902</v>
      </c>
      <c r="P364" s="292">
        <v>4047.59208522669</v>
      </c>
      <c r="Q364" s="292">
        <v>4037.9580852266899</v>
      </c>
      <c r="R364" s="292">
        <v>4040.8080852266899</v>
      </c>
      <c r="S364" s="292">
        <v>4029.1530852266901</v>
      </c>
      <c r="T364" s="292">
        <v>4049.4490852266899</v>
      </c>
      <c r="U364" s="292">
        <v>4037.27508522669</v>
      </c>
      <c r="V364" s="292">
        <v>4031.66808522669</v>
      </c>
      <c r="W364" s="292">
        <v>4046.3860852266898</v>
      </c>
      <c r="X364" s="292">
        <v>4030.7200852266901</v>
      </c>
      <c r="Y364" s="292">
        <v>4053.3180852266901</v>
      </c>
      <c r="Z364" s="292">
        <v>4054.60808522669</v>
      </c>
      <c r="AA364" s="292">
        <v>4226.5510919508097</v>
      </c>
      <c r="AB364" s="292">
        <v>4245.9780919508103</v>
      </c>
      <c r="AC364" s="292">
        <v>4225.4260919508097</v>
      </c>
      <c r="AD364" s="292">
        <v>4238.8040919508103</v>
      </c>
    </row>
    <row r="365" spans="1:30" x14ac:dyDescent="0.25">
      <c r="A365" s="260" t="s">
        <v>754</v>
      </c>
      <c r="B365" s="290">
        <v>3525.1234599999998</v>
      </c>
      <c r="C365" s="290">
        <v>3815.9516699999999</v>
      </c>
      <c r="D365" s="290">
        <v>3645.3858399999999</v>
      </c>
      <c r="E365" s="290">
        <v>3928.6614399999899</v>
      </c>
      <c r="F365" s="290">
        <v>3880.84348</v>
      </c>
      <c r="G365" s="290">
        <v>3655.9470999999999</v>
      </c>
      <c r="H365" s="290">
        <v>3814.5161899999998</v>
      </c>
      <c r="I365" s="290">
        <v>3830.3564824540699</v>
      </c>
      <c r="J365" s="290">
        <v>3815.3774824540701</v>
      </c>
      <c r="K365" s="290">
        <v>3839.95948245407</v>
      </c>
      <c r="L365" s="290">
        <v>3819.1384824540701</v>
      </c>
      <c r="M365" s="290">
        <v>3833.6244824540699</v>
      </c>
      <c r="N365" s="290">
        <v>3933.8624824540698</v>
      </c>
      <c r="O365" s="290">
        <v>4029.9750852266902</v>
      </c>
      <c r="P365" s="290">
        <v>4047.59208522669</v>
      </c>
      <c r="Q365" s="290">
        <v>4037.9580852266899</v>
      </c>
      <c r="R365" s="290">
        <v>4040.8080852266899</v>
      </c>
      <c r="S365" s="290">
        <v>4029.1530852266901</v>
      </c>
      <c r="T365" s="290">
        <v>4049.4490852266899</v>
      </c>
      <c r="U365" s="290">
        <v>4037.27508522669</v>
      </c>
      <c r="V365" s="290">
        <v>4031.66808522669</v>
      </c>
      <c r="W365" s="290">
        <v>4046.3860852266898</v>
      </c>
      <c r="X365" s="290">
        <v>4030.7200852266901</v>
      </c>
      <c r="Y365" s="290">
        <v>4053.3180852266901</v>
      </c>
      <c r="Z365" s="290">
        <v>4054.60808522669</v>
      </c>
      <c r="AA365" s="290">
        <v>4226.5510919508097</v>
      </c>
      <c r="AB365" s="290">
        <v>4245.9780919508103</v>
      </c>
      <c r="AC365" s="290">
        <v>4225.4260919508097</v>
      </c>
      <c r="AD365" s="290">
        <v>4238.8040919508103</v>
      </c>
    </row>
    <row r="366" spans="1:30" ht="15.75" thickBot="1" x14ac:dyDescent="0.3">
      <c r="A366" s="242" t="s">
        <v>755</v>
      </c>
      <c r="B366" s="292">
        <v>0</v>
      </c>
      <c r="C366" s="292">
        <v>0</v>
      </c>
      <c r="D366" s="292">
        <v>0</v>
      </c>
      <c r="E366" s="292">
        <v>0</v>
      </c>
      <c r="F366" s="292">
        <v>0</v>
      </c>
      <c r="G366" s="292">
        <v>0</v>
      </c>
      <c r="H366" s="292">
        <v>0</v>
      </c>
      <c r="I366" s="292">
        <v>0</v>
      </c>
      <c r="J366" s="292">
        <v>0</v>
      </c>
      <c r="K366" s="292">
        <v>0</v>
      </c>
      <c r="L366" s="292">
        <v>0</v>
      </c>
      <c r="M366" s="292">
        <v>0</v>
      </c>
      <c r="N366" s="292">
        <v>0</v>
      </c>
      <c r="O366" s="292">
        <v>0</v>
      </c>
      <c r="P366" s="292">
        <v>0</v>
      </c>
      <c r="Q366" s="292">
        <v>0</v>
      </c>
      <c r="R366" s="292">
        <v>0</v>
      </c>
      <c r="S366" s="292">
        <v>0</v>
      </c>
      <c r="T366" s="292">
        <v>0</v>
      </c>
      <c r="U366" s="292">
        <v>0</v>
      </c>
      <c r="V366" s="292">
        <v>0</v>
      </c>
      <c r="W366" s="292">
        <v>0</v>
      </c>
      <c r="X366" s="292">
        <v>0</v>
      </c>
      <c r="Y366" s="292">
        <v>0</v>
      </c>
      <c r="Z366" s="292">
        <v>0</v>
      </c>
      <c r="AA366" s="292">
        <v>0</v>
      </c>
      <c r="AB366" s="292">
        <v>0</v>
      </c>
      <c r="AC366" s="292">
        <v>0</v>
      </c>
      <c r="AD366" s="292">
        <v>0</v>
      </c>
    </row>
    <row r="367" spans="1:30" x14ac:dyDescent="0.25">
      <c r="A367" s="260" t="s">
        <v>756</v>
      </c>
      <c r="B367" s="290">
        <v>0</v>
      </c>
      <c r="C367" s="290">
        <v>0</v>
      </c>
      <c r="D367" s="290">
        <v>0</v>
      </c>
      <c r="E367" s="290">
        <v>0</v>
      </c>
      <c r="F367" s="290">
        <v>0</v>
      </c>
      <c r="G367" s="290">
        <v>0</v>
      </c>
      <c r="H367" s="290">
        <v>0</v>
      </c>
      <c r="I367" s="290">
        <v>0</v>
      </c>
      <c r="J367" s="290">
        <v>0</v>
      </c>
      <c r="K367" s="290">
        <v>0</v>
      </c>
      <c r="L367" s="290">
        <v>0</v>
      </c>
      <c r="M367" s="290">
        <v>0</v>
      </c>
      <c r="N367" s="290">
        <v>0</v>
      </c>
      <c r="O367" s="290">
        <v>0</v>
      </c>
      <c r="P367" s="290">
        <v>0</v>
      </c>
      <c r="Q367" s="290">
        <v>0</v>
      </c>
      <c r="R367" s="290">
        <v>0</v>
      </c>
      <c r="S367" s="290">
        <v>0</v>
      </c>
      <c r="T367" s="290">
        <v>0</v>
      </c>
      <c r="U367" s="290">
        <v>0</v>
      </c>
      <c r="V367" s="290">
        <v>0</v>
      </c>
      <c r="W367" s="290">
        <v>0</v>
      </c>
      <c r="X367" s="290">
        <v>0</v>
      </c>
      <c r="Y367" s="290">
        <v>0</v>
      </c>
      <c r="Z367" s="290">
        <v>0</v>
      </c>
      <c r="AA367" s="290">
        <v>0</v>
      </c>
      <c r="AB367" s="290">
        <v>0</v>
      </c>
      <c r="AC367" s="290">
        <v>0</v>
      </c>
      <c r="AD367" s="290">
        <v>0</v>
      </c>
    </row>
    <row r="368" spans="1:30" ht="15.75" thickBot="1" x14ac:dyDescent="0.3">
      <c r="A368" s="242" t="s">
        <v>757</v>
      </c>
      <c r="B368" s="292">
        <v>-93.308000000000007</v>
      </c>
      <c r="C368" s="292">
        <v>-93.975999999999999</v>
      </c>
      <c r="D368" s="292">
        <v>-93.975999999999999</v>
      </c>
      <c r="E368" s="292">
        <v>-93.974999999999994</v>
      </c>
      <c r="F368" s="292">
        <v>-93.975999999999999</v>
      </c>
      <c r="G368" s="292">
        <v>-93.975999999999999</v>
      </c>
      <c r="H368" s="292">
        <v>-93.974999999999994</v>
      </c>
      <c r="I368" s="292">
        <v>-93.975891052515905</v>
      </c>
      <c r="J368" s="292">
        <v>-93.975891052515905</v>
      </c>
      <c r="K368" s="292">
        <v>-93.975891052515905</v>
      </c>
      <c r="L368" s="292">
        <v>-93.975891052515905</v>
      </c>
      <c r="M368" s="292">
        <v>-93.975891052515905</v>
      </c>
      <c r="N368" s="292">
        <v>-93.975891052515905</v>
      </c>
      <c r="O368" s="292">
        <v>-86.009224385849294</v>
      </c>
      <c r="P368" s="292">
        <v>-86.009224385849294</v>
      </c>
      <c r="Q368" s="292">
        <v>-86.009224385849294</v>
      </c>
      <c r="R368" s="292">
        <v>-86.009224385849294</v>
      </c>
      <c r="S368" s="292">
        <v>-86.009224385849294</v>
      </c>
      <c r="T368" s="292">
        <v>-86.009224385849294</v>
      </c>
      <c r="U368" s="292">
        <v>-86.009224385849294</v>
      </c>
      <c r="V368" s="292">
        <v>-86.009224385849294</v>
      </c>
      <c r="W368" s="292">
        <v>-86.009224385849294</v>
      </c>
      <c r="X368" s="292">
        <v>-86.009224385849294</v>
      </c>
      <c r="Y368" s="292">
        <v>-86.009224385849294</v>
      </c>
      <c r="Z368" s="292">
        <v>-86.009224385849294</v>
      </c>
      <c r="AA368" s="292">
        <v>-80.175057719182604</v>
      </c>
      <c r="AB368" s="292">
        <v>-80.175057719182604</v>
      </c>
      <c r="AC368" s="292">
        <v>-80.175057719182604</v>
      </c>
      <c r="AD368" s="292">
        <v>-80.175057719182604</v>
      </c>
    </row>
    <row r="369" spans="1:30" x14ac:dyDescent="0.25">
      <c r="A369" s="260" t="s">
        <v>758</v>
      </c>
      <c r="B369" s="290">
        <v>-93.308000000000007</v>
      </c>
      <c r="C369" s="290">
        <v>-93.975999999999999</v>
      </c>
      <c r="D369" s="290">
        <v>-93.975999999999999</v>
      </c>
      <c r="E369" s="290">
        <v>-93.974999999999994</v>
      </c>
      <c r="F369" s="290">
        <v>-93.975999999999999</v>
      </c>
      <c r="G369" s="290">
        <v>-93.975999999999999</v>
      </c>
      <c r="H369" s="290">
        <v>-93.974999999999994</v>
      </c>
      <c r="I369" s="290">
        <v>-93.975891052515905</v>
      </c>
      <c r="J369" s="290">
        <v>-93.975891052515905</v>
      </c>
      <c r="K369" s="290">
        <v>-93.975891052515905</v>
      </c>
      <c r="L369" s="290">
        <v>-93.975891052515905</v>
      </c>
      <c r="M369" s="290">
        <v>-93.975891052515905</v>
      </c>
      <c r="N369" s="290">
        <v>-93.975891052515905</v>
      </c>
      <c r="O369" s="290">
        <v>-86.009224385849294</v>
      </c>
      <c r="P369" s="290">
        <v>-86.009224385849294</v>
      </c>
      <c r="Q369" s="290">
        <v>-86.009224385849294</v>
      </c>
      <c r="R369" s="290">
        <v>-86.009224385849294</v>
      </c>
      <c r="S369" s="290">
        <v>-86.009224385849294</v>
      </c>
      <c r="T369" s="290">
        <v>-86.009224385849294</v>
      </c>
      <c r="U369" s="290">
        <v>-86.009224385849294</v>
      </c>
      <c r="V369" s="290">
        <v>-86.009224385849294</v>
      </c>
      <c r="W369" s="290">
        <v>-86.009224385849294</v>
      </c>
      <c r="X369" s="290">
        <v>-86.009224385849294</v>
      </c>
      <c r="Y369" s="290">
        <v>-86.009224385849294</v>
      </c>
      <c r="Z369" s="290">
        <v>-86.009224385849294</v>
      </c>
      <c r="AA369" s="290">
        <v>-80.175057719182604</v>
      </c>
      <c r="AB369" s="290">
        <v>-80.175057719182604</v>
      </c>
      <c r="AC369" s="290">
        <v>-80.175057719182604</v>
      </c>
      <c r="AD369" s="290">
        <v>-80.175057719182604</v>
      </c>
    </row>
    <row r="370" spans="1:30" ht="15.75" thickBot="1" x14ac:dyDescent="0.3">
      <c r="A370" s="242" t="s">
        <v>759</v>
      </c>
      <c r="B370" s="292">
        <v>-2.73</v>
      </c>
      <c r="C370" s="292">
        <v>0</v>
      </c>
      <c r="D370" s="292">
        <v>-6.7515000000000001</v>
      </c>
      <c r="E370" s="292">
        <v>-6.9580000000000003E-2</v>
      </c>
      <c r="F370" s="292">
        <v>-3.5070800000000002</v>
      </c>
      <c r="G370" s="292">
        <v>0</v>
      </c>
      <c r="H370" s="292">
        <v>-7.4645999999999999</v>
      </c>
      <c r="I370" s="292">
        <v>0</v>
      </c>
      <c r="J370" s="292">
        <v>0</v>
      </c>
      <c r="K370" s="292">
        <v>0</v>
      </c>
      <c r="L370" s="292">
        <v>0</v>
      </c>
      <c r="M370" s="292">
        <v>0</v>
      </c>
      <c r="N370" s="292">
        <v>0</v>
      </c>
      <c r="O370" s="292">
        <v>0</v>
      </c>
      <c r="P370" s="292">
        <v>0</v>
      </c>
      <c r="Q370" s="292">
        <v>0</v>
      </c>
      <c r="R370" s="292">
        <v>0</v>
      </c>
      <c r="S370" s="292">
        <v>0</v>
      </c>
      <c r="T370" s="292">
        <v>0</v>
      </c>
      <c r="U370" s="292">
        <v>0</v>
      </c>
      <c r="V370" s="292">
        <v>0</v>
      </c>
      <c r="W370" s="292">
        <v>0</v>
      </c>
      <c r="X370" s="292">
        <v>0</v>
      </c>
      <c r="Y370" s="292">
        <v>0</v>
      </c>
      <c r="Z370" s="292">
        <v>0</v>
      </c>
      <c r="AA370" s="292">
        <v>0</v>
      </c>
      <c r="AB370" s="292">
        <v>0</v>
      </c>
      <c r="AC370" s="292">
        <v>0</v>
      </c>
      <c r="AD370" s="292">
        <v>0</v>
      </c>
    </row>
    <row r="371" spans="1:30" x14ac:dyDescent="0.25">
      <c r="A371" s="260" t="s">
        <v>760</v>
      </c>
      <c r="B371" s="290">
        <v>-2.73</v>
      </c>
      <c r="C371" s="290">
        <v>0</v>
      </c>
      <c r="D371" s="290">
        <v>-6.7515000000000001</v>
      </c>
      <c r="E371" s="290">
        <v>-6.9580000000000003E-2</v>
      </c>
      <c r="F371" s="290">
        <v>-3.5070800000000002</v>
      </c>
      <c r="G371" s="290">
        <v>0</v>
      </c>
      <c r="H371" s="290">
        <v>-7.4645999999999999</v>
      </c>
      <c r="I371" s="290">
        <v>0</v>
      </c>
      <c r="J371" s="290">
        <v>0</v>
      </c>
      <c r="K371" s="290">
        <v>0</v>
      </c>
      <c r="L371" s="290">
        <v>0</v>
      </c>
      <c r="M371" s="290">
        <v>0</v>
      </c>
      <c r="N371" s="290">
        <v>0</v>
      </c>
      <c r="O371" s="290">
        <v>0</v>
      </c>
      <c r="P371" s="290">
        <v>0</v>
      </c>
      <c r="Q371" s="290">
        <v>0</v>
      </c>
      <c r="R371" s="290">
        <v>0</v>
      </c>
      <c r="S371" s="290">
        <v>0</v>
      </c>
      <c r="T371" s="290">
        <v>0</v>
      </c>
      <c r="U371" s="290">
        <v>0</v>
      </c>
      <c r="V371" s="290">
        <v>0</v>
      </c>
      <c r="W371" s="290">
        <v>0</v>
      </c>
      <c r="X371" s="290">
        <v>0</v>
      </c>
      <c r="Y371" s="290">
        <v>0</v>
      </c>
      <c r="Z371" s="290">
        <v>0</v>
      </c>
      <c r="AA371" s="290">
        <v>0</v>
      </c>
      <c r="AB371" s="290">
        <v>0</v>
      </c>
      <c r="AC371" s="290">
        <v>0</v>
      </c>
      <c r="AD371" s="290">
        <v>0</v>
      </c>
    </row>
    <row r="372" spans="1:30" x14ac:dyDescent="0.25">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row>
    <row r="373" spans="1:30" x14ac:dyDescent="0.25">
      <c r="A373" s="244" t="s">
        <v>761</v>
      </c>
      <c r="B373" s="289">
        <v>34781.782919999998</v>
      </c>
      <c r="C373" s="289">
        <v>30917.987629999901</v>
      </c>
      <c r="D373" s="289">
        <v>26711.47178</v>
      </c>
      <c r="E373" s="289">
        <v>23410.365119999999</v>
      </c>
      <c r="F373" s="289">
        <v>21483.404869999998</v>
      </c>
      <c r="G373" s="289">
        <v>25843.403620000001</v>
      </c>
      <c r="H373" s="289">
        <v>24568.760979999999</v>
      </c>
      <c r="I373" s="289">
        <v>26900.508506183302</v>
      </c>
      <c r="J373" s="289">
        <v>27010.6313184106</v>
      </c>
      <c r="K373" s="289">
        <v>22994.601063467999</v>
      </c>
      <c r="L373" s="289">
        <v>22759.4940980475</v>
      </c>
      <c r="M373" s="289">
        <v>25417.766780354599</v>
      </c>
      <c r="N373" s="289">
        <v>26451.6688850182</v>
      </c>
      <c r="O373" s="289">
        <v>29907.745886827001</v>
      </c>
      <c r="P373" s="289">
        <v>28868.187993173698</v>
      </c>
      <c r="Q373" s="289">
        <v>23138.282574913701</v>
      </c>
      <c r="R373" s="289">
        <v>23039.7622785534</v>
      </c>
      <c r="S373" s="289">
        <v>29425.281887384099</v>
      </c>
      <c r="T373" s="289">
        <v>29656.116885612999</v>
      </c>
      <c r="U373" s="289">
        <v>32077.7111470604</v>
      </c>
      <c r="V373" s="289">
        <v>32434.024575599298</v>
      </c>
      <c r="W373" s="289">
        <v>26156.7123221603</v>
      </c>
      <c r="X373" s="289">
        <v>28032.1667784362</v>
      </c>
      <c r="Y373" s="289">
        <v>30268.838189400001</v>
      </c>
      <c r="Z373" s="289">
        <v>30836.304144825201</v>
      </c>
      <c r="AA373" s="289">
        <v>35546.509197337997</v>
      </c>
      <c r="AB373" s="289">
        <v>34316.922481037604</v>
      </c>
      <c r="AC373" s="289">
        <v>27690.803513550502</v>
      </c>
      <c r="AD373" s="289">
        <v>28535.6015566436</v>
      </c>
    </row>
    <row r="374" spans="1:30" ht="15.75" thickBot="1" x14ac:dyDescent="0.3">
      <c r="A374" s="261" t="s">
        <v>522</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5.75" thickBot="1" x14ac:dyDescent="0.3">
      <c r="A375" s="262" t="s">
        <v>48</v>
      </c>
      <c r="B375" s="294">
        <v>30790.69643</v>
      </c>
      <c r="C375" s="294">
        <v>38234.767839999899</v>
      </c>
      <c r="D375" s="294">
        <v>26252.5307599999</v>
      </c>
      <c r="E375" s="294">
        <v>27235.44499</v>
      </c>
      <c r="F375" s="294">
        <v>15139.68109</v>
      </c>
      <c r="G375" s="294">
        <v>24750.580219999902</v>
      </c>
      <c r="H375" s="294">
        <v>29412.70967</v>
      </c>
      <c r="I375" s="294">
        <v>27092.994571161998</v>
      </c>
      <c r="J375" s="294">
        <v>27074.199074081698</v>
      </c>
      <c r="K375" s="294">
        <v>23958.521923739201</v>
      </c>
      <c r="L375" s="294">
        <v>13374.337672392399</v>
      </c>
      <c r="M375" s="294">
        <v>20733.969102559</v>
      </c>
      <c r="N375" s="294">
        <v>29653.2903744592</v>
      </c>
      <c r="O375" s="294">
        <v>32125.115509145598</v>
      </c>
      <c r="P375" s="294">
        <v>28346.081995704</v>
      </c>
      <c r="Q375" s="294">
        <v>26734.659823095</v>
      </c>
      <c r="R375" s="294">
        <v>14695.106898874201</v>
      </c>
      <c r="S375" s="294">
        <v>20660.3504558567</v>
      </c>
      <c r="T375" s="294">
        <v>25683.237471295299</v>
      </c>
      <c r="U375" s="294">
        <v>27756.333977906001</v>
      </c>
      <c r="V375" s="294">
        <v>28692.564848497401</v>
      </c>
      <c r="W375" s="294">
        <v>22460.318172779898</v>
      </c>
      <c r="X375" s="294">
        <v>15307.4730477832</v>
      </c>
      <c r="Y375" s="294">
        <v>21749.2666322361</v>
      </c>
      <c r="Z375" s="294">
        <v>33142.1395611724</v>
      </c>
      <c r="AA375" s="294">
        <v>35679.375393430601</v>
      </c>
      <c r="AB375" s="294">
        <v>31887.055600455598</v>
      </c>
      <c r="AC375" s="294">
        <v>29405.858051132302</v>
      </c>
      <c r="AD375" s="294">
        <v>16430.0252912332</v>
      </c>
    </row>
    <row r="376" spans="1:30" x14ac:dyDescent="0.25">
      <c r="A376" s="242" t="s">
        <v>522</v>
      </c>
    </row>
    <row r="377" spans="1:30" x14ac:dyDescent="0.25">
      <c r="A377" s="242" t="s">
        <v>762</v>
      </c>
      <c r="B377" s="290">
        <v>0</v>
      </c>
      <c r="C377" s="290">
        <v>0</v>
      </c>
      <c r="D377" s="290">
        <v>0</v>
      </c>
      <c r="E377" s="290">
        <v>0</v>
      </c>
      <c r="F377" s="290">
        <v>0</v>
      </c>
      <c r="G377" s="290">
        <v>0</v>
      </c>
      <c r="H377" s="290">
        <v>0</v>
      </c>
      <c r="I377" s="290">
        <v>0</v>
      </c>
      <c r="J377" s="290">
        <v>0</v>
      </c>
      <c r="K377" s="290">
        <v>0</v>
      </c>
      <c r="L377" s="290">
        <v>0</v>
      </c>
      <c r="M377" s="290">
        <v>0</v>
      </c>
      <c r="N377" s="290">
        <v>0</v>
      </c>
      <c r="O377" s="290">
        <v>0</v>
      </c>
      <c r="P377" s="290">
        <v>0</v>
      </c>
      <c r="Q377" s="290">
        <v>0</v>
      </c>
      <c r="R377" s="290">
        <v>0</v>
      </c>
      <c r="S377" s="290">
        <v>0</v>
      </c>
      <c r="T377" s="290">
        <v>0</v>
      </c>
      <c r="U377" s="290">
        <v>0</v>
      </c>
      <c r="V377" s="290">
        <v>0</v>
      </c>
      <c r="W377" s="290">
        <v>0</v>
      </c>
      <c r="X377" s="290">
        <v>0</v>
      </c>
      <c r="Y377" s="290">
        <v>0</v>
      </c>
      <c r="Z377" s="290">
        <v>0</v>
      </c>
      <c r="AA377" s="290">
        <v>0</v>
      </c>
      <c r="AB377" s="290">
        <v>0</v>
      </c>
      <c r="AC377" s="290">
        <v>0</v>
      </c>
      <c r="AD377" s="290">
        <v>0</v>
      </c>
    </row>
    <row r="378" spans="1:30" x14ac:dyDescent="0.25">
      <c r="A378" s="242" t="s">
        <v>763</v>
      </c>
      <c r="B378" s="290">
        <v>0</v>
      </c>
      <c r="C378" s="290">
        <v>0</v>
      </c>
      <c r="D378" s="290">
        <v>0</v>
      </c>
      <c r="E378" s="290">
        <v>0</v>
      </c>
      <c r="F378" s="290">
        <v>0</v>
      </c>
      <c r="G378" s="290">
        <v>0</v>
      </c>
      <c r="H378" s="290">
        <v>0</v>
      </c>
      <c r="I378" s="290">
        <v>0</v>
      </c>
      <c r="J378" s="290">
        <v>0</v>
      </c>
      <c r="K378" s="290">
        <v>0</v>
      </c>
      <c r="L378" s="290">
        <v>0</v>
      </c>
      <c r="M378" s="290">
        <v>0</v>
      </c>
      <c r="N378" s="290">
        <v>0</v>
      </c>
      <c r="O378" s="290">
        <v>0</v>
      </c>
      <c r="P378" s="290">
        <v>0</v>
      </c>
      <c r="Q378" s="290">
        <v>0</v>
      </c>
      <c r="R378" s="290">
        <v>0</v>
      </c>
      <c r="S378" s="290">
        <v>0</v>
      </c>
      <c r="T378" s="290">
        <v>0</v>
      </c>
      <c r="U378" s="290">
        <v>0</v>
      </c>
      <c r="V378" s="290">
        <v>0</v>
      </c>
      <c r="W378" s="290">
        <v>0</v>
      </c>
      <c r="X378" s="290">
        <v>0</v>
      </c>
      <c r="Y378" s="290">
        <v>0</v>
      </c>
      <c r="Z378" s="290">
        <v>0</v>
      </c>
      <c r="AA378" s="290">
        <v>0</v>
      </c>
      <c r="AB378" s="290">
        <v>0</v>
      </c>
      <c r="AC378" s="290">
        <v>0</v>
      </c>
      <c r="AD378" s="290">
        <v>0</v>
      </c>
    </row>
    <row r="379" spans="1:30" x14ac:dyDescent="0.25">
      <c r="A379" s="242" t="s">
        <v>764</v>
      </c>
      <c r="B379" s="290">
        <v>0</v>
      </c>
      <c r="C379" s="290">
        <v>0</v>
      </c>
      <c r="D379" s="290">
        <v>0</v>
      </c>
      <c r="E379" s="290">
        <v>0</v>
      </c>
      <c r="F379" s="290">
        <v>0</v>
      </c>
      <c r="G379" s="290">
        <v>0</v>
      </c>
      <c r="H379" s="290">
        <v>0</v>
      </c>
      <c r="I379" s="290">
        <v>0</v>
      </c>
      <c r="J379" s="290">
        <v>0</v>
      </c>
      <c r="K379" s="290">
        <v>0</v>
      </c>
      <c r="L379" s="290">
        <v>0</v>
      </c>
      <c r="M379" s="290">
        <v>0</v>
      </c>
      <c r="N379" s="290">
        <v>0</v>
      </c>
      <c r="O379" s="290">
        <v>0</v>
      </c>
      <c r="P379" s="290">
        <v>0</v>
      </c>
      <c r="Q379" s="290">
        <v>0</v>
      </c>
      <c r="R379" s="290">
        <v>0</v>
      </c>
      <c r="S379" s="290">
        <v>0</v>
      </c>
      <c r="T379" s="290">
        <v>0</v>
      </c>
      <c r="U379" s="290">
        <v>0</v>
      </c>
      <c r="V379" s="290">
        <v>0</v>
      </c>
      <c r="W379" s="290">
        <v>0</v>
      </c>
      <c r="X379" s="290">
        <v>0</v>
      </c>
      <c r="Y379" s="290">
        <v>0</v>
      </c>
      <c r="Z379" s="290">
        <v>0</v>
      </c>
      <c r="AA379" s="290">
        <v>0</v>
      </c>
      <c r="AB379" s="290">
        <v>0</v>
      </c>
      <c r="AC379" s="290">
        <v>0</v>
      </c>
      <c r="AD379" s="290">
        <v>0</v>
      </c>
    </row>
    <row r="380" spans="1:30" x14ac:dyDescent="0.25">
      <c r="A380" s="242" t="s">
        <v>765</v>
      </c>
      <c r="B380" s="290">
        <v>0</v>
      </c>
      <c r="C380" s="290">
        <v>0</v>
      </c>
      <c r="D380" s="290">
        <v>0</v>
      </c>
      <c r="E380" s="290">
        <v>0</v>
      </c>
      <c r="F380" s="290">
        <v>0</v>
      </c>
      <c r="G380" s="290">
        <v>0</v>
      </c>
      <c r="H380" s="290">
        <v>0</v>
      </c>
      <c r="I380" s="290">
        <v>0</v>
      </c>
      <c r="J380" s="290">
        <v>0</v>
      </c>
      <c r="K380" s="290">
        <v>0</v>
      </c>
      <c r="L380" s="290">
        <v>0</v>
      </c>
      <c r="M380" s="290">
        <v>0</v>
      </c>
      <c r="N380" s="290">
        <v>0</v>
      </c>
      <c r="O380" s="290">
        <v>0</v>
      </c>
      <c r="P380" s="290">
        <v>0</v>
      </c>
      <c r="Q380" s="290">
        <v>0</v>
      </c>
      <c r="R380" s="290">
        <v>0</v>
      </c>
      <c r="S380" s="290">
        <v>0</v>
      </c>
      <c r="T380" s="290">
        <v>0</v>
      </c>
      <c r="U380" s="290">
        <v>0</v>
      </c>
      <c r="V380" s="290">
        <v>0</v>
      </c>
      <c r="W380" s="290">
        <v>0</v>
      </c>
      <c r="X380" s="290">
        <v>0</v>
      </c>
      <c r="Y380" s="290">
        <v>0</v>
      </c>
      <c r="Z380" s="290">
        <v>0</v>
      </c>
      <c r="AA380" s="290">
        <v>0</v>
      </c>
      <c r="AB380" s="290">
        <v>0</v>
      </c>
      <c r="AC380" s="290">
        <v>0</v>
      </c>
      <c r="AD380" s="290">
        <v>0</v>
      </c>
    </row>
    <row r="381" spans="1:30" x14ac:dyDescent="0.25">
      <c r="A381" s="242" t="s">
        <v>766</v>
      </c>
      <c r="B381" s="290">
        <v>0.58699999999999997</v>
      </c>
      <c r="C381" s="290">
        <v>0.64600000000000002</v>
      </c>
      <c r="D381" s="290">
        <v>0.64600000000000002</v>
      </c>
      <c r="E381" s="290">
        <v>0.64600000000000002</v>
      </c>
      <c r="F381" s="290">
        <v>0.64600000000000002</v>
      </c>
      <c r="G381" s="290">
        <v>0.64600000000000002</v>
      </c>
      <c r="H381" s="290">
        <v>0.64600000000000002</v>
      </c>
      <c r="I381" s="290">
        <v>0</v>
      </c>
      <c r="J381" s="290">
        <v>0</v>
      </c>
      <c r="K381" s="290">
        <v>0</v>
      </c>
      <c r="L381" s="290">
        <v>0</v>
      </c>
      <c r="M381" s="290">
        <v>0</v>
      </c>
      <c r="N381" s="290">
        <v>0</v>
      </c>
      <c r="O381" s="290">
        <v>0</v>
      </c>
      <c r="P381" s="290">
        <v>0</v>
      </c>
      <c r="Q381" s="290">
        <v>0</v>
      </c>
      <c r="R381" s="290">
        <v>0</v>
      </c>
      <c r="S381" s="290">
        <v>0</v>
      </c>
      <c r="T381" s="290">
        <v>0</v>
      </c>
      <c r="U381" s="290">
        <v>0</v>
      </c>
      <c r="V381" s="290">
        <v>0</v>
      </c>
      <c r="W381" s="290">
        <v>0</v>
      </c>
      <c r="X381" s="290">
        <v>0</v>
      </c>
      <c r="Y381" s="290">
        <v>0</v>
      </c>
      <c r="Z381" s="290">
        <v>0</v>
      </c>
      <c r="AA381" s="290">
        <v>0</v>
      </c>
      <c r="AB381" s="290">
        <v>0</v>
      </c>
      <c r="AC381" s="290">
        <v>0</v>
      </c>
      <c r="AD381" s="290">
        <v>0</v>
      </c>
    </row>
    <row r="382" spans="1:30" x14ac:dyDescent="0.25">
      <c r="A382" s="242" t="s">
        <v>767</v>
      </c>
      <c r="B382" s="290">
        <v>-99.666329999999903</v>
      </c>
      <c r="C382" s="290">
        <v>-208.08556999999999</v>
      </c>
      <c r="D382" s="290">
        <v>-96.485619999999997</v>
      </c>
      <c r="E382" s="290">
        <v>-82.274859999999904</v>
      </c>
      <c r="F382" s="290">
        <v>-42.294980000000002</v>
      </c>
      <c r="G382" s="290">
        <v>-57.891100000000002</v>
      </c>
      <c r="H382" s="290">
        <v>11.6133399999999</v>
      </c>
      <c r="I382" s="290">
        <v>-2.6250821836325602</v>
      </c>
      <c r="J382" s="290">
        <v>-10.6821155000516</v>
      </c>
      <c r="K382" s="290">
        <v>-18.204121687551599</v>
      </c>
      <c r="L382" s="290">
        <v>-15.207764687551499</v>
      </c>
      <c r="M382" s="290">
        <v>-20.023553375051598</v>
      </c>
      <c r="N382" s="290">
        <v>-72.9671709375516</v>
      </c>
      <c r="O382" s="290">
        <v>-75.728990750051693</v>
      </c>
      <c r="P382" s="290">
        <v>-71.306532937550301</v>
      </c>
      <c r="Q382" s="290">
        <v>-173.88518525004901</v>
      </c>
      <c r="R382" s="290">
        <v>-33.523651875048301</v>
      </c>
      <c r="S382" s="290">
        <v>-19.545734250048302</v>
      </c>
      <c r="T382" s="290">
        <v>-24.457557250049302</v>
      </c>
      <c r="U382" s="290">
        <v>-21.697183812551501</v>
      </c>
      <c r="V382" s="290">
        <v>-17.772370437552802</v>
      </c>
      <c r="W382" s="290">
        <v>-20.923123812551999</v>
      </c>
      <c r="X382" s="290">
        <v>-15.5614615625528</v>
      </c>
      <c r="Y382" s="290">
        <v>-14.5912598125526</v>
      </c>
      <c r="Z382" s="290">
        <v>-50.941564625051697</v>
      </c>
      <c r="AA382" s="290">
        <v>-75.008521437552304</v>
      </c>
      <c r="AB382" s="290">
        <v>-70.517535375032296</v>
      </c>
      <c r="AC382" s="290">
        <v>-173.25121581251801</v>
      </c>
      <c r="AD382" s="290">
        <v>-32.852899625018701</v>
      </c>
    </row>
    <row r="383" spans="1:30" x14ac:dyDescent="0.25">
      <c r="A383" s="242" t="s">
        <v>768</v>
      </c>
      <c r="B383" s="290">
        <v>-18.176219999999901</v>
      </c>
      <c r="C383" s="290">
        <v>-63.247889999999998</v>
      </c>
      <c r="D383" s="290">
        <v>-29.32694</v>
      </c>
      <c r="E383" s="290">
        <v>-25.007559999999899</v>
      </c>
      <c r="F383" s="290">
        <v>10.02824</v>
      </c>
      <c r="G383" s="290">
        <v>-14.50905</v>
      </c>
      <c r="H383" s="290">
        <v>2.9106299999999901</v>
      </c>
      <c r="I383" s="290">
        <v>-0.65791533424374904</v>
      </c>
      <c r="J383" s="290">
        <v>-2.67722192983749</v>
      </c>
      <c r="K383" s="290">
        <v>-4.56243651317084</v>
      </c>
      <c r="L383" s="290">
        <v>-3.8114698465041501</v>
      </c>
      <c r="M383" s="290">
        <v>-5.0184344298374901</v>
      </c>
      <c r="N383" s="290">
        <v>-18.287511513170799</v>
      </c>
      <c r="O383" s="290">
        <v>-18.979696929837498</v>
      </c>
      <c r="P383" s="290">
        <v>-17.8713115131705</v>
      </c>
      <c r="Q383" s="290">
        <v>-43.580246929836903</v>
      </c>
      <c r="R383" s="290">
        <v>-8.4019177631700206</v>
      </c>
      <c r="S383" s="290">
        <v>-4.8986802631700002</v>
      </c>
      <c r="T383" s="290">
        <v>-6.1297135965035903</v>
      </c>
      <c r="U383" s="290">
        <v>-5.4378906798374702</v>
      </c>
      <c r="V383" s="290">
        <v>-4.4542281798378003</v>
      </c>
      <c r="W383" s="290">
        <v>-5.2438906798376097</v>
      </c>
      <c r="X383" s="290">
        <v>-3.9001156798377998</v>
      </c>
      <c r="Y383" s="290">
        <v>-3.6569573465044201</v>
      </c>
      <c r="Z383" s="290">
        <v>-12.7673094298375</v>
      </c>
      <c r="AA383" s="290">
        <v>-18.799128179837599</v>
      </c>
      <c r="AB383" s="290">
        <v>-17.673567763166002</v>
      </c>
      <c r="AC383" s="290">
        <v>-43.421357346495903</v>
      </c>
      <c r="AD383" s="290">
        <v>-8.2338094298292592</v>
      </c>
    </row>
    <row r="384" spans="1:30" x14ac:dyDescent="0.25">
      <c r="A384" s="242" t="s">
        <v>769</v>
      </c>
      <c r="B384" s="290">
        <v>0</v>
      </c>
      <c r="C384" s="290">
        <v>0</v>
      </c>
      <c r="D384" s="290">
        <v>0</v>
      </c>
      <c r="E384" s="290">
        <v>0</v>
      </c>
      <c r="F384" s="290">
        <v>0</v>
      </c>
      <c r="G384" s="290">
        <v>0</v>
      </c>
      <c r="H384" s="290">
        <v>0</v>
      </c>
      <c r="I384" s="290">
        <v>0</v>
      </c>
      <c r="J384" s="290">
        <v>0</v>
      </c>
      <c r="K384" s="290">
        <v>0</v>
      </c>
      <c r="L384" s="290">
        <v>0</v>
      </c>
      <c r="M384" s="290">
        <v>0</v>
      </c>
      <c r="N384" s="290">
        <v>0</v>
      </c>
      <c r="O384" s="290">
        <v>0</v>
      </c>
      <c r="P384" s="290">
        <v>0</v>
      </c>
      <c r="Q384" s="290">
        <v>0</v>
      </c>
      <c r="R384" s="290">
        <v>0</v>
      </c>
      <c r="S384" s="290">
        <v>0</v>
      </c>
      <c r="T384" s="290">
        <v>0</v>
      </c>
      <c r="U384" s="290">
        <v>0</v>
      </c>
      <c r="V384" s="290">
        <v>0</v>
      </c>
      <c r="W384" s="290">
        <v>0</v>
      </c>
      <c r="X384" s="290">
        <v>0</v>
      </c>
      <c r="Y384" s="290">
        <v>0</v>
      </c>
      <c r="Z384" s="290">
        <v>0</v>
      </c>
      <c r="AA384" s="290">
        <v>0</v>
      </c>
      <c r="AB384" s="290">
        <v>0</v>
      </c>
      <c r="AC384" s="290">
        <v>0</v>
      </c>
      <c r="AD384" s="290">
        <v>0</v>
      </c>
    </row>
    <row r="385" spans="1:30" x14ac:dyDescent="0.25">
      <c r="A385" s="242" t="s">
        <v>770</v>
      </c>
      <c r="B385" s="290">
        <v>0</v>
      </c>
      <c r="C385" s="290">
        <v>0</v>
      </c>
      <c r="D385" s="290">
        <v>0</v>
      </c>
      <c r="E385" s="290">
        <v>0</v>
      </c>
      <c r="F385" s="290">
        <v>0</v>
      </c>
      <c r="G385" s="290">
        <v>0</v>
      </c>
      <c r="H385" s="290">
        <v>0</v>
      </c>
      <c r="I385" s="290">
        <v>0</v>
      </c>
      <c r="J385" s="290">
        <v>0</v>
      </c>
      <c r="K385" s="290">
        <v>0</v>
      </c>
      <c r="L385" s="290">
        <v>0</v>
      </c>
      <c r="M385" s="290">
        <v>0</v>
      </c>
      <c r="N385" s="290">
        <v>0</v>
      </c>
      <c r="O385" s="290">
        <v>0</v>
      </c>
      <c r="P385" s="290">
        <v>0</v>
      </c>
      <c r="Q385" s="290">
        <v>0</v>
      </c>
      <c r="R385" s="290">
        <v>0</v>
      </c>
      <c r="S385" s="290">
        <v>0</v>
      </c>
      <c r="T385" s="290">
        <v>0</v>
      </c>
      <c r="U385" s="290">
        <v>0</v>
      </c>
      <c r="V385" s="290">
        <v>0</v>
      </c>
      <c r="W385" s="290">
        <v>0</v>
      </c>
      <c r="X385" s="290">
        <v>0</v>
      </c>
      <c r="Y385" s="290">
        <v>0</v>
      </c>
      <c r="Z385" s="290">
        <v>0</v>
      </c>
      <c r="AA385" s="290">
        <v>0</v>
      </c>
      <c r="AB385" s="290">
        <v>0</v>
      </c>
      <c r="AC385" s="290">
        <v>0</v>
      </c>
      <c r="AD385" s="290">
        <v>0</v>
      </c>
    </row>
    <row r="386" spans="1:30" x14ac:dyDescent="0.25">
      <c r="A386" s="242" t="s">
        <v>771</v>
      </c>
      <c r="B386" s="290">
        <v>27.000859999999999</v>
      </c>
      <c r="C386" s="290">
        <v>0</v>
      </c>
      <c r="D386" s="290">
        <v>0</v>
      </c>
      <c r="E386" s="290">
        <v>0</v>
      </c>
      <c r="F386" s="290">
        <v>0</v>
      </c>
      <c r="G386" s="290">
        <v>0</v>
      </c>
      <c r="H386" s="290">
        <v>0</v>
      </c>
      <c r="I386" s="290">
        <v>0</v>
      </c>
      <c r="J386" s="290">
        <v>0</v>
      </c>
      <c r="K386" s="290">
        <v>0</v>
      </c>
      <c r="L386" s="290">
        <v>0</v>
      </c>
      <c r="M386" s="290">
        <v>0</v>
      </c>
      <c r="N386" s="290">
        <v>0</v>
      </c>
      <c r="O386" s="290">
        <v>0</v>
      </c>
      <c r="P386" s="290">
        <v>0</v>
      </c>
      <c r="Q386" s="290">
        <v>0</v>
      </c>
      <c r="R386" s="290">
        <v>0</v>
      </c>
      <c r="S386" s="290">
        <v>0</v>
      </c>
      <c r="T386" s="290">
        <v>0</v>
      </c>
      <c r="U386" s="290">
        <v>0</v>
      </c>
      <c r="V386" s="290">
        <v>0</v>
      </c>
      <c r="W386" s="290">
        <v>0</v>
      </c>
      <c r="X386" s="290">
        <v>0</v>
      </c>
      <c r="Y386" s="290">
        <v>0</v>
      </c>
      <c r="Z386" s="290">
        <v>0</v>
      </c>
      <c r="AA386" s="290">
        <v>0</v>
      </c>
      <c r="AB386" s="290">
        <v>0</v>
      </c>
      <c r="AC386" s="290">
        <v>0</v>
      </c>
      <c r="AD386" s="290">
        <v>0</v>
      </c>
    </row>
    <row r="387" spans="1:30" x14ac:dyDescent="0.25">
      <c r="A387" s="242" t="s">
        <v>772</v>
      </c>
      <c r="B387" s="290">
        <v>6.0785499999999999</v>
      </c>
      <c r="C387" s="290">
        <v>0</v>
      </c>
      <c r="D387" s="290">
        <v>0</v>
      </c>
      <c r="E387" s="290">
        <v>0</v>
      </c>
      <c r="F387" s="290">
        <v>0</v>
      </c>
      <c r="G387" s="290">
        <v>0</v>
      </c>
      <c r="H387" s="290">
        <v>-1.0000000000000001E-5</v>
      </c>
      <c r="I387" s="290">
        <v>0</v>
      </c>
      <c r="J387" s="290">
        <v>0</v>
      </c>
      <c r="K387" s="290">
        <v>0</v>
      </c>
      <c r="L387" s="290">
        <v>0</v>
      </c>
      <c r="M387" s="290">
        <v>0</v>
      </c>
      <c r="N387" s="290">
        <v>0</v>
      </c>
      <c r="O387" s="290">
        <v>0</v>
      </c>
      <c r="P387" s="290">
        <v>0</v>
      </c>
      <c r="Q387" s="290">
        <v>0</v>
      </c>
      <c r="R387" s="290">
        <v>0</v>
      </c>
      <c r="S387" s="290">
        <v>0</v>
      </c>
      <c r="T387" s="290">
        <v>0</v>
      </c>
      <c r="U387" s="290">
        <v>0</v>
      </c>
      <c r="V387" s="290">
        <v>0</v>
      </c>
      <c r="W387" s="290">
        <v>0</v>
      </c>
      <c r="X387" s="290">
        <v>0</v>
      </c>
      <c r="Y387" s="290">
        <v>0</v>
      </c>
      <c r="Z387" s="290">
        <v>0</v>
      </c>
      <c r="AA387" s="290">
        <v>0</v>
      </c>
      <c r="AB387" s="290">
        <v>0</v>
      </c>
      <c r="AC387" s="290">
        <v>0</v>
      </c>
      <c r="AD387" s="290">
        <v>0</v>
      </c>
    </row>
    <row r="388" spans="1:30" x14ac:dyDescent="0.25">
      <c r="A388" s="242" t="s">
        <v>773</v>
      </c>
      <c r="B388" s="290">
        <v>1.1085499999999999</v>
      </c>
      <c r="C388" s="290">
        <v>0</v>
      </c>
      <c r="D388" s="290">
        <v>0</v>
      </c>
      <c r="E388" s="290">
        <v>0</v>
      </c>
      <c r="F388" s="290">
        <v>0</v>
      </c>
      <c r="G388" s="290">
        <v>0</v>
      </c>
      <c r="H388" s="290">
        <v>0</v>
      </c>
      <c r="I388" s="290">
        <v>0</v>
      </c>
      <c r="J388" s="290">
        <v>0</v>
      </c>
      <c r="K388" s="290">
        <v>0</v>
      </c>
      <c r="L388" s="290">
        <v>0</v>
      </c>
      <c r="M388" s="290">
        <v>0</v>
      </c>
      <c r="N388" s="290">
        <v>0</v>
      </c>
      <c r="O388" s="290">
        <v>0</v>
      </c>
      <c r="P388" s="290">
        <v>0</v>
      </c>
      <c r="Q388" s="290">
        <v>0</v>
      </c>
      <c r="R388" s="290">
        <v>0</v>
      </c>
      <c r="S388" s="290">
        <v>0</v>
      </c>
      <c r="T388" s="290">
        <v>0</v>
      </c>
      <c r="U388" s="290">
        <v>0</v>
      </c>
      <c r="V388" s="290">
        <v>0</v>
      </c>
      <c r="W388" s="290">
        <v>0</v>
      </c>
      <c r="X388" s="290">
        <v>0</v>
      </c>
      <c r="Y388" s="290">
        <v>0</v>
      </c>
      <c r="Z388" s="290">
        <v>0</v>
      </c>
      <c r="AA388" s="290">
        <v>0</v>
      </c>
      <c r="AB388" s="290">
        <v>0</v>
      </c>
      <c r="AC388" s="290">
        <v>0</v>
      </c>
      <c r="AD388" s="290">
        <v>0</v>
      </c>
    </row>
    <row r="389" spans="1:30" x14ac:dyDescent="0.25">
      <c r="A389" s="242" t="s">
        <v>774</v>
      </c>
      <c r="B389" s="290">
        <v>0</v>
      </c>
      <c r="C389" s="290">
        <v>0</v>
      </c>
      <c r="D389" s="290">
        <v>0</v>
      </c>
      <c r="E389" s="290">
        <v>0</v>
      </c>
      <c r="F389" s="290">
        <v>0</v>
      </c>
      <c r="G389" s="290">
        <v>0</v>
      </c>
      <c r="H389" s="290">
        <v>2.0517399999999899</v>
      </c>
      <c r="I389" s="290">
        <v>0</v>
      </c>
      <c r="J389" s="290">
        <v>0</v>
      </c>
      <c r="K389" s="290">
        <v>0</v>
      </c>
      <c r="L389" s="290">
        <v>0</v>
      </c>
      <c r="M389" s="290">
        <v>0</v>
      </c>
      <c r="N389" s="290">
        <v>0</v>
      </c>
      <c r="O389" s="290">
        <v>0</v>
      </c>
      <c r="P389" s="290">
        <v>0</v>
      </c>
      <c r="Q389" s="290">
        <v>0</v>
      </c>
      <c r="R389" s="290">
        <v>0</v>
      </c>
      <c r="S389" s="290">
        <v>0</v>
      </c>
      <c r="T389" s="290">
        <v>0</v>
      </c>
      <c r="U389" s="290">
        <v>0</v>
      </c>
      <c r="V389" s="290">
        <v>0</v>
      </c>
      <c r="W389" s="290">
        <v>0</v>
      </c>
      <c r="X389" s="290">
        <v>0</v>
      </c>
      <c r="Y389" s="290">
        <v>0</v>
      </c>
      <c r="Z389" s="290">
        <v>0</v>
      </c>
      <c r="AA389" s="290">
        <v>0</v>
      </c>
      <c r="AB389" s="290">
        <v>0</v>
      </c>
      <c r="AC389" s="290">
        <v>0</v>
      </c>
      <c r="AD389" s="290">
        <v>0</v>
      </c>
    </row>
    <row r="390" spans="1:30" x14ac:dyDescent="0.25">
      <c r="A390" s="242" t="s">
        <v>775</v>
      </c>
      <c r="B390" s="290">
        <v>0</v>
      </c>
      <c r="C390" s="290">
        <v>0</v>
      </c>
      <c r="D390" s="290">
        <v>0</v>
      </c>
      <c r="E390" s="290">
        <v>0</v>
      </c>
      <c r="F390" s="290">
        <v>0</v>
      </c>
      <c r="G390" s="290">
        <v>0</v>
      </c>
      <c r="H390" s="290">
        <v>-0.43086000000000002</v>
      </c>
      <c r="I390" s="290">
        <v>0</v>
      </c>
      <c r="J390" s="290">
        <v>0</v>
      </c>
      <c r="K390" s="290">
        <v>0</v>
      </c>
      <c r="L390" s="290">
        <v>0</v>
      </c>
      <c r="M390" s="290">
        <v>0</v>
      </c>
      <c r="N390" s="290">
        <v>0</v>
      </c>
      <c r="O390" s="290">
        <v>0</v>
      </c>
      <c r="P390" s="290">
        <v>0</v>
      </c>
      <c r="Q390" s="290">
        <v>0</v>
      </c>
      <c r="R390" s="290">
        <v>0</v>
      </c>
      <c r="S390" s="290">
        <v>0</v>
      </c>
      <c r="T390" s="290">
        <v>0</v>
      </c>
      <c r="U390" s="290">
        <v>0</v>
      </c>
      <c r="V390" s="290">
        <v>0</v>
      </c>
      <c r="W390" s="290">
        <v>0</v>
      </c>
      <c r="X390" s="290">
        <v>0</v>
      </c>
      <c r="Y390" s="290">
        <v>0</v>
      </c>
      <c r="Z390" s="290">
        <v>0</v>
      </c>
      <c r="AA390" s="290">
        <v>0</v>
      </c>
      <c r="AB390" s="290">
        <v>0</v>
      </c>
      <c r="AC390" s="290">
        <v>0</v>
      </c>
      <c r="AD390" s="290">
        <v>0</v>
      </c>
    </row>
    <row r="391" spans="1:30" x14ac:dyDescent="0.25">
      <c r="A391" s="242" t="s">
        <v>776</v>
      </c>
      <c r="B391" s="290">
        <v>0</v>
      </c>
      <c r="C391" s="290">
        <v>0</v>
      </c>
      <c r="D391" s="290">
        <v>0</v>
      </c>
      <c r="E391" s="290">
        <v>0</v>
      </c>
      <c r="F391" s="290">
        <v>0</v>
      </c>
      <c r="G391" s="290">
        <v>0</v>
      </c>
      <c r="H391" s="290">
        <v>0</v>
      </c>
      <c r="I391" s="290">
        <v>0</v>
      </c>
      <c r="J391" s="290">
        <v>0</v>
      </c>
      <c r="K391" s="290">
        <v>0</v>
      </c>
      <c r="L391" s="290">
        <v>0</v>
      </c>
      <c r="M391" s="290">
        <v>0</v>
      </c>
      <c r="N391" s="290">
        <v>0</v>
      </c>
      <c r="O391" s="290">
        <v>0</v>
      </c>
      <c r="P391" s="290">
        <v>0</v>
      </c>
      <c r="Q391" s="290">
        <v>0</v>
      </c>
      <c r="R391" s="290">
        <v>0</v>
      </c>
      <c r="S391" s="290">
        <v>0</v>
      </c>
      <c r="T391" s="290">
        <v>0</v>
      </c>
      <c r="U391" s="290">
        <v>0</v>
      </c>
      <c r="V391" s="290">
        <v>0</v>
      </c>
      <c r="W391" s="290">
        <v>0</v>
      </c>
      <c r="X391" s="290">
        <v>0</v>
      </c>
      <c r="Y391" s="290">
        <v>0</v>
      </c>
      <c r="Z391" s="290">
        <v>0</v>
      </c>
      <c r="AA391" s="290">
        <v>0</v>
      </c>
      <c r="AB391" s="290">
        <v>0</v>
      </c>
      <c r="AC391" s="290">
        <v>0</v>
      </c>
      <c r="AD391" s="290">
        <v>0</v>
      </c>
    </row>
    <row r="392" spans="1:30" x14ac:dyDescent="0.25">
      <c r="A392" s="242" t="s">
        <v>777</v>
      </c>
      <c r="B392" s="290">
        <v>0</v>
      </c>
      <c r="C392" s="290">
        <v>0</v>
      </c>
      <c r="D392" s="290">
        <v>0</v>
      </c>
      <c r="E392" s="290">
        <v>0</v>
      </c>
      <c r="F392" s="290">
        <v>0</v>
      </c>
      <c r="G392" s="290">
        <v>0</v>
      </c>
      <c r="H392" s="290">
        <v>0</v>
      </c>
      <c r="I392" s="290">
        <v>0</v>
      </c>
      <c r="J392" s="290">
        <v>0</v>
      </c>
      <c r="K392" s="290">
        <v>0</v>
      </c>
      <c r="L392" s="290">
        <v>0</v>
      </c>
      <c r="M392" s="290">
        <v>0</v>
      </c>
      <c r="N392" s="290">
        <v>0</v>
      </c>
      <c r="O392" s="290">
        <v>0</v>
      </c>
      <c r="P392" s="290">
        <v>0</v>
      </c>
      <c r="Q392" s="290">
        <v>0</v>
      </c>
      <c r="R392" s="290">
        <v>0</v>
      </c>
      <c r="S392" s="290">
        <v>0</v>
      </c>
      <c r="T392" s="290">
        <v>0</v>
      </c>
      <c r="U392" s="290">
        <v>0</v>
      </c>
      <c r="V392" s="290">
        <v>0</v>
      </c>
      <c r="W392" s="290">
        <v>0</v>
      </c>
      <c r="X392" s="290">
        <v>0</v>
      </c>
      <c r="Y392" s="290">
        <v>0</v>
      </c>
      <c r="Z392" s="290">
        <v>0</v>
      </c>
      <c r="AA392" s="290">
        <v>0</v>
      </c>
      <c r="AB392" s="290">
        <v>0</v>
      </c>
      <c r="AC392" s="290">
        <v>0</v>
      </c>
      <c r="AD392" s="290">
        <v>0</v>
      </c>
    </row>
    <row r="393" spans="1:30" x14ac:dyDescent="0.25">
      <c r="A393" s="242" t="s">
        <v>778</v>
      </c>
      <c r="B393" s="290">
        <v>0</v>
      </c>
      <c r="C393" s="290">
        <v>0</v>
      </c>
      <c r="D393" s="290">
        <v>0</v>
      </c>
      <c r="E393" s="290">
        <v>0</v>
      </c>
      <c r="F393" s="290">
        <v>0</v>
      </c>
      <c r="G393" s="290">
        <v>0</v>
      </c>
      <c r="H393" s="290">
        <v>0</v>
      </c>
      <c r="I393" s="290">
        <v>0</v>
      </c>
      <c r="J393" s="290">
        <v>0</v>
      </c>
      <c r="K393" s="290">
        <v>0</v>
      </c>
      <c r="L393" s="290">
        <v>0</v>
      </c>
      <c r="M393" s="290">
        <v>0</v>
      </c>
      <c r="N393" s="290">
        <v>0</v>
      </c>
      <c r="O393" s="290">
        <v>0</v>
      </c>
      <c r="P393" s="290">
        <v>0</v>
      </c>
      <c r="Q393" s="290">
        <v>0</v>
      </c>
      <c r="R393" s="290">
        <v>0</v>
      </c>
      <c r="S393" s="290">
        <v>0</v>
      </c>
      <c r="T393" s="290">
        <v>0</v>
      </c>
      <c r="U393" s="290">
        <v>0</v>
      </c>
      <c r="V393" s="290">
        <v>0</v>
      </c>
      <c r="W393" s="290">
        <v>0</v>
      </c>
      <c r="X393" s="290">
        <v>0</v>
      </c>
      <c r="Y393" s="290">
        <v>0</v>
      </c>
      <c r="Z393" s="290">
        <v>0</v>
      </c>
      <c r="AA393" s="290">
        <v>0</v>
      </c>
      <c r="AB393" s="290">
        <v>0</v>
      </c>
      <c r="AC393" s="290">
        <v>0</v>
      </c>
      <c r="AD393" s="290">
        <v>0</v>
      </c>
    </row>
    <row r="394" spans="1:30" x14ac:dyDescent="0.25">
      <c r="A394" s="242" t="s">
        <v>779</v>
      </c>
      <c r="B394" s="290">
        <v>0</v>
      </c>
      <c r="C394" s="290">
        <v>0</v>
      </c>
      <c r="D394" s="290">
        <v>0</v>
      </c>
      <c r="E394" s="290">
        <v>0</v>
      </c>
      <c r="F394" s="290">
        <v>0</v>
      </c>
      <c r="G394" s="290">
        <v>0</v>
      </c>
      <c r="H394" s="290">
        <v>0</v>
      </c>
      <c r="I394" s="290">
        <v>0</v>
      </c>
      <c r="J394" s="290">
        <v>0</v>
      </c>
      <c r="K394" s="290">
        <v>0</v>
      </c>
      <c r="L394" s="290">
        <v>0</v>
      </c>
      <c r="M394" s="290">
        <v>0</v>
      </c>
      <c r="N394" s="290">
        <v>0</v>
      </c>
      <c r="O394" s="290">
        <v>0</v>
      </c>
      <c r="P394" s="290">
        <v>0</v>
      </c>
      <c r="Q394" s="290">
        <v>0</v>
      </c>
      <c r="R394" s="290">
        <v>0</v>
      </c>
      <c r="S394" s="290">
        <v>0</v>
      </c>
      <c r="T394" s="290">
        <v>0</v>
      </c>
      <c r="U394" s="290">
        <v>0</v>
      </c>
      <c r="V394" s="290">
        <v>0</v>
      </c>
      <c r="W394" s="290">
        <v>0</v>
      </c>
      <c r="X394" s="290">
        <v>0</v>
      </c>
      <c r="Y394" s="290">
        <v>0</v>
      </c>
      <c r="Z394" s="290">
        <v>0</v>
      </c>
      <c r="AA394" s="290">
        <v>0</v>
      </c>
      <c r="AB394" s="290">
        <v>0</v>
      </c>
      <c r="AC394" s="290">
        <v>0</v>
      </c>
      <c r="AD394" s="290">
        <v>0</v>
      </c>
    </row>
    <row r="395" spans="1:30" x14ac:dyDescent="0.25">
      <c r="A395" s="242" t="s">
        <v>780</v>
      </c>
      <c r="B395" s="290">
        <v>0</v>
      </c>
      <c r="C395" s="290">
        <v>0</v>
      </c>
      <c r="D395" s="290">
        <v>0</v>
      </c>
      <c r="E395" s="290">
        <v>0</v>
      </c>
      <c r="F395" s="290">
        <v>0</v>
      </c>
      <c r="G395" s="290">
        <v>0</v>
      </c>
      <c r="H395" s="290">
        <v>0</v>
      </c>
      <c r="I395" s="290">
        <v>0</v>
      </c>
      <c r="J395" s="290">
        <v>0</v>
      </c>
      <c r="K395" s="290">
        <v>0</v>
      </c>
      <c r="L395" s="290">
        <v>0</v>
      </c>
      <c r="M395" s="290">
        <v>0</v>
      </c>
      <c r="N395" s="290">
        <v>0</v>
      </c>
      <c r="O395" s="290">
        <v>0</v>
      </c>
      <c r="P395" s="290">
        <v>0</v>
      </c>
      <c r="Q395" s="290">
        <v>0</v>
      </c>
      <c r="R395" s="290">
        <v>0</v>
      </c>
      <c r="S395" s="290">
        <v>0</v>
      </c>
      <c r="T395" s="290">
        <v>0</v>
      </c>
      <c r="U395" s="290">
        <v>0</v>
      </c>
      <c r="V395" s="290">
        <v>0</v>
      </c>
      <c r="W395" s="290">
        <v>0</v>
      </c>
      <c r="X395" s="290">
        <v>0</v>
      </c>
      <c r="Y395" s="290">
        <v>0</v>
      </c>
      <c r="Z395" s="290">
        <v>0</v>
      </c>
      <c r="AA395" s="290">
        <v>0</v>
      </c>
      <c r="AB395" s="290">
        <v>0</v>
      </c>
      <c r="AC395" s="290">
        <v>0</v>
      </c>
      <c r="AD395" s="290">
        <v>0</v>
      </c>
    </row>
    <row r="396" spans="1:30" x14ac:dyDescent="0.25">
      <c r="A396" s="242" t="s">
        <v>781</v>
      </c>
      <c r="B396" s="290">
        <v>0</v>
      </c>
      <c r="C396" s="290">
        <v>0</v>
      </c>
      <c r="D396" s="290">
        <v>0.16372999999999999</v>
      </c>
      <c r="E396" s="290">
        <v>0</v>
      </c>
      <c r="F396" s="290">
        <v>0</v>
      </c>
      <c r="G396" s="290">
        <v>0</v>
      </c>
      <c r="H396" s="290">
        <v>0</v>
      </c>
      <c r="I396" s="290">
        <v>0</v>
      </c>
      <c r="J396" s="290">
        <v>0</v>
      </c>
      <c r="K396" s="290">
        <v>0</v>
      </c>
      <c r="L396" s="290">
        <v>0</v>
      </c>
      <c r="M396" s="290">
        <v>0</v>
      </c>
      <c r="N396" s="290">
        <v>0</v>
      </c>
      <c r="O396" s="290">
        <v>0</v>
      </c>
      <c r="P396" s="290">
        <v>0</v>
      </c>
      <c r="Q396" s="290">
        <v>0</v>
      </c>
      <c r="R396" s="290">
        <v>0</v>
      </c>
      <c r="S396" s="290">
        <v>0</v>
      </c>
      <c r="T396" s="290">
        <v>0</v>
      </c>
      <c r="U396" s="290">
        <v>0</v>
      </c>
      <c r="V396" s="290">
        <v>0</v>
      </c>
      <c r="W396" s="290">
        <v>0</v>
      </c>
      <c r="X396" s="290">
        <v>0</v>
      </c>
      <c r="Y396" s="290">
        <v>0</v>
      </c>
      <c r="Z396" s="290">
        <v>0</v>
      </c>
      <c r="AA396" s="290">
        <v>0</v>
      </c>
      <c r="AB396" s="290">
        <v>0</v>
      </c>
      <c r="AC396" s="290">
        <v>0</v>
      </c>
      <c r="AD396" s="290">
        <v>0</v>
      </c>
    </row>
    <row r="397" spans="1:30" x14ac:dyDescent="0.25">
      <c r="A397" s="242" t="s">
        <v>782</v>
      </c>
      <c r="B397" s="290">
        <v>0</v>
      </c>
      <c r="C397" s="290">
        <v>0</v>
      </c>
      <c r="D397" s="290">
        <v>-0.3</v>
      </c>
      <c r="E397" s="290">
        <v>0</v>
      </c>
      <c r="F397" s="290">
        <v>-8.0000000000000007E-5</v>
      </c>
      <c r="G397" s="290">
        <v>0</v>
      </c>
      <c r="H397" s="290">
        <v>0</v>
      </c>
      <c r="I397" s="290">
        <v>0</v>
      </c>
      <c r="J397" s="290">
        <v>0</v>
      </c>
      <c r="K397" s="290">
        <v>0</v>
      </c>
      <c r="L397" s="290">
        <v>0</v>
      </c>
      <c r="M397" s="290">
        <v>0</v>
      </c>
      <c r="N397" s="290">
        <v>0</v>
      </c>
      <c r="O397" s="290">
        <v>0</v>
      </c>
      <c r="P397" s="290">
        <v>0</v>
      </c>
      <c r="Q397" s="290">
        <v>0</v>
      </c>
      <c r="R397" s="290">
        <v>0</v>
      </c>
      <c r="S397" s="290">
        <v>0</v>
      </c>
      <c r="T397" s="290">
        <v>0</v>
      </c>
      <c r="U397" s="290">
        <v>0</v>
      </c>
      <c r="V397" s="290">
        <v>0</v>
      </c>
      <c r="W397" s="290">
        <v>0</v>
      </c>
      <c r="X397" s="290">
        <v>0</v>
      </c>
      <c r="Y397" s="290">
        <v>0</v>
      </c>
      <c r="Z397" s="290">
        <v>0</v>
      </c>
      <c r="AA397" s="290">
        <v>0</v>
      </c>
      <c r="AB397" s="290">
        <v>0</v>
      </c>
      <c r="AC397" s="290">
        <v>0</v>
      </c>
      <c r="AD397" s="290">
        <v>0</v>
      </c>
    </row>
    <row r="398" spans="1:30" x14ac:dyDescent="0.25">
      <c r="A398" s="242" t="s">
        <v>783</v>
      </c>
      <c r="B398" s="290">
        <v>-144.77355</v>
      </c>
      <c r="C398" s="290">
        <v>-126.6575</v>
      </c>
      <c r="D398" s="290">
        <v>-71.302579999999907</v>
      </c>
      <c r="E398" s="290">
        <v>-131.84486999999999</v>
      </c>
      <c r="F398" s="290">
        <v>-122.92791</v>
      </c>
      <c r="G398" s="290">
        <v>-99.598680000000002</v>
      </c>
      <c r="H398" s="290">
        <v>-106.3835</v>
      </c>
      <c r="I398" s="290">
        <v>-126.696</v>
      </c>
      <c r="J398" s="290">
        <v>-126.696</v>
      </c>
      <c r="K398" s="290">
        <v>-126.696</v>
      </c>
      <c r="L398" s="290">
        <v>-126.696</v>
      </c>
      <c r="M398" s="290">
        <v>-126.696</v>
      </c>
      <c r="N398" s="290">
        <v>-126.696</v>
      </c>
      <c r="O398" s="290">
        <v>-119.773</v>
      </c>
      <c r="P398" s="290">
        <v>-119.773</v>
      </c>
      <c r="Q398" s="290">
        <v>-119.773</v>
      </c>
      <c r="R398" s="290">
        <v>-119.773</v>
      </c>
      <c r="S398" s="290">
        <v>-119.773</v>
      </c>
      <c r="T398" s="290">
        <v>-119.773</v>
      </c>
      <c r="U398" s="290">
        <v>-119.773</v>
      </c>
      <c r="V398" s="290">
        <v>-119.773</v>
      </c>
      <c r="W398" s="290">
        <v>-119.773</v>
      </c>
      <c r="X398" s="290">
        <v>-119.773</v>
      </c>
      <c r="Y398" s="290">
        <v>-119.773</v>
      </c>
      <c r="Z398" s="290">
        <v>-119.773</v>
      </c>
      <c r="AA398" s="290">
        <v>-120.971</v>
      </c>
      <c r="AB398" s="290">
        <v>-120.971</v>
      </c>
      <c r="AC398" s="290">
        <v>-120.971</v>
      </c>
      <c r="AD398" s="290">
        <v>-120.971</v>
      </c>
    </row>
    <row r="399" spans="1:30" x14ac:dyDescent="0.25">
      <c r="A399" s="242" t="s">
        <v>784</v>
      </c>
      <c r="B399" s="290">
        <v>0</v>
      </c>
      <c r="C399" s="290">
        <v>0</v>
      </c>
      <c r="D399" s="290">
        <v>0</v>
      </c>
      <c r="E399" s="290">
        <v>0</v>
      </c>
      <c r="F399" s="290">
        <v>0</v>
      </c>
      <c r="G399" s="290">
        <v>0</v>
      </c>
      <c r="H399" s="290">
        <v>0</v>
      </c>
      <c r="I399" s="290">
        <v>0</v>
      </c>
      <c r="J399" s="290">
        <v>0</v>
      </c>
      <c r="K399" s="290">
        <v>0</v>
      </c>
      <c r="L399" s="290">
        <v>0</v>
      </c>
      <c r="M399" s="290">
        <v>0</v>
      </c>
      <c r="N399" s="290">
        <v>0</v>
      </c>
      <c r="O399" s="290">
        <v>0</v>
      </c>
      <c r="P399" s="290">
        <v>0</v>
      </c>
      <c r="Q399" s="290">
        <v>0</v>
      </c>
      <c r="R399" s="290">
        <v>0</v>
      </c>
      <c r="S399" s="290">
        <v>0</v>
      </c>
      <c r="T399" s="290">
        <v>0</v>
      </c>
      <c r="U399" s="290">
        <v>0</v>
      </c>
      <c r="V399" s="290">
        <v>0</v>
      </c>
      <c r="W399" s="290">
        <v>0</v>
      </c>
      <c r="X399" s="290">
        <v>0</v>
      </c>
      <c r="Y399" s="290">
        <v>0</v>
      </c>
      <c r="Z399" s="290">
        <v>0</v>
      </c>
      <c r="AA399" s="290">
        <v>0</v>
      </c>
      <c r="AB399" s="290">
        <v>0</v>
      </c>
      <c r="AC399" s="290">
        <v>0</v>
      </c>
      <c r="AD399" s="290">
        <v>0</v>
      </c>
    </row>
    <row r="400" spans="1:30" x14ac:dyDescent="0.25">
      <c r="A400" s="242" t="s">
        <v>785</v>
      </c>
      <c r="B400" s="290">
        <v>0</v>
      </c>
      <c r="C400" s="290">
        <v>0</v>
      </c>
      <c r="D400" s="290">
        <v>0</v>
      </c>
      <c r="E400" s="290">
        <v>0</v>
      </c>
      <c r="F400" s="290">
        <v>0</v>
      </c>
      <c r="G400" s="290">
        <v>0</v>
      </c>
      <c r="H400" s="290">
        <v>0</v>
      </c>
      <c r="I400" s="290">
        <v>0</v>
      </c>
      <c r="J400" s="290">
        <v>0</v>
      </c>
      <c r="K400" s="290">
        <v>0</v>
      </c>
      <c r="L400" s="290">
        <v>0</v>
      </c>
      <c r="M400" s="290">
        <v>0</v>
      </c>
      <c r="N400" s="290">
        <v>0</v>
      </c>
      <c r="O400" s="290">
        <v>0</v>
      </c>
      <c r="P400" s="290">
        <v>0</v>
      </c>
      <c r="Q400" s="290">
        <v>0</v>
      </c>
      <c r="R400" s="290">
        <v>0</v>
      </c>
      <c r="S400" s="290">
        <v>0</v>
      </c>
      <c r="T400" s="290">
        <v>0</v>
      </c>
      <c r="U400" s="290">
        <v>0</v>
      </c>
      <c r="V400" s="290">
        <v>0</v>
      </c>
      <c r="W400" s="290">
        <v>0</v>
      </c>
      <c r="X400" s="290">
        <v>0</v>
      </c>
      <c r="Y400" s="290">
        <v>0</v>
      </c>
      <c r="Z400" s="290">
        <v>0</v>
      </c>
      <c r="AA400" s="290">
        <v>0</v>
      </c>
      <c r="AB400" s="290">
        <v>0</v>
      </c>
      <c r="AC400" s="290">
        <v>0</v>
      </c>
      <c r="AD400" s="290">
        <v>0</v>
      </c>
    </row>
    <row r="401" spans="1:30" x14ac:dyDescent="0.25">
      <c r="A401" s="242" t="s">
        <v>786</v>
      </c>
      <c r="B401" s="290">
        <v>0</v>
      </c>
      <c r="C401" s="290">
        <v>0</v>
      </c>
      <c r="D401" s="290">
        <v>0</v>
      </c>
      <c r="E401" s="290">
        <v>0</v>
      </c>
      <c r="F401" s="290">
        <v>0</v>
      </c>
      <c r="G401" s="290">
        <v>0</v>
      </c>
      <c r="H401" s="290">
        <v>0</v>
      </c>
      <c r="I401" s="290">
        <v>0</v>
      </c>
      <c r="J401" s="290">
        <v>0</v>
      </c>
      <c r="K401" s="290">
        <v>0</v>
      </c>
      <c r="L401" s="290">
        <v>0</v>
      </c>
      <c r="M401" s="290">
        <v>0</v>
      </c>
      <c r="N401" s="290">
        <v>0</v>
      </c>
      <c r="O401" s="290">
        <v>0</v>
      </c>
      <c r="P401" s="290">
        <v>0</v>
      </c>
      <c r="Q401" s="290">
        <v>0</v>
      </c>
      <c r="R401" s="290">
        <v>0</v>
      </c>
      <c r="S401" s="290">
        <v>0</v>
      </c>
      <c r="T401" s="290">
        <v>0</v>
      </c>
      <c r="U401" s="290">
        <v>0</v>
      </c>
      <c r="V401" s="290">
        <v>0</v>
      </c>
      <c r="W401" s="290">
        <v>0</v>
      </c>
      <c r="X401" s="290">
        <v>0</v>
      </c>
      <c r="Y401" s="290">
        <v>0</v>
      </c>
      <c r="Z401" s="290">
        <v>0</v>
      </c>
      <c r="AA401" s="290">
        <v>0</v>
      </c>
      <c r="AB401" s="290">
        <v>0</v>
      </c>
      <c r="AC401" s="290">
        <v>0</v>
      </c>
      <c r="AD401" s="290">
        <v>0</v>
      </c>
    </row>
    <row r="402" spans="1:30" x14ac:dyDescent="0.25">
      <c r="A402" s="242" t="s">
        <v>787</v>
      </c>
      <c r="B402" s="290">
        <v>-2.5645600000000002</v>
      </c>
      <c r="C402" s="290">
        <v>-3.4252600000000002</v>
      </c>
      <c r="D402" s="290">
        <v>-2.5012400000000001</v>
      </c>
      <c r="E402" s="290">
        <v>-1.92361</v>
      </c>
      <c r="F402" s="290">
        <v>-2.59741</v>
      </c>
      <c r="G402" s="290">
        <v>-3.0490499999999998</v>
      </c>
      <c r="H402" s="290">
        <v>-4.30511</v>
      </c>
      <c r="I402" s="290">
        <v>-18.421381911874999</v>
      </c>
      <c r="J402" s="290">
        <v>-8.0372499999999505</v>
      </c>
      <c r="K402" s="290">
        <v>-8.1789583333333002</v>
      </c>
      <c r="L402" s="290">
        <v>-8.6682916666665992</v>
      </c>
      <c r="M402" s="290">
        <v>-8.9429999999999392</v>
      </c>
      <c r="N402" s="290">
        <v>-9.3484583333332605</v>
      </c>
      <c r="O402" s="290">
        <v>-9.80975000000001</v>
      </c>
      <c r="P402" s="290">
        <v>-10.133458333333</v>
      </c>
      <c r="Q402" s="290">
        <v>-10.432749999999301</v>
      </c>
      <c r="R402" s="290">
        <v>-10.7853333333327</v>
      </c>
      <c r="S402" s="290">
        <v>-11.089083333332701</v>
      </c>
      <c r="T402" s="290">
        <v>-11.3554166666651</v>
      </c>
      <c r="U402" s="290">
        <v>-11.6218749999979</v>
      </c>
      <c r="V402" s="290">
        <v>-11.8891249999973</v>
      </c>
      <c r="W402" s="290">
        <v>-12.1028749999961</v>
      </c>
      <c r="X402" s="290">
        <v>-12.285374999996201</v>
      </c>
      <c r="Y402" s="290">
        <v>-12.5325416666621</v>
      </c>
      <c r="Z402" s="290">
        <v>-12.7124999999926</v>
      </c>
      <c r="AA402" s="290">
        <v>-12.8601249999928</v>
      </c>
      <c r="AB402" s="290">
        <v>-13.0563333333037</v>
      </c>
      <c r="AC402" s="290">
        <v>-13.058541666620799</v>
      </c>
      <c r="AD402" s="290">
        <v>-13.0924999999548</v>
      </c>
    </row>
    <row r="403" spans="1:30" x14ac:dyDescent="0.25">
      <c r="A403" s="242" t="s">
        <v>788</v>
      </c>
      <c r="B403" s="290">
        <v>0</v>
      </c>
      <c r="C403" s="290">
        <v>0</v>
      </c>
      <c r="D403" s="290">
        <v>0</v>
      </c>
      <c r="E403" s="290">
        <v>0</v>
      </c>
      <c r="F403" s="290">
        <v>0</v>
      </c>
      <c r="G403" s="290">
        <v>0</v>
      </c>
      <c r="H403" s="290">
        <v>0</v>
      </c>
      <c r="I403" s="290">
        <v>0</v>
      </c>
      <c r="J403" s="290">
        <v>0</v>
      </c>
      <c r="K403" s="290">
        <v>0</v>
      </c>
      <c r="L403" s="290">
        <v>0</v>
      </c>
      <c r="M403" s="290">
        <v>0</v>
      </c>
      <c r="N403" s="290">
        <v>0</v>
      </c>
      <c r="O403" s="290">
        <v>0</v>
      </c>
      <c r="P403" s="290">
        <v>0</v>
      </c>
      <c r="Q403" s="290">
        <v>0</v>
      </c>
      <c r="R403" s="290">
        <v>0</v>
      </c>
      <c r="S403" s="290">
        <v>0</v>
      </c>
      <c r="T403" s="290">
        <v>0</v>
      </c>
      <c r="U403" s="290">
        <v>0</v>
      </c>
      <c r="V403" s="290">
        <v>0</v>
      </c>
      <c r="W403" s="290">
        <v>0</v>
      </c>
      <c r="X403" s="290">
        <v>0</v>
      </c>
      <c r="Y403" s="290">
        <v>0</v>
      </c>
      <c r="Z403" s="290">
        <v>0</v>
      </c>
      <c r="AA403" s="290">
        <v>0</v>
      </c>
      <c r="AB403" s="290">
        <v>0</v>
      </c>
      <c r="AC403" s="290">
        <v>0</v>
      </c>
      <c r="AD403" s="290">
        <v>0</v>
      </c>
    </row>
    <row r="404" spans="1:30" x14ac:dyDescent="0.25">
      <c r="A404" s="242" t="s">
        <v>789</v>
      </c>
      <c r="B404" s="290">
        <v>-1.2588200000000001</v>
      </c>
      <c r="C404" s="290">
        <v>-2.0651899999999999</v>
      </c>
      <c r="D404" s="290">
        <v>-1.6030899999999999</v>
      </c>
      <c r="E404" s="290">
        <v>-10.23029</v>
      </c>
      <c r="F404" s="290">
        <v>-0.97950999999999999</v>
      </c>
      <c r="G404" s="290">
        <v>-1.26505</v>
      </c>
      <c r="H404" s="290">
        <v>-0.91973000000000005</v>
      </c>
      <c r="I404" s="290">
        <v>0</v>
      </c>
      <c r="J404" s="290">
        <v>0</v>
      </c>
      <c r="K404" s="290">
        <v>0</v>
      </c>
      <c r="L404" s="290">
        <v>0</v>
      </c>
      <c r="M404" s="290">
        <v>0</v>
      </c>
      <c r="N404" s="290">
        <v>0</v>
      </c>
      <c r="O404" s="290">
        <v>0</v>
      </c>
      <c r="P404" s="290">
        <v>0</v>
      </c>
      <c r="Q404" s="290">
        <v>0</v>
      </c>
      <c r="R404" s="290">
        <v>0</v>
      </c>
      <c r="S404" s="290">
        <v>0</v>
      </c>
      <c r="T404" s="290">
        <v>0</v>
      </c>
      <c r="U404" s="290">
        <v>0</v>
      </c>
      <c r="V404" s="290">
        <v>0</v>
      </c>
      <c r="W404" s="290">
        <v>0</v>
      </c>
      <c r="X404" s="290">
        <v>0</v>
      </c>
      <c r="Y404" s="290">
        <v>0</v>
      </c>
      <c r="Z404" s="290">
        <v>0</v>
      </c>
      <c r="AA404" s="290">
        <v>0</v>
      </c>
      <c r="AB404" s="290">
        <v>0</v>
      </c>
      <c r="AC404" s="290">
        <v>0</v>
      </c>
      <c r="AD404" s="290">
        <v>0</v>
      </c>
    </row>
    <row r="405" spans="1:30" x14ac:dyDescent="0.25">
      <c r="A405" s="242" t="s">
        <v>790</v>
      </c>
      <c r="B405" s="290">
        <v>0</v>
      </c>
      <c r="C405" s="290">
        <v>0</v>
      </c>
      <c r="D405" s="290">
        <v>0</v>
      </c>
      <c r="E405" s="290">
        <v>0</v>
      </c>
      <c r="F405" s="290">
        <v>0</v>
      </c>
      <c r="G405" s="290">
        <v>0</v>
      </c>
      <c r="H405" s="290">
        <v>0</v>
      </c>
      <c r="I405" s="290">
        <v>0</v>
      </c>
      <c r="J405" s="290">
        <v>0</v>
      </c>
      <c r="K405" s="290">
        <v>0</v>
      </c>
      <c r="L405" s="290">
        <v>0</v>
      </c>
      <c r="M405" s="290">
        <v>0</v>
      </c>
      <c r="N405" s="290">
        <v>0</v>
      </c>
      <c r="O405" s="290">
        <v>0</v>
      </c>
      <c r="P405" s="290">
        <v>0</v>
      </c>
      <c r="Q405" s="290">
        <v>0</v>
      </c>
      <c r="R405" s="290">
        <v>0</v>
      </c>
      <c r="S405" s="290">
        <v>0</v>
      </c>
      <c r="T405" s="290">
        <v>0</v>
      </c>
      <c r="U405" s="290">
        <v>0</v>
      </c>
      <c r="V405" s="290">
        <v>0</v>
      </c>
      <c r="W405" s="290">
        <v>0</v>
      </c>
      <c r="X405" s="290">
        <v>0</v>
      </c>
      <c r="Y405" s="290">
        <v>0</v>
      </c>
      <c r="Z405" s="290">
        <v>0</v>
      </c>
      <c r="AA405" s="290">
        <v>0</v>
      </c>
      <c r="AB405" s="290">
        <v>0</v>
      </c>
      <c r="AC405" s="290">
        <v>0</v>
      </c>
      <c r="AD405" s="290">
        <v>0</v>
      </c>
    </row>
    <row r="406" spans="1:30" x14ac:dyDescent="0.25">
      <c r="A406" s="242" t="s">
        <v>791</v>
      </c>
      <c r="B406" s="290">
        <v>0</v>
      </c>
      <c r="C406" s="290">
        <v>0</v>
      </c>
      <c r="D406" s="290">
        <v>0</v>
      </c>
      <c r="E406" s="290">
        <v>0</v>
      </c>
      <c r="F406" s="290">
        <v>0</v>
      </c>
      <c r="G406" s="290">
        <v>-63.088410000000003</v>
      </c>
      <c r="H406" s="290">
        <v>0</v>
      </c>
      <c r="I406" s="290">
        <v>0</v>
      </c>
      <c r="J406" s="290">
        <v>0</v>
      </c>
      <c r="K406" s="290">
        <v>0</v>
      </c>
      <c r="L406" s="290">
        <v>0</v>
      </c>
      <c r="M406" s="290">
        <v>0</v>
      </c>
      <c r="N406" s="290">
        <v>0</v>
      </c>
      <c r="O406" s="290">
        <v>0</v>
      </c>
      <c r="P406" s="290">
        <v>0</v>
      </c>
      <c r="Q406" s="290">
        <v>0</v>
      </c>
      <c r="R406" s="290">
        <v>0</v>
      </c>
      <c r="S406" s="290">
        <v>0</v>
      </c>
      <c r="T406" s="290">
        <v>0</v>
      </c>
      <c r="U406" s="290">
        <v>0</v>
      </c>
      <c r="V406" s="290">
        <v>0</v>
      </c>
      <c r="W406" s="290">
        <v>0</v>
      </c>
      <c r="X406" s="290">
        <v>0</v>
      </c>
      <c r="Y406" s="290">
        <v>0</v>
      </c>
      <c r="Z406" s="290">
        <v>0</v>
      </c>
      <c r="AA406" s="290">
        <v>0</v>
      </c>
      <c r="AB406" s="290">
        <v>0</v>
      </c>
      <c r="AC406" s="290">
        <v>0</v>
      </c>
      <c r="AD406" s="290">
        <v>0</v>
      </c>
    </row>
    <row r="407" spans="1:30" x14ac:dyDescent="0.25">
      <c r="A407" s="242" t="s">
        <v>792</v>
      </c>
      <c r="B407" s="290">
        <v>0</v>
      </c>
      <c r="C407" s="290">
        <v>0</v>
      </c>
      <c r="D407" s="290">
        <v>0</v>
      </c>
      <c r="E407" s="290">
        <v>0</v>
      </c>
      <c r="F407" s="290">
        <v>0</v>
      </c>
      <c r="G407" s="290">
        <v>0</v>
      </c>
      <c r="H407" s="290">
        <v>0</v>
      </c>
      <c r="I407" s="290">
        <v>0</v>
      </c>
      <c r="J407" s="290">
        <v>0</v>
      </c>
      <c r="K407" s="290">
        <v>0</v>
      </c>
      <c r="L407" s="290">
        <v>0</v>
      </c>
      <c r="M407" s="290">
        <v>0</v>
      </c>
      <c r="N407" s="290">
        <v>0</v>
      </c>
      <c r="O407" s="290">
        <v>0</v>
      </c>
      <c r="P407" s="290">
        <v>0</v>
      </c>
      <c r="Q407" s="290">
        <v>0</v>
      </c>
      <c r="R407" s="290">
        <v>0</v>
      </c>
      <c r="S407" s="290">
        <v>0</v>
      </c>
      <c r="T407" s="290">
        <v>0</v>
      </c>
      <c r="U407" s="290">
        <v>0</v>
      </c>
      <c r="V407" s="290">
        <v>0</v>
      </c>
      <c r="W407" s="290">
        <v>0</v>
      </c>
      <c r="X407" s="290">
        <v>0</v>
      </c>
      <c r="Y407" s="290">
        <v>0</v>
      </c>
      <c r="Z407" s="290">
        <v>0</v>
      </c>
      <c r="AA407" s="290">
        <v>0</v>
      </c>
      <c r="AB407" s="290">
        <v>0</v>
      </c>
      <c r="AC407" s="290">
        <v>0</v>
      </c>
      <c r="AD407" s="290">
        <v>0</v>
      </c>
    </row>
    <row r="408" spans="1:30" x14ac:dyDescent="0.25">
      <c r="A408" s="242" t="s">
        <v>793</v>
      </c>
      <c r="B408" s="290">
        <v>0</v>
      </c>
      <c r="C408" s="290">
        <v>0</v>
      </c>
      <c r="D408" s="290">
        <v>0</v>
      </c>
      <c r="E408" s="290">
        <v>0</v>
      </c>
      <c r="F408" s="290">
        <v>0</v>
      </c>
      <c r="G408" s="290">
        <v>0</v>
      </c>
      <c r="H408" s="290">
        <v>0</v>
      </c>
      <c r="I408" s="290">
        <v>0</v>
      </c>
      <c r="J408" s="290">
        <v>0</v>
      </c>
      <c r="K408" s="290">
        <v>0</v>
      </c>
      <c r="L408" s="290">
        <v>0</v>
      </c>
      <c r="M408" s="290">
        <v>0</v>
      </c>
      <c r="N408" s="290">
        <v>0</v>
      </c>
      <c r="O408" s="290">
        <v>0</v>
      </c>
      <c r="P408" s="290">
        <v>0</v>
      </c>
      <c r="Q408" s="290">
        <v>0</v>
      </c>
      <c r="R408" s="290">
        <v>0</v>
      </c>
      <c r="S408" s="290">
        <v>0</v>
      </c>
      <c r="T408" s="290">
        <v>0</v>
      </c>
      <c r="U408" s="290">
        <v>0</v>
      </c>
      <c r="V408" s="290">
        <v>0</v>
      </c>
      <c r="W408" s="290">
        <v>0</v>
      </c>
      <c r="X408" s="290">
        <v>0</v>
      </c>
      <c r="Y408" s="290">
        <v>0</v>
      </c>
      <c r="Z408" s="290">
        <v>0</v>
      </c>
      <c r="AA408" s="290">
        <v>0</v>
      </c>
      <c r="AB408" s="290">
        <v>0</v>
      </c>
      <c r="AC408" s="290">
        <v>0</v>
      </c>
      <c r="AD408" s="290">
        <v>0</v>
      </c>
    </row>
    <row r="409" spans="1:30" x14ac:dyDescent="0.25">
      <c r="A409" s="242" t="s">
        <v>794</v>
      </c>
      <c r="B409" s="290">
        <v>153.98477999999901</v>
      </c>
      <c r="C409" s="290">
        <v>1120.21804</v>
      </c>
      <c r="D409" s="290">
        <v>489.20785999999998</v>
      </c>
      <c r="E409" s="290">
        <v>265.05137000000002</v>
      </c>
      <c r="F409" s="290">
        <v>140.17874</v>
      </c>
      <c r="G409" s="290">
        <v>294.36727999999999</v>
      </c>
      <c r="H409" s="290">
        <v>51.92548</v>
      </c>
      <c r="I409" s="290">
        <v>62.734999999999999</v>
      </c>
      <c r="J409" s="290">
        <v>78.451999999999998</v>
      </c>
      <c r="K409" s="290">
        <v>78.150999999999996</v>
      </c>
      <c r="L409" s="290">
        <v>98.736999999999995</v>
      </c>
      <c r="M409" s="290">
        <v>105.23399999999999</v>
      </c>
      <c r="N409" s="290">
        <v>166.756</v>
      </c>
      <c r="O409" s="290">
        <v>415.661</v>
      </c>
      <c r="P409" s="290">
        <v>394.00599999999997</v>
      </c>
      <c r="Q409" s="290">
        <v>894.72399999999902</v>
      </c>
      <c r="R409" s="290">
        <v>166.99199999999999</v>
      </c>
      <c r="S409" s="290">
        <v>136.625</v>
      </c>
      <c r="T409" s="290">
        <v>113.782</v>
      </c>
      <c r="U409" s="290">
        <v>139.72</v>
      </c>
      <c r="V409" s="290">
        <v>121.79300000000001</v>
      </c>
      <c r="W409" s="290">
        <v>118.369</v>
      </c>
      <c r="X409" s="290">
        <v>103.354</v>
      </c>
      <c r="Y409" s="290">
        <v>97.725999999999999</v>
      </c>
      <c r="Z409" s="290">
        <v>184.149</v>
      </c>
      <c r="AA409" s="290">
        <v>415.661</v>
      </c>
      <c r="AB409" s="290">
        <v>394.00599999999997</v>
      </c>
      <c r="AC409" s="290">
        <v>894.72399999999902</v>
      </c>
      <c r="AD409" s="290">
        <v>166.99199999999999</v>
      </c>
    </row>
    <row r="410" spans="1:30" x14ac:dyDescent="0.25">
      <c r="A410" s="242" t="s">
        <v>795</v>
      </c>
      <c r="B410" s="290">
        <v>0</v>
      </c>
      <c r="C410" s="290">
        <v>0</v>
      </c>
      <c r="D410" s="290">
        <v>0</v>
      </c>
      <c r="E410" s="290">
        <v>0</v>
      </c>
      <c r="F410" s="290">
        <v>0</v>
      </c>
      <c r="G410" s="290">
        <v>0</v>
      </c>
      <c r="H410" s="290">
        <v>0</v>
      </c>
      <c r="I410" s="290">
        <v>0</v>
      </c>
      <c r="J410" s="290">
        <v>0</v>
      </c>
      <c r="K410" s="290">
        <v>0</v>
      </c>
      <c r="L410" s="290">
        <v>0</v>
      </c>
      <c r="M410" s="290">
        <v>0</v>
      </c>
      <c r="N410" s="290">
        <v>0</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row>
    <row r="411" spans="1:30" x14ac:dyDescent="0.25">
      <c r="A411" s="242" t="s">
        <v>796</v>
      </c>
      <c r="B411" s="290">
        <v>0</v>
      </c>
      <c r="C411" s="290">
        <v>0</v>
      </c>
      <c r="D411" s="290">
        <v>0</v>
      </c>
      <c r="E411" s="290">
        <v>395</v>
      </c>
      <c r="F411" s="290">
        <v>55</v>
      </c>
      <c r="G411" s="290">
        <v>0</v>
      </c>
      <c r="H411" s="290">
        <v>0</v>
      </c>
      <c r="I411" s="290">
        <v>0</v>
      </c>
      <c r="J411" s="290">
        <v>0</v>
      </c>
      <c r="K411" s="290">
        <v>0</v>
      </c>
      <c r="L411" s="290">
        <v>0</v>
      </c>
      <c r="M411" s="290">
        <v>0</v>
      </c>
      <c r="N411" s="290">
        <v>0</v>
      </c>
      <c r="O411" s="290">
        <v>0</v>
      </c>
      <c r="P411" s="290">
        <v>0</v>
      </c>
      <c r="Q411" s="290">
        <v>0</v>
      </c>
      <c r="R411" s="290">
        <v>0</v>
      </c>
      <c r="S411" s="290">
        <v>0</v>
      </c>
      <c r="T411" s="290">
        <v>0</v>
      </c>
      <c r="U411" s="290">
        <v>0</v>
      </c>
      <c r="V411" s="290">
        <v>0</v>
      </c>
      <c r="W411" s="290">
        <v>0</v>
      </c>
      <c r="X411" s="290">
        <v>0</v>
      </c>
      <c r="Y411" s="290">
        <v>0</v>
      </c>
      <c r="Z411" s="290">
        <v>0</v>
      </c>
      <c r="AA411" s="290">
        <v>0</v>
      </c>
      <c r="AB411" s="290">
        <v>0</v>
      </c>
      <c r="AC411" s="290">
        <v>0</v>
      </c>
      <c r="AD411" s="290">
        <v>0</v>
      </c>
    </row>
    <row r="412" spans="1:30" x14ac:dyDescent="0.25">
      <c r="A412" s="242" t="s">
        <v>797</v>
      </c>
      <c r="B412" s="290">
        <v>40.579169999999998</v>
      </c>
      <c r="C412" s="290">
        <v>39.616390000000003</v>
      </c>
      <c r="D412" s="290">
        <v>57.293759999999999</v>
      </c>
      <c r="E412" s="290">
        <v>33.711849999999998</v>
      </c>
      <c r="F412" s="290">
        <v>54.489100000000001</v>
      </c>
      <c r="G412" s="290">
        <v>36.773529999999901</v>
      </c>
      <c r="H412" s="290">
        <v>74.847200000000001</v>
      </c>
      <c r="I412" s="290">
        <v>60.927</v>
      </c>
      <c r="J412" s="290">
        <v>57.146999999999998</v>
      </c>
      <c r="K412" s="290">
        <v>63.01</v>
      </c>
      <c r="L412" s="290">
        <v>67.748999999999995</v>
      </c>
      <c r="M412" s="290">
        <v>56.820999999999898</v>
      </c>
      <c r="N412" s="290">
        <v>61.085000000000001</v>
      </c>
      <c r="O412" s="290">
        <v>89.799000000000007</v>
      </c>
      <c r="P412" s="290">
        <v>52.71</v>
      </c>
      <c r="Q412" s="290">
        <v>55.87</v>
      </c>
      <c r="R412" s="290">
        <v>55.988999999999997</v>
      </c>
      <c r="S412" s="290">
        <v>55.948999999999998</v>
      </c>
      <c r="T412" s="290">
        <v>53.863</v>
      </c>
      <c r="U412" s="290">
        <v>59.170999999999999</v>
      </c>
      <c r="V412" s="290">
        <v>55.673999999999999</v>
      </c>
      <c r="W412" s="290">
        <v>61.773000000000003</v>
      </c>
      <c r="X412" s="290">
        <v>59.783999999999999</v>
      </c>
      <c r="Y412" s="290">
        <v>50.808</v>
      </c>
      <c r="Z412" s="290">
        <v>79.137</v>
      </c>
      <c r="AA412" s="290">
        <v>90.620999999999995</v>
      </c>
      <c r="AB412" s="290">
        <v>53.466999999999999</v>
      </c>
      <c r="AC412" s="290">
        <v>57.886000000000003</v>
      </c>
      <c r="AD412" s="290">
        <v>56.789000000000001</v>
      </c>
    </row>
    <row r="413" spans="1:30" ht="15.75" thickBot="1" x14ac:dyDescent="0.3">
      <c r="A413" s="242" t="s">
        <v>798</v>
      </c>
      <c r="B413" s="292">
        <v>140.57937999999999</v>
      </c>
      <c r="C413" s="292">
        <v>26.445059999999899</v>
      </c>
      <c r="D413" s="292">
        <v>17.82385</v>
      </c>
      <c r="E413" s="292">
        <v>35.745910000000002</v>
      </c>
      <c r="F413" s="292">
        <v>68.213570000000004</v>
      </c>
      <c r="G413" s="292">
        <v>126.04137</v>
      </c>
      <c r="H413" s="292">
        <v>81.335290000000001</v>
      </c>
      <c r="I413" s="292">
        <v>62.088999999999999</v>
      </c>
      <c r="J413" s="292">
        <v>76.373999999999995</v>
      </c>
      <c r="K413" s="292">
        <v>114.521</v>
      </c>
      <c r="L413" s="292">
        <v>79.405000000000001</v>
      </c>
      <c r="M413" s="292">
        <v>97.321999999999903</v>
      </c>
      <c r="N413" s="292">
        <v>301.58699999999999</v>
      </c>
      <c r="O413" s="292">
        <v>60.063999999999901</v>
      </c>
      <c r="P413" s="292">
        <v>59.875</v>
      </c>
      <c r="Q413" s="292">
        <v>73.635000000000005</v>
      </c>
      <c r="R413" s="292">
        <v>98.153000000000006</v>
      </c>
      <c r="S413" s="292">
        <v>58.758999999999901</v>
      </c>
      <c r="T413" s="292">
        <v>106.489</v>
      </c>
      <c r="U413" s="292">
        <v>66.980999999999995</v>
      </c>
      <c r="V413" s="292">
        <v>65.501999999999995</v>
      </c>
      <c r="W413" s="292">
        <v>84.932999999999893</v>
      </c>
      <c r="X413" s="292">
        <v>73.254999999999995</v>
      </c>
      <c r="Y413" s="292">
        <v>74.266999999999996</v>
      </c>
      <c r="Z413" s="292">
        <v>170.23099999999999</v>
      </c>
      <c r="AA413" s="292">
        <v>60.701000000000001</v>
      </c>
      <c r="AB413" s="292">
        <v>60.040999999999997</v>
      </c>
      <c r="AC413" s="292">
        <v>74.281000000000006</v>
      </c>
      <c r="AD413" s="292">
        <v>98.296000000000006</v>
      </c>
    </row>
    <row r="414" spans="1:30" x14ac:dyDescent="0.25">
      <c r="A414" s="260" t="s">
        <v>799</v>
      </c>
      <c r="B414" s="290">
        <v>103.47881</v>
      </c>
      <c r="C414" s="290">
        <v>783.44407999999999</v>
      </c>
      <c r="D414" s="290">
        <v>363.61572999999999</v>
      </c>
      <c r="E414" s="290">
        <v>478.87394</v>
      </c>
      <c r="F414" s="290">
        <v>159.75576000000001</v>
      </c>
      <c r="G414" s="290">
        <v>218.42684</v>
      </c>
      <c r="H414" s="290">
        <v>113.29047</v>
      </c>
      <c r="I414" s="290">
        <v>37.350620570248601</v>
      </c>
      <c r="J414" s="290">
        <v>63.880412570110899</v>
      </c>
      <c r="K414" s="290">
        <v>98.040483465944206</v>
      </c>
      <c r="L414" s="290">
        <v>91.507473799277605</v>
      </c>
      <c r="M414" s="290">
        <v>98.696012195110896</v>
      </c>
      <c r="N414" s="290">
        <v>302.12885921594398</v>
      </c>
      <c r="O414" s="290">
        <v>341.23256232010999</v>
      </c>
      <c r="P414" s="290">
        <v>287.50669721594602</v>
      </c>
      <c r="Q414" s="290">
        <v>676.557817820114</v>
      </c>
      <c r="R414" s="290">
        <v>148.65009702844799</v>
      </c>
      <c r="S414" s="290">
        <v>96.026502153448902</v>
      </c>
      <c r="T414" s="290">
        <v>112.41831248678101</v>
      </c>
      <c r="U414" s="290">
        <v>107.342050507613</v>
      </c>
      <c r="V414" s="290">
        <v>89.080276382611999</v>
      </c>
      <c r="W414" s="290">
        <v>107.03211050761399</v>
      </c>
      <c r="X414" s="290">
        <v>84.873047757613094</v>
      </c>
      <c r="Y414" s="290">
        <v>72.247241174280703</v>
      </c>
      <c r="Z414" s="290">
        <v>237.32262594511801</v>
      </c>
      <c r="AA414" s="290">
        <v>339.34422538261703</v>
      </c>
      <c r="AB414" s="290">
        <v>285.29556352849698</v>
      </c>
      <c r="AC414" s="290">
        <v>676.18888517436403</v>
      </c>
      <c r="AD414" s="290">
        <v>146.92679094519701</v>
      </c>
    </row>
    <row r="415" spans="1:30" ht="15.75" thickBot="1" x14ac:dyDescent="0.3">
      <c r="A415" s="242" t="s">
        <v>800</v>
      </c>
      <c r="B415" s="292">
        <v>0</v>
      </c>
      <c r="C415" s="292">
        <v>0</v>
      </c>
      <c r="D415" s="292">
        <v>0</v>
      </c>
      <c r="E415" s="292">
        <v>0</v>
      </c>
      <c r="F415" s="292">
        <v>0</v>
      </c>
      <c r="G415" s="292">
        <v>0</v>
      </c>
      <c r="H415" s="292">
        <v>0</v>
      </c>
      <c r="I415" s="292">
        <v>0</v>
      </c>
      <c r="J415" s="292">
        <v>0</v>
      </c>
      <c r="K415" s="292">
        <v>0</v>
      </c>
      <c r="L415" s="292">
        <v>0</v>
      </c>
      <c r="M415" s="292">
        <v>0</v>
      </c>
      <c r="N415" s="292">
        <v>0</v>
      </c>
      <c r="O415" s="292">
        <v>0</v>
      </c>
      <c r="P415" s="292">
        <v>0</v>
      </c>
      <c r="Q415" s="292">
        <v>0</v>
      </c>
      <c r="R415" s="292">
        <v>0</v>
      </c>
      <c r="S415" s="292">
        <v>0</v>
      </c>
      <c r="T415" s="292">
        <v>0</v>
      </c>
      <c r="U415" s="292">
        <v>0</v>
      </c>
      <c r="V415" s="292">
        <v>0</v>
      </c>
      <c r="W415" s="292">
        <v>0</v>
      </c>
      <c r="X415" s="292">
        <v>0</v>
      </c>
      <c r="Y415" s="292">
        <v>0</v>
      </c>
      <c r="Z415" s="292">
        <v>0</v>
      </c>
      <c r="AA415" s="292">
        <v>0</v>
      </c>
      <c r="AB415" s="292">
        <v>0</v>
      </c>
      <c r="AC415" s="292">
        <v>0</v>
      </c>
      <c r="AD415" s="292">
        <v>0</v>
      </c>
    </row>
    <row r="416" spans="1:30" x14ac:dyDescent="0.25">
      <c r="A416" s="260" t="s">
        <v>801</v>
      </c>
      <c r="B416" s="290">
        <v>0</v>
      </c>
      <c r="C416" s="290">
        <v>0</v>
      </c>
      <c r="D416" s="290">
        <v>0</v>
      </c>
      <c r="E416" s="290">
        <v>0</v>
      </c>
      <c r="F416" s="290">
        <v>0</v>
      </c>
      <c r="G416" s="290">
        <v>0</v>
      </c>
      <c r="H416" s="290">
        <v>0</v>
      </c>
      <c r="I416" s="290">
        <v>0</v>
      </c>
      <c r="J416" s="290">
        <v>0</v>
      </c>
      <c r="K416" s="290">
        <v>0</v>
      </c>
      <c r="L416" s="290">
        <v>0</v>
      </c>
      <c r="M416" s="290">
        <v>0</v>
      </c>
      <c r="N416" s="290">
        <v>0</v>
      </c>
      <c r="O416" s="290">
        <v>0</v>
      </c>
      <c r="P416" s="290">
        <v>0</v>
      </c>
      <c r="Q416" s="290">
        <v>0</v>
      </c>
      <c r="R416" s="290">
        <v>0</v>
      </c>
      <c r="S416" s="290">
        <v>0</v>
      </c>
      <c r="T416" s="290">
        <v>0</v>
      </c>
      <c r="U416" s="290">
        <v>0</v>
      </c>
      <c r="V416" s="290">
        <v>0</v>
      </c>
      <c r="W416" s="290">
        <v>0</v>
      </c>
      <c r="X416" s="290">
        <v>0</v>
      </c>
      <c r="Y416" s="290">
        <v>0</v>
      </c>
      <c r="Z416" s="290">
        <v>0</v>
      </c>
      <c r="AA416" s="290">
        <v>0</v>
      </c>
      <c r="AB416" s="290">
        <v>0</v>
      </c>
      <c r="AC416" s="290">
        <v>0</v>
      </c>
      <c r="AD416" s="290">
        <v>0</v>
      </c>
    </row>
    <row r="417" spans="1:30" ht="15.75" thickBot="1" x14ac:dyDescent="0.3">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x14ac:dyDescent="0.25">
      <c r="A418" s="244" t="s">
        <v>802</v>
      </c>
      <c r="B418" s="290">
        <v>103.47881</v>
      </c>
      <c r="C418" s="290">
        <v>783.44407999999999</v>
      </c>
      <c r="D418" s="290">
        <v>363.61572999999999</v>
      </c>
      <c r="E418" s="290">
        <v>478.87394</v>
      </c>
      <c r="F418" s="290">
        <v>159.75576000000001</v>
      </c>
      <c r="G418" s="290">
        <v>218.42684</v>
      </c>
      <c r="H418" s="290">
        <v>113.29047</v>
      </c>
      <c r="I418" s="290">
        <v>37.350620570248601</v>
      </c>
      <c r="J418" s="290">
        <v>63.880412570110899</v>
      </c>
      <c r="K418" s="290">
        <v>98.040483465944206</v>
      </c>
      <c r="L418" s="290">
        <v>91.507473799277605</v>
      </c>
      <c r="M418" s="290">
        <v>98.696012195110896</v>
      </c>
      <c r="N418" s="290">
        <v>302.12885921594398</v>
      </c>
      <c r="O418" s="290">
        <v>341.23256232010999</v>
      </c>
      <c r="P418" s="290">
        <v>287.50669721594602</v>
      </c>
      <c r="Q418" s="290">
        <v>676.557817820114</v>
      </c>
      <c r="R418" s="290">
        <v>148.65009702844799</v>
      </c>
      <c r="S418" s="290">
        <v>96.026502153448902</v>
      </c>
      <c r="T418" s="290">
        <v>112.41831248678101</v>
      </c>
      <c r="U418" s="290">
        <v>107.342050507613</v>
      </c>
      <c r="V418" s="290">
        <v>89.080276382611999</v>
      </c>
      <c r="W418" s="290">
        <v>107.03211050761399</v>
      </c>
      <c r="X418" s="290">
        <v>84.873047757613094</v>
      </c>
      <c r="Y418" s="290">
        <v>72.247241174280703</v>
      </c>
      <c r="Z418" s="290">
        <v>237.32262594511801</v>
      </c>
      <c r="AA418" s="290">
        <v>339.34422538261703</v>
      </c>
      <c r="AB418" s="290">
        <v>285.29556352849698</v>
      </c>
      <c r="AC418" s="290">
        <v>676.18888517436403</v>
      </c>
      <c r="AD418" s="290">
        <v>146.92679094519701</v>
      </c>
    </row>
    <row r="420" spans="1:30" x14ac:dyDescent="0.25">
      <c r="A420" s="244" t="s">
        <v>803</v>
      </c>
      <c r="B420" s="289">
        <v>30687.217619999999</v>
      </c>
      <c r="C420" s="289">
        <v>37451.323759999897</v>
      </c>
      <c r="D420" s="289">
        <v>25888.915029999898</v>
      </c>
      <c r="E420" s="289">
        <v>26756.571049999999</v>
      </c>
      <c r="F420" s="289">
        <v>14979.92533</v>
      </c>
      <c r="G420" s="289">
        <v>24532.153379999902</v>
      </c>
      <c r="H420" s="289">
        <v>29299.4192</v>
      </c>
      <c r="I420" s="289">
        <v>27055.643950591701</v>
      </c>
      <c r="J420" s="289">
        <v>27010.318661511599</v>
      </c>
      <c r="K420" s="289">
        <v>23860.481440273299</v>
      </c>
      <c r="L420" s="289">
        <v>13282.830198593099</v>
      </c>
      <c r="M420" s="289">
        <v>20635.273090363899</v>
      </c>
      <c r="N420" s="289">
        <v>29351.161515243301</v>
      </c>
      <c r="O420" s="289">
        <v>31783.882946825499</v>
      </c>
      <c r="P420" s="289">
        <v>28058.575298487998</v>
      </c>
      <c r="Q420" s="289">
        <v>26058.102005274799</v>
      </c>
      <c r="R420" s="289">
        <v>14546.456801845799</v>
      </c>
      <c r="S420" s="289">
        <v>20564.323953703199</v>
      </c>
      <c r="T420" s="289">
        <v>25570.819158808601</v>
      </c>
      <c r="U420" s="289">
        <v>27648.991927398401</v>
      </c>
      <c r="V420" s="289">
        <v>28603.484572114801</v>
      </c>
      <c r="W420" s="289">
        <v>22353.286062272298</v>
      </c>
      <c r="X420" s="289">
        <v>15222.600000025601</v>
      </c>
      <c r="Y420" s="289">
        <v>21677.019391061898</v>
      </c>
      <c r="Z420" s="289">
        <v>32904.816935227303</v>
      </c>
      <c r="AA420" s="289">
        <v>35340.031168048001</v>
      </c>
      <c r="AB420" s="289">
        <v>31601.760036927099</v>
      </c>
      <c r="AC420" s="289">
        <v>28729.669165957901</v>
      </c>
      <c r="AD420" s="289">
        <v>16283.098500288001</v>
      </c>
    </row>
    <row r="421" spans="1:30" x14ac:dyDescent="0.25">
      <c r="A421" s="242" t="s">
        <v>522</v>
      </c>
    </row>
    <row r="422" spans="1:30" x14ac:dyDescent="0.25">
      <c r="A422" s="242" t="s">
        <v>804</v>
      </c>
      <c r="B422" s="290">
        <v>5403.3924699999998</v>
      </c>
      <c r="C422" s="290">
        <v>5537.5753599999998</v>
      </c>
      <c r="D422" s="290">
        <v>5543.8476499999997</v>
      </c>
      <c r="E422" s="290">
        <v>5636.8659799999996</v>
      </c>
      <c r="F422" s="290">
        <v>5670.77423</v>
      </c>
      <c r="G422" s="290">
        <v>5748.9203799999996</v>
      </c>
      <c r="H422" s="290">
        <v>5740.8454499999998</v>
      </c>
      <c r="I422" s="290">
        <v>5783.67763617733</v>
      </c>
      <c r="J422" s="290">
        <v>5798.2454231773299</v>
      </c>
      <c r="K422" s="290">
        <v>5799.8880412384797</v>
      </c>
      <c r="L422" s="290">
        <v>5824.0681214585802</v>
      </c>
      <c r="M422" s="290">
        <v>5831.1531992697201</v>
      </c>
      <c r="N422" s="290">
        <v>5851.9010515835798</v>
      </c>
      <c r="O422" s="290">
        <v>5870.77745255233</v>
      </c>
      <c r="P422" s="290">
        <v>5871.5552606732699</v>
      </c>
      <c r="Q422" s="290">
        <v>5896.27107980233</v>
      </c>
      <c r="R422" s="290">
        <v>5984.9818583096503</v>
      </c>
      <c r="S422" s="290">
        <v>7493.6231737867001</v>
      </c>
      <c r="T422" s="290">
        <v>7525.1194314496997</v>
      </c>
      <c r="U422" s="290">
        <v>7529.5209661802201</v>
      </c>
      <c r="V422" s="290">
        <v>7530.9458899374904</v>
      </c>
      <c r="W422" s="290">
        <v>7526.9865070298802</v>
      </c>
      <c r="X422" s="290">
        <v>7531.3107371249898</v>
      </c>
      <c r="Y422" s="290">
        <v>7527.3821226132204</v>
      </c>
      <c r="Z422" s="290">
        <v>7531.7040124687401</v>
      </c>
      <c r="AA422" s="290">
        <v>7531.8399381874897</v>
      </c>
      <c r="AB422" s="290">
        <v>7523.7082105702002</v>
      </c>
      <c r="AC422" s="290">
        <v>7532.0226303333202</v>
      </c>
      <c r="AD422" s="290">
        <v>7527.8977042486404</v>
      </c>
    </row>
    <row r="423" spans="1:30" x14ac:dyDescent="0.25">
      <c r="A423" s="242" t="s">
        <v>805</v>
      </c>
      <c r="B423" s="290">
        <v>0</v>
      </c>
      <c r="C423" s="290">
        <v>0</v>
      </c>
      <c r="D423" s="290">
        <v>0</v>
      </c>
      <c r="E423" s="290">
        <v>0</v>
      </c>
      <c r="F423" s="290">
        <v>0</v>
      </c>
      <c r="G423" s="290">
        <v>0</v>
      </c>
      <c r="H423" s="290">
        <v>0</v>
      </c>
      <c r="I423" s="290">
        <v>0</v>
      </c>
      <c r="J423" s="290">
        <v>0</v>
      </c>
      <c r="K423" s="290">
        <v>0</v>
      </c>
      <c r="L423" s="290">
        <v>0</v>
      </c>
      <c r="M423" s="290">
        <v>0</v>
      </c>
      <c r="N423" s="290">
        <v>0</v>
      </c>
      <c r="O423" s="290">
        <v>0</v>
      </c>
      <c r="P423" s="290">
        <v>0</v>
      </c>
      <c r="Q423" s="290">
        <v>0</v>
      </c>
      <c r="R423" s="290">
        <v>0</v>
      </c>
      <c r="S423" s="290">
        <v>0</v>
      </c>
      <c r="T423" s="290">
        <v>0</v>
      </c>
      <c r="U423" s="290">
        <v>0</v>
      </c>
      <c r="V423" s="290">
        <v>0</v>
      </c>
      <c r="W423" s="290">
        <v>0</v>
      </c>
      <c r="X423" s="290">
        <v>0</v>
      </c>
      <c r="Y423" s="290">
        <v>0</v>
      </c>
      <c r="Z423" s="290">
        <v>0</v>
      </c>
      <c r="AA423" s="290">
        <v>0</v>
      </c>
      <c r="AB423" s="290">
        <v>0</v>
      </c>
      <c r="AC423" s="290">
        <v>0</v>
      </c>
      <c r="AD423" s="290">
        <v>0</v>
      </c>
    </row>
    <row r="424" spans="1:30" ht="15.75" thickBot="1" x14ac:dyDescent="0.3">
      <c r="A424" s="242" t="s">
        <v>810</v>
      </c>
      <c r="B424" s="292">
        <v>0</v>
      </c>
      <c r="C424" s="292">
        <v>0</v>
      </c>
      <c r="D424" s="292">
        <v>0</v>
      </c>
      <c r="E424" s="292">
        <v>0</v>
      </c>
      <c r="F424" s="292">
        <v>0</v>
      </c>
      <c r="G424" s="292">
        <v>0</v>
      </c>
      <c r="H424" s="292">
        <v>0</v>
      </c>
      <c r="I424" s="292">
        <v>0</v>
      </c>
      <c r="J424" s="292">
        <v>0</v>
      </c>
      <c r="K424" s="292">
        <v>0</v>
      </c>
      <c r="L424" s="292">
        <v>0</v>
      </c>
      <c r="M424" s="292">
        <v>0</v>
      </c>
      <c r="N424" s="292">
        <v>0</v>
      </c>
      <c r="O424" s="292">
        <v>0</v>
      </c>
      <c r="P424" s="292">
        <v>0</v>
      </c>
      <c r="Q424" s="292">
        <v>0</v>
      </c>
      <c r="R424" s="292">
        <v>0</v>
      </c>
      <c r="S424" s="292">
        <v>0</v>
      </c>
      <c r="T424" s="292">
        <v>0</v>
      </c>
      <c r="U424" s="292">
        <v>0</v>
      </c>
      <c r="V424" s="292">
        <v>0</v>
      </c>
      <c r="W424" s="292">
        <v>0</v>
      </c>
      <c r="X424" s="292">
        <v>0</v>
      </c>
      <c r="Y424" s="292">
        <v>0</v>
      </c>
      <c r="Z424" s="292">
        <v>0</v>
      </c>
      <c r="AA424" s="292">
        <v>0</v>
      </c>
      <c r="AB424" s="292">
        <v>0</v>
      </c>
      <c r="AC424" s="292">
        <v>0</v>
      </c>
      <c r="AD424" s="292">
        <v>0</v>
      </c>
    </row>
    <row r="425" spans="1:30" x14ac:dyDescent="0.25">
      <c r="A425" s="242" t="s">
        <v>806</v>
      </c>
      <c r="B425" s="290">
        <v>5403.3924699999998</v>
      </c>
      <c r="C425" s="290">
        <v>5537.5753599999998</v>
      </c>
      <c r="D425" s="290">
        <v>5543.8476499999997</v>
      </c>
      <c r="E425" s="290">
        <v>5636.8659799999996</v>
      </c>
      <c r="F425" s="290">
        <v>5670.77423</v>
      </c>
      <c r="G425" s="290">
        <v>5748.9203799999996</v>
      </c>
      <c r="H425" s="290">
        <v>5740.8454499999998</v>
      </c>
      <c r="I425" s="290">
        <v>5783.67763617733</v>
      </c>
      <c r="J425" s="290">
        <v>5798.2454231773299</v>
      </c>
      <c r="K425" s="290">
        <v>5799.8880412384797</v>
      </c>
      <c r="L425" s="290">
        <v>5824.0681214585802</v>
      </c>
      <c r="M425" s="290">
        <v>5831.1531992697201</v>
      </c>
      <c r="N425" s="290">
        <v>5851.9010515835798</v>
      </c>
      <c r="O425" s="290">
        <v>5870.77745255233</v>
      </c>
      <c r="P425" s="290">
        <v>5871.5552606732699</v>
      </c>
      <c r="Q425" s="290">
        <v>5896.27107980233</v>
      </c>
      <c r="R425" s="290">
        <v>5984.9818583096503</v>
      </c>
      <c r="S425" s="290">
        <v>7493.6231737867001</v>
      </c>
      <c r="T425" s="290">
        <v>7525.1194314496997</v>
      </c>
      <c r="U425" s="290">
        <v>7529.5209661802201</v>
      </c>
      <c r="V425" s="290">
        <v>7530.9458899374904</v>
      </c>
      <c r="W425" s="290">
        <v>7526.9865070298802</v>
      </c>
      <c r="X425" s="290">
        <v>7531.3107371249898</v>
      </c>
      <c r="Y425" s="290">
        <v>7527.3821226132204</v>
      </c>
      <c r="Z425" s="290">
        <v>7531.7040124687401</v>
      </c>
      <c r="AA425" s="290">
        <v>7531.8399381874897</v>
      </c>
      <c r="AB425" s="290">
        <v>7523.7082105702002</v>
      </c>
      <c r="AC425" s="290">
        <v>7532.0226303333202</v>
      </c>
      <c r="AD425" s="290">
        <v>7527.8977042486404</v>
      </c>
    </row>
    <row r="426" spans="1:30" ht="15.75" thickBot="1" x14ac:dyDescent="0.3">
      <c r="A426" s="242" t="s">
        <v>807</v>
      </c>
      <c r="B426" s="292">
        <v>261.39743999999899</v>
      </c>
      <c r="C426" s="292">
        <v>254.6918</v>
      </c>
      <c r="D426" s="292">
        <v>235.84119000000001</v>
      </c>
      <c r="E426" s="292">
        <v>281.24167999999997</v>
      </c>
      <c r="F426" s="292">
        <v>259.86635000000001</v>
      </c>
      <c r="G426" s="292">
        <v>299.35843</v>
      </c>
      <c r="H426" s="292">
        <v>260.16120000000001</v>
      </c>
      <c r="I426" s="292">
        <v>266.85771</v>
      </c>
      <c r="J426" s="292">
        <v>268.469729999999</v>
      </c>
      <c r="K426" s="292">
        <v>261.38267000000002</v>
      </c>
      <c r="L426" s="292">
        <v>271.76229999999902</v>
      </c>
      <c r="M426" s="292">
        <v>264.64940999999902</v>
      </c>
      <c r="N426" s="292">
        <v>275.22332</v>
      </c>
      <c r="O426" s="292">
        <v>273.92995025191601</v>
      </c>
      <c r="P426" s="292">
        <v>254.17206541073301</v>
      </c>
      <c r="Q426" s="292">
        <v>283.22840956188298</v>
      </c>
      <c r="R426" s="292">
        <v>271.27888507314401</v>
      </c>
      <c r="S426" s="292">
        <v>286.88876257558201</v>
      </c>
      <c r="T426" s="292">
        <v>286.65550197320903</v>
      </c>
      <c r="U426" s="292">
        <v>307.02706632496199</v>
      </c>
      <c r="V426" s="292">
        <v>318.24639043455102</v>
      </c>
      <c r="W426" s="292">
        <v>308.73914046636003</v>
      </c>
      <c r="X426" s="292">
        <v>317.80404043455098</v>
      </c>
      <c r="Y426" s="292">
        <v>304.59559046636002</v>
      </c>
      <c r="Z426" s="292">
        <v>314.65136043455101</v>
      </c>
      <c r="AA426" s="292">
        <v>308.34847243455101</v>
      </c>
      <c r="AB426" s="292">
        <v>293.582089735463</v>
      </c>
      <c r="AC426" s="292">
        <v>314.77123617097101</v>
      </c>
      <c r="AD426" s="292">
        <v>305.425841953217</v>
      </c>
    </row>
    <row r="427" spans="1:30" x14ac:dyDescent="0.25">
      <c r="A427" s="242" t="s">
        <v>808</v>
      </c>
      <c r="B427" s="290">
        <v>261.39743999999899</v>
      </c>
      <c r="C427" s="290">
        <v>254.6918</v>
      </c>
      <c r="D427" s="290">
        <v>235.84119000000001</v>
      </c>
      <c r="E427" s="290">
        <v>281.24167999999997</v>
      </c>
      <c r="F427" s="290">
        <v>259.86635000000001</v>
      </c>
      <c r="G427" s="290">
        <v>299.35843</v>
      </c>
      <c r="H427" s="290">
        <v>260.16120000000001</v>
      </c>
      <c r="I427" s="290">
        <v>266.85771</v>
      </c>
      <c r="J427" s="290">
        <v>268.469729999999</v>
      </c>
      <c r="K427" s="290">
        <v>261.38267000000002</v>
      </c>
      <c r="L427" s="290">
        <v>271.76229999999902</v>
      </c>
      <c r="M427" s="290">
        <v>264.64940999999902</v>
      </c>
      <c r="N427" s="290">
        <v>275.22332</v>
      </c>
      <c r="O427" s="290">
        <v>273.92995025191601</v>
      </c>
      <c r="P427" s="290">
        <v>254.17206541073301</v>
      </c>
      <c r="Q427" s="290">
        <v>283.22840956188298</v>
      </c>
      <c r="R427" s="290">
        <v>271.27888507314401</v>
      </c>
      <c r="S427" s="290">
        <v>286.88876257558201</v>
      </c>
      <c r="T427" s="290">
        <v>286.65550197320903</v>
      </c>
      <c r="U427" s="290">
        <v>307.02706632496199</v>
      </c>
      <c r="V427" s="290">
        <v>318.24639043455102</v>
      </c>
      <c r="W427" s="290">
        <v>308.73914046636003</v>
      </c>
      <c r="X427" s="290">
        <v>317.80404043455098</v>
      </c>
      <c r="Y427" s="290">
        <v>304.59559046636002</v>
      </c>
      <c r="Z427" s="290">
        <v>314.65136043455101</v>
      </c>
      <c r="AA427" s="290">
        <v>308.34847243455101</v>
      </c>
      <c r="AB427" s="290">
        <v>293.582089735463</v>
      </c>
      <c r="AC427" s="290">
        <v>314.77123617097101</v>
      </c>
      <c r="AD427" s="290">
        <v>305.425841953217</v>
      </c>
    </row>
    <row r="428" spans="1:30" x14ac:dyDescent="0.25">
      <c r="A428" s="242" t="s">
        <v>809</v>
      </c>
      <c r="B428" s="290">
        <v>37.737850000000002</v>
      </c>
      <c r="C428" s="290">
        <v>5.8003499999999999</v>
      </c>
      <c r="D428" s="290">
        <v>0</v>
      </c>
      <c r="E428" s="290">
        <v>2.8458000000000001</v>
      </c>
      <c r="F428" s="290">
        <v>0</v>
      </c>
      <c r="G428" s="290">
        <v>0</v>
      </c>
      <c r="H428" s="290">
        <v>0.95755000000000001</v>
      </c>
      <c r="I428" s="290">
        <v>0</v>
      </c>
      <c r="J428" s="290">
        <v>0</v>
      </c>
      <c r="K428" s="290">
        <v>0</v>
      </c>
      <c r="L428" s="290">
        <v>0</v>
      </c>
      <c r="M428" s="290">
        <v>0</v>
      </c>
      <c r="N428" s="290">
        <v>0</v>
      </c>
      <c r="O428" s="290">
        <v>0</v>
      </c>
      <c r="P428" s="290">
        <v>0</v>
      </c>
      <c r="Q428" s="290">
        <v>0</v>
      </c>
      <c r="R428" s="290">
        <v>0</v>
      </c>
      <c r="S428" s="290">
        <v>0</v>
      </c>
      <c r="T428" s="290">
        <v>0</v>
      </c>
      <c r="U428" s="290">
        <v>0</v>
      </c>
      <c r="V428" s="290">
        <v>0</v>
      </c>
      <c r="W428" s="290">
        <v>0</v>
      </c>
      <c r="X428" s="290">
        <v>0</v>
      </c>
      <c r="Y428" s="290">
        <v>0</v>
      </c>
      <c r="Z428" s="290">
        <v>0</v>
      </c>
      <c r="AA428" s="290">
        <v>0</v>
      </c>
      <c r="AB428" s="290">
        <v>0</v>
      </c>
      <c r="AC428" s="290">
        <v>0</v>
      </c>
      <c r="AD428" s="290">
        <v>0</v>
      </c>
    </row>
    <row r="429" spans="1:30" ht="15.75" thickBot="1" x14ac:dyDescent="0.3">
      <c r="A429" s="242" t="s">
        <v>811</v>
      </c>
      <c r="B429" s="292">
        <v>293.03109000000001</v>
      </c>
      <c r="C429" s="292">
        <v>334.51013999999998</v>
      </c>
      <c r="D429" s="292">
        <v>234.56994</v>
      </c>
      <c r="E429" s="292">
        <v>274.34573999999998</v>
      </c>
      <c r="F429" s="292">
        <v>328.48971</v>
      </c>
      <c r="G429" s="292">
        <v>387.68693000000002</v>
      </c>
      <c r="H429" s="292">
        <v>415.98766999999998</v>
      </c>
      <c r="I429" s="292">
        <v>421.31600018025898</v>
      </c>
      <c r="J429" s="292">
        <v>440.37440315535002</v>
      </c>
      <c r="K429" s="292">
        <v>477.56830398021299</v>
      </c>
      <c r="L429" s="292">
        <v>565.94891144495796</v>
      </c>
      <c r="M429" s="292">
        <v>650.79128871804301</v>
      </c>
      <c r="N429" s="292">
        <v>697.65963175597301</v>
      </c>
      <c r="O429" s="292">
        <v>704.65678469238696</v>
      </c>
      <c r="P429" s="292">
        <v>690.14424570191102</v>
      </c>
      <c r="Q429" s="292">
        <v>733.76550237734796</v>
      </c>
      <c r="R429" s="292">
        <v>805.39243252795302</v>
      </c>
      <c r="S429" s="292">
        <v>483.42820996744899</v>
      </c>
      <c r="T429" s="292">
        <v>138.705701216308</v>
      </c>
      <c r="U429" s="292">
        <v>156.56146588378101</v>
      </c>
      <c r="V429" s="292">
        <v>162.07652454005299</v>
      </c>
      <c r="W429" s="292">
        <v>191.597650238716</v>
      </c>
      <c r="X429" s="292">
        <v>270.80301675993297</v>
      </c>
      <c r="Y429" s="292">
        <v>380.22204447701898</v>
      </c>
      <c r="Z429" s="292">
        <v>417.81321240856897</v>
      </c>
      <c r="AA429" s="292">
        <v>344.25214833384001</v>
      </c>
      <c r="AB429" s="292">
        <v>244.569716412171</v>
      </c>
      <c r="AC429" s="292">
        <v>269.04580621419399</v>
      </c>
      <c r="AD429" s="292">
        <v>342.63453940705398</v>
      </c>
    </row>
    <row r="430" spans="1:30" x14ac:dyDescent="0.25">
      <c r="A430" s="242" t="s">
        <v>812</v>
      </c>
      <c r="B430" s="290">
        <v>330.76893999999999</v>
      </c>
      <c r="C430" s="290">
        <v>340.31049000000002</v>
      </c>
      <c r="D430" s="290">
        <v>234.56994</v>
      </c>
      <c r="E430" s="290">
        <v>277.19153999999997</v>
      </c>
      <c r="F430" s="290">
        <v>328.48971</v>
      </c>
      <c r="G430" s="290">
        <v>387.68693000000002</v>
      </c>
      <c r="H430" s="290">
        <v>416.94522000000001</v>
      </c>
      <c r="I430" s="290">
        <v>421.31600018025898</v>
      </c>
      <c r="J430" s="290">
        <v>440.37440315535002</v>
      </c>
      <c r="K430" s="290">
        <v>477.56830398021299</v>
      </c>
      <c r="L430" s="290">
        <v>565.94891144495796</v>
      </c>
      <c r="M430" s="290">
        <v>650.79128871804301</v>
      </c>
      <c r="N430" s="290">
        <v>697.65963175597301</v>
      </c>
      <c r="O430" s="290">
        <v>704.65678469238696</v>
      </c>
      <c r="P430" s="290">
        <v>690.14424570191102</v>
      </c>
      <c r="Q430" s="290">
        <v>733.76550237734796</v>
      </c>
      <c r="R430" s="290">
        <v>805.39243252795302</v>
      </c>
      <c r="S430" s="290">
        <v>483.42820996744899</v>
      </c>
      <c r="T430" s="290">
        <v>138.705701216308</v>
      </c>
      <c r="U430" s="290">
        <v>156.56146588378101</v>
      </c>
      <c r="V430" s="290">
        <v>162.07652454005299</v>
      </c>
      <c r="W430" s="290">
        <v>191.597650238716</v>
      </c>
      <c r="X430" s="290">
        <v>270.80301675993297</v>
      </c>
      <c r="Y430" s="290">
        <v>380.22204447701898</v>
      </c>
      <c r="Z430" s="290">
        <v>417.81321240856897</v>
      </c>
      <c r="AA430" s="290">
        <v>344.25214833384001</v>
      </c>
      <c r="AB430" s="290">
        <v>244.569716412171</v>
      </c>
      <c r="AC430" s="290">
        <v>269.04580621419399</v>
      </c>
      <c r="AD430" s="290">
        <v>342.63453940705398</v>
      </c>
    </row>
    <row r="431" spans="1:30" ht="15.75" thickBot="1" x14ac:dyDescent="0.3">
      <c r="A431" s="242" t="s">
        <v>813</v>
      </c>
      <c r="B431" s="292">
        <v>0</v>
      </c>
      <c r="C431" s="292">
        <v>0</v>
      </c>
      <c r="D431" s="292">
        <v>0</v>
      </c>
      <c r="E431" s="292">
        <v>0</v>
      </c>
      <c r="F431" s="292">
        <v>0</v>
      </c>
      <c r="G431" s="292">
        <v>0</v>
      </c>
      <c r="H431" s="292">
        <v>0</v>
      </c>
      <c r="I431" s="292">
        <v>0</v>
      </c>
      <c r="J431" s="292">
        <v>0</v>
      </c>
      <c r="K431" s="292">
        <v>0</v>
      </c>
      <c r="L431" s="292">
        <v>0</v>
      </c>
      <c r="M431" s="292">
        <v>0</v>
      </c>
      <c r="N431" s="292">
        <v>0</v>
      </c>
      <c r="O431" s="292">
        <v>0</v>
      </c>
      <c r="P431" s="292">
        <v>0</v>
      </c>
      <c r="Q431" s="292">
        <v>0</v>
      </c>
      <c r="R431" s="292">
        <v>0</v>
      </c>
      <c r="S431" s="292">
        <v>0</v>
      </c>
      <c r="T431" s="292">
        <v>0</v>
      </c>
      <c r="U431" s="292">
        <v>0</v>
      </c>
      <c r="V431" s="292">
        <v>0</v>
      </c>
      <c r="W431" s="292">
        <v>0</v>
      </c>
      <c r="X431" s="292">
        <v>0</v>
      </c>
      <c r="Y431" s="292">
        <v>0</v>
      </c>
      <c r="Z431" s="292">
        <v>0</v>
      </c>
      <c r="AA431" s="292">
        <v>0</v>
      </c>
      <c r="AB431" s="292">
        <v>0</v>
      </c>
      <c r="AC431" s="292">
        <v>0</v>
      </c>
      <c r="AD431" s="292">
        <v>0</v>
      </c>
    </row>
    <row r="432" spans="1:30" x14ac:dyDescent="0.25">
      <c r="A432" s="242" t="s">
        <v>814</v>
      </c>
      <c r="B432" s="290">
        <v>0</v>
      </c>
      <c r="C432" s="290">
        <v>0</v>
      </c>
      <c r="D432" s="290">
        <v>0</v>
      </c>
      <c r="E432" s="290">
        <v>0</v>
      </c>
      <c r="F432" s="290">
        <v>0</v>
      </c>
      <c r="G432" s="290">
        <v>0</v>
      </c>
      <c r="H432" s="290">
        <v>0</v>
      </c>
      <c r="I432" s="290">
        <v>0</v>
      </c>
      <c r="J432" s="290">
        <v>0</v>
      </c>
      <c r="K432" s="290">
        <v>0</v>
      </c>
      <c r="L432" s="290">
        <v>0</v>
      </c>
      <c r="M432" s="290">
        <v>0</v>
      </c>
      <c r="N432" s="290">
        <v>0</v>
      </c>
      <c r="O432" s="290">
        <v>0</v>
      </c>
      <c r="P432" s="290">
        <v>0</v>
      </c>
      <c r="Q432" s="290">
        <v>0</v>
      </c>
      <c r="R432" s="290">
        <v>0</v>
      </c>
      <c r="S432" s="290">
        <v>0</v>
      </c>
      <c r="T432" s="290">
        <v>0</v>
      </c>
      <c r="U432" s="290">
        <v>0</v>
      </c>
      <c r="V432" s="290">
        <v>0</v>
      </c>
      <c r="W432" s="290">
        <v>0</v>
      </c>
      <c r="X432" s="290">
        <v>0</v>
      </c>
      <c r="Y432" s="290">
        <v>0</v>
      </c>
      <c r="Z432" s="290">
        <v>0</v>
      </c>
      <c r="AA432" s="290">
        <v>0</v>
      </c>
      <c r="AB432" s="290">
        <v>0</v>
      </c>
      <c r="AC432" s="290">
        <v>0</v>
      </c>
      <c r="AD432" s="290">
        <v>0</v>
      </c>
    </row>
    <row r="433" spans="1:30" x14ac:dyDescent="0.25">
      <c r="A433" s="244" t="s">
        <v>815</v>
      </c>
      <c r="B433" s="289">
        <v>5995.5588499999903</v>
      </c>
      <c r="C433" s="289">
        <v>6132.5776500000002</v>
      </c>
      <c r="D433" s="289">
        <v>6014.2587800000001</v>
      </c>
      <c r="E433" s="289">
        <v>6195.2992000000004</v>
      </c>
      <c r="F433" s="289">
        <v>6259.1302900000001</v>
      </c>
      <c r="G433" s="289">
        <v>6435.9657399999996</v>
      </c>
      <c r="H433" s="289">
        <v>6417.9518699999999</v>
      </c>
      <c r="I433" s="289">
        <v>6471.85134635759</v>
      </c>
      <c r="J433" s="289">
        <v>6507.0895563326803</v>
      </c>
      <c r="K433" s="289">
        <v>6538.8390152186903</v>
      </c>
      <c r="L433" s="289">
        <v>6661.7793329035303</v>
      </c>
      <c r="M433" s="289">
        <v>6746.5938979877701</v>
      </c>
      <c r="N433" s="289">
        <v>6824.7840033395496</v>
      </c>
      <c r="O433" s="289">
        <v>6849.3641874966297</v>
      </c>
      <c r="P433" s="289">
        <v>6815.8715717859204</v>
      </c>
      <c r="Q433" s="289">
        <v>6913.2649917415602</v>
      </c>
      <c r="R433" s="289">
        <v>7061.6531759107502</v>
      </c>
      <c r="S433" s="289">
        <v>8263.9401463297309</v>
      </c>
      <c r="T433" s="289">
        <v>7950.4806346392197</v>
      </c>
      <c r="U433" s="289">
        <v>7993.1094983889598</v>
      </c>
      <c r="V433" s="289">
        <v>8011.2688049120898</v>
      </c>
      <c r="W433" s="289">
        <v>8027.3232977349599</v>
      </c>
      <c r="X433" s="289">
        <v>8119.91779431947</v>
      </c>
      <c r="Y433" s="289">
        <v>8212.1997575566002</v>
      </c>
      <c r="Z433" s="289">
        <v>8264.1685853118597</v>
      </c>
      <c r="AA433" s="289">
        <v>8184.4405589558801</v>
      </c>
      <c r="AB433" s="289">
        <v>8061.8600167178402</v>
      </c>
      <c r="AC433" s="289">
        <v>8115.83967271849</v>
      </c>
      <c r="AD433" s="289">
        <v>8175.9580856089096</v>
      </c>
    </row>
    <row r="434" spans="1:30" x14ac:dyDescent="0.25">
      <c r="A434" s="242" t="s">
        <v>522</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row>
    <row r="435" spans="1:30" ht="15.75" thickBot="1" x14ac:dyDescent="0.3">
      <c r="A435" s="242" t="s">
        <v>816</v>
      </c>
      <c r="B435" s="292">
        <v>0</v>
      </c>
      <c r="C435" s="292">
        <v>0</v>
      </c>
      <c r="D435" s="292">
        <v>0</v>
      </c>
      <c r="E435" s="292">
        <v>0</v>
      </c>
      <c r="F435" s="292">
        <v>0</v>
      </c>
      <c r="G435" s="292">
        <v>0</v>
      </c>
      <c r="H435" s="292">
        <v>0</v>
      </c>
      <c r="I435" s="292">
        <v>0</v>
      </c>
      <c r="J435" s="292">
        <v>0</v>
      </c>
      <c r="K435" s="292">
        <v>0</v>
      </c>
      <c r="L435" s="292">
        <v>0</v>
      </c>
      <c r="M435" s="292">
        <v>0</v>
      </c>
      <c r="N435" s="292">
        <v>0</v>
      </c>
      <c r="O435" s="292">
        <v>0</v>
      </c>
      <c r="P435" s="292">
        <v>0</v>
      </c>
      <c r="Q435" s="292">
        <v>0</v>
      </c>
      <c r="R435" s="292">
        <v>0</v>
      </c>
      <c r="S435" s="292">
        <v>0</v>
      </c>
      <c r="T435" s="292">
        <v>0</v>
      </c>
      <c r="U435" s="292">
        <v>0</v>
      </c>
      <c r="V435" s="292">
        <v>0</v>
      </c>
      <c r="W435" s="292">
        <v>0</v>
      </c>
      <c r="X435" s="292">
        <v>0</v>
      </c>
      <c r="Y435" s="292">
        <v>0</v>
      </c>
      <c r="Z435" s="292">
        <v>0</v>
      </c>
      <c r="AA435" s="292">
        <v>0</v>
      </c>
      <c r="AB435" s="292">
        <v>0</v>
      </c>
      <c r="AC435" s="292">
        <v>0</v>
      </c>
      <c r="AD435" s="292">
        <v>0</v>
      </c>
    </row>
    <row r="436" spans="1:30" x14ac:dyDescent="0.25">
      <c r="A436" s="260" t="s">
        <v>817</v>
      </c>
      <c r="B436" s="290">
        <v>0</v>
      </c>
      <c r="C436" s="290">
        <v>0</v>
      </c>
      <c r="D436" s="290">
        <v>0</v>
      </c>
      <c r="E436" s="290">
        <v>0</v>
      </c>
      <c r="F436" s="290">
        <v>0</v>
      </c>
      <c r="G436" s="290">
        <v>0</v>
      </c>
      <c r="H436" s="290">
        <v>0</v>
      </c>
      <c r="I436" s="290">
        <v>0</v>
      </c>
      <c r="J436" s="290">
        <v>0</v>
      </c>
      <c r="K436" s="290">
        <v>0</v>
      </c>
      <c r="L436" s="290">
        <v>0</v>
      </c>
      <c r="M436" s="290">
        <v>0</v>
      </c>
      <c r="N436" s="290">
        <v>0</v>
      </c>
      <c r="O436" s="290">
        <v>0</v>
      </c>
      <c r="P436" s="290">
        <v>0</v>
      </c>
      <c r="Q436" s="290">
        <v>0</v>
      </c>
      <c r="R436" s="290">
        <v>0</v>
      </c>
      <c r="S436" s="290">
        <v>0</v>
      </c>
      <c r="T436" s="290">
        <v>0</v>
      </c>
      <c r="U436" s="290">
        <v>0</v>
      </c>
      <c r="V436" s="290">
        <v>0</v>
      </c>
      <c r="W436" s="290">
        <v>0</v>
      </c>
      <c r="X436" s="290">
        <v>0</v>
      </c>
      <c r="Y436" s="290">
        <v>0</v>
      </c>
      <c r="Z436" s="290">
        <v>0</v>
      </c>
      <c r="AA436" s="290">
        <v>0</v>
      </c>
      <c r="AB436" s="290">
        <v>0</v>
      </c>
      <c r="AC436" s="290">
        <v>0</v>
      </c>
      <c r="AD436" s="290">
        <v>0</v>
      </c>
    </row>
    <row r="438" spans="1:30" ht="15.75" thickBot="1" x14ac:dyDescent="0.3">
      <c r="A438" s="261" t="s">
        <v>522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5.75" thickBot="1" x14ac:dyDescent="0.3">
      <c r="A439" s="262" t="s">
        <v>818</v>
      </c>
      <c r="B439" s="294">
        <v>24691.658769999998</v>
      </c>
      <c r="C439" s="294">
        <v>31318.746109999898</v>
      </c>
      <c r="D439" s="294">
        <v>19874.656249999902</v>
      </c>
      <c r="E439" s="294">
        <v>20561.271850000001</v>
      </c>
      <c r="F439" s="294">
        <v>8720.7950400000009</v>
      </c>
      <c r="G439" s="294">
        <v>18096.187639999898</v>
      </c>
      <c r="H439" s="294">
        <v>22881.467329999999</v>
      </c>
      <c r="I439" s="294">
        <v>20583.792604234099</v>
      </c>
      <c r="J439" s="294">
        <v>20503.2291051789</v>
      </c>
      <c r="K439" s="294">
        <v>17321.642425054601</v>
      </c>
      <c r="L439" s="294">
        <v>6621.05086568965</v>
      </c>
      <c r="M439" s="294">
        <v>13888.679192376099</v>
      </c>
      <c r="N439" s="294">
        <v>22526.377511903702</v>
      </c>
      <c r="O439" s="294">
        <v>24934.518759328901</v>
      </c>
      <c r="P439" s="294">
        <v>21242.703726702101</v>
      </c>
      <c r="Q439" s="294">
        <v>19144.837013533299</v>
      </c>
      <c r="R439" s="294">
        <v>7484.8036259350802</v>
      </c>
      <c r="S439" s="294">
        <v>12300.383807373501</v>
      </c>
      <c r="T439" s="294">
        <v>17620.338524169299</v>
      </c>
      <c r="U439" s="294">
        <v>19655.882429009402</v>
      </c>
      <c r="V439" s="294">
        <v>20592.215767202699</v>
      </c>
      <c r="W439" s="294">
        <v>14325.9627645374</v>
      </c>
      <c r="X439" s="294">
        <v>7102.68220570617</v>
      </c>
      <c r="Y439" s="294">
        <v>13464.8196335053</v>
      </c>
      <c r="Z439" s="294">
        <v>24640.648349915398</v>
      </c>
      <c r="AA439" s="294">
        <v>27155.590609092102</v>
      </c>
      <c r="AB439" s="294">
        <v>23539.900020209301</v>
      </c>
      <c r="AC439" s="294">
        <v>20613.8294932395</v>
      </c>
      <c r="AD439" s="294">
        <v>8107.1404146790801</v>
      </c>
    </row>
  </sheetData>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4"/>
  <sheetViews>
    <sheetView workbookViewId="0">
      <pane xSplit="1" ySplit="3" topLeftCell="B4" activePane="bottomRight" state="frozen"/>
      <selection pane="topRight" activeCell="B1" sqref="B1"/>
      <selection pane="bottomLeft" activeCell="A4" sqref="A4"/>
      <selection pane="bottomRight" activeCell="A15" sqref="A15"/>
    </sheetView>
  </sheetViews>
  <sheetFormatPr defaultColWidth="9.140625" defaultRowHeight="15" outlineLevelRow="1" x14ac:dyDescent="0.25"/>
  <cols>
    <col min="1" max="1" width="43.42578125" style="227" customWidth="1"/>
    <col min="2" max="80" width="10.7109375" style="226" customWidth="1"/>
    <col min="81" max="16384" width="9.140625" style="226"/>
  </cols>
  <sheetData>
    <row r="1" spans="1:80" s="224" customFormat="1" x14ac:dyDescent="0.25">
      <c r="A1" s="223" t="s">
        <v>1156</v>
      </c>
    </row>
    <row r="2" spans="1:80" s="224" customFormat="1" ht="30" x14ac:dyDescent="0.25">
      <c r="A2" s="223"/>
      <c r="B2" s="224" t="s">
        <v>1135</v>
      </c>
      <c r="C2" s="224" t="s">
        <v>1136</v>
      </c>
      <c r="D2" s="224" t="s">
        <v>1137</v>
      </c>
      <c r="E2" s="224" t="s">
        <v>1138</v>
      </c>
      <c r="F2" s="224" t="s">
        <v>1139</v>
      </c>
      <c r="G2" s="224" t="s">
        <v>1140</v>
      </c>
      <c r="H2" s="224" t="s">
        <v>1054</v>
      </c>
      <c r="I2" s="224" t="s">
        <v>1055</v>
      </c>
      <c r="J2" s="224" t="s">
        <v>1056</v>
      </c>
      <c r="K2" s="224" t="s">
        <v>1057</v>
      </c>
      <c r="L2" s="224" t="s">
        <v>1058</v>
      </c>
      <c r="M2" s="224" t="s">
        <v>1059</v>
      </c>
      <c r="N2" s="224" t="s">
        <v>1158</v>
      </c>
      <c r="O2" s="224" t="s">
        <v>1159</v>
      </c>
      <c r="P2" s="224" t="s">
        <v>1160</v>
      </c>
      <c r="Q2" s="224" t="s">
        <v>1161</v>
      </c>
      <c r="R2" s="224" t="s">
        <v>1141</v>
      </c>
      <c r="S2" s="224" t="s">
        <v>1142</v>
      </c>
      <c r="T2" s="224" t="s">
        <v>1143</v>
      </c>
      <c r="U2" s="224" t="s">
        <v>1144</v>
      </c>
      <c r="V2" s="224" t="s">
        <v>1145</v>
      </c>
      <c r="W2" s="224" t="s">
        <v>1146</v>
      </c>
      <c r="X2" s="224" t="s">
        <v>1147</v>
      </c>
      <c r="Y2" s="224" t="s">
        <v>1148</v>
      </c>
      <c r="Z2" s="224" t="s">
        <v>1149</v>
      </c>
      <c r="AA2" s="224" t="s">
        <v>1150</v>
      </c>
      <c r="AB2" s="224" t="s">
        <v>1151</v>
      </c>
      <c r="AC2" s="224" t="s">
        <v>1152</v>
      </c>
    </row>
    <row r="3" spans="1:80" s="224" customFormat="1" x14ac:dyDescent="0.25">
      <c r="A3" s="223"/>
    </row>
    <row r="4" spans="1:80" x14ac:dyDescent="0.25">
      <c r="A4" s="225" t="s">
        <v>232</v>
      </c>
    </row>
    <row r="5" spans="1:80" outlineLevel="1" x14ac:dyDescent="0.25">
      <c r="A5" s="227" t="s">
        <v>1060</v>
      </c>
      <c r="B5" s="123">
        <v>42.026429999999998</v>
      </c>
      <c r="C5" s="123">
        <v>44.369419999999998</v>
      </c>
      <c r="D5" s="123">
        <v>47.112989999999897</v>
      </c>
      <c r="E5" s="123">
        <v>50.180709999999998</v>
      </c>
      <c r="F5" s="123">
        <v>53.121250000000003</v>
      </c>
      <c r="G5" s="123">
        <v>55.958289999999998</v>
      </c>
      <c r="H5" s="123">
        <v>59.241732212000002</v>
      </c>
      <c r="I5" s="123">
        <v>62.992482191999997</v>
      </c>
      <c r="J5" s="123">
        <v>66.122173468200003</v>
      </c>
      <c r="K5" s="123">
        <v>68.734293262199998</v>
      </c>
      <c r="L5" s="123">
        <v>71.189062106999998</v>
      </c>
      <c r="M5" s="123">
        <v>82.113265448499902</v>
      </c>
      <c r="N5" s="123">
        <v>93.118022252999907</v>
      </c>
      <c r="O5" s="123">
        <v>95.512425850699998</v>
      </c>
      <c r="P5" s="123">
        <v>97.802506595699995</v>
      </c>
      <c r="Q5" s="123">
        <v>100.18794588270001</v>
      </c>
      <c r="R5" s="123">
        <v>102.6283168057</v>
      </c>
      <c r="S5" s="123">
        <v>105.034817584</v>
      </c>
      <c r="T5" s="123">
        <v>107.51646059620001</v>
      </c>
      <c r="U5" s="123">
        <v>110.04289306819901</v>
      </c>
      <c r="V5" s="123">
        <v>112.4082974367</v>
      </c>
      <c r="W5" s="123">
        <v>114.84279797000001</v>
      </c>
      <c r="X5" s="123">
        <v>117.17288293599999</v>
      </c>
      <c r="Y5" s="123">
        <v>154.76905916690001</v>
      </c>
      <c r="Z5" s="123">
        <v>192.56970760050001</v>
      </c>
      <c r="AA5" s="123">
        <v>194.82321892050001</v>
      </c>
      <c r="AB5" s="123">
        <v>221.69806598699901</v>
      </c>
      <c r="AC5" s="123">
        <v>248.64432944399999</v>
      </c>
    </row>
    <row r="6" spans="1:80" outlineLevel="1" x14ac:dyDescent="0.25">
      <c r="A6" s="227" t="s">
        <v>1062</v>
      </c>
      <c r="B6" s="123">
        <v>-0.36699999999999999</v>
      </c>
      <c r="C6" s="123">
        <v>-4.5179999999999998</v>
      </c>
      <c r="D6" s="123">
        <v>0</v>
      </c>
      <c r="E6" s="123">
        <v>-10.889950000000001</v>
      </c>
      <c r="F6" s="123">
        <v>-1.6548399999999901</v>
      </c>
      <c r="G6" s="123">
        <v>-1.1244000000000001</v>
      </c>
      <c r="H6" s="123">
        <v>-0.96</v>
      </c>
      <c r="I6" s="123">
        <v>-0.96</v>
      </c>
      <c r="J6" s="123">
        <v>-0.96</v>
      </c>
      <c r="K6" s="123">
        <v>-0.96</v>
      </c>
      <c r="L6" s="123">
        <v>-0.96</v>
      </c>
      <c r="M6" s="123">
        <v>-0.96</v>
      </c>
      <c r="N6" s="123">
        <v>-0.36699999999999999</v>
      </c>
      <c r="O6" s="123">
        <v>-4.5179999999999998</v>
      </c>
      <c r="P6" s="123">
        <v>0</v>
      </c>
      <c r="Q6" s="123">
        <v>-10.89</v>
      </c>
      <c r="R6" s="123">
        <v>0</v>
      </c>
      <c r="S6" s="123">
        <v>0</v>
      </c>
      <c r="T6" s="123">
        <v>0</v>
      </c>
      <c r="U6" s="123">
        <v>0</v>
      </c>
      <c r="V6" s="123">
        <v>0</v>
      </c>
      <c r="W6" s="123">
        <v>0</v>
      </c>
      <c r="X6" s="123">
        <v>0</v>
      </c>
      <c r="Y6" s="123">
        <v>0</v>
      </c>
      <c r="Z6" s="123">
        <v>0</v>
      </c>
      <c r="AA6" s="123">
        <v>0</v>
      </c>
      <c r="AB6" s="123">
        <v>0</v>
      </c>
      <c r="AC6" s="123">
        <v>0</v>
      </c>
    </row>
    <row r="7" spans="1:80" outlineLevel="1" x14ac:dyDescent="0.25">
      <c r="A7" s="227" t="s">
        <v>1063</v>
      </c>
      <c r="B7" s="123">
        <v>75.645399999999995</v>
      </c>
      <c r="C7" s="123">
        <v>74.289280000000005</v>
      </c>
      <c r="D7" s="123">
        <v>79.106070000000003</v>
      </c>
      <c r="E7" s="123">
        <v>87.677089999999893</v>
      </c>
      <c r="F7" s="123">
        <v>81.406399999999906</v>
      </c>
      <c r="G7" s="123">
        <v>69.439340000000001</v>
      </c>
      <c r="H7" s="123">
        <v>51.777000000000001</v>
      </c>
      <c r="I7" s="123">
        <v>51.777000000000001</v>
      </c>
      <c r="J7" s="123">
        <v>51.777000000000001</v>
      </c>
      <c r="K7" s="123">
        <v>51.777000000000001</v>
      </c>
      <c r="L7" s="123">
        <v>51.777000000000001</v>
      </c>
      <c r="M7" s="123">
        <v>51.777000000000001</v>
      </c>
      <c r="N7" s="123">
        <v>70.396000000000001</v>
      </c>
      <c r="O7" s="123">
        <v>51.936</v>
      </c>
      <c r="P7" s="123">
        <v>72.667000000000002</v>
      </c>
      <c r="Q7" s="123">
        <v>82.963999999999999</v>
      </c>
      <c r="R7" s="123">
        <v>0</v>
      </c>
      <c r="S7" s="123">
        <v>0</v>
      </c>
      <c r="T7" s="123">
        <v>0</v>
      </c>
      <c r="U7" s="123">
        <v>0</v>
      </c>
      <c r="V7" s="123">
        <v>0</v>
      </c>
      <c r="W7" s="123">
        <v>0</v>
      </c>
      <c r="X7" s="123">
        <v>0</v>
      </c>
      <c r="Y7" s="123">
        <v>0</v>
      </c>
      <c r="Z7" s="123">
        <v>0</v>
      </c>
      <c r="AA7" s="123">
        <v>0</v>
      </c>
      <c r="AB7" s="123">
        <v>0</v>
      </c>
      <c r="AC7" s="123">
        <v>0</v>
      </c>
    </row>
    <row r="8" spans="1:80" outlineLevel="1" x14ac:dyDescent="0.25">
      <c r="A8" s="227" t="s">
        <v>1064</v>
      </c>
      <c r="B8" s="123">
        <v>-8.4153199999999995</v>
      </c>
      <c r="C8" s="123">
        <v>-13.374739999999999</v>
      </c>
      <c r="D8" s="123">
        <v>-24.976289999999999</v>
      </c>
      <c r="E8" s="123">
        <v>-17.847090000000001</v>
      </c>
      <c r="F8" s="123">
        <v>-17.107050000000001</v>
      </c>
      <c r="G8" s="123">
        <v>-15.05068</v>
      </c>
      <c r="H8" s="123">
        <v>-4.5030000000000001</v>
      </c>
      <c r="I8" s="123">
        <v>-4.5030000000000001</v>
      </c>
      <c r="J8" s="123">
        <v>-4.5030000000000001</v>
      </c>
      <c r="K8" s="123">
        <v>-4.5030000000000001</v>
      </c>
      <c r="L8" s="123">
        <v>-4.5030000000000001</v>
      </c>
      <c r="M8" s="123">
        <v>-4.5030000000000001</v>
      </c>
      <c r="N8" s="123">
        <v>-8.4149999999999991</v>
      </c>
      <c r="O8" s="123">
        <v>-13.375</v>
      </c>
      <c r="P8" s="123">
        <v>-24.975999999999999</v>
      </c>
      <c r="Q8" s="123">
        <v>-17.847000000000001</v>
      </c>
      <c r="R8" s="123">
        <v>0</v>
      </c>
      <c r="S8" s="123">
        <v>0</v>
      </c>
      <c r="T8" s="123">
        <v>0</v>
      </c>
      <c r="U8" s="123">
        <v>0</v>
      </c>
      <c r="V8" s="123">
        <v>0</v>
      </c>
      <c r="W8" s="123">
        <v>0</v>
      </c>
      <c r="X8" s="123">
        <v>0</v>
      </c>
      <c r="Y8" s="123">
        <v>0</v>
      </c>
      <c r="Z8" s="123">
        <v>0</v>
      </c>
      <c r="AA8" s="123">
        <v>0</v>
      </c>
      <c r="AB8" s="123">
        <v>0</v>
      </c>
      <c r="AC8" s="123">
        <v>0</v>
      </c>
    </row>
    <row r="9" spans="1:80" outlineLevel="1" x14ac:dyDescent="0.25">
      <c r="A9" s="227" t="s">
        <v>1061</v>
      </c>
      <c r="B9" s="123">
        <v>34.591009999999997</v>
      </c>
      <c r="C9" s="123">
        <v>13.17755</v>
      </c>
      <c r="D9" s="123">
        <v>15.59442</v>
      </c>
      <c r="E9" s="123">
        <v>19.45459</v>
      </c>
      <c r="F9" s="123">
        <v>20.309279999999902</v>
      </c>
      <c r="G9" s="123">
        <v>26.064609999999998</v>
      </c>
      <c r="H9" s="123">
        <v>17.417999999999999</v>
      </c>
      <c r="I9" s="123">
        <v>17.684999999999999</v>
      </c>
      <c r="J9" s="123">
        <v>17.530999999999999</v>
      </c>
      <c r="K9" s="123">
        <v>11.614000000000001</v>
      </c>
      <c r="L9" s="123">
        <v>16.297000000000001</v>
      </c>
      <c r="M9" s="123">
        <v>4.1829999999999998</v>
      </c>
      <c r="N9" s="123">
        <v>9.8170000000000002</v>
      </c>
      <c r="O9" s="123">
        <v>12.497999999999999</v>
      </c>
      <c r="P9" s="123">
        <v>15.398</v>
      </c>
      <c r="Q9" s="123">
        <v>12.625999999999999</v>
      </c>
      <c r="R9" s="123">
        <v>18</v>
      </c>
      <c r="S9" s="123">
        <v>18</v>
      </c>
      <c r="T9" s="123">
        <v>18</v>
      </c>
      <c r="U9" s="123">
        <v>18</v>
      </c>
      <c r="V9" s="123">
        <v>18</v>
      </c>
      <c r="W9" s="123">
        <v>17</v>
      </c>
      <c r="X9" s="123">
        <v>17</v>
      </c>
      <c r="Y9" s="123">
        <v>17</v>
      </c>
      <c r="Z9" s="123">
        <v>18</v>
      </c>
      <c r="AA9" s="123">
        <v>18</v>
      </c>
      <c r="AB9" s="123">
        <v>18</v>
      </c>
      <c r="AC9" s="123">
        <v>18</v>
      </c>
    </row>
    <row r="10" spans="1:80" outlineLevel="1" x14ac:dyDescent="0.25">
      <c r="A10" s="227" t="s">
        <v>1065</v>
      </c>
      <c r="B10" s="123">
        <v>-13.15917</v>
      </c>
      <c r="C10" s="123">
        <v>-69.266850000000005</v>
      </c>
      <c r="D10" s="123">
        <v>-54.496929999999999</v>
      </c>
      <c r="E10" s="123">
        <v>-172.95958999999999</v>
      </c>
      <c r="F10" s="123">
        <v>-16.772459999999999</v>
      </c>
      <c r="G10" s="123">
        <v>-18.956710000000001</v>
      </c>
      <c r="H10" s="123">
        <v>-10.586</v>
      </c>
      <c r="I10" s="123">
        <v>-10.586</v>
      </c>
      <c r="J10" s="123">
        <v>-10.586</v>
      </c>
      <c r="K10" s="123">
        <v>-10.586</v>
      </c>
      <c r="L10" s="123">
        <v>-10.586</v>
      </c>
      <c r="M10" s="123">
        <v>-10.586</v>
      </c>
      <c r="N10" s="123">
        <v>8.5210000000000008</v>
      </c>
      <c r="O10" s="123">
        <v>-19.934999999999999</v>
      </c>
      <c r="P10" s="123">
        <v>-42.691000000000003</v>
      </c>
      <c r="Q10" s="123">
        <v>-157.887</v>
      </c>
      <c r="R10" s="123">
        <v>0</v>
      </c>
      <c r="S10" s="123">
        <v>0</v>
      </c>
      <c r="T10" s="123">
        <v>0</v>
      </c>
      <c r="U10" s="123">
        <v>0</v>
      </c>
      <c r="V10" s="123">
        <v>0</v>
      </c>
      <c r="W10" s="123">
        <v>0</v>
      </c>
      <c r="X10" s="123">
        <v>0</v>
      </c>
      <c r="Y10" s="123">
        <v>0</v>
      </c>
      <c r="Z10" s="123">
        <v>0</v>
      </c>
      <c r="AA10" s="123">
        <v>0</v>
      </c>
      <c r="AB10" s="123">
        <v>0</v>
      </c>
      <c r="AC10" s="123">
        <v>0</v>
      </c>
    </row>
    <row r="11" spans="1:80" outlineLevel="1" x14ac:dyDescent="0.25">
      <c r="A11" s="227" t="s">
        <v>1066</v>
      </c>
      <c r="B11" s="123">
        <v>28.342449999999999</v>
      </c>
      <c r="C11" s="123">
        <v>-32.775649999999999</v>
      </c>
      <c r="D11" s="123">
        <v>-28.744720000000001</v>
      </c>
      <c r="E11" s="123">
        <v>-11.73014</v>
      </c>
      <c r="F11" s="123">
        <v>8.6112299999999902</v>
      </c>
      <c r="G11" s="123">
        <v>-0.80713999999999997</v>
      </c>
      <c r="H11" s="123">
        <v>64.802999999999997</v>
      </c>
      <c r="I11" s="123">
        <v>83.41</v>
      </c>
      <c r="J11" s="123">
        <v>57.694000000000003</v>
      </c>
      <c r="K11" s="123">
        <v>75.905000000000001</v>
      </c>
      <c r="L11" s="123">
        <v>53.67</v>
      </c>
      <c r="M11" s="123">
        <v>41.334000000000003</v>
      </c>
      <c r="N11" s="123">
        <v>40.027000000000001</v>
      </c>
      <c r="O11" s="123">
        <v>17.25</v>
      </c>
      <c r="P11" s="123">
        <v>5.1909999999999998</v>
      </c>
      <c r="Q11" s="123">
        <v>17.891999999999999</v>
      </c>
      <c r="R11" s="123">
        <v>71.942999999999998</v>
      </c>
      <c r="S11" s="123">
        <v>65.891000000000005</v>
      </c>
      <c r="T11" s="123">
        <v>71.325000000000003</v>
      </c>
      <c r="U11" s="123">
        <v>72.744</v>
      </c>
      <c r="V11" s="123">
        <v>68.474000000000004</v>
      </c>
      <c r="W11" s="123">
        <v>77.42</v>
      </c>
      <c r="X11" s="123">
        <v>60.48</v>
      </c>
      <c r="Y11" s="123">
        <v>59.616999999999997</v>
      </c>
      <c r="Z11" s="123">
        <v>83.028999999999996</v>
      </c>
      <c r="AA11" s="123">
        <v>67.236999999999995</v>
      </c>
      <c r="AB11" s="123">
        <v>70.575000000000003</v>
      </c>
      <c r="AC11" s="123">
        <v>72.968000000000004</v>
      </c>
    </row>
    <row r="12" spans="1:80" outlineLevel="1" x14ac:dyDescent="0.25">
      <c r="A12" s="227" t="s">
        <v>1067</v>
      </c>
      <c r="B12" s="123">
        <v>21.224779999999999</v>
      </c>
      <c r="C12" s="123">
        <v>21.224779999999999</v>
      </c>
      <c r="D12" s="123">
        <v>21.224779999999999</v>
      </c>
      <c r="E12" s="123">
        <v>21.224779999999999</v>
      </c>
      <c r="F12" s="123">
        <v>21.224779999999999</v>
      </c>
      <c r="G12" s="123">
        <v>21.224779999999999</v>
      </c>
      <c r="H12" s="123">
        <v>25.479487367323301</v>
      </c>
      <c r="I12" s="123">
        <v>25.479487367323301</v>
      </c>
      <c r="J12" s="123">
        <v>25.479487367323301</v>
      </c>
      <c r="K12" s="123">
        <v>25.479487367323301</v>
      </c>
      <c r="L12" s="123">
        <v>25.479487367323301</v>
      </c>
      <c r="M12" s="123">
        <v>25.479487367323301</v>
      </c>
      <c r="N12" s="123">
        <v>48.5895676049606</v>
      </c>
      <c r="O12" s="123">
        <v>48.5895676049606</v>
      </c>
      <c r="P12" s="123">
        <v>48.5895676049606</v>
      </c>
      <c r="Q12" s="123">
        <v>48.5895676049606</v>
      </c>
      <c r="R12" s="123">
        <v>48.5895676049606</v>
      </c>
      <c r="S12" s="123">
        <v>48.5895676049606</v>
      </c>
      <c r="T12" s="123">
        <v>48.5895676049606</v>
      </c>
      <c r="U12" s="123">
        <v>48.5895676049606</v>
      </c>
      <c r="V12" s="123">
        <v>48.5895676049606</v>
      </c>
      <c r="W12" s="123">
        <v>48.5895676049606</v>
      </c>
      <c r="X12" s="123">
        <v>48.5895676049606</v>
      </c>
      <c r="Y12" s="123">
        <v>48.5895676049606</v>
      </c>
      <c r="Z12" s="123">
        <v>106.80841505414099</v>
      </c>
      <c r="AA12" s="123">
        <v>106.80841505414099</v>
      </c>
      <c r="AB12" s="123">
        <v>106.80841505414099</v>
      </c>
      <c r="AC12" s="123">
        <v>106.80841505414099</v>
      </c>
    </row>
    <row r="13" spans="1:80" ht="15.75" outlineLevel="1" thickBot="1" x14ac:dyDescent="0.3">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row>
    <row r="14" spans="1:80" s="231" customFormat="1" x14ac:dyDescent="0.25">
      <c r="A14" s="229" t="s">
        <v>1068</v>
      </c>
      <c r="B14" s="248">
        <f t="shared" ref="B14:AC14" si="0">SUM(B5:B13)</f>
        <v>179.88858000000005</v>
      </c>
      <c r="C14" s="248">
        <f t="shared" si="0"/>
        <v>33.125789999999995</v>
      </c>
      <c r="D14" s="248">
        <f t="shared" si="0"/>
        <v>54.820319999999896</v>
      </c>
      <c r="E14" s="248">
        <f t="shared" si="0"/>
        <v>-34.889600000000115</v>
      </c>
      <c r="F14" s="248">
        <f t="shared" si="0"/>
        <v>149.13858999999979</v>
      </c>
      <c r="G14" s="248">
        <f t="shared" si="0"/>
        <v>136.74808999999999</v>
      </c>
      <c r="H14" s="248">
        <f t="shared" si="0"/>
        <v>202.67021957932332</v>
      </c>
      <c r="I14" s="248">
        <f t="shared" si="0"/>
        <v>225.29496955932331</v>
      </c>
      <c r="J14" s="248">
        <f t="shared" si="0"/>
        <v>202.55466083552329</v>
      </c>
      <c r="K14" s="248">
        <f t="shared" si="0"/>
        <v>217.4607806295233</v>
      </c>
      <c r="L14" s="248">
        <f t="shared" si="0"/>
        <v>202.36354947432329</v>
      </c>
      <c r="M14" s="248">
        <f t="shared" si="0"/>
        <v>188.83775281582319</v>
      </c>
      <c r="N14" s="248">
        <f t="shared" si="0"/>
        <v>261.68658985796054</v>
      </c>
      <c r="O14" s="248">
        <f t="shared" si="0"/>
        <v>187.95799345566058</v>
      </c>
      <c r="P14" s="248">
        <f t="shared" si="0"/>
        <v>171.9810742006606</v>
      </c>
      <c r="Q14" s="248">
        <f t="shared" si="0"/>
        <v>75.635513487660589</v>
      </c>
      <c r="R14" s="248">
        <f t="shared" si="0"/>
        <v>241.1608844106606</v>
      </c>
      <c r="S14" s="248">
        <f t="shared" si="0"/>
        <v>237.51538518896061</v>
      </c>
      <c r="T14" s="248">
        <f t="shared" si="0"/>
        <v>245.43102820116061</v>
      </c>
      <c r="U14" s="248">
        <f t="shared" si="0"/>
        <v>249.37646067315961</v>
      </c>
      <c r="V14" s="248">
        <f t="shared" si="0"/>
        <v>247.47186504166061</v>
      </c>
      <c r="W14" s="248">
        <f t="shared" si="0"/>
        <v>257.85236557496063</v>
      </c>
      <c r="X14" s="248">
        <f t="shared" si="0"/>
        <v>243.24245054096059</v>
      </c>
      <c r="Y14" s="248">
        <f t="shared" si="0"/>
        <v>279.97562677186062</v>
      </c>
      <c r="Z14" s="248">
        <f t="shared" si="0"/>
        <v>400.407122654641</v>
      </c>
      <c r="AA14" s="248">
        <f t="shared" si="0"/>
        <v>386.868633974641</v>
      </c>
      <c r="AB14" s="248">
        <f t="shared" si="0"/>
        <v>417.08148104114002</v>
      </c>
      <c r="AC14" s="248">
        <f t="shared" si="0"/>
        <v>446.420744498141</v>
      </c>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row>
    <row r="15" spans="1:80" x14ac:dyDescent="0.25">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row>
    <row r="16" spans="1:80" s="231" customFormat="1" x14ac:dyDescent="0.25">
      <c r="A16" s="236" t="s">
        <v>1069</v>
      </c>
      <c r="B16" s="268">
        <v>0</v>
      </c>
      <c r="C16" s="268">
        <v>0</v>
      </c>
      <c r="D16" s="268">
        <v>0</v>
      </c>
      <c r="E16" s="268">
        <v>0</v>
      </c>
      <c r="F16" s="268">
        <v>0</v>
      </c>
      <c r="G16" s="268">
        <v>0</v>
      </c>
      <c r="H16" s="268">
        <v>0</v>
      </c>
      <c r="I16" s="268">
        <v>0</v>
      </c>
      <c r="J16" s="268">
        <v>0</v>
      </c>
      <c r="K16" s="268">
        <v>0</v>
      </c>
      <c r="L16" s="268">
        <v>0</v>
      </c>
      <c r="M16" s="268">
        <v>0</v>
      </c>
      <c r="N16" s="268">
        <v>0</v>
      </c>
      <c r="O16" s="268">
        <v>0</v>
      </c>
      <c r="P16" s="268">
        <v>0</v>
      </c>
      <c r="Q16" s="268">
        <v>0</v>
      </c>
      <c r="R16" s="268">
        <v>0</v>
      </c>
      <c r="S16" s="268">
        <v>0</v>
      </c>
      <c r="T16" s="268">
        <v>0</v>
      </c>
      <c r="U16" s="268">
        <v>0</v>
      </c>
      <c r="V16" s="268">
        <v>0</v>
      </c>
      <c r="W16" s="268">
        <v>0</v>
      </c>
      <c r="X16" s="268">
        <v>0</v>
      </c>
      <c r="Y16" s="268">
        <v>0</v>
      </c>
      <c r="Z16" s="268">
        <v>0</v>
      </c>
      <c r="AA16" s="268">
        <v>0</v>
      </c>
      <c r="AB16" s="268">
        <v>0</v>
      </c>
      <c r="AC16" s="268">
        <v>0</v>
      </c>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row>
    <row r="17" spans="1:80" x14ac:dyDescent="0.25">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row>
    <row r="18" spans="1:80" ht="15.75" thickBot="1" x14ac:dyDescent="0.3">
      <c r="A18" s="227" t="s">
        <v>1070</v>
      </c>
      <c r="B18" s="269">
        <f>+B14+B16</f>
        <v>179.88858000000005</v>
      </c>
      <c r="C18" s="269">
        <f t="shared" ref="C18:AC18" si="1">+C14+C16</f>
        <v>33.125789999999995</v>
      </c>
      <c r="D18" s="269">
        <f t="shared" si="1"/>
        <v>54.820319999999896</v>
      </c>
      <c r="E18" s="269">
        <f t="shared" si="1"/>
        <v>-34.889600000000115</v>
      </c>
      <c r="F18" s="269">
        <f t="shared" si="1"/>
        <v>149.13858999999979</v>
      </c>
      <c r="G18" s="269">
        <f t="shared" si="1"/>
        <v>136.74808999999999</v>
      </c>
      <c r="H18" s="269">
        <f t="shared" si="1"/>
        <v>202.67021957932332</v>
      </c>
      <c r="I18" s="269">
        <f t="shared" si="1"/>
        <v>225.29496955932331</v>
      </c>
      <c r="J18" s="269">
        <f t="shared" si="1"/>
        <v>202.55466083552329</v>
      </c>
      <c r="K18" s="269">
        <f t="shared" si="1"/>
        <v>217.4607806295233</v>
      </c>
      <c r="L18" s="269">
        <f t="shared" si="1"/>
        <v>202.36354947432329</v>
      </c>
      <c r="M18" s="269">
        <f t="shared" si="1"/>
        <v>188.83775281582319</v>
      </c>
      <c r="N18" s="269">
        <f t="shared" si="1"/>
        <v>261.68658985796054</v>
      </c>
      <c r="O18" s="269">
        <f t="shared" si="1"/>
        <v>187.95799345566058</v>
      </c>
      <c r="P18" s="269">
        <f t="shared" si="1"/>
        <v>171.9810742006606</v>
      </c>
      <c r="Q18" s="269">
        <f t="shared" si="1"/>
        <v>75.635513487660589</v>
      </c>
      <c r="R18" s="269">
        <f t="shared" si="1"/>
        <v>241.1608844106606</v>
      </c>
      <c r="S18" s="269">
        <f t="shared" si="1"/>
        <v>237.51538518896061</v>
      </c>
      <c r="T18" s="269">
        <f t="shared" si="1"/>
        <v>245.43102820116061</v>
      </c>
      <c r="U18" s="269">
        <f t="shared" si="1"/>
        <v>249.37646067315961</v>
      </c>
      <c r="V18" s="269">
        <f t="shared" si="1"/>
        <v>247.47186504166061</v>
      </c>
      <c r="W18" s="269">
        <f t="shared" si="1"/>
        <v>257.85236557496063</v>
      </c>
      <c r="X18" s="269">
        <f t="shared" si="1"/>
        <v>243.24245054096059</v>
      </c>
      <c r="Y18" s="269">
        <f t="shared" si="1"/>
        <v>279.97562677186062</v>
      </c>
      <c r="Z18" s="269">
        <f t="shared" si="1"/>
        <v>400.407122654641</v>
      </c>
      <c r="AA18" s="269">
        <f t="shared" si="1"/>
        <v>386.868633974641</v>
      </c>
      <c r="AB18" s="269">
        <f t="shared" si="1"/>
        <v>417.08148104114002</v>
      </c>
      <c r="AC18" s="269">
        <f t="shared" si="1"/>
        <v>446.420744498141</v>
      </c>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row>
    <row r="19" spans="1:80" ht="15.75" thickTop="1" x14ac:dyDescent="0.25"/>
    <row r="20" spans="1:80" s="231" customFormat="1" x14ac:dyDescent="0.25">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row>
    <row r="22" spans="1:80" s="231" customFormat="1" x14ac:dyDescent="0.25">
      <c r="A22" s="229"/>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row>
    <row r="23" spans="1:80" x14ac:dyDescent="0.25">
      <c r="A23" s="225"/>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row>
    <row r="26" spans="1:80" s="231" customFormat="1" x14ac:dyDescent="0.25">
      <c r="A26" s="234"/>
    </row>
    <row r="43" spans="1:80" ht="15.75" thickBot="1" x14ac:dyDescent="0.3">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row>
    <row r="44" spans="1:80" s="231" customFormat="1" x14ac:dyDescent="0.25">
      <c r="A44" s="229"/>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row>
    <row r="46" spans="1:80" s="231" customFormat="1" x14ac:dyDescent="0.25">
      <c r="A46" s="229"/>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row>
    <row r="48" spans="1:80" s="231" customFormat="1" x14ac:dyDescent="0.25">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row>
    <row r="49" spans="1:80" x14ac:dyDescent="0.25">
      <c r="A49" s="225"/>
    </row>
    <row r="50" spans="1:80" s="231" customFormat="1" x14ac:dyDescent="0.25">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row>
    <row r="62" spans="1:80" s="231" customFormat="1" x14ac:dyDescent="0.25">
      <c r="A62" s="229"/>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row>
    <row r="63" spans="1:80" customFormat="1" ht="12.75" x14ac:dyDescent="0.2"/>
    <row r="64" spans="1:80" s="231" customFormat="1" outlineLevel="1" x14ac:dyDescent="0.25">
      <c r="A64" s="234"/>
    </row>
    <row r="65" spans="1:80" s="231" customFormat="1" x14ac:dyDescent="0.25">
      <c r="A65"/>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row>
    <row r="67" spans="1:80" x14ac:dyDescent="0.25">
      <c r="A67" s="225"/>
    </row>
    <row r="69" spans="1:80" s="231" customFormat="1" x14ac:dyDescent="0.25">
      <c r="A69" s="229"/>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row>
    <row r="70" spans="1:80" s="231" customFormat="1" x14ac:dyDescent="0.25">
      <c r="A70" s="229"/>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row>
    <row r="72" spans="1:80" s="231" customFormat="1" x14ac:dyDescent="0.25">
      <c r="A72" s="229"/>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row>
    <row r="74" spans="1:80" x14ac:dyDescent="0.25">
      <c r="A74" s="235"/>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row>
  </sheetData>
  <pageMargins left="0.75" right="0.75" top="1" bottom="1" header="0.5" footer="0.5"/>
  <pageSetup orientation="portrait" r:id="rId1"/>
  <colBreaks count="1" manualBreakCount="1">
    <brk id="8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N23" sqref="N23"/>
    </sheetView>
  </sheetViews>
  <sheetFormatPr defaultColWidth="9.140625" defaultRowHeight="15" x14ac:dyDescent="0.25"/>
  <cols>
    <col min="1" max="1" width="22.140625" style="185" bestFit="1" customWidth="1"/>
    <col min="2" max="16384" width="9.140625" style="185"/>
  </cols>
  <sheetData>
    <row r="1" spans="1:29" s="255" customFormat="1" ht="30" x14ac:dyDescent="0.25">
      <c r="A1" s="254" t="s">
        <v>976</v>
      </c>
      <c r="B1" s="255" t="s">
        <v>1135</v>
      </c>
      <c r="C1" s="255" t="s">
        <v>1136</v>
      </c>
      <c r="D1" s="255" t="s">
        <v>1137</v>
      </c>
      <c r="E1" s="255" t="s">
        <v>1138</v>
      </c>
      <c r="F1" s="255" t="s">
        <v>1139</v>
      </c>
      <c r="G1" s="255" t="s">
        <v>1140</v>
      </c>
      <c r="H1" s="255" t="s">
        <v>1054</v>
      </c>
      <c r="I1" s="255" t="s">
        <v>1055</v>
      </c>
      <c r="J1" s="255" t="s">
        <v>1056</v>
      </c>
      <c r="K1" s="255" t="s">
        <v>1057</v>
      </c>
      <c r="L1" s="255" t="s">
        <v>1058</v>
      </c>
      <c r="M1" s="255" t="s">
        <v>1059</v>
      </c>
      <c r="R1" s="255" t="s">
        <v>1141</v>
      </c>
      <c r="S1" s="255" t="s">
        <v>1142</v>
      </c>
      <c r="T1" s="255" t="s">
        <v>1143</v>
      </c>
      <c r="U1" s="255" t="s">
        <v>1144</v>
      </c>
      <c r="V1" s="255" t="s">
        <v>1145</v>
      </c>
      <c r="W1" s="255" t="s">
        <v>1146</v>
      </c>
      <c r="X1" s="255" t="s">
        <v>1147</v>
      </c>
      <c r="Y1" s="255" t="s">
        <v>1148</v>
      </c>
      <c r="Z1" s="255" t="s">
        <v>1149</v>
      </c>
      <c r="AA1" s="255" t="s">
        <v>1150</v>
      </c>
      <c r="AB1" s="255" t="s">
        <v>1151</v>
      </c>
      <c r="AC1" s="255" t="s">
        <v>1152</v>
      </c>
    </row>
    <row r="2" spans="1:29" s="184" customFormat="1" x14ac:dyDescent="0.25">
      <c r="A2" s="183" t="s">
        <v>998</v>
      </c>
    </row>
    <row r="3" spans="1:29" s="257" customFormat="1" x14ac:dyDescent="0.25">
      <c r="A3" s="256" t="s">
        <v>999</v>
      </c>
      <c r="B3" s="296">
        <v>1225.2679700000001</v>
      </c>
      <c r="C3" s="296">
        <v>725.70596999999998</v>
      </c>
      <c r="D3" s="296">
        <v>1302.4877099999901</v>
      </c>
      <c r="E3" s="296">
        <v>1035.2100800000001</v>
      </c>
      <c r="F3" s="296">
        <v>1269.9047499999999</v>
      </c>
      <c r="G3" s="296">
        <v>1343.13959</v>
      </c>
      <c r="H3" s="296">
        <v>1491.7950000000001</v>
      </c>
      <c r="I3" s="296">
        <v>1638.652</v>
      </c>
      <c r="J3" s="296">
        <v>1340.202</v>
      </c>
      <c r="K3" s="296">
        <v>1022.486</v>
      </c>
      <c r="L3" s="296">
        <v>1159.123</v>
      </c>
      <c r="M3" s="296">
        <v>1425.684</v>
      </c>
      <c r="N3" s="297"/>
      <c r="O3" s="297"/>
      <c r="P3" s="297"/>
      <c r="Q3" s="297"/>
      <c r="R3" s="296">
        <v>560.95399999999995</v>
      </c>
      <c r="S3" s="296">
        <v>664.25400000000002</v>
      </c>
      <c r="T3" s="296">
        <v>1040.682</v>
      </c>
      <c r="U3" s="296">
        <v>726.46500000000003</v>
      </c>
      <c r="V3" s="296">
        <v>759.83299999999997</v>
      </c>
      <c r="W3" s="296">
        <v>610.47299999999996</v>
      </c>
      <c r="X3" s="296">
        <v>658.56100000000004</v>
      </c>
      <c r="Y3" s="296">
        <v>713.70500000000004</v>
      </c>
      <c r="Z3" s="296">
        <v>535.47500000000002</v>
      </c>
      <c r="AA3" s="296">
        <v>451.74599999999998</v>
      </c>
      <c r="AB3" s="296">
        <v>462.18299999999999</v>
      </c>
      <c r="AC3" s="296">
        <v>457.089</v>
      </c>
    </row>
    <row r="4" spans="1:29" s="257" customFormat="1" x14ac:dyDescent="0.25">
      <c r="A4" s="256" t="s">
        <v>1000</v>
      </c>
      <c r="B4" s="296"/>
      <c r="C4" s="296"/>
      <c r="D4" s="296"/>
      <c r="E4" s="296"/>
      <c r="F4" s="296"/>
      <c r="G4" s="296"/>
      <c r="H4" s="296"/>
      <c r="I4" s="296"/>
      <c r="J4" s="296"/>
      <c r="K4" s="296"/>
      <c r="L4" s="296"/>
      <c r="M4" s="296"/>
      <c r="N4" s="297"/>
      <c r="O4" s="297"/>
      <c r="P4" s="297"/>
      <c r="Q4" s="297"/>
      <c r="R4" s="296"/>
      <c r="S4" s="296"/>
      <c r="T4" s="296"/>
      <c r="U4" s="296"/>
      <c r="V4" s="296"/>
      <c r="W4" s="296"/>
      <c r="X4" s="296"/>
      <c r="Y4" s="296"/>
      <c r="Z4" s="296"/>
      <c r="AA4" s="296"/>
      <c r="AB4" s="296"/>
      <c r="AC4" s="296"/>
    </row>
    <row r="5" spans="1:29" x14ac:dyDescent="0.25">
      <c r="A5" s="185" t="s">
        <v>1001</v>
      </c>
      <c r="B5" s="298">
        <f t="shared" ref="B5:M5" si="0">+B4+B3</f>
        <v>1225.2679700000001</v>
      </c>
      <c r="C5" s="298">
        <f t="shared" si="0"/>
        <v>725.70596999999998</v>
      </c>
      <c r="D5" s="298">
        <f t="shared" si="0"/>
        <v>1302.4877099999901</v>
      </c>
      <c r="E5" s="298">
        <f t="shared" si="0"/>
        <v>1035.2100800000001</v>
      </c>
      <c r="F5" s="298">
        <f t="shared" si="0"/>
        <v>1269.9047499999999</v>
      </c>
      <c r="G5" s="298">
        <f t="shared" si="0"/>
        <v>1343.13959</v>
      </c>
      <c r="H5" s="298">
        <f t="shared" si="0"/>
        <v>1491.7950000000001</v>
      </c>
      <c r="I5" s="298">
        <f t="shared" si="0"/>
        <v>1638.652</v>
      </c>
      <c r="J5" s="298">
        <f t="shared" si="0"/>
        <v>1340.202</v>
      </c>
      <c r="K5" s="298">
        <f t="shared" si="0"/>
        <v>1022.486</v>
      </c>
      <c r="L5" s="298">
        <f t="shared" si="0"/>
        <v>1159.123</v>
      </c>
      <c r="M5" s="298">
        <f t="shared" si="0"/>
        <v>1425.684</v>
      </c>
      <c r="N5" s="186"/>
      <c r="O5" s="186"/>
      <c r="P5" s="186"/>
      <c r="Q5" s="186"/>
      <c r="R5" s="298">
        <f t="shared" ref="R5:AC5" si="1">+R4+R3</f>
        <v>560.95399999999995</v>
      </c>
      <c r="S5" s="298">
        <f t="shared" si="1"/>
        <v>664.25400000000002</v>
      </c>
      <c r="T5" s="298">
        <f t="shared" si="1"/>
        <v>1040.682</v>
      </c>
      <c r="U5" s="298">
        <f t="shared" si="1"/>
        <v>726.46500000000003</v>
      </c>
      <c r="V5" s="298">
        <f t="shared" si="1"/>
        <v>759.83299999999997</v>
      </c>
      <c r="W5" s="298">
        <f t="shared" si="1"/>
        <v>610.47299999999996</v>
      </c>
      <c r="X5" s="298">
        <f t="shared" si="1"/>
        <v>658.56100000000004</v>
      </c>
      <c r="Y5" s="298">
        <f t="shared" si="1"/>
        <v>713.70500000000004</v>
      </c>
      <c r="Z5" s="298">
        <f t="shared" si="1"/>
        <v>535.47500000000002</v>
      </c>
      <c r="AA5" s="298">
        <f t="shared" si="1"/>
        <v>451.74599999999998</v>
      </c>
      <c r="AB5" s="298">
        <f t="shared" si="1"/>
        <v>462.18299999999999</v>
      </c>
      <c r="AC5" s="298">
        <f t="shared" si="1"/>
        <v>457.089</v>
      </c>
    </row>
    <row r="6" spans="1:29" x14ac:dyDescent="0.25">
      <c r="A6" s="185" t="s">
        <v>1002</v>
      </c>
      <c r="B6" s="299">
        <v>95.708579999999998</v>
      </c>
      <c r="C6" s="299">
        <v>95.762410000000003</v>
      </c>
      <c r="D6" s="299">
        <v>96.235869999999906</v>
      </c>
      <c r="E6" s="299">
        <v>96.701239999999999</v>
      </c>
      <c r="F6" s="299">
        <v>96.715789999999998</v>
      </c>
      <c r="G6" s="299">
        <v>96.753330000000005</v>
      </c>
      <c r="H6" s="299">
        <v>96.814582787000006</v>
      </c>
      <c r="I6" s="299">
        <v>96.869173056999998</v>
      </c>
      <c r="J6" s="299">
        <v>97.536163947000006</v>
      </c>
      <c r="K6" s="299">
        <v>98.205764576999997</v>
      </c>
      <c r="L6" s="299">
        <v>98.261497907000006</v>
      </c>
      <c r="M6" s="299">
        <v>98.570713717000004</v>
      </c>
      <c r="N6" s="187"/>
      <c r="O6" s="187"/>
      <c r="P6" s="187"/>
      <c r="Q6" s="187"/>
      <c r="R6" s="299">
        <v>99.952062677000001</v>
      </c>
      <c r="S6" s="299">
        <v>100.196507087</v>
      </c>
      <c r="T6" s="299">
        <v>100.440951497</v>
      </c>
      <c r="U6" s="299">
        <v>100.68539589700001</v>
      </c>
      <c r="V6" s="299">
        <v>100.92984030700001</v>
      </c>
      <c r="W6" s="299">
        <v>101.174284707</v>
      </c>
      <c r="X6" s="299">
        <v>101.418729117</v>
      </c>
      <c r="Y6" s="299">
        <v>101.663173517</v>
      </c>
      <c r="Z6" s="299">
        <v>101.800306797</v>
      </c>
      <c r="AA6" s="299">
        <v>101.830128997</v>
      </c>
      <c r="AB6" s="299">
        <v>101.85995125700001</v>
      </c>
      <c r="AC6" s="299">
        <v>101.88977351699999</v>
      </c>
    </row>
    <row r="7" spans="1:29" x14ac:dyDescent="0.25">
      <c r="B7" s="299"/>
      <c r="C7" s="299"/>
      <c r="D7" s="299"/>
      <c r="E7" s="299"/>
      <c r="F7" s="299"/>
      <c r="G7" s="299"/>
      <c r="H7" s="299"/>
      <c r="I7" s="299"/>
      <c r="J7" s="299"/>
      <c r="K7" s="299"/>
      <c r="L7" s="299"/>
      <c r="M7" s="299"/>
      <c r="N7" s="187"/>
      <c r="O7" s="187"/>
      <c r="P7" s="187"/>
      <c r="Q7" s="187"/>
      <c r="R7" s="299"/>
      <c r="S7" s="299"/>
      <c r="T7" s="299"/>
      <c r="U7" s="299"/>
      <c r="V7" s="299"/>
      <c r="W7" s="299"/>
      <c r="X7" s="299"/>
      <c r="Y7" s="299"/>
      <c r="Z7" s="299"/>
      <c r="AA7" s="299"/>
      <c r="AB7" s="299"/>
      <c r="AC7" s="299"/>
    </row>
    <row r="8" spans="1:29" s="188" customFormat="1" x14ac:dyDescent="0.25">
      <c r="A8" s="188" t="s">
        <v>1003</v>
      </c>
      <c r="B8" s="300"/>
      <c r="C8" s="300"/>
      <c r="D8" s="300"/>
      <c r="E8" s="300"/>
      <c r="F8" s="300"/>
      <c r="G8" s="300"/>
      <c r="H8" s="300"/>
      <c r="I8" s="300"/>
      <c r="J8" s="300"/>
      <c r="K8" s="300"/>
      <c r="L8" s="300"/>
      <c r="M8" s="300"/>
      <c r="R8" s="300"/>
      <c r="S8" s="300"/>
      <c r="T8" s="300"/>
      <c r="U8" s="300"/>
      <c r="V8" s="300"/>
      <c r="W8" s="300"/>
      <c r="X8" s="300"/>
      <c r="Y8" s="300"/>
      <c r="Z8" s="300"/>
      <c r="AA8" s="300"/>
      <c r="AB8" s="300"/>
      <c r="AC8" s="300"/>
    </row>
    <row r="9" spans="1:29" x14ac:dyDescent="0.25">
      <c r="A9" s="256" t="s">
        <v>999</v>
      </c>
      <c r="B9" s="296">
        <v>1051.15047</v>
      </c>
      <c r="C9" s="296">
        <v>706.13601000000006</v>
      </c>
      <c r="D9" s="296">
        <v>894.47163999999998</v>
      </c>
      <c r="E9" s="296">
        <v>1307.65687</v>
      </c>
      <c r="F9" s="296">
        <v>1143.0288</v>
      </c>
      <c r="G9" s="296">
        <v>1177.2158300000001</v>
      </c>
      <c r="H9" s="296">
        <v>1250.5630000000001</v>
      </c>
      <c r="I9" s="296">
        <v>1351.72</v>
      </c>
      <c r="J9" s="296">
        <v>1220.6969999999999</v>
      </c>
      <c r="K9" s="296">
        <v>849.52700000000004</v>
      </c>
      <c r="L9" s="296">
        <v>886.92600000000004</v>
      </c>
      <c r="M9" s="296">
        <v>1960.556</v>
      </c>
      <c r="N9" s="297"/>
      <c r="O9" s="297"/>
      <c r="P9" s="297"/>
      <c r="Q9" s="297"/>
      <c r="R9" s="296">
        <v>410.46</v>
      </c>
      <c r="S9" s="296">
        <v>493.10899999999998</v>
      </c>
      <c r="T9" s="296">
        <v>883.95399999999995</v>
      </c>
      <c r="U9" s="296">
        <v>545.59100000000001</v>
      </c>
      <c r="V9" s="296">
        <v>579.39499999999998</v>
      </c>
      <c r="W9" s="296">
        <v>415.80099999999999</v>
      </c>
      <c r="X9" s="296">
        <v>437.7</v>
      </c>
      <c r="Y9" s="296">
        <v>494.98500000000001</v>
      </c>
      <c r="Z9" s="296">
        <v>369.322</v>
      </c>
      <c r="AA9" s="296">
        <v>290.68799999999999</v>
      </c>
      <c r="AB9" s="296">
        <v>303.21100000000001</v>
      </c>
      <c r="AC9" s="296">
        <v>308.84300000000002</v>
      </c>
    </row>
    <row r="10" spans="1:29" x14ac:dyDescent="0.25">
      <c r="A10" s="256" t="s">
        <v>1000</v>
      </c>
      <c r="B10" s="296"/>
      <c r="C10" s="296"/>
      <c r="D10" s="296"/>
      <c r="E10" s="296"/>
      <c r="F10" s="296"/>
      <c r="G10" s="296"/>
      <c r="H10" s="296"/>
      <c r="I10" s="296"/>
      <c r="J10" s="296"/>
      <c r="K10" s="296"/>
      <c r="L10" s="296"/>
      <c r="M10" s="296"/>
      <c r="N10" s="297"/>
      <c r="O10" s="297"/>
      <c r="P10" s="297"/>
      <c r="Q10" s="297"/>
      <c r="R10" s="296"/>
      <c r="S10" s="296"/>
      <c r="T10" s="296"/>
      <c r="U10" s="296"/>
      <c r="V10" s="296"/>
      <c r="W10" s="296"/>
      <c r="X10" s="296"/>
      <c r="Y10" s="296"/>
      <c r="Z10" s="296"/>
      <c r="AA10" s="296"/>
      <c r="AB10" s="296"/>
      <c r="AC10" s="296"/>
    </row>
    <row r="11" spans="1:29" x14ac:dyDescent="0.25">
      <c r="A11" s="185" t="s">
        <v>1001</v>
      </c>
      <c r="B11" s="298">
        <f t="shared" ref="B11:M11" si="2">+B10+B9</f>
        <v>1051.15047</v>
      </c>
      <c r="C11" s="298">
        <f t="shared" si="2"/>
        <v>706.13601000000006</v>
      </c>
      <c r="D11" s="298">
        <f t="shared" si="2"/>
        <v>894.47163999999998</v>
      </c>
      <c r="E11" s="298">
        <f t="shared" si="2"/>
        <v>1307.65687</v>
      </c>
      <c r="F11" s="298">
        <f t="shared" si="2"/>
        <v>1143.0288</v>
      </c>
      <c r="G11" s="298">
        <f t="shared" si="2"/>
        <v>1177.2158300000001</v>
      </c>
      <c r="H11" s="298">
        <f t="shared" si="2"/>
        <v>1250.5630000000001</v>
      </c>
      <c r="I11" s="298">
        <f t="shared" si="2"/>
        <v>1351.72</v>
      </c>
      <c r="J11" s="298">
        <f t="shared" si="2"/>
        <v>1220.6969999999999</v>
      </c>
      <c r="K11" s="298">
        <f t="shared" si="2"/>
        <v>849.52700000000004</v>
      </c>
      <c r="L11" s="298">
        <f t="shared" si="2"/>
        <v>886.92600000000004</v>
      </c>
      <c r="M11" s="298">
        <f t="shared" si="2"/>
        <v>1960.556</v>
      </c>
      <c r="N11" s="186"/>
      <c r="O11" s="186"/>
      <c r="P11" s="186"/>
      <c r="Q11" s="186"/>
      <c r="R11" s="298">
        <f t="shared" ref="R11:AC11" si="3">+R10+R9</f>
        <v>410.46</v>
      </c>
      <c r="S11" s="298">
        <f t="shared" si="3"/>
        <v>493.10899999999998</v>
      </c>
      <c r="T11" s="298">
        <f t="shared" si="3"/>
        <v>883.95399999999995</v>
      </c>
      <c r="U11" s="298">
        <f t="shared" si="3"/>
        <v>545.59100000000001</v>
      </c>
      <c r="V11" s="298">
        <f t="shared" si="3"/>
        <v>579.39499999999998</v>
      </c>
      <c r="W11" s="298">
        <f t="shared" si="3"/>
        <v>415.80099999999999</v>
      </c>
      <c r="X11" s="298">
        <f t="shared" si="3"/>
        <v>437.7</v>
      </c>
      <c r="Y11" s="298">
        <f t="shared" si="3"/>
        <v>494.98500000000001</v>
      </c>
      <c r="Z11" s="298">
        <f t="shared" si="3"/>
        <v>369.322</v>
      </c>
      <c r="AA11" s="298">
        <f t="shared" si="3"/>
        <v>290.68799999999999</v>
      </c>
      <c r="AB11" s="298">
        <f t="shared" si="3"/>
        <v>303.21100000000001</v>
      </c>
      <c r="AC11" s="298">
        <f t="shared" si="3"/>
        <v>308.84300000000002</v>
      </c>
    </row>
    <row r="12" spans="1:29" x14ac:dyDescent="0.25">
      <c r="A12" s="185" t="s">
        <v>1002</v>
      </c>
      <c r="B12" s="299">
        <v>79.758939999999996</v>
      </c>
      <c r="C12" s="299">
        <v>79.464269999999999</v>
      </c>
      <c r="D12" s="299">
        <v>79.215450000000004</v>
      </c>
      <c r="E12" s="299">
        <v>78.967820000000003</v>
      </c>
      <c r="F12" s="299">
        <v>78.976869999999906</v>
      </c>
      <c r="G12" s="299">
        <v>79.000789999999995</v>
      </c>
      <c r="H12" s="299">
        <v>79.046100902999996</v>
      </c>
      <c r="I12" s="299">
        <v>79.095970342999905</v>
      </c>
      <c r="J12" s="299">
        <v>79.668988862999996</v>
      </c>
      <c r="K12" s="299">
        <v>80.242025443000003</v>
      </c>
      <c r="L12" s="299">
        <v>80.290633772999996</v>
      </c>
      <c r="M12" s="299">
        <v>80.579279623000005</v>
      </c>
      <c r="N12" s="187"/>
      <c r="O12" s="187"/>
      <c r="P12" s="187"/>
      <c r="Q12" s="187"/>
      <c r="R12" s="299">
        <v>81.802996213</v>
      </c>
      <c r="S12" s="299">
        <v>82.016190722999994</v>
      </c>
      <c r="T12" s="299">
        <v>82.229385233000002</v>
      </c>
      <c r="U12" s="299">
        <v>82.442579753000004</v>
      </c>
      <c r="V12" s="299">
        <v>82.655774262999998</v>
      </c>
      <c r="W12" s="299">
        <v>82.868968773000006</v>
      </c>
      <c r="X12" s="299">
        <v>83.082163283</v>
      </c>
      <c r="Y12" s="299">
        <v>83.295357803000002</v>
      </c>
      <c r="Z12" s="299">
        <v>83.414959623000001</v>
      </c>
      <c r="AA12" s="299">
        <v>83.440969073000005</v>
      </c>
      <c r="AB12" s="299">
        <v>83.466978832999999</v>
      </c>
      <c r="AC12" s="299">
        <v>83.492988593000007</v>
      </c>
    </row>
    <row r="13" spans="1:29" x14ac:dyDescent="0.25">
      <c r="B13" s="299"/>
      <c r="C13" s="299"/>
      <c r="D13" s="299"/>
      <c r="E13" s="299"/>
      <c r="F13" s="299"/>
      <c r="G13" s="299"/>
      <c r="H13" s="299"/>
      <c r="I13" s="299"/>
      <c r="J13" s="299"/>
      <c r="K13" s="299"/>
      <c r="L13" s="299"/>
      <c r="M13" s="299"/>
      <c r="N13" s="187"/>
      <c r="O13" s="187"/>
      <c r="P13" s="187"/>
      <c r="Q13" s="187"/>
      <c r="R13" s="299"/>
      <c r="S13" s="299"/>
      <c r="T13" s="299"/>
      <c r="U13" s="299"/>
      <c r="V13" s="299"/>
      <c r="W13" s="299"/>
      <c r="X13" s="299"/>
      <c r="Y13" s="299"/>
      <c r="Z13" s="299"/>
      <c r="AA13" s="299"/>
      <c r="AB13" s="299"/>
      <c r="AC13" s="299"/>
    </row>
    <row r="14" spans="1:29" s="188" customFormat="1" x14ac:dyDescent="0.25">
      <c r="A14" s="188" t="s">
        <v>1004</v>
      </c>
      <c r="B14" s="300"/>
      <c r="C14" s="300"/>
      <c r="D14" s="300"/>
      <c r="E14" s="300"/>
      <c r="F14" s="300"/>
      <c r="G14" s="300"/>
      <c r="H14" s="300"/>
      <c r="I14" s="300"/>
      <c r="J14" s="300"/>
      <c r="K14" s="300"/>
      <c r="L14" s="300"/>
      <c r="M14" s="300"/>
      <c r="R14" s="300"/>
      <c r="S14" s="300"/>
      <c r="T14" s="300"/>
      <c r="U14" s="300"/>
      <c r="V14" s="300"/>
      <c r="W14" s="300"/>
      <c r="X14" s="300"/>
      <c r="Y14" s="300"/>
      <c r="Z14" s="300"/>
      <c r="AA14" s="300"/>
      <c r="AB14" s="300"/>
      <c r="AC14" s="300"/>
    </row>
    <row r="15" spans="1:29" x14ac:dyDescent="0.25">
      <c r="A15" s="256" t="s">
        <v>999</v>
      </c>
      <c r="B15" s="296">
        <v>290.24484000000001</v>
      </c>
      <c r="C15" s="296">
        <v>237.13292000000001</v>
      </c>
      <c r="D15" s="296">
        <v>209.09563</v>
      </c>
      <c r="E15" s="296">
        <v>282.65323000000001</v>
      </c>
      <c r="F15" s="296">
        <v>261.48522000000003</v>
      </c>
      <c r="G15" s="296">
        <v>242.62693999999999</v>
      </c>
      <c r="H15" s="296">
        <v>-34.265999999999998</v>
      </c>
      <c r="I15" s="296">
        <v>286.93</v>
      </c>
      <c r="J15" s="296">
        <v>119.50700000000001</v>
      </c>
      <c r="K15" s="296">
        <v>172.959</v>
      </c>
      <c r="L15" s="296">
        <v>272.19600000000003</v>
      </c>
      <c r="M15" s="296">
        <v>-534.87300000000005</v>
      </c>
      <c r="N15" s="297"/>
      <c r="O15" s="297"/>
      <c r="P15" s="297"/>
      <c r="Q15" s="297"/>
      <c r="R15" s="296">
        <v>150.49299999999999</v>
      </c>
      <c r="S15" s="296">
        <v>171.14500000000001</v>
      </c>
      <c r="T15" s="296">
        <v>156.72800000000001</v>
      </c>
      <c r="U15" s="296">
        <v>180.875</v>
      </c>
      <c r="V15" s="296">
        <v>180.43899999999999</v>
      </c>
      <c r="W15" s="296">
        <v>194.672</v>
      </c>
      <c r="X15" s="296">
        <v>220.86099999999999</v>
      </c>
      <c r="Y15" s="296">
        <v>218.47399999999999</v>
      </c>
      <c r="Z15" s="296">
        <v>166.154</v>
      </c>
      <c r="AA15" s="296">
        <v>161.05799999999999</v>
      </c>
      <c r="AB15" s="296">
        <v>158.97300000000001</v>
      </c>
      <c r="AC15" s="296">
        <v>148.24600000000001</v>
      </c>
    </row>
    <row r="16" spans="1:29" x14ac:dyDescent="0.25">
      <c r="A16" s="256" t="s">
        <v>1000</v>
      </c>
      <c r="B16" s="296"/>
      <c r="C16" s="296"/>
      <c r="D16" s="296"/>
      <c r="E16" s="296"/>
      <c r="F16" s="296"/>
      <c r="G16" s="296"/>
      <c r="H16" s="296"/>
      <c r="I16" s="296"/>
      <c r="J16" s="296"/>
      <c r="K16" s="296"/>
      <c r="L16" s="296"/>
      <c r="M16" s="296"/>
      <c r="N16" s="297"/>
      <c r="O16" s="297"/>
      <c r="P16" s="297"/>
      <c r="Q16" s="297"/>
      <c r="R16" s="296"/>
      <c r="S16" s="296"/>
      <c r="T16" s="296"/>
      <c r="U16" s="296"/>
      <c r="V16" s="296"/>
      <c r="W16" s="296"/>
      <c r="X16" s="296"/>
      <c r="Y16" s="296"/>
      <c r="Z16" s="296"/>
      <c r="AA16" s="296"/>
      <c r="AB16" s="296"/>
      <c r="AC16" s="296"/>
    </row>
    <row r="17" spans="1:29" x14ac:dyDescent="0.25">
      <c r="A17" s="185" t="s">
        <v>1001</v>
      </c>
      <c r="B17" s="298">
        <f t="shared" ref="B17:M17" si="4">+B16+B15</f>
        <v>290.24484000000001</v>
      </c>
      <c r="C17" s="298">
        <f t="shared" si="4"/>
        <v>237.13292000000001</v>
      </c>
      <c r="D17" s="298">
        <f t="shared" si="4"/>
        <v>209.09563</v>
      </c>
      <c r="E17" s="298">
        <f t="shared" si="4"/>
        <v>282.65323000000001</v>
      </c>
      <c r="F17" s="298">
        <f t="shared" si="4"/>
        <v>261.48522000000003</v>
      </c>
      <c r="G17" s="298">
        <f t="shared" si="4"/>
        <v>242.62693999999999</v>
      </c>
      <c r="H17" s="298">
        <f t="shared" si="4"/>
        <v>-34.265999999999998</v>
      </c>
      <c r="I17" s="298">
        <f t="shared" si="4"/>
        <v>286.93</v>
      </c>
      <c r="J17" s="298">
        <f t="shared" si="4"/>
        <v>119.50700000000001</v>
      </c>
      <c r="K17" s="298">
        <f t="shared" si="4"/>
        <v>172.959</v>
      </c>
      <c r="L17" s="298">
        <f t="shared" si="4"/>
        <v>272.19600000000003</v>
      </c>
      <c r="M17" s="298">
        <f t="shared" si="4"/>
        <v>-534.87300000000005</v>
      </c>
      <c r="N17" s="186"/>
      <c r="O17" s="186"/>
      <c r="P17" s="186"/>
      <c r="Q17" s="186"/>
      <c r="R17" s="298">
        <f t="shared" ref="R17:AC17" si="5">+R16+R15</f>
        <v>150.49299999999999</v>
      </c>
      <c r="S17" s="298">
        <f t="shared" si="5"/>
        <v>171.14500000000001</v>
      </c>
      <c r="T17" s="298">
        <f t="shared" si="5"/>
        <v>156.72800000000001</v>
      </c>
      <c r="U17" s="298">
        <f t="shared" si="5"/>
        <v>180.875</v>
      </c>
      <c r="V17" s="298">
        <f t="shared" si="5"/>
        <v>180.43899999999999</v>
      </c>
      <c r="W17" s="298">
        <f t="shared" si="5"/>
        <v>194.672</v>
      </c>
      <c r="X17" s="298">
        <f t="shared" si="5"/>
        <v>220.86099999999999</v>
      </c>
      <c r="Y17" s="298">
        <f t="shared" si="5"/>
        <v>218.47399999999999</v>
      </c>
      <c r="Z17" s="298">
        <f t="shared" si="5"/>
        <v>166.154</v>
      </c>
      <c r="AA17" s="298">
        <f t="shared" si="5"/>
        <v>161.05799999999999</v>
      </c>
      <c r="AB17" s="298">
        <f t="shared" si="5"/>
        <v>158.97300000000001</v>
      </c>
      <c r="AC17" s="298">
        <f t="shared" si="5"/>
        <v>148.24600000000001</v>
      </c>
    </row>
    <row r="18" spans="1:29" x14ac:dyDescent="0.25">
      <c r="A18" s="185" t="s">
        <v>1002</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E204" sqref="E204"/>
      <selection pane="topRight" activeCell="E204" sqref="E204"/>
      <selection pane="bottomLeft" activeCell="E204" sqref="E204"/>
      <selection pane="bottomRight" activeCell="C29" sqref="C29"/>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475</v>
      </c>
    </row>
    <row r="2" spans="1:5" x14ac:dyDescent="0.2">
      <c r="A2" s="273" t="s">
        <v>1234</v>
      </c>
    </row>
    <row r="5" spans="1:5" x14ac:dyDescent="0.2">
      <c r="C5" s="38" t="s">
        <v>1235</v>
      </c>
      <c r="D5" s="38" t="s">
        <v>1235</v>
      </c>
    </row>
    <row r="6" spans="1:5" x14ac:dyDescent="0.2">
      <c r="C6" s="274">
        <v>43465</v>
      </c>
      <c r="D6" s="274">
        <v>43465</v>
      </c>
    </row>
    <row r="8" spans="1:5" x14ac:dyDescent="0.2">
      <c r="A8" s="4" t="s">
        <v>1236</v>
      </c>
      <c r="C8" s="160" t="s">
        <v>201</v>
      </c>
      <c r="D8" s="160" t="s">
        <v>68</v>
      </c>
    </row>
    <row r="10" spans="1:5" x14ac:dyDescent="0.2">
      <c r="A10" s="4" t="s">
        <v>1237</v>
      </c>
    </row>
    <row r="12" spans="1:5" x14ac:dyDescent="0.2">
      <c r="B12" s="4" t="s">
        <v>1238</v>
      </c>
      <c r="C12" s="275">
        <v>44083630.195270896</v>
      </c>
      <c r="D12" s="275">
        <v>44083630.195270896</v>
      </c>
    </row>
    <row r="13" spans="1:5" x14ac:dyDescent="0.2">
      <c r="B13" s="4" t="s">
        <v>1239</v>
      </c>
      <c r="C13" s="276">
        <v>7968730.3909484446</v>
      </c>
      <c r="D13" s="276">
        <v>7968730.3909484446</v>
      </c>
    </row>
    <row r="14" spans="1:5" x14ac:dyDescent="0.2">
      <c r="C14" s="277"/>
      <c r="D14" s="277"/>
    </row>
    <row r="15" spans="1:5" x14ac:dyDescent="0.2">
      <c r="B15" s="4" t="s">
        <v>1240</v>
      </c>
      <c r="C15" s="277">
        <v>52052360.586219341</v>
      </c>
      <c r="D15" s="277">
        <v>52052360.586219341</v>
      </c>
    </row>
    <row r="16" spans="1:5" x14ac:dyDescent="0.2">
      <c r="C16" s="277"/>
      <c r="D16" s="277"/>
      <c r="E16" s="278"/>
    </row>
    <row r="17" spans="2:5" x14ac:dyDescent="0.2">
      <c r="B17" s="4" t="s">
        <v>1241</v>
      </c>
      <c r="C17" s="275">
        <v>-13896519.007385179</v>
      </c>
      <c r="D17" s="275">
        <v>-13896519.007385179</v>
      </c>
    </row>
    <row r="18" spans="2:5" x14ac:dyDescent="0.2">
      <c r="B18" s="4" t="s">
        <v>1242</v>
      </c>
      <c r="C18" s="275">
        <v>68342.453684490058</v>
      </c>
      <c r="D18" s="275">
        <v>68342.453684490058</v>
      </c>
    </row>
    <row r="19" spans="2:5" x14ac:dyDescent="0.2">
      <c r="B19" s="4" t="s">
        <v>1243</v>
      </c>
      <c r="C19" s="275">
        <v>1269.6500000000001</v>
      </c>
      <c r="D19" s="275">
        <v>1269.6500000000001</v>
      </c>
    </row>
    <row r="20" spans="2:5" x14ac:dyDescent="0.2">
      <c r="B20" s="4" t="s">
        <v>1244</v>
      </c>
      <c r="C20" s="275">
        <v>-1762340.9824578012</v>
      </c>
      <c r="D20" s="275">
        <v>0</v>
      </c>
    </row>
    <row r="21" spans="2:5" x14ac:dyDescent="0.2">
      <c r="B21" s="10" t="s">
        <v>1245</v>
      </c>
      <c r="C21" s="275">
        <v>112500</v>
      </c>
      <c r="D21" s="275">
        <v>112500</v>
      </c>
    </row>
    <row r="22" spans="2:5" x14ac:dyDescent="0.2">
      <c r="B22" s="4" t="s">
        <v>1246</v>
      </c>
      <c r="C22" s="276">
        <v>77999.999999999593</v>
      </c>
      <c r="D22" s="276">
        <v>77999.999999999593</v>
      </c>
    </row>
    <row r="23" spans="2:5" x14ac:dyDescent="0.2">
      <c r="C23" s="279"/>
      <c r="D23" s="280"/>
    </row>
    <row r="24" spans="2:5" ht="15.75" customHeight="1" x14ac:dyDescent="0.2">
      <c r="B24" s="4" t="s">
        <v>1247</v>
      </c>
      <c r="C24" s="280">
        <v>36653612.700060844</v>
      </c>
      <c r="D24" s="280">
        <v>38415953.682518646</v>
      </c>
    </row>
    <row r="25" spans="2:5" x14ac:dyDescent="0.2">
      <c r="C25" s="280"/>
      <c r="D25" s="280"/>
    </row>
    <row r="26" spans="2:5" x14ac:dyDescent="0.2">
      <c r="C26" s="280"/>
      <c r="D26" s="280"/>
    </row>
    <row r="27" spans="2:5" x14ac:dyDescent="0.2">
      <c r="B27" s="4" t="s">
        <v>1248</v>
      </c>
      <c r="C27" s="280">
        <v>7697259</v>
      </c>
      <c r="D27" s="280">
        <v>1920798</v>
      </c>
    </row>
    <row r="28" spans="2:5" x14ac:dyDescent="0.2">
      <c r="C28" s="280"/>
      <c r="D28" s="280"/>
    </row>
    <row r="29" spans="2:5" x14ac:dyDescent="0.2">
      <c r="B29" s="4" t="s">
        <v>1249</v>
      </c>
      <c r="C29" s="280"/>
      <c r="D29" s="280"/>
    </row>
    <row r="30" spans="2:5" x14ac:dyDescent="0.2">
      <c r="B30" s="281" t="s">
        <v>1250</v>
      </c>
      <c r="C30" s="275">
        <v>0</v>
      </c>
      <c r="D30" s="275">
        <v>0</v>
      </c>
      <c r="E30" s="278"/>
    </row>
    <row r="31" spans="2:5" x14ac:dyDescent="0.2">
      <c r="B31" s="4" t="s">
        <v>1251</v>
      </c>
      <c r="C31" s="275">
        <v>0</v>
      </c>
      <c r="D31" s="275">
        <v>0</v>
      </c>
      <c r="E31" s="278"/>
    </row>
    <row r="32" spans="2:5" x14ac:dyDescent="0.2">
      <c r="B32" s="281" t="s">
        <v>1252</v>
      </c>
      <c r="C32" s="275">
        <v>0</v>
      </c>
      <c r="D32" s="275">
        <v>0</v>
      </c>
      <c r="E32" s="278"/>
    </row>
    <row r="33" spans="2:5" x14ac:dyDescent="0.2">
      <c r="B33" s="282" t="s">
        <v>1253</v>
      </c>
      <c r="C33" s="275">
        <v>-1297959.7706359513</v>
      </c>
      <c r="D33" s="275">
        <v>-158457.01754219865</v>
      </c>
      <c r="E33" s="278"/>
    </row>
    <row r="34" spans="2:5" x14ac:dyDescent="0.2">
      <c r="B34" s="282" t="s">
        <v>1254</v>
      </c>
      <c r="C34" s="275">
        <v>-167688.80000000005</v>
      </c>
      <c r="D34" s="275">
        <v>0</v>
      </c>
      <c r="E34" s="278"/>
    </row>
    <row r="35" spans="2:5" x14ac:dyDescent="0.2">
      <c r="B35" s="282" t="s">
        <v>1255</v>
      </c>
      <c r="C35" s="275">
        <v>0</v>
      </c>
      <c r="D35" s="275">
        <v>0</v>
      </c>
      <c r="E35" s="278"/>
    </row>
    <row r="36" spans="2:5" x14ac:dyDescent="0.2">
      <c r="B36" s="283" t="s">
        <v>1256</v>
      </c>
      <c r="C36" s="275">
        <v>-25221.346315095434</v>
      </c>
      <c r="D36" s="275">
        <v>0</v>
      </c>
      <c r="E36" s="278"/>
    </row>
    <row r="37" spans="2:5" x14ac:dyDescent="0.2">
      <c r="B37" s="281" t="s">
        <v>1257</v>
      </c>
      <c r="C37" s="275">
        <v>0</v>
      </c>
      <c r="D37" s="275">
        <v>0</v>
      </c>
      <c r="E37" s="284"/>
    </row>
    <row r="38" spans="2:5" x14ac:dyDescent="0.2">
      <c r="B38" s="10" t="s">
        <v>1258</v>
      </c>
      <c r="C38" s="275">
        <v>0</v>
      </c>
      <c r="D38" s="275">
        <v>0</v>
      </c>
      <c r="E38" s="278"/>
    </row>
    <row r="39" spans="2:5" x14ac:dyDescent="0.2">
      <c r="B39" s="4" t="s">
        <v>1259</v>
      </c>
      <c r="C39" s="276">
        <v>0</v>
      </c>
      <c r="D39" s="276">
        <v>0</v>
      </c>
      <c r="E39" s="278"/>
    </row>
    <row r="40" spans="2:5" x14ac:dyDescent="0.2">
      <c r="C40" s="280"/>
      <c r="D40" s="280"/>
    </row>
    <row r="41" spans="2:5" x14ac:dyDescent="0.2">
      <c r="B41" s="4" t="s">
        <v>1260</v>
      </c>
      <c r="C41" s="280">
        <v>6206389.0830489537</v>
      </c>
      <c r="D41" s="280">
        <v>1762340.9824578012</v>
      </c>
    </row>
    <row r="42" spans="2:5" x14ac:dyDescent="0.2">
      <c r="C42" s="280"/>
      <c r="D42" s="280"/>
    </row>
    <row r="43" spans="2:5" x14ac:dyDescent="0.2">
      <c r="C43" s="285">
        <v>6206389.6380642131</v>
      </c>
      <c r="D43" s="285">
        <v>1762340.7528842315</v>
      </c>
    </row>
    <row r="44" spans="2:5" x14ac:dyDescent="0.2">
      <c r="C44" s="280"/>
      <c r="D44" s="280"/>
    </row>
    <row r="45" spans="2:5" x14ac:dyDescent="0.2">
      <c r="B45" s="4" t="s">
        <v>1261</v>
      </c>
      <c r="C45" s="280">
        <v>-0.55501525942236185</v>
      </c>
      <c r="D45" s="280">
        <v>0.22957356972619891</v>
      </c>
    </row>
    <row r="46" spans="2:5" x14ac:dyDescent="0.2">
      <c r="D46" s="284"/>
    </row>
    <row r="49" spans="4:4" x14ac:dyDescent="0.2">
      <c r="D49" s="278"/>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zoomScale="115" zoomScaleNormal="115" workbookViewId="0">
      <selection activeCell="H14" sqref="H14"/>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24" t="s">
        <v>475</v>
      </c>
      <c r="B1" s="323"/>
      <c r="C1" s="323"/>
      <c r="D1" s="323"/>
      <c r="E1" s="323"/>
      <c r="F1" s="323"/>
      <c r="G1" s="323"/>
      <c r="H1" s="323"/>
      <c r="I1" s="323"/>
      <c r="J1" s="323"/>
      <c r="K1" s="323"/>
      <c r="L1" s="323"/>
    </row>
    <row r="2" spans="1:19" s="16" customFormat="1" ht="20.100000000000001" customHeight="1" x14ac:dyDescent="0.2">
      <c r="A2" s="324" t="s">
        <v>1269</v>
      </c>
      <c r="B2" s="323"/>
      <c r="C2" s="323"/>
      <c r="D2" s="323"/>
      <c r="E2" s="323"/>
      <c r="F2" s="323"/>
      <c r="G2" s="323"/>
      <c r="H2" s="323"/>
      <c r="I2" s="323"/>
      <c r="J2" s="323"/>
      <c r="K2" s="323"/>
      <c r="L2" s="323"/>
    </row>
    <row r="3" spans="1:19" s="16" customFormat="1" ht="20.100000000000001" customHeight="1" x14ac:dyDescent="0.2">
      <c r="A3" s="323" t="s">
        <v>209</v>
      </c>
      <c r="B3" s="323"/>
      <c r="C3" s="323"/>
      <c r="D3" s="323"/>
      <c r="E3" s="323"/>
      <c r="F3" s="323"/>
      <c r="G3" s="323"/>
      <c r="H3" s="323"/>
      <c r="I3" s="323"/>
      <c r="J3" s="323"/>
      <c r="K3" s="323"/>
      <c r="L3" s="323"/>
    </row>
    <row r="4" spans="1:19" s="16" customFormat="1" ht="20.100000000000001" customHeight="1" x14ac:dyDescent="0.2">
      <c r="A4" s="324" t="s">
        <v>1121</v>
      </c>
      <c r="B4" s="323"/>
      <c r="C4" s="323"/>
      <c r="D4" s="323"/>
      <c r="E4" s="323"/>
      <c r="F4" s="323"/>
      <c r="G4" s="323"/>
      <c r="H4" s="323"/>
      <c r="I4" s="323"/>
      <c r="J4" s="323"/>
      <c r="K4" s="323"/>
      <c r="L4" s="323"/>
    </row>
    <row r="5" spans="1:19" s="16" customFormat="1" ht="20.100000000000001" customHeight="1" x14ac:dyDescent="0.2">
      <c r="A5" s="317"/>
      <c r="B5" s="317"/>
      <c r="C5" s="317"/>
      <c r="D5" s="317"/>
      <c r="E5" s="317"/>
      <c r="F5" s="317"/>
      <c r="G5" s="317"/>
      <c r="H5" s="317"/>
      <c r="I5" s="317"/>
      <c r="J5" s="317"/>
      <c r="K5" s="317"/>
      <c r="L5" s="317"/>
    </row>
    <row r="6" spans="1:19" s="16" customFormat="1" ht="20.100000000000001" customHeight="1" x14ac:dyDescent="0.2">
      <c r="A6" s="18" t="s">
        <v>138</v>
      </c>
      <c r="L6" s="19"/>
    </row>
    <row r="7" spans="1:19" s="16" customFormat="1" ht="20.100000000000001" customHeight="1" x14ac:dyDescent="0.2">
      <c r="A7" s="18" t="s">
        <v>966</v>
      </c>
      <c r="L7" s="19" t="s">
        <v>967</v>
      </c>
    </row>
    <row r="8" spans="1:19" s="16" customFormat="1" ht="20.100000000000001" customHeight="1" x14ac:dyDescent="0.2">
      <c r="A8" s="16" t="s">
        <v>164</v>
      </c>
      <c r="L8" s="19" t="s">
        <v>968</v>
      </c>
    </row>
    <row r="9" spans="1:19" s="16" customFormat="1" ht="20.100000000000001" customHeight="1" x14ac:dyDescent="0.2">
      <c r="A9" s="18" t="s">
        <v>95</v>
      </c>
      <c r="L9" s="20" t="s">
        <v>1102</v>
      </c>
    </row>
    <row r="10" spans="1:19" s="16" customFormat="1" ht="20.100000000000001" customHeight="1" x14ac:dyDescent="0.2"/>
    <row r="11" spans="1:19" ht="66" customHeight="1" x14ac:dyDescent="0.2">
      <c r="A11" s="31" t="s">
        <v>96</v>
      </c>
      <c r="B11" s="31" t="s">
        <v>213</v>
      </c>
      <c r="C11" s="31" t="s">
        <v>214</v>
      </c>
      <c r="D11" s="31" t="s">
        <v>969</v>
      </c>
      <c r="E11" s="31" t="s">
        <v>955</v>
      </c>
      <c r="F11" s="31" t="s">
        <v>956</v>
      </c>
      <c r="G11" s="31" t="s">
        <v>216</v>
      </c>
      <c r="H11" s="31" t="s">
        <v>957</v>
      </c>
      <c r="I11" s="31" t="s">
        <v>217</v>
      </c>
      <c r="J11" s="31" t="s">
        <v>218</v>
      </c>
      <c r="K11" s="31" t="s">
        <v>970</v>
      </c>
      <c r="L11" s="31" t="s">
        <v>219</v>
      </c>
    </row>
    <row r="12" spans="1:19" ht="18.95" customHeight="1" x14ac:dyDescent="0.2">
      <c r="A12" s="22"/>
      <c r="B12" s="72" t="s">
        <v>220</v>
      </c>
      <c r="C12" s="72" t="s">
        <v>221</v>
      </c>
      <c r="D12" s="72" t="s">
        <v>222</v>
      </c>
      <c r="E12" s="72" t="s">
        <v>223</v>
      </c>
      <c r="F12" s="72" t="s">
        <v>958</v>
      </c>
      <c r="G12" s="72" t="s">
        <v>224</v>
      </c>
      <c r="H12" s="72" t="s">
        <v>959</v>
      </c>
      <c r="I12" s="72" t="s">
        <v>960</v>
      </c>
      <c r="J12" s="72" t="s">
        <v>961</v>
      </c>
      <c r="K12" s="72" t="s">
        <v>962</v>
      </c>
      <c r="L12" s="72" t="s">
        <v>971</v>
      </c>
    </row>
    <row r="13" spans="1:19" ht="18.95" customHeight="1" x14ac:dyDescent="0.2">
      <c r="A13" s="22"/>
      <c r="B13" s="29"/>
      <c r="C13" s="29"/>
      <c r="D13" s="30" t="s">
        <v>99</v>
      </c>
      <c r="E13" s="30" t="s">
        <v>225</v>
      </c>
      <c r="F13" s="30" t="s">
        <v>99</v>
      </c>
      <c r="G13" s="30" t="s">
        <v>99</v>
      </c>
      <c r="H13" s="30" t="s">
        <v>99</v>
      </c>
      <c r="I13" s="30"/>
      <c r="J13" s="30" t="s">
        <v>225</v>
      </c>
      <c r="K13" s="30" t="s">
        <v>225</v>
      </c>
      <c r="L13" s="30" t="s">
        <v>225</v>
      </c>
    </row>
    <row r="14" spans="1:19" ht="18.95" customHeight="1" x14ac:dyDescent="0.2">
      <c r="A14" s="26"/>
      <c r="B14" s="23" t="s">
        <v>940</v>
      </c>
      <c r="C14" s="27"/>
      <c r="D14" s="24"/>
      <c r="E14" s="24"/>
      <c r="F14" s="24"/>
      <c r="G14" s="24"/>
      <c r="H14" s="24"/>
      <c r="I14" s="24"/>
      <c r="J14" s="24"/>
      <c r="K14" s="24"/>
      <c r="L14" s="24"/>
      <c r="P14" s="16" t="s">
        <v>964</v>
      </c>
      <c r="Q14" s="131" t="s">
        <v>965</v>
      </c>
      <c r="R14" s="131" t="s">
        <v>928</v>
      </c>
      <c r="S14" s="131" t="s">
        <v>244</v>
      </c>
    </row>
    <row r="15" spans="1:19" ht="18.95" customHeight="1" x14ac:dyDescent="0.2">
      <c r="A15" s="26">
        <v>1</v>
      </c>
      <c r="B15" s="23" t="s">
        <v>226</v>
      </c>
      <c r="C15" s="27" t="s">
        <v>227</v>
      </c>
      <c r="D15" s="24">
        <v>87630999.251184404</v>
      </c>
      <c r="E15" s="78">
        <v>0.19650000000000001</v>
      </c>
      <c r="F15" s="24">
        <f>D15*E15</f>
        <v>17219491.352857735</v>
      </c>
      <c r="G15" s="24">
        <f>SUM(P15:S15)</f>
        <v>-2249482.1278499016</v>
      </c>
      <c r="H15" s="24">
        <f>SUM(F15:G15)</f>
        <v>14970009.225007834</v>
      </c>
      <c r="I15" s="78">
        <f>H15/H$21</f>
        <v>1.8884650175821045E-2</v>
      </c>
      <c r="J15" s="78">
        <v>3.4922000000000002E-2</v>
      </c>
      <c r="K15" s="78">
        <f>I15*J15</f>
        <v>6.5948975344002258E-4</v>
      </c>
      <c r="L15" s="78">
        <v>5.6521173284658911E-4</v>
      </c>
      <c r="O15" s="78">
        <f>D15/D$21</f>
        <v>1.8884650175821045E-2</v>
      </c>
      <c r="P15" s="24">
        <f>O15*P$21</f>
        <v>0</v>
      </c>
      <c r="Q15" s="24">
        <f>$O15*Q$21</f>
        <v>173.19716985051065</v>
      </c>
      <c r="R15" s="24">
        <f>$O15*R$21</f>
        <v>-2249655.3250197521</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228</v>
      </c>
      <c r="C17" s="27" t="s">
        <v>229</v>
      </c>
      <c r="D17" s="24">
        <v>2089483476.9936311</v>
      </c>
      <c r="E17" s="81">
        <f>E$15</f>
        <v>0.19650000000000001</v>
      </c>
      <c r="F17" s="24">
        <f>D17*E17</f>
        <v>410583503.22924852</v>
      </c>
      <c r="G17" s="24">
        <f>SUM(P17:S17)</f>
        <v>-53636906.780694008</v>
      </c>
      <c r="H17" s="24">
        <f>SUM(F17:G17)</f>
        <v>356946596.44855452</v>
      </c>
      <c r="I17" s="78">
        <f>H17/H$21</f>
        <v>0.45028773890935198</v>
      </c>
      <c r="J17" s="81">
        <v>4.5318070693350046E-2</v>
      </c>
      <c r="K17" s="78">
        <f>I17*J17</f>
        <v>2.0406171584242763E-2</v>
      </c>
      <c r="L17" s="78">
        <v>2.0570425582092013E-2</v>
      </c>
      <c r="O17" s="78">
        <f>D17/D$21</f>
        <v>0.45028773890935203</v>
      </c>
      <c r="P17" s="24">
        <f>O17*P$21</f>
        <v>0</v>
      </c>
      <c r="Q17" s="24">
        <f>$O17*Q$21</f>
        <v>4129.7329456141088</v>
      </c>
      <c r="R17" s="24">
        <f>$O17*R$21</f>
        <v>-53641036.513639621</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230</v>
      </c>
      <c r="C19" s="27"/>
      <c r="D19" s="35">
        <v>2463215020.74437</v>
      </c>
      <c r="E19" s="81">
        <f>E$15</f>
        <v>0.19650000000000001</v>
      </c>
      <c r="F19" s="35">
        <f>D19*E19</f>
        <v>484021751.57626873</v>
      </c>
      <c r="G19" s="35">
        <f>SUM(P19:S19)</f>
        <v>-63230571.52792874</v>
      </c>
      <c r="H19" s="35">
        <f>SUM(F19:G19)</f>
        <v>420791180.04833996</v>
      </c>
      <c r="I19" s="84">
        <f>H19/H$21</f>
        <v>0.53082761091482689</v>
      </c>
      <c r="J19" s="78">
        <v>0.1042</v>
      </c>
      <c r="K19" s="84">
        <f>I19*J19</f>
        <v>5.5312237057324964E-2</v>
      </c>
      <c r="L19" s="84">
        <v>5.5067773925395608E-2</v>
      </c>
      <c r="O19" s="84">
        <f>D19/D$21</f>
        <v>0.530827610914827</v>
      </c>
      <c r="P19" s="35">
        <f>O19*P$21</f>
        <v>0</v>
      </c>
      <c r="Q19" s="35">
        <f>$O19*Q$21</f>
        <v>4868.3898845353597</v>
      </c>
      <c r="R19" s="35">
        <f>$O19*R$21</f>
        <v>-63235439.917813279</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231</v>
      </c>
      <c r="C21" s="27"/>
      <c r="D21" s="39">
        <f>SUM(D15:D19)</f>
        <v>4640329496.9891853</v>
      </c>
      <c r="E21" s="78"/>
      <c r="F21" s="39">
        <f>SUM(F15:F19)</f>
        <v>911824746.15837502</v>
      </c>
      <c r="G21" s="39">
        <f>SUM(G15:G19)</f>
        <v>-119116960.43647265</v>
      </c>
      <c r="H21" s="39">
        <f>SUM(H15:H19)</f>
        <v>792707785.72190237</v>
      </c>
      <c r="I21" s="85">
        <f>SUM(I15:I19)</f>
        <v>0.99999999999999989</v>
      </c>
      <c r="J21" s="78"/>
      <c r="K21" s="85">
        <f>SUM(K15:K19)</f>
        <v>7.6377898395007748E-2</v>
      </c>
      <c r="L21" s="85">
        <f>SUM(L15:L19)</f>
        <v>7.620341124033421E-2</v>
      </c>
      <c r="O21" s="85">
        <f>SUM(O15:O19)</f>
        <v>1</v>
      </c>
      <c r="P21" s="39">
        <v>0</v>
      </c>
      <c r="Q21" s="39">
        <v>9171.3199999999779</v>
      </c>
      <c r="R21" s="39">
        <v>-119126131.75647265</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9171.3199999999779</v>
      </c>
      <c r="R22" s="39">
        <f>SUM(R15:R19)</f>
        <v>-119126131.75647265</v>
      </c>
      <c r="S22" s="39">
        <f>SUM(S15:S19)</f>
        <v>0</v>
      </c>
    </row>
    <row r="23" spans="1:19" s="16" customFormat="1" ht="20.100000000000001" customHeight="1" thickTop="1" x14ac:dyDescent="0.2">
      <c r="A23" s="323" t="s">
        <v>475</v>
      </c>
      <c r="B23" s="323"/>
      <c r="C23" s="323"/>
      <c r="D23" s="323"/>
      <c r="E23" s="323"/>
      <c r="F23" s="323"/>
      <c r="G23" s="323"/>
      <c r="H23" s="323"/>
      <c r="I23" s="323"/>
      <c r="J23" s="323"/>
      <c r="K23" s="323"/>
      <c r="L23" s="71"/>
    </row>
    <row r="24" spans="1:19" s="16" customFormat="1" ht="20.100000000000001" customHeight="1" x14ac:dyDescent="0.2">
      <c r="A24" s="323" t="s">
        <v>1269</v>
      </c>
      <c r="B24" s="323"/>
      <c r="C24" s="323"/>
      <c r="D24" s="323"/>
      <c r="E24" s="323"/>
      <c r="F24" s="323"/>
      <c r="G24" s="323"/>
      <c r="H24" s="323"/>
      <c r="I24" s="323"/>
      <c r="J24" s="323"/>
      <c r="K24" s="323"/>
      <c r="L24" s="71"/>
    </row>
    <row r="25" spans="1:19" s="16" customFormat="1" ht="20.100000000000001" customHeight="1" x14ac:dyDescent="0.2">
      <c r="A25" s="323" t="s">
        <v>209</v>
      </c>
      <c r="B25" s="323"/>
      <c r="C25" s="323"/>
      <c r="D25" s="323"/>
      <c r="E25" s="323"/>
      <c r="F25" s="323"/>
      <c r="G25" s="323"/>
      <c r="H25" s="323"/>
      <c r="I25" s="323"/>
      <c r="J25" s="323"/>
      <c r="K25" s="323"/>
      <c r="L25" s="71"/>
    </row>
    <row r="26" spans="1:19" s="16" customFormat="1" ht="20.100000000000001" customHeight="1" x14ac:dyDescent="0.2">
      <c r="A26" s="323" t="s">
        <v>1115</v>
      </c>
      <c r="B26" s="323"/>
      <c r="C26" s="323"/>
      <c r="D26" s="323"/>
      <c r="E26" s="323"/>
      <c r="F26" s="323"/>
      <c r="G26" s="323"/>
      <c r="H26" s="323"/>
      <c r="I26" s="323"/>
      <c r="J26" s="323"/>
      <c r="K26" s="323"/>
      <c r="L26" s="71"/>
    </row>
    <row r="27" spans="1:19" s="16" customFormat="1" ht="20.100000000000001" customHeight="1" x14ac:dyDescent="0.2">
      <c r="A27" s="317"/>
      <c r="B27" s="317"/>
      <c r="C27" s="317"/>
      <c r="D27" s="317"/>
      <c r="E27" s="317"/>
      <c r="F27" s="317"/>
      <c r="G27" s="317"/>
      <c r="H27" s="317"/>
      <c r="I27" s="317"/>
      <c r="J27" s="317"/>
      <c r="K27" s="317"/>
      <c r="L27" s="317"/>
    </row>
    <row r="28" spans="1:19" s="16" customFormat="1" ht="20.100000000000001" customHeight="1" x14ac:dyDescent="0.2">
      <c r="A28" s="18" t="s">
        <v>94</v>
      </c>
      <c r="K28" s="19"/>
    </row>
    <row r="29" spans="1:19" s="16" customFormat="1" ht="20.100000000000001" customHeight="1" x14ac:dyDescent="0.2">
      <c r="A29" s="18" t="s">
        <v>972</v>
      </c>
      <c r="K29" s="19" t="s">
        <v>967</v>
      </c>
    </row>
    <row r="30" spans="1:19" s="16" customFormat="1" ht="20.100000000000001" customHeight="1" x14ac:dyDescent="0.2">
      <c r="A30" s="16" t="s">
        <v>164</v>
      </c>
      <c r="K30" s="19" t="s">
        <v>973</v>
      </c>
    </row>
    <row r="31" spans="1:19" s="16" customFormat="1" ht="20.100000000000001" customHeight="1" x14ac:dyDescent="0.2">
      <c r="A31" s="18" t="s">
        <v>95</v>
      </c>
      <c r="K31" s="20" t="str">
        <f>$L$9</f>
        <v>WITNESS:   D. K. ARBOUGH</v>
      </c>
    </row>
    <row r="32" spans="1:19" s="16" customFormat="1" ht="20.100000000000001" customHeight="1" x14ac:dyDescent="0.2"/>
    <row r="33" spans="1:19" ht="66" customHeight="1" x14ac:dyDescent="0.2">
      <c r="A33" s="31" t="s">
        <v>96</v>
      </c>
      <c r="B33" s="31" t="s">
        <v>213</v>
      </c>
      <c r="C33" s="31" t="s">
        <v>214</v>
      </c>
      <c r="D33" s="31" t="s">
        <v>969</v>
      </c>
      <c r="E33" s="31" t="s">
        <v>955</v>
      </c>
      <c r="F33" s="31" t="s">
        <v>956</v>
      </c>
      <c r="G33" s="31" t="s">
        <v>216</v>
      </c>
      <c r="H33" s="31" t="s">
        <v>957</v>
      </c>
      <c r="I33" s="31" t="s">
        <v>217</v>
      </c>
      <c r="J33" s="31" t="s">
        <v>218</v>
      </c>
      <c r="K33" s="31" t="s">
        <v>970</v>
      </c>
      <c r="L33" s="27"/>
    </row>
    <row r="34" spans="1:19" ht="18.95" customHeight="1" x14ac:dyDescent="0.2">
      <c r="A34" s="22"/>
      <c r="B34" s="72" t="s">
        <v>220</v>
      </c>
      <c r="C34" s="72" t="s">
        <v>221</v>
      </c>
      <c r="D34" s="72" t="s">
        <v>222</v>
      </c>
      <c r="E34" s="72" t="s">
        <v>223</v>
      </c>
      <c r="F34" s="72" t="s">
        <v>958</v>
      </c>
      <c r="G34" s="72" t="s">
        <v>224</v>
      </c>
      <c r="H34" s="72" t="s">
        <v>959</v>
      </c>
      <c r="I34" s="72" t="s">
        <v>960</v>
      </c>
      <c r="J34" s="72" t="s">
        <v>961</v>
      </c>
      <c r="K34" s="72" t="s">
        <v>962</v>
      </c>
      <c r="L34" s="72"/>
    </row>
    <row r="35" spans="1:19" ht="18.95" customHeight="1" x14ac:dyDescent="0.2">
      <c r="A35" s="22"/>
      <c r="B35" s="29"/>
      <c r="C35" s="29"/>
      <c r="D35" s="30" t="s">
        <v>99</v>
      </c>
      <c r="E35" s="30" t="s">
        <v>225</v>
      </c>
      <c r="F35" s="30" t="s">
        <v>99</v>
      </c>
      <c r="G35" s="30" t="s">
        <v>99</v>
      </c>
      <c r="H35" s="30" t="s">
        <v>99</v>
      </c>
      <c r="I35" s="30"/>
      <c r="J35" s="30" t="s">
        <v>225</v>
      </c>
      <c r="K35" s="30" t="s">
        <v>225</v>
      </c>
      <c r="L35" s="30"/>
    </row>
    <row r="36" spans="1:19" ht="18.95" customHeight="1" x14ac:dyDescent="0.2">
      <c r="A36" s="26"/>
      <c r="B36" s="23" t="s">
        <v>940</v>
      </c>
      <c r="C36" s="27"/>
      <c r="D36" s="24"/>
      <c r="E36" s="24"/>
      <c r="F36" s="24"/>
      <c r="G36" s="24"/>
      <c r="H36" s="24"/>
      <c r="I36" s="24"/>
      <c r="J36" s="24"/>
      <c r="K36" s="24"/>
      <c r="L36" s="24"/>
      <c r="P36" s="16" t="s">
        <v>964</v>
      </c>
      <c r="Q36" s="131" t="s">
        <v>965</v>
      </c>
      <c r="R36" s="131" t="s">
        <v>928</v>
      </c>
      <c r="S36" s="131" t="s">
        <v>244</v>
      </c>
    </row>
    <row r="37" spans="1:19" ht="18.95" customHeight="1" x14ac:dyDescent="0.2">
      <c r="A37" s="26">
        <v>1</v>
      </c>
      <c r="B37" s="23" t="s">
        <v>226</v>
      </c>
      <c r="C37" s="27" t="s">
        <v>227</v>
      </c>
      <c r="D37" s="24">
        <v>276669633.93741798</v>
      </c>
      <c r="E37" s="78">
        <v>0.18490000000000001</v>
      </c>
      <c r="F37" s="24">
        <f>D37*E37</f>
        <v>51156215.315028585</v>
      </c>
      <c r="G37" s="24">
        <f>SUM(P37:S37)</f>
        <v>-3935345.8507819595</v>
      </c>
      <c r="H37" s="24">
        <f>SUM(F37:G37)</f>
        <v>47220869.464246623</v>
      </c>
      <c r="I37" s="78">
        <f>H37/H$43</f>
        <v>6.284175853175071E-2</v>
      </c>
      <c r="J37" s="78">
        <v>2.5936299999999999E-2</v>
      </c>
      <c r="K37" s="78">
        <f>I37*J37</f>
        <v>1.6298827018070459E-3</v>
      </c>
      <c r="L37" s="24"/>
      <c r="O37" s="78">
        <f>D37/D$43</f>
        <v>6.2841758531750724E-2</v>
      </c>
      <c r="P37" s="24">
        <f>O37*P$43</f>
        <v>0</v>
      </c>
      <c r="Q37" s="24">
        <f>$O37*Q$43</f>
        <v>770.81701015045439</v>
      </c>
      <c r="R37" s="24">
        <f>$O37*R$43</f>
        <v>-3936116.6677921098</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228</v>
      </c>
      <c r="C39" s="27" t="s">
        <v>229</v>
      </c>
      <c r="D39" s="24">
        <v>1792461732.2299998</v>
      </c>
      <c r="E39" s="81">
        <f>E$37</f>
        <v>0.18490000000000001</v>
      </c>
      <c r="F39" s="24">
        <f>D39*E39</f>
        <v>331426174.28932697</v>
      </c>
      <c r="G39" s="24">
        <f>SUM(P39:S39)</f>
        <v>-25495956.0983565</v>
      </c>
      <c r="H39" s="24">
        <f>SUM(F39:G39)</f>
        <v>305930218.19097048</v>
      </c>
      <c r="I39" s="78">
        <f>H39/H$43</f>
        <v>0.40713339498501128</v>
      </c>
      <c r="J39" s="81">
        <v>4.1288456626836223E-2</v>
      </c>
      <c r="K39" s="78">
        <f>I39*J39</f>
        <v>1.6809909520175217E-2</v>
      </c>
      <c r="O39" s="78">
        <f>D39/D$43</f>
        <v>0.40713339498501122</v>
      </c>
      <c r="P39" s="24">
        <f>O39*P$43</f>
        <v>0</v>
      </c>
      <c r="Q39" s="24">
        <f>$O39*Q$43</f>
        <v>4993.8982228861478</v>
      </c>
      <c r="R39" s="24">
        <f>$O39*R$43</f>
        <v>-25500949.996579386</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230</v>
      </c>
      <c r="C41" s="27"/>
      <c r="D41" s="35">
        <v>2333508540.8242202</v>
      </c>
      <c r="E41" s="81">
        <f>E$37</f>
        <v>0.18490000000000001</v>
      </c>
      <c r="F41" s="35">
        <f>D41*E41</f>
        <v>431465729.19839835</v>
      </c>
      <c r="G41" s="35">
        <f>SUM(P41:S41)</f>
        <v>-33191799.99339598</v>
      </c>
      <c r="H41" s="35">
        <f>SUM(F41:G41)</f>
        <v>398273929.20500237</v>
      </c>
      <c r="I41" s="84">
        <f>H41/H$43</f>
        <v>0.530024846483238</v>
      </c>
      <c r="J41" s="78">
        <v>0.1042</v>
      </c>
      <c r="K41" s="84">
        <f>I41*J41</f>
        <v>5.5228589003553402E-2</v>
      </c>
      <c r="L41" s="24"/>
      <c r="O41" s="84">
        <f>D41/D$43</f>
        <v>0.530024846483238</v>
      </c>
      <c r="P41" s="35">
        <f>O41*P$43</f>
        <v>0</v>
      </c>
      <c r="Q41" s="35">
        <f>$O41*Q$43</f>
        <v>6501.2847669633975</v>
      </c>
      <c r="R41" s="35">
        <f>$O41*R$43</f>
        <v>-33198301.278162945</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231</v>
      </c>
      <c r="C43" s="27"/>
      <c r="D43" s="39">
        <f>SUM(D37:D41)</f>
        <v>4402639906.9916382</v>
      </c>
      <c r="E43" s="78"/>
      <c r="F43" s="39">
        <f>SUM(F37:F41)</f>
        <v>814048118.80275393</v>
      </c>
      <c r="G43" s="39">
        <f>SUM(G37:G41)</f>
        <v>-62623101.942534439</v>
      </c>
      <c r="H43" s="39">
        <f>SUM(H37:H41)</f>
        <v>751425016.86021948</v>
      </c>
      <c r="I43" s="85">
        <f>SUM(I37:I41)</f>
        <v>1</v>
      </c>
      <c r="J43" s="78"/>
      <c r="K43" s="85">
        <f>SUM(K37:K41)</f>
        <v>7.3668381225535665E-2</v>
      </c>
      <c r="L43" s="24"/>
      <c r="O43" s="85">
        <f>SUM(O37:O41)</f>
        <v>1</v>
      </c>
      <c r="P43" s="39">
        <v>0</v>
      </c>
      <c r="Q43" s="39">
        <v>12266</v>
      </c>
      <c r="R43" s="39">
        <v>-62635367.942534447</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12266</v>
      </c>
      <c r="R44" s="39">
        <f>SUM(R37:R41)</f>
        <v>-62635367.942534447</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46"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zoomScaleNormal="100" workbookViewId="0">
      <pane xSplit="2" ySplit="9" topLeftCell="C10" activePane="bottomRight" state="frozen"/>
      <selection activeCell="F38" sqref="F38"/>
      <selection pane="topRight" activeCell="F38" sqref="F38"/>
      <selection pane="bottomLeft" activeCell="F38" sqref="F38"/>
      <selection pane="bottomRight" activeCell="G39" sqref="G39"/>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475</v>
      </c>
    </row>
    <row r="2" spans="1:5" x14ac:dyDescent="0.2">
      <c r="A2" s="273" t="s">
        <v>1262</v>
      </c>
    </row>
    <row r="3" spans="1:5" x14ac:dyDescent="0.2">
      <c r="A3" s="10" t="s">
        <v>1263</v>
      </c>
    </row>
    <row r="5" spans="1:5" x14ac:dyDescent="0.2">
      <c r="C5" s="38" t="s">
        <v>1264</v>
      </c>
      <c r="D5" s="38" t="s">
        <v>1264</v>
      </c>
    </row>
    <row r="6" spans="1:5" x14ac:dyDescent="0.2">
      <c r="C6" s="274">
        <v>43951</v>
      </c>
      <c r="D6" s="274">
        <v>43951</v>
      </c>
    </row>
    <row r="8" spans="1:5" x14ac:dyDescent="0.2">
      <c r="A8" s="4" t="s">
        <v>1236</v>
      </c>
      <c r="C8" s="160" t="s">
        <v>201</v>
      </c>
      <c r="D8" s="160" t="s">
        <v>68</v>
      </c>
    </row>
    <row r="10" spans="1:5" x14ac:dyDescent="0.2">
      <c r="A10" s="4" t="s">
        <v>1237</v>
      </c>
    </row>
    <row r="12" spans="1:5" x14ac:dyDescent="0.2">
      <c r="B12" s="4" t="s">
        <v>1238</v>
      </c>
      <c r="C12" s="275">
        <v>49530268.112046599</v>
      </c>
      <c r="D12" s="277">
        <v>49530268.112046599</v>
      </c>
      <c r="E12" s="10"/>
    </row>
    <row r="13" spans="1:5" x14ac:dyDescent="0.2">
      <c r="B13" s="4" t="s">
        <v>1239</v>
      </c>
      <c r="C13" s="276">
        <v>7750744.6931963935</v>
      </c>
      <c r="D13" s="276">
        <v>7750744.6931963935</v>
      </c>
      <c r="E13" s="10"/>
    </row>
    <row r="14" spans="1:5" x14ac:dyDescent="0.2">
      <c r="C14" s="277"/>
      <c r="D14" s="277"/>
    </row>
    <row r="15" spans="1:5" x14ac:dyDescent="0.2">
      <c r="B15" s="4" t="s">
        <v>1240</v>
      </c>
      <c r="C15" s="277">
        <v>57281012.805242993</v>
      </c>
      <c r="D15" s="277">
        <v>57281012.805242993</v>
      </c>
    </row>
    <row r="16" spans="1:5" x14ac:dyDescent="0.2">
      <c r="C16" s="277"/>
      <c r="D16" s="277"/>
      <c r="E16" s="10"/>
    </row>
    <row r="17" spans="2:6" x14ac:dyDescent="0.2">
      <c r="B17" s="4" t="s">
        <v>1241</v>
      </c>
      <c r="C17" s="275">
        <v>-17528491.233574882</v>
      </c>
      <c r="D17" s="277">
        <v>-17528491.233574882</v>
      </c>
      <c r="E17" s="10"/>
    </row>
    <row r="18" spans="2:6" x14ac:dyDescent="0.2">
      <c r="B18" s="4" t="s">
        <v>1242</v>
      </c>
      <c r="C18" s="275">
        <v>72255.647368979931</v>
      </c>
      <c r="D18" s="277">
        <v>72255.647368979931</v>
      </c>
      <c r="E18" s="10"/>
    </row>
    <row r="19" spans="2:6" x14ac:dyDescent="0.2">
      <c r="B19" s="4" t="s">
        <v>1243</v>
      </c>
      <c r="C19" s="275">
        <v>0</v>
      </c>
      <c r="D19" s="277">
        <v>0</v>
      </c>
    </row>
    <row r="20" spans="2:6" x14ac:dyDescent="0.2">
      <c r="B20" s="4" t="s">
        <v>1244</v>
      </c>
      <c r="C20" s="275">
        <v>-1774807.0360869374</v>
      </c>
      <c r="D20" s="277"/>
    </row>
    <row r="21" spans="2:6" x14ac:dyDescent="0.2">
      <c r="B21" s="10" t="s">
        <v>1245</v>
      </c>
      <c r="C21" s="275">
        <v>73000</v>
      </c>
      <c r="D21" s="277">
        <v>73000</v>
      </c>
    </row>
    <row r="22" spans="2:6" x14ac:dyDescent="0.2">
      <c r="B22" s="4" t="s">
        <v>1246</v>
      </c>
      <c r="C22" s="276">
        <v>80000</v>
      </c>
      <c r="D22" s="276">
        <v>80000</v>
      </c>
      <c r="E22" s="10"/>
    </row>
    <row r="23" spans="2:6" x14ac:dyDescent="0.2">
      <c r="C23" s="279"/>
      <c r="D23" s="280"/>
    </row>
    <row r="24" spans="2:6" ht="15.75" customHeight="1" x14ac:dyDescent="0.2">
      <c r="B24" s="4" t="s">
        <v>1247</v>
      </c>
      <c r="C24" s="280">
        <v>38202970.182950154</v>
      </c>
      <c r="D24" s="280">
        <v>39977777.219037093</v>
      </c>
    </row>
    <row r="25" spans="2:6" x14ac:dyDescent="0.2">
      <c r="C25" s="280"/>
      <c r="D25" s="280"/>
    </row>
    <row r="26" spans="2:6" x14ac:dyDescent="0.2">
      <c r="C26" s="280"/>
      <c r="D26" s="280"/>
    </row>
    <row r="27" spans="2:6" x14ac:dyDescent="0.2">
      <c r="B27" s="4" t="s">
        <v>1248</v>
      </c>
      <c r="C27" s="280">
        <v>8022623.7384195318</v>
      </c>
      <c r="D27" s="280">
        <v>1998888.8609518548</v>
      </c>
    </row>
    <row r="28" spans="2:6" x14ac:dyDescent="0.2">
      <c r="C28" s="280"/>
      <c r="D28" s="280"/>
    </row>
    <row r="29" spans="2:6" x14ac:dyDescent="0.2">
      <c r="B29" s="4" t="s">
        <v>1249</v>
      </c>
      <c r="C29" s="280"/>
      <c r="D29" s="280"/>
    </row>
    <row r="30" spans="2:6" x14ac:dyDescent="0.2">
      <c r="B30" s="281" t="s">
        <v>1250</v>
      </c>
      <c r="C30" s="275">
        <v>0</v>
      </c>
      <c r="D30" s="275">
        <v>0</v>
      </c>
    </row>
    <row r="31" spans="2:6" x14ac:dyDescent="0.2">
      <c r="B31" s="4" t="s">
        <v>1251</v>
      </c>
      <c r="C31" s="275">
        <v>0</v>
      </c>
      <c r="D31" s="275">
        <v>0</v>
      </c>
    </row>
    <row r="32" spans="2:6" x14ac:dyDescent="0.2">
      <c r="B32" s="4" t="s">
        <v>1265</v>
      </c>
      <c r="C32" s="275">
        <v>-1874343.9750015587</v>
      </c>
      <c r="D32" s="275">
        <v>-192162.6889221234</v>
      </c>
      <c r="E32" s="10"/>
      <c r="F32" s="10"/>
    </row>
    <row r="33" spans="2:5" x14ac:dyDescent="0.2">
      <c r="B33" s="282" t="s">
        <v>1266</v>
      </c>
      <c r="C33" s="275">
        <v>-167688.80000000005</v>
      </c>
      <c r="D33" s="275">
        <v>-31919.097046413503</v>
      </c>
      <c r="E33" s="10"/>
    </row>
    <row r="34" spans="2:5" x14ac:dyDescent="0.2">
      <c r="B34" s="282" t="s">
        <v>1267</v>
      </c>
      <c r="C34" s="275">
        <v>0</v>
      </c>
      <c r="D34" s="275">
        <v>0</v>
      </c>
      <c r="E34" s="10"/>
    </row>
    <row r="35" spans="2:5" x14ac:dyDescent="0.2">
      <c r="B35" s="10" t="s">
        <v>1256</v>
      </c>
      <c r="C35" s="275">
        <v>-4653.3333333333721</v>
      </c>
      <c r="D35" s="275">
        <v>0</v>
      </c>
      <c r="E35" s="10"/>
    </row>
    <row r="36" spans="2:5" x14ac:dyDescent="0.2">
      <c r="B36" s="281" t="s">
        <v>1257</v>
      </c>
      <c r="C36" s="275">
        <v>0</v>
      </c>
      <c r="D36" s="275">
        <v>0</v>
      </c>
      <c r="E36" s="10"/>
    </row>
    <row r="37" spans="2:5" x14ac:dyDescent="0.2">
      <c r="B37" s="4" t="s">
        <v>1258</v>
      </c>
      <c r="C37" s="275">
        <v>0</v>
      </c>
      <c r="D37" s="275">
        <v>0</v>
      </c>
      <c r="E37" s="10"/>
    </row>
    <row r="38" spans="2:5" x14ac:dyDescent="0.2">
      <c r="B38" s="4" t="s">
        <v>1259</v>
      </c>
      <c r="C38" s="276">
        <v>0</v>
      </c>
      <c r="D38" s="276">
        <v>0</v>
      </c>
      <c r="E38" s="10"/>
    </row>
    <row r="39" spans="2:5" x14ac:dyDescent="0.2">
      <c r="C39" s="280"/>
      <c r="D39" s="280"/>
    </row>
    <row r="40" spans="2:5" x14ac:dyDescent="0.2">
      <c r="B40" s="4" t="s">
        <v>1260</v>
      </c>
      <c r="C40" s="280">
        <v>5975937.6300846403</v>
      </c>
      <c r="D40" s="280">
        <v>1774807.0749833179</v>
      </c>
    </row>
    <row r="41" spans="2:5" x14ac:dyDescent="0.2">
      <c r="C41" s="280"/>
      <c r="D41" s="280"/>
    </row>
    <row r="42" spans="2:5" x14ac:dyDescent="0.2">
      <c r="C42" s="285">
        <v>5975937.6571094543</v>
      </c>
      <c r="D42" s="285">
        <v>1774807.0360869374</v>
      </c>
      <c r="E42" s="10"/>
    </row>
    <row r="43" spans="2:5" x14ac:dyDescent="0.2">
      <c r="C43" s="280"/>
      <c r="D43" s="280"/>
    </row>
    <row r="44" spans="2:5" x14ac:dyDescent="0.2">
      <c r="B44" s="4" t="s">
        <v>1261</v>
      </c>
      <c r="C44" s="280">
        <v>-2.7024813927710056E-2</v>
      </c>
      <c r="D44" s="280">
        <v>3.8896380458027124E-2</v>
      </c>
    </row>
    <row r="45" spans="2:5" x14ac:dyDescent="0.2">
      <c r="D45" s="284"/>
    </row>
    <row r="46" spans="2:5" x14ac:dyDescent="0.2">
      <c r="D46" s="278"/>
    </row>
    <row r="47" spans="2:5" x14ac:dyDescent="0.2">
      <c r="C47" s="278"/>
      <c r="D47" s="286"/>
    </row>
    <row r="48" spans="2:5" x14ac:dyDescent="0.2">
      <c r="D48" s="284"/>
    </row>
    <row r="49" spans="3:4" x14ac:dyDescent="0.2">
      <c r="C49" s="278"/>
      <c r="D49" s="278"/>
    </row>
    <row r="50" spans="3:4" x14ac:dyDescent="0.2">
      <c r="C50" s="278"/>
      <c r="D50" s="278"/>
    </row>
    <row r="51" spans="3:4" x14ac:dyDescent="0.2">
      <c r="D51" s="278"/>
    </row>
  </sheetData>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16"/>
  <sheetViews>
    <sheetView showGridLines="0" zoomScaleNormal="100" workbookViewId="0">
      <selection activeCell="H45" sqref="H45"/>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33" t="s">
        <v>475</v>
      </c>
      <c r="C1" s="333"/>
      <c r="D1" s="333"/>
      <c r="E1" s="333"/>
      <c r="F1" s="252"/>
      <c r="G1" s="95" t="s">
        <v>1126</v>
      </c>
    </row>
    <row r="2" spans="1:7" ht="15.75" x14ac:dyDescent="0.25">
      <c r="A2" s="94"/>
      <c r="B2" s="333" t="s">
        <v>1127</v>
      </c>
      <c r="C2" s="333"/>
      <c r="D2" s="333"/>
      <c r="E2" s="333"/>
      <c r="F2" s="97"/>
      <c r="G2" s="95" t="s">
        <v>142</v>
      </c>
    </row>
    <row r="3" spans="1:7" ht="15.75" x14ac:dyDescent="0.25">
      <c r="A3" s="94"/>
      <c r="B3" s="333" t="s">
        <v>235</v>
      </c>
      <c r="C3" s="333"/>
      <c r="D3" s="333"/>
      <c r="E3" s="333"/>
      <c r="F3" s="253"/>
      <c r="G3" s="98" t="s">
        <v>1051</v>
      </c>
    </row>
    <row r="4" spans="1:7" ht="15.75" x14ac:dyDescent="0.25">
      <c r="A4" s="94"/>
      <c r="B4" s="333" t="s">
        <v>236</v>
      </c>
      <c r="C4" s="333"/>
      <c r="D4" s="333"/>
      <c r="E4" s="333"/>
      <c r="F4" s="97"/>
    </row>
    <row r="5" spans="1:7" ht="15.75" x14ac:dyDescent="0.25">
      <c r="B5" s="99"/>
      <c r="C5" s="99"/>
      <c r="D5" s="99"/>
      <c r="E5" s="99"/>
      <c r="F5" s="99"/>
    </row>
    <row r="6" spans="1:7" ht="15" x14ac:dyDescent="0.2">
      <c r="A6" s="100"/>
      <c r="B6" s="100"/>
      <c r="C6" s="101"/>
      <c r="D6" s="102"/>
      <c r="E6" s="103"/>
      <c r="F6" s="104"/>
    </row>
    <row r="7" spans="1:7" ht="15" x14ac:dyDescent="0.2">
      <c r="A7" s="100" t="s">
        <v>237</v>
      </c>
      <c r="B7" s="100"/>
      <c r="C7" s="105"/>
      <c r="D7" s="106"/>
      <c r="E7" s="107"/>
      <c r="F7" s="108">
        <v>1</v>
      </c>
    </row>
    <row r="8" spans="1:7" ht="15" x14ac:dyDescent="0.2">
      <c r="A8" s="109"/>
      <c r="B8" s="100"/>
      <c r="C8" s="103"/>
      <c r="D8" s="110"/>
      <c r="E8" s="103"/>
      <c r="F8" s="111"/>
    </row>
    <row r="9" spans="1:7" ht="15" x14ac:dyDescent="0.2">
      <c r="A9" s="109" t="s">
        <v>1128</v>
      </c>
      <c r="B9" s="100"/>
      <c r="C9" s="103"/>
      <c r="D9" s="103"/>
      <c r="E9" s="103"/>
      <c r="F9" s="112">
        <v>0.05</v>
      </c>
    </row>
    <row r="10" spans="1:7" ht="15" x14ac:dyDescent="0.2">
      <c r="A10" s="109"/>
      <c r="B10" s="100"/>
      <c r="C10" s="103"/>
      <c r="D10" s="103"/>
      <c r="E10" s="103"/>
      <c r="F10" s="113"/>
    </row>
    <row r="11" spans="1:7" ht="15" x14ac:dyDescent="0.2">
      <c r="A11" s="118" t="s">
        <v>1129</v>
      </c>
      <c r="B11" s="100"/>
      <c r="C11" s="115"/>
      <c r="D11" s="107"/>
      <c r="E11" s="115"/>
      <c r="F11" s="116">
        <f>+F7-F9</f>
        <v>0.95</v>
      </c>
    </row>
    <row r="12" spans="1:7" ht="15" x14ac:dyDescent="0.2">
      <c r="A12" s="114"/>
      <c r="B12" s="100"/>
      <c r="C12" s="110"/>
      <c r="D12" s="103"/>
      <c r="E12" s="103"/>
      <c r="F12" s="113"/>
    </row>
    <row r="13" spans="1:7" ht="15" x14ac:dyDescent="0.2">
      <c r="A13" s="114" t="s">
        <v>1130</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1131</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G18" sqref="G18"/>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23" t="s">
        <v>475</v>
      </c>
      <c r="B1" s="323"/>
      <c r="C1" s="323"/>
      <c r="D1" s="323"/>
      <c r="E1" s="323"/>
      <c r="F1" s="323"/>
      <c r="G1" s="323"/>
      <c r="H1" s="323"/>
      <c r="I1" s="323"/>
      <c r="J1" s="323"/>
      <c r="K1" s="323"/>
      <c r="L1" s="71"/>
    </row>
    <row r="2" spans="1:19" s="16" customFormat="1" ht="20.100000000000001" customHeight="1" x14ac:dyDescent="0.2">
      <c r="A2" s="323" t="s">
        <v>1269</v>
      </c>
      <c r="B2" s="323"/>
      <c r="C2" s="323"/>
      <c r="D2" s="323"/>
      <c r="E2" s="323"/>
      <c r="F2" s="323"/>
      <c r="G2" s="323"/>
      <c r="H2" s="323"/>
      <c r="I2" s="323"/>
      <c r="J2" s="323"/>
      <c r="K2" s="323"/>
      <c r="L2" s="71"/>
    </row>
    <row r="3" spans="1:19" s="16" customFormat="1" ht="20.100000000000001" customHeight="1" x14ac:dyDescent="0.2">
      <c r="A3" s="323" t="s">
        <v>209</v>
      </c>
      <c r="B3" s="323"/>
      <c r="C3" s="323"/>
      <c r="D3" s="323"/>
      <c r="E3" s="323"/>
      <c r="F3" s="323"/>
      <c r="G3" s="323"/>
      <c r="H3" s="323"/>
      <c r="I3" s="323"/>
      <c r="J3" s="323"/>
      <c r="K3" s="323"/>
      <c r="L3" s="71"/>
    </row>
    <row r="4" spans="1:19" s="16" customFormat="1" ht="20.100000000000001" customHeight="1" x14ac:dyDescent="0.2">
      <c r="A4" s="323" t="s">
        <v>210</v>
      </c>
      <c r="B4" s="323"/>
      <c r="C4" s="323"/>
      <c r="D4" s="323"/>
      <c r="E4" s="323"/>
      <c r="F4" s="323"/>
      <c r="G4" s="323"/>
      <c r="H4" s="323"/>
      <c r="I4" s="323"/>
      <c r="J4" s="323"/>
      <c r="K4" s="323"/>
      <c r="L4" s="71"/>
    </row>
    <row r="5" spans="1:19" s="16" customFormat="1" ht="20.100000000000001" customHeight="1" x14ac:dyDescent="0.2">
      <c r="A5" s="324" t="s">
        <v>1123</v>
      </c>
      <c r="B5" s="323"/>
      <c r="C5" s="323"/>
      <c r="D5" s="323"/>
      <c r="E5" s="323"/>
      <c r="F5" s="323"/>
      <c r="G5" s="323"/>
      <c r="H5" s="323"/>
      <c r="I5" s="323"/>
      <c r="J5" s="323"/>
      <c r="K5" s="323"/>
      <c r="L5" s="71"/>
    </row>
    <row r="6" spans="1:19" s="16" customFormat="1" ht="20.100000000000001" customHeight="1" x14ac:dyDescent="0.2">
      <c r="A6" s="317"/>
      <c r="B6" s="317"/>
      <c r="C6" s="317"/>
      <c r="D6" s="317"/>
      <c r="E6" s="317"/>
      <c r="F6" s="317"/>
      <c r="G6" s="317"/>
      <c r="H6" s="317"/>
      <c r="I6" s="317"/>
      <c r="J6" s="317"/>
      <c r="K6" s="317"/>
      <c r="L6" s="317"/>
    </row>
    <row r="7" spans="1:19" s="16" customFormat="1" ht="20.100000000000001" customHeight="1" x14ac:dyDescent="0.2">
      <c r="A7" s="18" t="s">
        <v>138</v>
      </c>
      <c r="K7" s="19"/>
    </row>
    <row r="8" spans="1:19" s="16" customFormat="1" ht="20.100000000000001" customHeight="1" x14ac:dyDescent="0.2">
      <c r="A8" s="18" t="s">
        <v>211</v>
      </c>
      <c r="K8" s="19" t="s">
        <v>212</v>
      </c>
    </row>
    <row r="9" spans="1:19" s="16" customFormat="1" ht="20.100000000000001" customHeight="1" x14ac:dyDescent="0.2">
      <c r="A9" s="16" t="s">
        <v>164</v>
      </c>
      <c r="K9" s="19" t="s">
        <v>1029</v>
      </c>
    </row>
    <row r="10" spans="1:19" s="16" customFormat="1" ht="20.100000000000001" customHeight="1" x14ac:dyDescent="0.2">
      <c r="A10" s="18" t="s">
        <v>95</v>
      </c>
      <c r="K10" s="20" t="s">
        <v>1102</v>
      </c>
    </row>
    <row r="11" spans="1:19" s="16" customFormat="1" ht="20.100000000000001" customHeight="1" x14ac:dyDescent="0.2"/>
    <row r="12" spans="1:19" ht="66" customHeight="1" x14ac:dyDescent="0.2">
      <c r="A12" s="31" t="s">
        <v>96</v>
      </c>
      <c r="B12" s="31" t="s">
        <v>213</v>
      </c>
      <c r="C12" s="31" t="s">
        <v>214</v>
      </c>
      <c r="D12" s="31" t="s">
        <v>215</v>
      </c>
      <c r="E12" s="31" t="s">
        <v>955</v>
      </c>
      <c r="F12" s="31" t="s">
        <v>956</v>
      </c>
      <c r="G12" s="31" t="s">
        <v>216</v>
      </c>
      <c r="H12" s="31" t="s">
        <v>957</v>
      </c>
      <c r="I12" s="31" t="s">
        <v>217</v>
      </c>
      <c r="J12" s="31" t="s">
        <v>218</v>
      </c>
      <c r="K12" s="31" t="s">
        <v>219</v>
      </c>
      <c r="L12" s="27"/>
    </row>
    <row r="13" spans="1:19" ht="18.95" customHeight="1" x14ac:dyDescent="0.2">
      <c r="A13" s="22"/>
      <c r="B13" s="72" t="s">
        <v>220</v>
      </c>
      <c r="C13" s="72" t="s">
        <v>221</v>
      </c>
      <c r="D13" s="72" t="s">
        <v>222</v>
      </c>
      <c r="E13" s="72" t="s">
        <v>223</v>
      </c>
      <c r="F13" s="72" t="s">
        <v>958</v>
      </c>
      <c r="G13" s="72" t="s">
        <v>224</v>
      </c>
      <c r="H13" s="72" t="s">
        <v>959</v>
      </c>
      <c r="I13" s="72" t="s">
        <v>960</v>
      </c>
      <c r="J13" s="72" t="s">
        <v>961</v>
      </c>
      <c r="K13" s="72" t="s">
        <v>962</v>
      </c>
      <c r="L13" s="72"/>
    </row>
    <row r="14" spans="1:19" ht="18.95" customHeight="1" x14ac:dyDescent="0.2">
      <c r="A14" s="22"/>
      <c r="B14" s="29"/>
      <c r="C14" s="29"/>
      <c r="D14" s="30" t="s">
        <v>99</v>
      </c>
      <c r="E14" s="30" t="s">
        <v>225</v>
      </c>
      <c r="F14" s="30" t="s">
        <v>99</v>
      </c>
      <c r="G14" s="30" t="s">
        <v>99</v>
      </c>
      <c r="H14" s="30" t="s">
        <v>99</v>
      </c>
      <c r="I14" s="30"/>
      <c r="J14" s="30" t="s">
        <v>225</v>
      </c>
      <c r="K14" s="30" t="s">
        <v>225</v>
      </c>
      <c r="L14" s="30"/>
    </row>
    <row r="15" spans="1:19" ht="18.95" customHeight="1" x14ac:dyDescent="0.2">
      <c r="A15" s="26"/>
      <c r="B15" s="23" t="s">
        <v>963</v>
      </c>
      <c r="C15" s="27"/>
      <c r="D15" s="24"/>
      <c r="E15" s="24"/>
      <c r="F15" s="24"/>
      <c r="G15" s="24"/>
      <c r="H15" s="24"/>
      <c r="I15" s="24"/>
      <c r="J15" s="24"/>
      <c r="K15" s="24"/>
      <c r="L15" s="24"/>
      <c r="O15" s="16"/>
      <c r="P15" s="131"/>
      <c r="Q15" s="131"/>
      <c r="R15" s="131"/>
      <c r="S15" s="131"/>
    </row>
    <row r="16" spans="1:19" ht="18.95" customHeight="1" x14ac:dyDescent="0.2">
      <c r="A16" s="26">
        <v>1</v>
      </c>
      <c r="B16" s="23" t="s">
        <v>226</v>
      </c>
      <c r="C16" s="27" t="s">
        <v>227</v>
      </c>
      <c r="D16" s="24">
        <v>80167984.128651753</v>
      </c>
      <c r="E16" s="78">
        <v>0.80349999999999999</v>
      </c>
      <c r="F16" s="24">
        <f>D16*E16</f>
        <v>64414975.247371681</v>
      </c>
      <c r="G16" s="24">
        <v>-19394209.023797661</v>
      </c>
      <c r="H16" s="24">
        <f>SUM(F16:G16)</f>
        <v>45020766.22357402</v>
      </c>
      <c r="I16" s="78">
        <f>H16/H$22</f>
        <v>1.7429817334169446E-2</v>
      </c>
      <c r="J16" s="78">
        <v>3.2427863242063183E-2</v>
      </c>
      <c r="K16" s="78">
        <f>I16*J16</f>
        <v>5.6521173284658911E-4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228</v>
      </c>
      <c r="C18" s="27" t="s">
        <v>229</v>
      </c>
      <c r="D18" s="24">
        <v>2088568821.8352461</v>
      </c>
      <c r="E18" s="81">
        <f>E$16</f>
        <v>0.80349999999999999</v>
      </c>
      <c r="F18" s="24">
        <f>D18*E18</f>
        <v>1678165048.3446202</v>
      </c>
      <c r="G18" s="24">
        <v>-505265795.71037036</v>
      </c>
      <c r="H18" s="24">
        <f>SUM(F18:G18)</f>
        <v>1172899252.6342499</v>
      </c>
      <c r="I18" s="78">
        <f>H18/H$22</f>
        <v>0.45408866706702433</v>
      </c>
      <c r="J18" s="81">
        <v>4.5300460183155769E-2</v>
      </c>
      <c r="K18" s="78">
        <f>I18*J18</f>
        <v>2.0570425582092013E-2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230</v>
      </c>
      <c r="C20" s="27"/>
      <c r="D20" s="181">
        <v>2430736762.3270493</v>
      </c>
      <c r="E20" s="81">
        <f>E$16</f>
        <v>0.80349999999999999</v>
      </c>
      <c r="F20" s="35">
        <f>D20*E20</f>
        <v>1953096988.529784</v>
      </c>
      <c r="G20" s="35">
        <v>-588042937.12496519</v>
      </c>
      <c r="H20" s="35">
        <f>SUM(F20:G20)</f>
        <v>1365054051.4048188</v>
      </c>
      <c r="I20" s="84">
        <f>H20/H$22</f>
        <v>0.52848151559880618</v>
      </c>
      <c r="J20" s="78">
        <v>0.1042</v>
      </c>
      <c r="K20" s="84">
        <f>I20*J20</f>
        <v>5.5067773925395608E-2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231</v>
      </c>
      <c r="C22" s="27"/>
      <c r="D22" s="39">
        <f>SUM(D16:D20)</f>
        <v>4599473568.290947</v>
      </c>
      <c r="E22" s="79"/>
      <c r="F22" s="39">
        <f>SUM(F16:F20)</f>
        <v>3695677012.1217756</v>
      </c>
      <c r="G22" s="39">
        <f>SUM(G16:G20)</f>
        <v>-1112702941.8591332</v>
      </c>
      <c r="H22" s="39">
        <f>SUM(H16:H20)</f>
        <v>2582974070.2626429</v>
      </c>
      <c r="I22" s="85">
        <f>SUM(I16:I20)</f>
        <v>1</v>
      </c>
      <c r="J22" s="79"/>
      <c r="K22" s="85">
        <f>SUM(K16:K20)</f>
        <v>7.620341124033421E-2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7"/>
      <c r="P23" s="167"/>
      <c r="Q23" s="167"/>
      <c r="R23" s="167"/>
      <c r="S23" s="167"/>
    </row>
    <row r="24" spans="1:19" s="16" customFormat="1" ht="20.100000000000001" customHeight="1" x14ac:dyDescent="0.2">
      <c r="A24" s="323" t="str">
        <f>A1</f>
        <v>LOUISVILLE GAS AND ELECTRIC COMPANY</v>
      </c>
      <c r="B24" s="323"/>
      <c r="C24" s="323"/>
      <c r="D24" s="323"/>
      <c r="E24" s="323"/>
      <c r="F24" s="323"/>
      <c r="G24" s="323"/>
      <c r="H24" s="323"/>
      <c r="I24" s="323"/>
      <c r="J24" s="323"/>
      <c r="K24" s="323"/>
      <c r="L24" s="71"/>
    </row>
    <row r="25" spans="1:19" s="16" customFormat="1" ht="20.100000000000001" customHeight="1" x14ac:dyDescent="0.2">
      <c r="A25" s="323" t="str">
        <f>A2</f>
        <v>CASE NO. 2018-00295</v>
      </c>
      <c r="B25" s="323"/>
      <c r="C25" s="323"/>
      <c r="D25" s="323"/>
      <c r="E25" s="323"/>
      <c r="F25" s="323"/>
      <c r="G25" s="323"/>
      <c r="H25" s="323"/>
      <c r="I25" s="323"/>
      <c r="J25" s="323"/>
      <c r="K25" s="323"/>
      <c r="L25" s="71"/>
    </row>
    <row r="26" spans="1:19" s="16" customFormat="1" ht="20.100000000000001" customHeight="1" x14ac:dyDescent="0.2">
      <c r="A26" s="323" t="str">
        <f>A3</f>
        <v>COST OF CAPITAL SUMMARY</v>
      </c>
      <c r="B26" s="323"/>
      <c r="C26" s="323"/>
      <c r="D26" s="323"/>
      <c r="E26" s="323"/>
      <c r="F26" s="323"/>
      <c r="G26" s="323"/>
      <c r="H26" s="323"/>
      <c r="I26" s="323"/>
      <c r="J26" s="323"/>
      <c r="K26" s="323"/>
      <c r="L26" s="71"/>
    </row>
    <row r="27" spans="1:19" s="16" customFormat="1" ht="20.100000000000001" customHeight="1" x14ac:dyDescent="0.2">
      <c r="A27" s="323" t="str">
        <f>A4</f>
        <v>THIRTEEN MONTH AVERAGE</v>
      </c>
      <c r="B27" s="323"/>
      <c r="C27" s="323"/>
      <c r="D27" s="323"/>
      <c r="E27" s="323"/>
      <c r="F27" s="323"/>
      <c r="G27" s="323"/>
      <c r="H27" s="323"/>
      <c r="I27" s="323"/>
      <c r="J27" s="323"/>
      <c r="K27" s="323"/>
      <c r="L27" s="71"/>
    </row>
    <row r="28" spans="1:19" s="16" customFormat="1" ht="20.100000000000001" customHeight="1" x14ac:dyDescent="0.2">
      <c r="A28" s="323" t="str">
        <f>A5</f>
        <v>FROM MAY 1, 2019 TO APRIL 30, 2020</v>
      </c>
      <c r="B28" s="323"/>
      <c r="C28" s="323"/>
      <c r="D28" s="323"/>
      <c r="E28" s="323"/>
      <c r="F28" s="323"/>
      <c r="G28" s="323"/>
      <c r="H28" s="323"/>
      <c r="I28" s="323"/>
      <c r="J28" s="323"/>
      <c r="K28" s="323"/>
      <c r="L28" s="71"/>
    </row>
    <row r="29" spans="1:19" s="16" customFormat="1" ht="20.100000000000001" customHeight="1" x14ac:dyDescent="0.2">
      <c r="A29" s="317"/>
      <c r="B29" s="317"/>
      <c r="C29" s="317"/>
      <c r="D29" s="317"/>
      <c r="E29" s="317"/>
      <c r="F29" s="317"/>
      <c r="G29" s="317"/>
      <c r="H29" s="317"/>
      <c r="I29" s="317"/>
      <c r="J29" s="317"/>
      <c r="K29" s="317"/>
      <c r="L29" s="317"/>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212</v>
      </c>
    </row>
    <row r="32" spans="1:19" s="16" customFormat="1" ht="20.100000000000001" customHeight="1" x14ac:dyDescent="0.2">
      <c r="A32" s="16" t="str">
        <f>A9</f>
        <v>TYPE OF FILING: __X__ ORIGINAL  _____ UPDATED  _____ REVISED</v>
      </c>
      <c r="K32" s="19" t="s">
        <v>1030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96</v>
      </c>
      <c r="B35" s="31" t="s">
        <v>213</v>
      </c>
      <c r="C35" s="31" t="s">
        <v>214</v>
      </c>
      <c r="D35" s="31" t="s">
        <v>215</v>
      </c>
      <c r="E35" s="31" t="s">
        <v>955</v>
      </c>
      <c r="F35" s="31" t="s">
        <v>956</v>
      </c>
      <c r="G35" s="31" t="s">
        <v>216</v>
      </c>
      <c r="H35" s="31" t="s">
        <v>957</v>
      </c>
      <c r="I35" s="31" t="s">
        <v>217</v>
      </c>
      <c r="J35" s="31" t="s">
        <v>218</v>
      </c>
      <c r="K35" s="31" t="s">
        <v>219</v>
      </c>
      <c r="L35" s="27"/>
    </row>
    <row r="36" spans="1:19" ht="18.95" customHeight="1" x14ac:dyDescent="0.2">
      <c r="A36" s="22"/>
      <c r="B36" s="72" t="s">
        <v>220</v>
      </c>
      <c r="C36" s="72" t="s">
        <v>221</v>
      </c>
      <c r="D36" s="72" t="s">
        <v>222</v>
      </c>
      <c r="E36" s="72" t="s">
        <v>223</v>
      </c>
      <c r="F36" s="72" t="s">
        <v>958</v>
      </c>
      <c r="G36" s="72" t="s">
        <v>224</v>
      </c>
      <c r="H36" s="72" t="s">
        <v>959</v>
      </c>
      <c r="I36" s="72" t="s">
        <v>960</v>
      </c>
      <c r="J36" s="72" t="s">
        <v>961</v>
      </c>
      <c r="K36" s="72" t="s">
        <v>962</v>
      </c>
      <c r="L36" s="72"/>
    </row>
    <row r="37" spans="1:19" ht="18.95" customHeight="1" x14ac:dyDescent="0.2">
      <c r="A37" s="22"/>
      <c r="B37" s="29"/>
      <c r="C37" s="29"/>
      <c r="D37" s="30" t="s">
        <v>99</v>
      </c>
      <c r="E37" s="30" t="s">
        <v>225</v>
      </c>
      <c r="F37" s="30" t="s">
        <v>99</v>
      </c>
      <c r="G37" s="30" t="s">
        <v>99</v>
      </c>
      <c r="H37" s="30" t="s">
        <v>99</v>
      </c>
      <c r="I37" s="30"/>
      <c r="J37" s="30" t="s">
        <v>225</v>
      </c>
      <c r="K37" s="30" t="s">
        <v>225</v>
      </c>
      <c r="L37" s="30"/>
    </row>
    <row r="38" spans="1:19" ht="18.95" customHeight="1" x14ac:dyDescent="0.2">
      <c r="A38" s="26"/>
      <c r="B38" s="23" t="s">
        <v>940</v>
      </c>
      <c r="C38" s="27"/>
      <c r="D38" s="24"/>
      <c r="E38" s="24"/>
      <c r="F38" s="24"/>
      <c r="G38" s="24"/>
      <c r="H38" s="24"/>
      <c r="I38" s="24"/>
      <c r="J38" s="24"/>
      <c r="K38" s="24"/>
      <c r="L38" s="24"/>
      <c r="O38" s="16"/>
      <c r="P38" s="131"/>
      <c r="Q38" s="131"/>
      <c r="R38" s="131"/>
      <c r="S38" s="131"/>
    </row>
    <row r="39" spans="1:19" ht="18.95" customHeight="1" x14ac:dyDescent="0.2">
      <c r="A39" s="26">
        <v>1</v>
      </c>
      <c r="B39" s="23" t="s">
        <v>226</v>
      </c>
      <c r="C39" s="27" t="s">
        <v>227</v>
      </c>
      <c r="D39" s="24">
        <f>D16</f>
        <v>80167984.128651753</v>
      </c>
      <c r="E39" s="78">
        <v>0.19650000000000001</v>
      </c>
      <c r="F39" s="24">
        <f>D39*E39</f>
        <v>15753008.88128007</v>
      </c>
      <c r="G39" s="24">
        <v>-2076218.8969196307</v>
      </c>
      <c r="H39" s="24">
        <f>SUM(F39:G39)</f>
        <v>13676789.98436044</v>
      </c>
      <c r="I39" s="78">
        <f>H39/H$45</f>
        <v>1.7429817334169449E-2</v>
      </c>
      <c r="J39" s="78">
        <f>J16</f>
        <v>3.2427863242063183E-2</v>
      </c>
      <c r="K39" s="78">
        <f>I39*J39</f>
        <v>5.6521173284658922E-4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228</v>
      </c>
      <c r="C41" s="27" t="s">
        <v>229</v>
      </c>
      <c r="D41" s="24">
        <f>D18</f>
        <v>2088568821.8352461</v>
      </c>
      <c r="E41" s="81">
        <f>E$39</f>
        <v>0.19650000000000001</v>
      </c>
      <c r="F41" s="24">
        <f>D41*E41</f>
        <v>410403773.49062586</v>
      </c>
      <c r="G41" s="24">
        <v>-54090496.381356806</v>
      </c>
      <c r="H41" s="24">
        <f>SUM(F41:G41)</f>
        <v>356313277.10926902</v>
      </c>
      <c r="I41" s="78">
        <f>H41/H$45</f>
        <v>0.45408866706702428</v>
      </c>
      <c r="J41" s="81">
        <f>J18</f>
        <v>4.5300460183155769E-2</v>
      </c>
      <c r="K41" s="78">
        <f>I41*J41</f>
        <v>2.057042558209201E-2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230</v>
      </c>
      <c r="C43" s="27"/>
      <c r="D43" s="181">
        <f>D20</f>
        <v>2430736762.3270493</v>
      </c>
      <c r="E43" s="81">
        <f>E$39</f>
        <v>0.19650000000000001</v>
      </c>
      <c r="F43" s="35">
        <f>D43*E43</f>
        <v>477639773.79726517</v>
      </c>
      <c r="G43" s="35">
        <v>-62952083.106914163</v>
      </c>
      <c r="H43" s="35">
        <f>SUM(F43:G43)</f>
        <v>414687690.69035101</v>
      </c>
      <c r="I43" s="84">
        <f>H43/H$45</f>
        <v>0.5284815155988063</v>
      </c>
      <c r="J43" s="78">
        <v>0.1042</v>
      </c>
      <c r="K43" s="84">
        <f>I43*J43</f>
        <v>5.5067773925395615E-2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231</v>
      </c>
      <c r="C45" s="27"/>
      <c r="D45" s="39">
        <f>SUM(D39:D43)</f>
        <v>4599473568.290947</v>
      </c>
      <c r="E45" s="79"/>
      <c r="F45" s="39">
        <f>SUM(F39:F43)</f>
        <v>903796556.16917109</v>
      </c>
      <c r="G45" s="39">
        <f>SUM(G39:G43)</f>
        <v>-119118798.38519061</v>
      </c>
      <c r="H45" s="39">
        <f>SUM(H39:H43)</f>
        <v>784677757.78398049</v>
      </c>
      <c r="I45" s="85">
        <f>SUM(I39:I43)</f>
        <v>1</v>
      </c>
      <c r="J45" s="79"/>
      <c r="K45" s="85">
        <f>SUM(K39:K43)</f>
        <v>7.620341124033421E-2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7"/>
      <c r="P46" s="167"/>
      <c r="Q46" s="167"/>
      <c r="R46" s="167"/>
      <c r="S46" s="167"/>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3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10" sqref="C10"/>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26" t="s">
        <v>475</v>
      </c>
      <c r="B1" s="326"/>
      <c r="C1" s="326"/>
    </row>
    <row r="2" spans="1:3" ht="15.75" x14ac:dyDescent="0.25">
      <c r="A2" s="326" t="s">
        <v>51</v>
      </c>
      <c r="B2" s="326"/>
      <c r="C2" s="326"/>
    </row>
    <row r="3" spans="1:3" ht="15.75" x14ac:dyDescent="0.25">
      <c r="A3" s="326" t="s">
        <v>1113</v>
      </c>
      <c r="B3" s="326"/>
      <c r="C3" s="326"/>
    </row>
    <row r="8" spans="1:3" x14ac:dyDescent="0.2">
      <c r="A8" s="12" t="s">
        <v>52</v>
      </c>
    </row>
    <row r="9" spans="1:3" x14ac:dyDescent="0.2">
      <c r="A9" s="11" t="s">
        <v>53</v>
      </c>
      <c r="C9" s="13" t="s">
        <v>475</v>
      </c>
    </row>
    <row r="10" spans="1:3" x14ac:dyDescent="0.2">
      <c r="A10" s="11" t="s">
        <v>54</v>
      </c>
      <c r="C10" s="250" t="s">
        <v>1304</v>
      </c>
    </row>
    <row r="11" spans="1:3" x14ac:dyDescent="0.2">
      <c r="A11" s="11" t="s">
        <v>55</v>
      </c>
      <c r="C11" s="250" t="s">
        <v>1114</v>
      </c>
    </row>
    <row r="12" spans="1:3" x14ac:dyDescent="0.2">
      <c r="C12" s="250" t="s">
        <v>1115</v>
      </c>
    </row>
    <row r="13" spans="1:3" x14ac:dyDescent="0.2">
      <c r="C13" s="250" t="s">
        <v>1116</v>
      </c>
    </row>
    <row r="14" spans="1:3" x14ac:dyDescent="0.2">
      <c r="C14" s="250" t="s">
        <v>1117</v>
      </c>
    </row>
    <row r="15" spans="1:3" x14ac:dyDescent="0.2">
      <c r="C15" s="250" t="s">
        <v>1118</v>
      </c>
    </row>
    <row r="16" spans="1:3" x14ac:dyDescent="0.2">
      <c r="C16" s="250" t="s">
        <v>1119</v>
      </c>
    </row>
    <row r="17" spans="1:3" x14ac:dyDescent="0.2">
      <c r="A17" s="11" t="s">
        <v>56</v>
      </c>
      <c r="C17" s="251" t="s">
        <v>1120</v>
      </c>
    </row>
    <row r="18" spans="1:3" x14ac:dyDescent="0.2">
      <c r="C18" s="250" t="s">
        <v>1121</v>
      </c>
    </row>
    <row r="19" spans="1:3" x14ac:dyDescent="0.2">
      <c r="C19" s="250" t="s">
        <v>1122</v>
      </c>
    </row>
    <row r="20" spans="1:3" x14ac:dyDescent="0.2">
      <c r="C20" s="250" t="s">
        <v>1123</v>
      </c>
    </row>
    <row r="21" spans="1:3" x14ac:dyDescent="0.2">
      <c r="C21" s="250" t="s">
        <v>1124</v>
      </c>
    </row>
    <row r="22" spans="1:3" x14ac:dyDescent="0.2">
      <c r="C22" s="250" t="s">
        <v>1125</v>
      </c>
    </row>
    <row r="24" spans="1:3" x14ac:dyDescent="0.2">
      <c r="C24" s="14"/>
    </row>
    <row r="25" spans="1:3" x14ac:dyDescent="0.2">
      <c r="C25" s="14"/>
    </row>
    <row r="26" spans="1:3" x14ac:dyDescent="0.2">
      <c r="C26" s="14"/>
    </row>
    <row r="28" spans="1:3" x14ac:dyDescent="0.2">
      <c r="A28" s="12" t="s">
        <v>57</v>
      </c>
      <c r="C28" s="15"/>
    </row>
    <row r="29" spans="1:3" x14ac:dyDescent="0.2">
      <c r="A29" s="11" t="s">
        <v>58</v>
      </c>
      <c r="C29" s="11" t="s">
        <v>59</v>
      </c>
    </row>
    <row r="30" spans="1:3" x14ac:dyDescent="0.2">
      <c r="A30" s="11" t="s">
        <v>60</v>
      </c>
      <c r="C30" s="11" t="s">
        <v>61</v>
      </c>
    </row>
    <row r="31" spans="1:3" x14ac:dyDescent="0.2">
      <c r="A31" s="11" t="s">
        <v>62</v>
      </c>
      <c r="C31" s="11" t="s">
        <v>63</v>
      </c>
    </row>
    <row r="35" spans="1:4" x14ac:dyDescent="0.2">
      <c r="A35" s="12" t="s">
        <v>64</v>
      </c>
    </row>
    <row r="36" spans="1:4" x14ac:dyDescent="0.2">
      <c r="A36" s="11" t="s">
        <v>1039</v>
      </c>
      <c r="C36" s="11" t="str">
        <f>CONCATENATE($A$35,"   ", A36)</f>
        <v>WITNESS:   C. M. GARRETT</v>
      </c>
    </row>
    <row r="37" spans="1:4" x14ac:dyDescent="0.2">
      <c r="A37" s="11" t="s">
        <v>1039</v>
      </c>
      <c r="C37" s="11" t="str">
        <f t="shared" ref="C37:C38" si="0">CONCATENATE($A$35,"   ", A37)</f>
        <v>WITNESS:   C. M. GARRETT</v>
      </c>
      <c r="D37" s="11" t="s">
        <v>1021</v>
      </c>
    </row>
    <row r="38" spans="1:4" x14ac:dyDescent="0.2">
      <c r="A38" s="11" t="s">
        <v>1039</v>
      </c>
      <c r="C38" s="11" t="str">
        <f t="shared" si="0"/>
        <v>WITNESS:   C. M. GARRETT</v>
      </c>
      <c r="D38" s="11" t="s">
        <v>1020</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zoomScaleNormal="100" workbookViewId="0"/>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7" t="s">
        <v>189</v>
      </c>
      <c r="B5" s="327"/>
      <c r="C5" s="327"/>
    </row>
    <row r="6" spans="1:3" ht="18.95" customHeight="1" x14ac:dyDescent="0.2">
      <c r="A6" s="53"/>
      <c r="B6" s="53"/>
      <c r="C6" s="53"/>
    </row>
    <row r="7" spans="1:3" ht="18.95" customHeight="1" x14ac:dyDescent="0.2">
      <c r="A7" s="327" t="s">
        <v>190</v>
      </c>
      <c r="B7" s="327"/>
      <c r="C7" s="327"/>
    </row>
    <row r="8" spans="1:3" ht="18.95" customHeight="1" x14ac:dyDescent="0.2">
      <c r="A8" s="53"/>
      <c r="B8" s="53"/>
      <c r="C8" s="53"/>
    </row>
    <row r="9" spans="1:3" ht="18.95" customHeight="1" x14ac:dyDescent="0.2">
      <c r="A9" s="328" t="str">
        <f>'Rate Case Constants'!C9</f>
        <v>LOUISVILLE GAS AND ELECTRIC COMPANY</v>
      </c>
      <c r="B9" s="327"/>
      <c r="C9" s="327"/>
    </row>
    <row r="10" spans="1:3" ht="18.95" customHeight="1" x14ac:dyDescent="0.2">
      <c r="A10" s="53"/>
      <c r="B10" s="53"/>
      <c r="C10" s="53"/>
    </row>
    <row r="11" spans="1:3" ht="18.95" customHeight="1" x14ac:dyDescent="0.2">
      <c r="A11" s="328" t="str">
        <f>'Rate Case Constants'!C10</f>
        <v>CASE NO. 2018-00295 - GAS OPERATIONS - RESPONSE TO PSC 2-75 (SLIPPAGE FACTOR 97.153%)</v>
      </c>
      <c r="B11" s="327"/>
      <c r="C11" s="327"/>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191</v>
      </c>
      <c r="B15" s="53"/>
      <c r="C15" s="62" t="str">
        <f>'Rate Case Constants'!C16</f>
        <v>FOR THE 12 MONTHS ENDED DECEMBER 31, 2018</v>
      </c>
    </row>
    <row r="16" spans="1:3" ht="18.95" customHeight="1" x14ac:dyDescent="0.2">
      <c r="A16" s="53"/>
      <c r="B16" s="53"/>
      <c r="C16" s="53"/>
    </row>
    <row r="17" spans="1:9" ht="18.95" customHeight="1" x14ac:dyDescent="0.2">
      <c r="A17" s="55" t="s">
        <v>1010</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65</v>
      </c>
      <c r="B20" s="57"/>
      <c r="C20" s="56" t="s">
        <v>66</v>
      </c>
      <c r="D20" s="58"/>
      <c r="E20" s="58"/>
      <c r="F20" s="58"/>
      <c r="G20" s="58"/>
      <c r="H20" s="58"/>
      <c r="I20" s="58"/>
    </row>
    <row r="21" spans="1:9" ht="18.95" customHeight="1" x14ac:dyDescent="0.2">
      <c r="A21" s="53"/>
      <c r="B21" s="53"/>
      <c r="C21" s="53"/>
    </row>
    <row r="22" spans="1:9" ht="18.95" customHeight="1" x14ac:dyDescent="0.2">
      <c r="A22" s="59" t="s">
        <v>192</v>
      </c>
      <c r="B22" s="60"/>
      <c r="C22" s="59" t="s">
        <v>161</v>
      </c>
    </row>
    <row r="23" spans="1:9" ht="18.95" customHeight="1" x14ac:dyDescent="0.2">
      <c r="A23" s="59" t="s">
        <v>193</v>
      </c>
      <c r="B23" s="60"/>
      <c r="C23" s="59" t="s">
        <v>139</v>
      </c>
    </row>
    <row r="24" spans="1:9" ht="18.95" customHeight="1" x14ac:dyDescent="0.2">
      <c r="A24" s="59" t="s">
        <v>194</v>
      </c>
      <c r="B24" s="60"/>
      <c r="C24" s="59" t="s">
        <v>196</v>
      </c>
      <c r="D24" s="61"/>
    </row>
    <row r="25" spans="1:9" ht="18.95" customHeight="1" x14ac:dyDescent="0.2">
      <c r="A25" s="59" t="s">
        <v>195</v>
      </c>
      <c r="B25" s="60"/>
      <c r="C25" s="59" t="s">
        <v>987</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tabSelected="1" zoomScaleNormal="100" workbookViewId="0">
      <selection activeCell="D15" sqref="D15"/>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0" s="16" customFormat="1" ht="20.100000000000001" customHeight="1" x14ac:dyDescent="0.2">
      <c r="A1" s="324" t="str">
        <f>'Rate Case Constants'!C9</f>
        <v>LOUISVILLE GAS AND ELECTRIC COMPANY</v>
      </c>
      <c r="B1" s="323"/>
      <c r="C1" s="323"/>
      <c r="D1" s="323"/>
      <c r="E1" s="323"/>
      <c r="F1" s="323"/>
      <c r="G1" s="323"/>
    </row>
    <row r="2" spans="1:10" s="16" customFormat="1" ht="20.100000000000001" customHeight="1" x14ac:dyDescent="0.2">
      <c r="A2" s="324" t="str">
        <f>'Rate Case Constants'!C10</f>
        <v>CASE NO. 2018-00295 - GAS OPERATIONS - RESPONSE TO PSC 2-75 (SLIPPAGE FACTOR 97.153%)</v>
      </c>
      <c r="B2" s="323"/>
      <c r="C2" s="323"/>
      <c r="D2" s="323"/>
      <c r="E2" s="323"/>
      <c r="F2" s="323"/>
      <c r="G2" s="323"/>
    </row>
    <row r="3" spans="1:10" s="16" customFormat="1" ht="20.100000000000001" customHeight="1" x14ac:dyDescent="0.2">
      <c r="A3" s="323" t="s">
        <v>161</v>
      </c>
      <c r="B3" s="323"/>
      <c r="C3" s="323"/>
      <c r="D3" s="323"/>
      <c r="E3" s="323"/>
      <c r="F3" s="323"/>
      <c r="G3" s="323"/>
    </row>
    <row r="4" spans="1:10" s="16" customFormat="1" ht="20.100000000000001" customHeight="1" x14ac:dyDescent="0.2">
      <c r="A4" s="324" t="str">
        <f>'Rate Case Constants'!C16</f>
        <v>FOR THE 12 MONTHS ENDED DECEMBER 31, 2018</v>
      </c>
      <c r="B4" s="323"/>
      <c r="C4" s="323"/>
      <c r="D4" s="323"/>
      <c r="E4" s="323"/>
      <c r="F4" s="323"/>
      <c r="G4" s="323"/>
    </row>
    <row r="5" spans="1:10" s="16" customFormat="1" ht="20.100000000000001" customHeight="1" x14ac:dyDescent="0.2">
      <c r="A5" s="324" t="str">
        <f>'Rate Case Constants'!C22</f>
        <v>FOR THE 12 MONTHS ENDED APRIL 30, 2020</v>
      </c>
      <c r="B5" s="323"/>
      <c r="C5" s="323"/>
      <c r="D5" s="323"/>
      <c r="E5" s="323"/>
      <c r="F5" s="323"/>
      <c r="G5" s="323"/>
    </row>
    <row r="6" spans="1:10" s="16" customFormat="1" ht="20.100000000000001" customHeight="1" x14ac:dyDescent="0.2">
      <c r="A6" s="166"/>
      <c r="B6" s="166"/>
      <c r="C6" s="166"/>
      <c r="D6" s="166"/>
      <c r="E6" s="166"/>
      <c r="F6" s="166"/>
      <c r="G6" s="166"/>
    </row>
    <row r="7" spans="1:10" s="16" customFormat="1" ht="20.100000000000001" customHeight="1" x14ac:dyDescent="0.2">
      <c r="A7" s="18" t="s">
        <v>140</v>
      </c>
      <c r="G7" s="19" t="s">
        <v>154</v>
      </c>
    </row>
    <row r="8" spans="1:10" s="16" customFormat="1" ht="20.100000000000001" customHeight="1" x14ac:dyDescent="0.2">
      <c r="A8" s="16" t="str">
        <f>'Rate Case Constants'!C29</f>
        <v>TYPE OF FILING: __X__ ORIGINAL  _____ UPDATED  _____ REVISED</v>
      </c>
      <c r="G8" s="19" t="s">
        <v>142</v>
      </c>
    </row>
    <row r="9" spans="1:10" s="16" customFormat="1" ht="20.100000000000001" customHeight="1" x14ac:dyDescent="0.2">
      <c r="A9" s="18" t="s">
        <v>95</v>
      </c>
      <c r="D9" s="18"/>
      <c r="F9" s="18"/>
      <c r="G9" s="20" t="str">
        <f>'Rate Case Constants'!C36</f>
        <v>WITNESS:   C. M. GARRETT</v>
      </c>
    </row>
    <row r="10" spans="1:10" s="16" customFormat="1" ht="20.100000000000001" customHeight="1" x14ac:dyDescent="0.2"/>
    <row r="11" spans="1:10" ht="66" customHeight="1" x14ac:dyDescent="0.2">
      <c r="A11" s="31" t="s">
        <v>96</v>
      </c>
      <c r="B11" s="31" t="s">
        <v>66</v>
      </c>
      <c r="C11" s="31" t="s">
        <v>157</v>
      </c>
      <c r="D11" s="31" t="s">
        <v>158</v>
      </c>
      <c r="E11" s="31" t="s">
        <v>159</v>
      </c>
      <c r="F11" s="31" t="s">
        <v>239</v>
      </c>
      <c r="G11" s="31" t="s">
        <v>160</v>
      </c>
    </row>
    <row r="12" spans="1:10" ht="18.95" customHeight="1" x14ac:dyDescent="0.2">
      <c r="A12" s="22"/>
      <c r="B12" s="29"/>
      <c r="C12" s="193">
        <v>-1</v>
      </c>
      <c r="D12" s="193">
        <v>-2</v>
      </c>
      <c r="E12" s="193">
        <v>-3</v>
      </c>
      <c r="F12" s="193">
        <v>-4</v>
      </c>
      <c r="G12" s="193">
        <v>-5</v>
      </c>
    </row>
    <row r="13" spans="1:10" ht="18.95" customHeight="1" x14ac:dyDescent="0.2">
      <c r="A13" s="22"/>
      <c r="B13" s="29"/>
      <c r="C13" s="30" t="s">
        <v>99</v>
      </c>
      <c r="D13" s="30" t="s">
        <v>99</v>
      </c>
      <c r="E13" s="30" t="s">
        <v>99</v>
      </c>
      <c r="F13" s="30" t="s">
        <v>99</v>
      </c>
      <c r="G13" s="30" t="s">
        <v>99</v>
      </c>
    </row>
    <row r="14" spans="1:10" ht="18.95" customHeight="1" x14ac:dyDescent="0.2">
      <c r="A14" s="22">
        <v>1</v>
      </c>
      <c r="B14" s="41" t="s">
        <v>72</v>
      </c>
      <c r="C14" s="24"/>
      <c r="D14" s="24"/>
      <c r="E14" s="24"/>
      <c r="F14" s="24"/>
      <c r="G14" s="24"/>
    </row>
    <row r="15" spans="1:10" ht="18.95" customHeight="1" x14ac:dyDescent="0.2">
      <c r="A15" s="26">
        <f>A14+1</f>
        <v>2</v>
      </c>
      <c r="B15" s="23" t="s">
        <v>938</v>
      </c>
      <c r="C15" s="24">
        <f>'SCH C-2'!C15</f>
        <v>172862411.42078441</v>
      </c>
      <c r="D15" s="24">
        <f t="shared" ref="D15:D16" si="0">E15-C15</f>
        <v>8864846.7488853335</v>
      </c>
      <c r="E15" s="24">
        <f>'SCH C-2'!G15</f>
        <v>181727258.16966975</v>
      </c>
      <c r="F15" s="24">
        <v>25042771.379999999</v>
      </c>
      <c r="G15" s="24">
        <f>SUM(E15:F15)</f>
        <v>206770029.54966974</v>
      </c>
      <c r="J15" s="24"/>
    </row>
    <row r="16" spans="1:10" ht="18.95" customHeight="1" x14ac:dyDescent="0.2">
      <c r="A16" s="26">
        <f>A15+1</f>
        <v>3</v>
      </c>
      <c r="B16" s="23" t="s">
        <v>74</v>
      </c>
      <c r="C16" s="24">
        <f>'SCH C-2'!C16</f>
        <v>7454802.7000847207</v>
      </c>
      <c r="D16" s="24">
        <f t="shared" si="0"/>
        <v>1366321.9454640457</v>
      </c>
      <c r="E16" s="24">
        <f>'SCH C-2'!G16</f>
        <v>8821124.6455487665</v>
      </c>
      <c r="F16" s="24">
        <v>-117897.41</v>
      </c>
      <c r="G16" s="24">
        <f t="shared" ref="G16" si="1">SUM(E16:F16)</f>
        <v>8703227.2355487663</v>
      </c>
      <c r="J16" s="24"/>
    </row>
    <row r="17" spans="1:11" ht="18.95" customHeight="1" x14ac:dyDescent="0.2">
      <c r="A17" s="26"/>
      <c r="B17" s="23"/>
      <c r="J17" s="24"/>
    </row>
    <row r="18" spans="1:11" ht="18.95" customHeight="1" x14ac:dyDescent="0.2">
      <c r="A18" s="26">
        <f>A16+1</f>
        <v>4</v>
      </c>
      <c r="B18" s="42" t="s">
        <v>76</v>
      </c>
      <c r="C18" s="35">
        <f>SUM(C15:C16)</f>
        <v>180317214.12086913</v>
      </c>
      <c r="D18" s="35">
        <f>SUM(D15:D16)</f>
        <v>10231168.694349378</v>
      </c>
      <c r="E18" s="35">
        <f>SUM(E15:E16)</f>
        <v>190548382.81521851</v>
      </c>
      <c r="F18" s="35">
        <f>SUM(F15:F16)</f>
        <v>24924873.969999999</v>
      </c>
      <c r="G18" s="35">
        <f>SUM(G15:G16)</f>
        <v>215473256.78521851</v>
      </c>
      <c r="J18" s="24"/>
      <c r="K18" s="16"/>
    </row>
    <row r="19" spans="1:11" ht="18.95" customHeight="1" x14ac:dyDescent="0.2">
      <c r="B19" s="23"/>
      <c r="J19" s="167"/>
    </row>
    <row r="20" spans="1:11" ht="18.95" customHeight="1" x14ac:dyDescent="0.2">
      <c r="A20" s="26">
        <f>A18+1</f>
        <v>5</v>
      </c>
      <c r="B20" s="41" t="s">
        <v>73</v>
      </c>
    </row>
    <row r="21" spans="1:11" ht="18.95" customHeight="1" x14ac:dyDescent="0.2">
      <c r="A21" s="26">
        <f>A20+1</f>
        <v>6</v>
      </c>
      <c r="B21" s="23" t="s">
        <v>155</v>
      </c>
      <c r="C21" s="24">
        <f>'SCH C-2'!C31</f>
        <v>80701945.074753374</v>
      </c>
      <c r="D21" s="24">
        <f t="shared" ref="D21:D26" si="2">E21-C21</f>
        <v>12914802.372151852</v>
      </c>
      <c r="E21" s="24">
        <f>'SCH C-2'!G31</f>
        <v>93616747.446905226</v>
      </c>
      <c r="F21" s="24">
        <f>F18*'SCH H-1'!E16</f>
        <v>45363.2706254</v>
      </c>
      <c r="G21" s="24">
        <f t="shared" ref="G21:G26" si="3">SUM(E21:F21)</f>
        <v>93662110.717530623</v>
      </c>
    </row>
    <row r="22" spans="1:11" ht="18.95" customHeight="1" x14ac:dyDescent="0.2">
      <c r="A22" s="26">
        <f>A21+1</f>
        <v>7</v>
      </c>
      <c r="B22" s="10" t="s">
        <v>130</v>
      </c>
      <c r="C22" s="24">
        <f>'SCH C-2'!C33</f>
        <v>37068257.641199961</v>
      </c>
      <c r="D22" s="24">
        <f t="shared" si="2"/>
        <v>1268608.6179999709</v>
      </c>
      <c r="E22" s="24">
        <f>'SCH C-2'!G33</f>
        <v>38336866.259199932</v>
      </c>
      <c r="F22" s="24"/>
      <c r="G22" s="24">
        <f t="shared" si="3"/>
        <v>38336866.259199932</v>
      </c>
    </row>
    <row r="23" spans="1:11" ht="18.95" customHeight="1" x14ac:dyDescent="0.2">
      <c r="A23" s="26">
        <f t="shared" ref="A23:A26" si="4">A22+1</f>
        <v>8</v>
      </c>
      <c r="B23" s="10" t="s">
        <v>10</v>
      </c>
      <c r="C23" s="24">
        <f>'SCH C-2'!C34</f>
        <v>11180072.686730986</v>
      </c>
      <c r="D23" s="24">
        <f t="shared" si="2"/>
        <v>566280.39978280477</v>
      </c>
      <c r="E23" s="24">
        <f>'SCH C-2'!G34</f>
        <v>11746353.086513791</v>
      </c>
      <c r="F23" s="24">
        <f>F18*'SCH H-1'!E18</f>
        <v>49849.747940000001</v>
      </c>
      <c r="G23" s="24">
        <f t="shared" si="3"/>
        <v>11796202.834453791</v>
      </c>
    </row>
    <row r="24" spans="1:11" ht="18.95" customHeight="1" x14ac:dyDescent="0.2">
      <c r="A24" s="26">
        <f t="shared" si="4"/>
        <v>9</v>
      </c>
      <c r="B24" s="10" t="s">
        <v>156</v>
      </c>
      <c r="C24" s="24">
        <f>'SCH C-2'!C35+'SCH C-2'!C36</f>
        <v>7815649.4883187618</v>
      </c>
      <c r="D24" s="24">
        <f t="shared" si="2"/>
        <v>-2445727.2364286585</v>
      </c>
      <c r="E24" s="24">
        <f>'SCH C-2'!G35+'SCH C-2'!G36</f>
        <v>5369922.2518901033</v>
      </c>
      <c r="F24" s="24">
        <f>F18*('SCH H-1'!E22+'SCH H-1'!E26)</f>
        <v>6195000.4073829316</v>
      </c>
      <c r="G24" s="24">
        <f t="shared" si="3"/>
        <v>11564922.659273036</v>
      </c>
    </row>
    <row r="25" spans="1:11" ht="18.95" customHeight="1" x14ac:dyDescent="0.2">
      <c r="A25" s="26">
        <f>A24+1</f>
        <v>10</v>
      </c>
      <c r="B25" s="10" t="s">
        <v>136</v>
      </c>
      <c r="C25" s="24">
        <f>'SCH C-2'!C37</f>
        <v>-25221.346315095434</v>
      </c>
      <c r="D25" s="24">
        <f t="shared" si="2"/>
        <v>20568.012981762062</v>
      </c>
      <c r="E25" s="24">
        <f>'SCH C-2'!G37</f>
        <v>-4653.3333333333721</v>
      </c>
      <c r="F25" s="24"/>
      <c r="G25" s="24">
        <f t="shared" si="3"/>
        <v>-4653.3333333333721</v>
      </c>
    </row>
    <row r="26" spans="1:11" ht="18.95" customHeight="1" x14ac:dyDescent="0.2">
      <c r="A26" s="26">
        <f t="shared" si="4"/>
        <v>11</v>
      </c>
      <c r="B26" s="10" t="s">
        <v>137</v>
      </c>
      <c r="C26" s="35">
        <f>'SCH C-2'!C38</f>
        <v>0</v>
      </c>
      <c r="D26" s="35">
        <f t="shared" si="2"/>
        <v>0</v>
      </c>
      <c r="E26" s="35">
        <f>'SCH C-2'!G38</f>
        <v>0</v>
      </c>
      <c r="F26" s="35"/>
      <c r="G26" s="35">
        <f t="shared" si="3"/>
        <v>0</v>
      </c>
    </row>
    <row r="27" spans="1:11" ht="18.95" customHeight="1" x14ac:dyDescent="0.2">
      <c r="B27" s="10"/>
    </row>
    <row r="28" spans="1:11" ht="18.95" customHeight="1" thickBot="1" x14ac:dyDescent="0.25">
      <c r="A28" s="26">
        <f>A26+1</f>
        <v>12</v>
      </c>
      <c r="B28" s="43" t="s">
        <v>47</v>
      </c>
      <c r="C28" s="39">
        <f>SUM(C21:C26)</f>
        <v>136740703.54468799</v>
      </c>
      <c r="D28" s="39">
        <f t="shared" ref="D28:G28" si="5">SUM(D21:D26)</f>
        <v>12324532.166487731</v>
      </c>
      <c r="E28" s="39">
        <f t="shared" si="5"/>
        <v>149065235.71117571</v>
      </c>
      <c r="F28" s="39">
        <f t="shared" si="5"/>
        <v>6290213.4259483311</v>
      </c>
      <c r="G28" s="39">
        <f t="shared" si="5"/>
        <v>155355449.13712403</v>
      </c>
    </row>
    <row r="29" spans="1:11" ht="18.95" customHeight="1" thickTop="1" x14ac:dyDescent="0.2">
      <c r="B29" s="10"/>
    </row>
    <row r="30" spans="1:11" ht="18.95" customHeight="1" thickBot="1" x14ac:dyDescent="0.25">
      <c r="A30" s="26">
        <f>A28+1</f>
        <v>13</v>
      </c>
      <c r="B30" s="43" t="s">
        <v>48</v>
      </c>
      <c r="C30" s="39">
        <f>C18-C28</f>
        <v>43576510.576181144</v>
      </c>
      <c r="D30" s="39">
        <f>D18-D28</f>
        <v>-2093363.4721383527</v>
      </c>
      <c r="E30" s="39">
        <f>E18-E28</f>
        <v>41483147.104042798</v>
      </c>
      <c r="F30" s="39">
        <f>G30-E30</f>
        <v>18634660.544051677</v>
      </c>
      <c r="G30" s="39">
        <f>G18-G28</f>
        <v>60117807.648094475</v>
      </c>
    </row>
    <row r="31" spans="1:11" ht="18.95" customHeight="1" thickTop="1" x14ac:dyDescent="0.2">
      <c r="B31" s="10"/>
      <c r="F31" s="77"/>
    </row>
    <row r="32" spans="1:11" ht="18.95" customHeight="1" thickBot="1" x14ac:dyDescent="0.25">
      <c r="A32" s="26">
        <f>A30+1</f>
        <v>14</v>
      </c>
      <c r="B32" s="43" t="s">
        <v>991</v>
      </c>
      <c r="C32" s="39">
        <f>'SCH J-1 G'!H43</f>
        <v>751425016.86021948</v>
      </c>
      <c r="D32" s="39">
        <f t="shared" ref="D32" si="6">E32-C32</f>
        <v>33252740.92376101</v>
      </c>
      <c r="E32" s="39">
        <f>'SCH J-1.1|J-1.2'!H45</f>
        <v>784677757.78398049</v>
      </c>
      <c r="F32" s="24"/>
      <c r="G32" s="39">
        <f>E32</f>
        <v>784677757.78398049</v>
      </c>
    </row>
    <row r="33" spans="1:7" ht="18.95" customHeight="1" thickTop="1" x14ac:dyDescent="0.2">
      <c r="B33" s="10"/>
    </row>
    <row r="34" spans="1:7" ht="18.95" customHeight="1" thickBot="1" x14ac:dyDescent="0.25">
      <c r="A34" s="26">
        <f>A32+1</f>
        <v>15</v>
      </c>
      <c r="B34" s="43" t="s">
        <v>992</v>
      </c>
      <c r="C34" s="44">
        <f>C30/C32</f>
        <v>5.7991828324085823E-2</v>
      </c>
      <c r="D34" s="24"/>
      <c r="E34" s="44">
        <f>E30/E32</f>
        <v>5.2866475049829297E-2</v>
      </c>
      <c r="F34" s="24"/>
      <c r="G34" s="44">
        <f>G30/G32</f>
        <v>7.6614644740121127E-2</v>
      </c>
    </row>
    <row r="35" spans="1:7" ht="18.95" customHeight="1" thickTop="1" x14ac:dyDescent="0.2">
      <c r="B35" s="10"/>
      <c r="F35" s="77"/>
    </row>
    <row r="36" spans="1:7" ht="18.95" customHeight="1" thickBot="1" x14ac:dyDescent="0.25">
      <c r="A36" s="26">
        <f>A34+1</f>
        <v>16</v>
      </c>
      <c r="B36" s="43" t="s">
        <v>993</v>
      </c>
      <c r="C36" s="39">
        <f>'SCH B-1'!D28</f>
        <v>731212635.62698042</v>
      </c>
      <c r="D36" s="39">
        <f t="shared" ref="D36" si="7">E36-C36</f>
        <v>40989495.097852111</v>
      </c>
      <c r="E36" s="39">
        <f>'SCH B-1'!F28</f>
        <v>772202130.72483253</v>
      </c>
      <c r="F36" s="24"/>
      <c r="G36" s="39">
        <f>E36</f>
        <v>772202130.72483253</v>
      </c>
    </row>
    <row r="37" spans="1:7" ht="18.95" customHeight="1" thickTop="1" x14ac:dyDescent="0.2">
      <c r="B37" s="10"/>
    </row>
    <row r="38" spans="1:7" ht="18.95" customHeight="1" thickBot="1" x14ac:dyDescent="0.25">
      <c r="A38" s="26">
        <f>A36+1</f>
        <v>17</v>
      </c>
      <c r="B38" s="43" t="s">
        <v>994</v>
      </c>
      <c r="C38" s="44">
        <f>C30/C36</f>
        <v>5.9594854428105359E-2</v>
      </c>
      <c r="D38" s="24"/>
      <c r="E38" s="44">
        <f>E30/E36</f>
        <v>5.3720580989726582E-2</v>
      </c>
      <c r="F38" s="24"/>
      <c r="G38" s="44">
        <f>G30/G36</f>
        <v>7.7852423939395898E-2</v>
      </c>
    </row>
    <row r="39" spans="1:7" ht="18.95" customHeight="1" thickTop="1" x14ac:dyDescent="0.2"/>
    <row r="40" spans="1:7" ht="18.95" customHeight="1" x14ac:dyDescent="0.2">
      <c r="E40" s="19" t="s">
        <v>986</v>
      </c>
      <c r="F40" s="24">
        <f>F18-F28</f>
        <v>18634660.54405167</v>
      </c>
      <c r="G40" s="24">
        <f>G18-G28</f>
        <v>60117807.648094475</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topLeftCell="A10" zoomScaleNormal="100" workbookViewId="0">
      <selection activeCell="G37" sqref="G3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24" t="str">
        <f>'Rate Case Constants'!C9</f>
        <v>LOUISVILLE GAS AND ELECTRIC COMPANY</v>
      </c>
      <c r="B1" s="323"/>
      <c r="C1" s="323"/>
      <c r="D1" s="323"/>
      <c r="E1" s="323"/>
      <c r="F1" s="323"/>
      <c r="G1" s="323"/>
    </row>
    <row r="2" spans="1:7" s="16" customFormat="1" ht="20.100000000000001" customHeight="1" x14ac:dyDescent="0.2">
      <c r="A2" s="324" t="str">
        <f>'Rate Case Constants'!C10</f>
        <v>CASE NO. 2018-00295 - GAS OPERATIONS - RESPONSE TO PSC 2-75 (SLIPPAGE FACTOR 97.153%)</v>
      </c>
      <c r="B2" s="323"/>
      <c r="C2" s="323"/>
      <c r="D2" s="323"/>
      <c r="E2" s="323"/>
      <c r="F2" s="323"/>
      <c r="G2" s="323"/>
    </row>
    <row r="3" spans="1:7" s="16" customFormat="1" ht="20.100000000000001" customHeight="1" x14ac:dyDescent="0.2">
      <c r="A3" s="323" t="s">
        <v>139</v>
      </c>
      <c r="B3" s="323"/>
      <c r="C3" s="323"/>
      <c r="D3" s="323"/>
      <c r="E3" s="323"/>
      <c r="F3" s="323"/>
      <c r="G3" s="323"/>
    </row>
    <row r="4" spans="1:7" s="16" customFormat="1" ht="20.100000000000001" customHeight="1" x14ac:dyDescent="0.2">
      <c r="A4" s="324" t="str">
        <f>'Rate Case Constants'!C16</f>
        <v>FOR THE 12 MONTHS ENDED DECEMBER 31, 2018</v>
      </c>
      <c r="B4" s="323"/>
      <c r="C4" s="323"/>
      <c r="D4" s="323"/>
      <c r="E4" s="323"/>
      <c r="F4" s="323"/>
      <c r="G4" s="323"/>
    </row>
    <row r="5" spans="1:7" s="16" customFormat="1" ht="20.100000000000001" customHeight="1" x14ac:dyDescent="0.2">
      <c r="A5" s="324" t="str">
        <f>'Rate Case Constants'!C22</f>
        <v>FOR THE 12 MONTHS ENDED APRIL 30, 2020</v>
      </c>
      <c r="B5" s="323"/>
      <c r="C5" s="323"/>
      <c r="D5" s="323"/>
      <c r="E5" s="323"/>
      <c r="F5" s="323"/>
      <c r="G5" s="323"/>
    </row>
    <row r="6" spans="1:7" s="16" customFormat="1" ht="20.100000000000001" customHeight="1" x14ac:dyDescent="0.2">
      <c r="A6" s="28"/>
      <c r="B6" s="28"/>
      <c r="C6" s="28"/>
      <c r="D6" s="28"/>
      <c r="E6" s="28"/>
      <c r="F6" s="28"/>
      <c r="G6" s="28"/>
    </row>
    <row r="7" spans="1:7" s="16" customFormat="1" ht="20.100000000000001" customHeight="1" x14ac:dyDescent="0.2">
      <c r="A7" s="18" t="s">
        <v>140</v>
      </c>
      <c r="G7" s="19" t="s">
        <v>141</v>
      </c>
    </row>
    <row r="8" spans="1:7" s="16" customFormat="1" ht="20.100000000000001" customHeight="1" x14ac:dyDescent="0.2">
      <c r="A8" s="16" t="str">
        <f>'Rate Case Constants'!C29</f>
        <v>TYPE OF FILING: __X__ ORIGINAL  _____ UPDATED  _____ REVISED</v>
      </c>
      <c r="G8" s="19" t="s">
        <v>142</v>
      </c>
    </row>
    <row r="9" spans="1:7" s="16" customFormat="1" ht="20.100000000000001" customHeight="1" x14ac:dyDescent="0.2">
      <c r="A9" s="18" t="s">
        <v>95</v>
      </c>
      <c r="D9" s="18"/>
      <c r="F9" s="18"/>
      <c r="G9" s="20" t="str">
        <f>'Rate Case Constants'!C36</f>
        <v>WITNESS:   C. M. GARRETT</v>
      </c>
    </row>
    <row r="10" spans="1:7" s="16" customFormat="1" ht="20.100000000000001" customHeight="1" x14ac:dyDescent="0.2"/>
    <row r="11" spans="1:7" ht="75.75" customHeight="1" x14ac:dyDescent="0.2">
      <c r="A11" s="31" t="s">
        <v>96</v>
      </c>
      <c r="B11" s="31" t="s">
        <v>143</v>
      </c>
      <c r="C11" s="31" t="s">
        <v>144</v>
      </c>
      <c r="D11" s="31" t="s">
        <v>145</v>
      </c>
      <c r="E11" s="31" t="s">
        <v>151</v>
      </c>
      <c r="F11" s="31" t="s">
        <v>152</v>
      </c>
      <c r="G11" s="31" t="s">
        <v>153</v>
      </c>
    </row>
    <row r="12" spans="1:7" ht="18.95" customHeight="1" x14ac:dyDescent="0.2">
      <c r="A12" s="22"/>
      <c r="B12" s="29"/>
      <c r="C12" s="193">
        <v>-1</v>
      </c>
      <c r="D12" s="193">
        <v>-2</v>
      </c>
      <c r="E12" s="193">
        <v>-3</v>
      </c>
      <c r="F12" s="193">
        <v>-4</v>
      </c>
      <c r="G12" s="193">
        <v>-5</v>
      </c>
    </row>
    <row r="13" spans="1:7" ht="18.95" customHeight="1" x14ac:dyDescent="0.2">
      <c r="A13" s="22"/>
      <c r="B13" s="29"/>
      <c r="C13" s="30" t="s">
        <v>99</v>
      </c>
      <c r="D13" s="30" t="s">
        <v>99</v>
      </c>
      <c r="E13" s="30" t="s">
        <v>99</v>
      </c>
      <c r="F13" s="30" t="s">
        <v>99</v>
      </c>
      <c r="G13" s="30" t="s">
        <v>99</v>
      </c>
    </row>
    <row r="14" spans="1:7" ht="18.95" customHeight="1" x14ac:dyDescent="0.2">
      <c r="A14" s="22">
        <v>1</v>
      </c>
      <c r="B14" s="41" t="s">
        <v>72</v>
      </c>
      <c r="C14" s="24"/>
      <c r="D14" s="24"/>
      <c r="E14" s="24"/>
      <c r="F14" s="24"/>
      <c r="G14" s="24"/>
    </row>
    <row r="15" spans="1:7" ht="18.95" customHeight="1" x14ac:dyDescent="0.2">
      <c r="A15" s="26">
        <f>A14+1</f>
        <v>2</v>
      </c>
      <c r="B15" s="23" t="s">
        <v>938</v>
      </c>
      <c r="C15" s="24">
        <f>'SCH C-2.1 B'!$H22</f>
        <v>172862411.42078441</v>
      </c>
      <c r="D15" s="24">
        <f t="shared" ref="D15:D16" si="0">E15-C15</f>
        <v>8864846.7488853335</v>
      </c>
      <c r="E15" s="24">
        <f>'SCH C-2.1 F'!$H22</f>
        <v>181727258.16966975</v>
      </c>
      <c r="F15" s="24">
        <f>'SCH D-1'!G22</f>
        <v>0</v>
      </c>
      <c r="G15" s="24">
        <f t="shared" ref="G15:G16" si="1">SUM(E15:F15)</f>
        <v>181727258.16966975</v>
      </c>
    </row>
    <row r="16" spans="1:7" ht="18.95" customHeight="1" x14ac:dyDescent="0.2">
      <c r="A16" s="26">
        <f>A15+1</f>
        <v>3</v>
      </c>
      <c r="B16" s="23" t="s">
        <v>74</v>
      </c>
      <c r="C16" s="24">
        <f>'SCH C-2.1 B'!$H30</f>
        <v>7454802.7000847207</v>
      </c>
      <c r="D16" s="24">
        <f t="shared" si="0"/>
        <v>1366321.9454640457</v>
      </c>
      <c r="E16" s="24">
        <f>'SCH C-2.1 F'!$H30</f>
        <v>8821124.6455487665</v>
      </c>
      <c r="F16" s="24">
        <f>'SCH D-1'!G30</f>
        <v>0</v>
      </c>
      <c r="G16" s="24">
        <f t="shared" si="1"/>
        <v>8821124.6455487665</v>
      </c>
    </row>
    <row r="17" spans="1:7" ht="18.95" customHeight="1" x14ac:dyDescent="0.2">
      <c r="A17" s="26"/>
      <c r="B17" s="23"/>
    </row>
    <row r="18" spans="1:7" ht="18.95" customHeight="1" x14ac:dyDescent="0.2">
      <c r="A18" s="26">
        <f>A16+1</f>
        <v>4</v>
      </c>
      <c r="B18" s="42" t="s">
        <v>76</v>
      </c>
      <c r="C18" s="35">
        <f>SUM(C15:C16)</f>
        <v>180317214.12086913</v>
      </c>
      <c r="D18" s="35">
        <f>SUM(D15:D16)</f>
        <v>10231168.694349378</v>
      </c>
      <c r="E18" s="35">
        <f>SUM(E15:E16)</f>
        <v>190548382.81521851</v>
      </c>
      <c r="F18" s="35">
        <f>SUM(F15:F16)</f>
        <v>0</v>
      </c>
      <c r="G18" s="35">
        <f>SUM(G15:G16)</f>
        <v>190548382.81521851</v>
      </c>
    </row>
    <row r="19" spans="1:7" ht="18.95" customHeight="1" x14ac:dyDescent="0.2">
      <c r="B19" s="23"/>
    </row>
    <row r="20" spans="1:7" ht="18.95" customHeight="1" x14ac:dyDescent="0.2">
      <c r="A20" s="26">
        <f>A18+1</f>
        <v>5</v>
      </c>
      <c r="B20" s="41" t="s">
        <v>73</v>
      </c>
    </row>
    <row r="21" spans="1:7" ht="18.95" customHeight="1" x14ac:dyDescent="0.2">
      <c r="A21" s="26">
        <f>A20+1</f>
        <v>6</v>
      </c>
      <c r="B21" s="34" t="s">
        <v>127</v>
      </c>
    </row>
    <row r="22" spans="1:7" ht="18.95" customHeight="1" x14ac:dyDescent="0.2">
      <c r="A22" s="26">
        <f>A21+1</f>
        <v>7</v>
      </c>
      <c r="B22" s="10" t="s">
        <v>861</v>
      </c>
      <c r="C22" s="24">
        <f>'SCH C-2.1 B'!$H58</f>
        <v>261735.73999999953</v>
      </c>
      <c r="D22" s="24">
        <f>E22-C22</f>
        <v>69341.260000000475</v>
      </c>
      <c r="E22" s="24">
        <f>'SCH C-2.1 F'!H58</f>
        <v>331077</v>
      </c>
      <c r="F22" s="24">
        <f>'SCH D-1'!G58</f>
        <v>0</v>
      </c>
      <c r="G22" s="24">
        <f>SUM(E22:F22)</f>
        <v>331077</v>
      </c>
    </row>
    <row r="23" spans="1:7" ht="18.95" customHeight="1" x14ac:dyDescent="0.2">
      <c r="A23" s="26">
        <f>A22+1</f>
        <v>8</v>
      </c>
      <c r="B23" s="2" t="s">
        <v>939</v>
      </c>
      <c r="C23" s="24">
        <f>'SCH C-2.1 B'!$H78</f>
        <v>9476044.2599999979</v>
      </c>
      <c r="D23" s="24">
        <f>E23-C23</f>
        <v>1095104.7400000021</v>
      </c>
      <c r="E23" s="24">
        <f>'SCH C-2.1 F'!H78</f>
        <v>10571149</v>
      </c>
      <c r="F23" s="24">
        <f>'SCH D-1'!G90</f>
        <v>0</v>
      </c>
      <c r="G23" s="24">
        <f>SUM(E23:F23)</f>
        <v>10571149</v>
      </c>
    </row>
    <row r="24" spans="1:7" ht="18.95" customHeight="1" x14ac:dyDescent="0.2">
      <c r="A24" s="26">
        <f>A22+1</f>
        <v>8</v>
      </c>
      <c r="B24" s="10" t="s">
        <v>146</v>
      </c>
      <c r="C24" s="24">
        <f>'SCH C-2.1 B'!$H101</f>
        <v>7848570.6900000004</v>
      </c>
      <c r="D24" s="24">
        <f t="shared" ref="D24:D29" si="2">E24-C24</f>
        <v>8233819.3099999996</v>
      </c>
      <c r="E24" s="24">
        <f>'SCH C-2.1 F'!$H101</f>
        <v>16082390</v>
      </c>
      <c r="F24" s="24">
        <f>'SCH D-1'!G101</f>
        <v>0</v>
      </c>
      <c r="G24" s="24">
        <f t="shared" ref="G24:G29" si="3">SUM(E24:F24)</f>
        <v>16082390</v>
      </c>
    </row>
    <row r="25" spans="1:7" ht="18.95" customHeight="1" x14ac:dyDescent="0.2">
      <c r="A25" s="26">
        <f t="shared" ref="A25:A29" si="4">A24+1</f>
        <v>9</v>
      </c>
      <c r="B25" s="10" t="s">
        <v>147</v>
      </c>
      <c r="C25" s="24">
        <f>'SCH C-2.1 B'!$H135</f>
        <v>28799751.649999972</v>
      </c>
      <c r="D25" s="24">
        <f t="shared" si="2"/>
        <v>1932734.3500000276</v>
      </c>
      <c r="E25" s="24">
        <f>'SCH C-2.1 F'!$H135</f>
        <v>30732486</v>
      </c>
      <c r="F25" s="24">
        <f>'SCH D-1'!G147</f>
        <v>0</v>
      </c>
      <c r="G25" s="24">
        <f t="shared" si="3"/>
        <v>30732486</v>
      </c>
    </row>
    <row r="26" spans="1:7" ht="18.95" customHeight="1" x14ac:dyDescent="0.2">
      <c r="A26" s="26">
        <f t="shared" si="4"/>
        <v>10</v>
      </c>
      <c r="B26" s="10" t="s">
        <v>148</v>
      </c>
      <c r="C26" s="24">
        <f>'SCH C-2.1 B'!$H143</f>
        <v>9149413.2799999956</v>
      </c>
      <c r="D26" s="24">
        <f t="shared" si="2"/>
        <v>708378.81000000238</v>
      </c>
      <c r="E26" s="24">
        <f>'SCH C-2.1 F'!$H143</f>
        <v>9857792.089999998</v>
      </c>
      <c r="F26" s="24">
        <f>'SCH D-1'!G155</f>
        <v>0</v>
      </c>
      <c r="G26" s="24">
        <f t="shared" si="3"/>
        <v>9857792.089999998</v>
      </c>
    </row>
    <row r="27" spans="1:7" ht="18.95" customHeight="1" x14ac:dyDescent="0.2">
      <c r="A27" s="26">
        <f t="shared" si="4"/>
        <v>11</v>
      </c>
      <c r="B27" s="10" t="s">
        <v>149</v>
      </c>
      <c r="C27" s="24">
        <f>'SCH C-2.1 B'!$H150</f>
        <v>524562.36999999895</v>
      </c>
      <c r="D27" s="24">
        <f t="shared" si="2"/>
        <v>436053.58999999869</v>
      </c>
      <c r="E27" s="24">
        <f>'SCH C-2.1 F'!$H150</f>
        <v>960615.95999999763</v>
      </c>
      <c r="F27" s="24">
        <f>'SCH D-1'!G162</f>
        <v>0</v>
      </c>
      <c r="G27" s="24">
        <f t="shared" si="3"/>
        <v>960615.95999999763</v>
      </c>
    </row>
    <row r="28" spans="1:7" ht="18.95" customHeight="1" x14ac:dyDescent="0.2">
      <c r="A28" s="26">
        <f t="shared" si="4"/>
        <v>12</v>
      </c>
      <c r="B28" s="10" t="s">
        <v>87</v>
      </c>
      <c r="C28" s="24">
        <f>'SCH C-2.1 B'!$H157</f>
        <v>284822.48999999987</v>
      </c>
      <c r="D28" s="24">
        <f t="shared" si="2"/>
        <v>-6096.2099999999045</v>
      </c>
      <c r="E28" s="24">
        <f>'SCH C-2.1 F'!$H157</f>
        <v>278726.27999999997</v>
      </c>
      <c r="F28" s="24">
        <f>'SCH D-1'!G169</f>
        <v>-278726.28000000003</v>
      </c>
      <c r="G28" s="24">
        <f t="shared" si="3"/>
        <v>0</v>
      </c>
    </row>
    <row r="29" spans="1:7" ht="18.95" customHeight="1" x14ac:dyDescent="0.2">
      <c r="A29" s="26">
        <f t="shared" si="4"/>
        <v>13</v>
      </c>
      <c r="B29" s="10" t="s">
        <v>150</v>
      </c>
      <c r="C29" s="35">
        <f>'SCH C-2.1 B'!$H186</f>
        <v>24357044.594753403</v>
      </c>
      <c r="D29" s="35">
        <f t="shared" si="2"/>
        <v>724967.80215182528</v>
      </c>
      <c r="E29" s="35">
        <f>'SCH C-2.1 F'!$H186</f>
        <v>25082012.396905228</v>
      </c>
      <c r="F29" s="35">
        <f>'SCH D-1'!G198</f>
        <v>-774.99999999999807</v>
      </c>
      <c r="G29" s="35">
        <f t="shared" si="3"/>
        <v>25081237.396905228</v>
      </c>
    </row>
    <row r="30" spans="1:7" ht="18.95" customHeight="1" x14ac:dyDescent="0.2">
      <c r="A30" s="26"/>
    </row>
    <row r="31" spans="1:7" ht="18.95" customHeight="1" x14ac:dyDescent="0.2">
      <c r="A31" s="26">
        <f>A29+1</f>
        <v>14</v>
      </c>
      <c r="B31" s="10" t="s">
        <v>128</v>
      </c>
      <c r="C31" s="35">
        <f>SUM(C22:C30)</f>
        <v>80701945.074753374</v>
      </c>
      <c r="D31" s="35">
        <f t="shared" ref="D31:G31" si="5">SUM(D22:D30)</f>
        <v>13194303.652151857</v>
      </c>
      <c r="E31" s="35">
        <f>SUM(E22:E30)</f>
        <v>93896248.726905227</v>
      </c>
      <c r="F31" s="35">
        <f>SUM(F22:F30)</f>
        <v>-279501.28000000003</v>
      </c>
      <c r="G31" s="35">
        <f t="shared" si="5"/>
        <v>93616747.446905226</v>
      </c>
    </row>
    <row r="32" spans="1:7" ht="18.95" customHeight="1" x14ac:dyDescent="0.2">
      <c r="A32" s="26"/>
      <c r="B32" s="10"/>
    </row>
    <row r="33" spans="1:7" ht="18.95" customHeight="1" x14ac:dyDescent="0.2">
      <c r="A33" s="26">
        <f>A31+1</f>
        <v>15</v>
      </c>
      <c r="B33" s="10" t="s">
        <v>130</v>
      </c>
      <c r="C33" s="24">
        <f>'SCH C-2.1 B'!$H190</f>
        <v>37068257.641199961</v>
      </c>
      <c r="D33" s="24">
        <f t="shared" ref="D33:D38" si="6">E33-C33</f>
        <v>1268608.6179999709</v>
      </c>
      <c r="E33" s="24">
        <f>'SCH C-2.1 F'!$H190</f>
        <v>38336866.259199932</v>
      </c>
      <c r="F33" s="24">
        <f>'SCH D-1'!G214</f>
        <v>0</v>
      </c>
      <c r="G33" s="24">
        <f t="shared" ref="G33:G38" si="7">SUM(E33:F33)</f>
        <v>38336866.259199932</v>
      </c>
    </row>
    <row r="34" spans="1:7" ht="18.95" customHeight="1" x14ac:dyDescent="0.2">
      <c r="A34" s="26">
        <f t="shared" ref="A34:A38" si="8">A33+1</f>
        <v>16</v>
      </c>
      <c r="B34" s="10" t="s">
        <v>10</v>
      </c>
      <c r="C34" s="24">
        <f>'SCH C-2.1 B'!$H191</f>
        <v>11180072.686730986</v>
      </c>
      <c r="D34" s="24">
        <f t="shared" si="6"/>
        <v>566280.39978280477</v>
      </c>
      <c r="E34" s="24">
        <f>'SCH C-2.1 F'!$H191</f>
        <v>11746353.086513791</v>
      </c>
      <c r="F34" s="24">
        <f>'SCH D-1'!G215</f>
        <v>0</v>
      </c>
      <c r="G34" s="24">
        <f t="shared" si="7"/>
        <v>11746353.086513791</v>
      </c>
    </row>
    <row r="35" spans="1:7" ht="18.95" customHeight="1" x14ac:dyDescent="0.2">
      <c r="A35" s="26">
        <f t="shared" si="8"/>
        <v>17</v>
      </c>
      <c r="B35" s="10" t="s">
        <v>132</v>
      </c>
      <c r="C35" s="24">
        <f>'SCH C-2.1 B'!$H192</f>
        <v>6089040.3542583734</v>
      </c>
      <c r="D35" s="24">
        <f t="shared" si="6"/>
        <v>-2071634.4228897067</v>
      </c>
      <c r="E35" s="24">
        <f>'SCH C-2.1 F'!$H192</f>
        <v>4017405.9313686667</v>
      </c>
      <c r="F35" s="24">
        <f>'SCH D-1'!G216</f>
        <v>55760.505360000003</v>
      </c>
      <c r="G35" s="24">
        <f t="shared" si="7"/>
        <v>4073166.4367286665</v>
      </c>
    </row>
    <row r="36" spans="1:7" ht="18.95" customHeight="1" x14ac:dyDescent="0.2">
      <c r="A36" s="26">
        <f t="shared" si="8"/>
        <v>18</v>
      </c>
      <c r="B36" s="10" t="s">
        <v>133</v>
      </c>
      <c r="C36" s="24">
        <f>'SCH C-2.1 B'!$H193</f>
        <v>1726609.1340603889</v>
      </c>
      <c r="D36" s="24">
        <f t="shared" si="6"/>
        <v>-443828.38289895235</v>
      </c>
      <c r="E36" s="24">
        <f>'SCH C-2.1 F'!$H193</f>
        <v>1282780.7511614366</v>
      </c>
      <c r="F36" s="24">
        <f>'SCH D-1'!G217</f>
        <v>13975.064000000002</v>
      </c>
      <c r="G36" s="24">
        <f t="shared" si="7"/>
        <v>1296755.8151614366</v>
      </c>
    </row>
    <row r="37" spans="1:7" ht="18.95" customHeight="1" x14ac:dyDescent="0.2">
      <c r="A37" s="26">
        <f t="shared" si="8"/>
        <v>19</v>
      </c>
      <c r="B37" s="10" t="s">
        <v>136</v>
      </c>
      <c r="C37" s="24">
        <f>'SCH C-2.1 B'!$H194</f>
        <v>-25221.346315095434</v>
      </c>
      <c r="D37" s="24">
        <f t="shared" si="6"/>
        <v>20568.012981762062</v>
      </c>
      <c r="E37" s="24">
        <f>'SCH C-2.1 F'!$H194</f>
        <v>-4653.3333333333721</v>
      </c>
      <c r="F37" s="24">
        <f>'SCH D-1'!G218</f>
        <v>0</v>
      </c>
      <c r="G37" s="24">
        <f t="shared" si="7"/>
        <v>-4653.3333333333721</v>
      </c>
    </row>
    <row r="38" spans="1:7" ht="18.95" customHeight="1" x14ac:dyDescent="0.2">
      <c r="A38" s="26">
        <f t="shared" si="8"/>
        <v>20</v>
      </c>
      <c r="B38" s="10" t="s">
        <v>137</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136740703.54468799</v>
      </c>
      <c r="D40" s="39">
        <f>SUM(D31:D38)</f>
        <v>12534297.877127733</v>
      </c>
      <c r="E40" s="39">
        <f>SUM(E31:E38)</f>
        <v>149275001.42181572</v>
      </c>
      <c r="F40" s="39">
        <f>SUM(F31:F38)</f>
        <v>-209765.71064</v>
      </c>
      <c r="G40" s="39">
        <f>SUM(G31:G38)</f>
        <v>149065235.71117571</v>
      </c>
    </row>
    <row r="41" spans="1:7" ht="18.95" customHeight="1" thickTop="1" x14ac:dyDescent="0.2">
      <c r="B41" s="10"/>
    </row>
    <row r="42" spans="1:7" ht="18.95" customHeight="1" thickBot="1" x14ac:dyDescent="0.25">
      <c r="A42" s="26">
        <f>A40+1</f>
        <v>22</v>
      </c>
      <c r="B42" s="43" t="s">
        <v>48</v>
      </c>
      <c r="C42" s="39">
        <f>C18-C40</f>
        <v>43576510.576181144</v>
      </c>
      <c r="D42" s="39">
        <f>D18-D40</f>
        <v>-2303129.1827783547</v>
      </c>
      <c r="E42" s="39">
        <f>E18-E40</f>
        <v>41273381.393402785</v>
      </c>
      <c r="F42" s="39">
        <f>F18-F40</f>
        <v>209765.71064</v>
      </c>
      <c r="G42" s="39">
        <f>G18-G40</f>
        <v>41483147.104042798</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pany xmlns="54fcda00-7b58-44a7-b108-8bd10a8a08ba">
      <Value>LGE</Value>
    </Company>
    <Tariff_x0020_Dev_x0020_Doc_x0020_Type xmlns="54fcda00-7b58-44a7-b108-8bd10a8a08ba" xsi:nil="true"/>
    <Filing_x0020_Requirement xmlns="54fcda00-7b58-44a7-b108-8bd10a8a08ba" xsi:nil="true"/>
    <Round xmlns="54fcda00-7b58-44a7-b108-8bd10a8a08ba">DR02 Attachments</Round>
    <Data_x0020_Request_x0020_Question_x0020_No_x002e_ xmlns="54fcda00-7b58-44a7-b108-8bd10a8a08ba">075</Data_x0020_Request_x0020_Question_x0020_No_x002e_>
    <Year xmlns="54fcda00-7b58-44a7-b108-8bd10a8a08ba">2018</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edcdeb43ecd77b2d9855a94c511d88b6">
  <xsd:schema xmlns:xsd="http://www.w3.org/2001/XMLSchema" xmlns:xs="http://www.w3.org/2001/XMLSchema" xmlns:p="http://schemas.microsoft.com/office/2006/metadata/properties" xmlns:ns2="54fcda00-7b58-44a7-b108-8bd10a8a08ba" targetNamespace="http://schemas.microsoft.com/office/2006/metadata/properties" ma:root="true" ma:fieldsID="5bafc3a96119dedc7b88f594c3c04383"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E43E6E-0670-4BE3-85FA-47333FC6A418}">
  <ds:schemaRefs>
    <ds:schemaRef ds:uri="54fcda00-7b58-44a7-b108-8bd10a8a08ba"/>
    <ds:schemaRef ds:uri="http://schemas.microsoft.com/office/2006/documentManagement/types"/>
    <ds:schemaRef ds:uri="http://purl.org/dc/term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C56568FB-BB51-47BF-A90D-90F849118E9C}">
  <ds:schemaRefs>
    <ds:schemaRef ds:uri="http://schemas.microsoft.com/sharepoint/v3/contenttype/forms"/>
  </ds:schemaRefs>
</ds:datastoreItem>
</file>

<file path=customXml/itemProps3.xml><?xml version="1.0" encoding="utf-8"?>
<ds:datastoreItem xmlns:ds="http://schemas.openxmlformats.org/officeDocument/2006/customXml" ds:itemID="{FA80F085-27AA-43F4-A74C-5ECBC51B3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17</vt:i4>
      </vt:variant>
    </vt:vector>
  </HeadingPairs>
  <TitlesOfParts>
    <vt:vector size="48"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IS G</vt:lpstr>
      <vt:lpstr>IS TC</vt:lpstr>
      <vt:lpstr>GLT EXP</vt:lpstr>
      <vt:lpstr>DSM EXP</vt:lpstr>
      <vt:lpstr>TaxProvision_Gas B</vt:lpstr>
      <vt:lpstr>TaxProvision_Gas F</vt:lpstr>
      <vt:lpstr>WPH-1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G'!Print_Area</vt:lpstr>
      <vt:lpstr>'TaxProvision_Gas B'!Print_Area</vt:lpstr>
      <vt:lpstr>'TaxProvision_Gas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2018-09-27T18:27:29Z</dcterms:created>
  <dcterms:modified xsi:type="dcterms:W3CDTF">2018-11-20T16:13:03Z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